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65" windowWidth="14805" windowHeight="7650"/>
  </bookViews>
  <sheets>
    <sheet name="THR 2018" sheetId="1" r:id="rId1"/>
    <sheet name="Sheet2" sheetId="2" r:id="rId2"/>
    <sheet name="Sheet3" sheetId="3" r:id="rId3"/>
  </sheets>
  <definedNames>
    <definedName name="_xlnm.Print_Area" localSheetId="0">'THR 2018'!$A$454:$P$473</definedName>
  </definedNames>
  <calcPr calcId="124519"/>
</workbook>
</file>

<file path=xl/calcChain.xml><?xml version="1.0" encoding="utf-8"?>
<calcChain xmlns="http://schemas.openxmlformats.org/spreadsheetml/2006/main">
  <c r="L462" i="1"/>
  <c r="M462" s="1"/>
  <c r="K464"/>
  <c r="J464"/>
  <c r="I464"/>
  <c r="H464"/>
  <c r="G464"/>
  <c r="L461"/>
  <c r="M461" s="1"/>
  <c r="N462" l="1"/>
  <c r="N461"/>
  <c r="M464"/>
  <c r="L464"/>
  <c r="N464" l="1"/>
  <c r="H442" l="1"/>
  <c r="I442"/>
  <c r="J442"/>
  <c r="K442"/>
  <c r="G442"/>
  <c r="L440"/>
  <c r="M440" s="1"/>
  <c r="N440" s="1"/>
  <c r="L439"/>
  <c r="M439" s="1"/>
  <c r="L438"/>
  <c r="L442" s="1"/>
  <c r="N439" l="1"/>
  <c r="M438"/>
  <c r="M442" s="1"/>
  <c r="N438" l="1"/>
  <c r="N442" s="1"/>
  <c r="K419" l="1"/>
  <c r="J419"/>
  <c r="I419"/>
  <c r="H419"/>
  <c r="G419"/>
  <c r="L417"/>
  <c r="M417" s="1"/>
  <c r="M419" l="1"/>
  <c r="N417"/>
  <c r="N419" s="1"/>
  <c r="L419"/>
  <c r="K398" l="1"/>
  <c r="J398"/>
  <c r="I398"/>
  <c r="H398"/>
  <c r="G398"/>
  <c r="L396"/>
  <c r="M396" s="1"/>
  <c r="M398" l="1"/>
  <c r="L398"/>
  <c r="N396" l="1"/>
  <c r="N398" s="1"/>
  <c r="H377" l="1"/>
  <c r="I377"/>
  <c r="J377"/>
  <c r="K377"/>
  <c r="G377"/>
  <c r="L375"/>
  <c r="M375" s="1"/>
  <c r="L374"/>
  <c r="M374" s="1"/>
  <c r="M377" s="1"/>
  <c r="H355"/>
  <c r="I355"/>
  <c r="J355"/>
  <c r="K355"/>
  <c r="G355"/>
  <c r="L353"/>
  <c r="M353" s="1"/>
  <c r="L352"/>
  <c r="L351"/>
  <c r="M351" s="1"/>
  <c r="L377" l="1"/>
  <c r="L355"/>
  <c r="N375"/>
  <c r="N374"/>
  <c r="M352"/>
  <c r="M355" s="1"/>
  <c r="N353"/>
  <c r="N351"/>
  <c r="N352" l="1"/>
  <c r="N355" s="1"/>
  <c r="N377"/>
  <c r="K331"/>
  <c r="J331"/>
  <c r="I331"/>
  <c r="H331"/>
  <c r="G331"/>
  <c r="L329"/>
  <c r="M329" s="1"/>
  <c r="K309"/>
  <c r="J309"/>
  <c r="I309"/>
  <c r="H309"/>
  <c r="G309"/>
  <c r="L307"/>
  <c r="M307" s="1"/>
  <c r="M331" l="1"/>
  <c r="N329"/>
  <c r="N331" s="1"/>
  <c r="L331"/>
  <c r="M309"/>
  <c r="N307"/>
  <c r="L309"/>
  <c r="H287"/>
  <c r="I287"/>
  <c r="J287"/>
  <c r="K287"/>
  <c r="G287"/>
  <c r="L285"/>
  <c r="M285" s="1"/>
  <c r="N285" s="1"/>
  <c r="L284"/>
  <c r="M284" s="1"/>
  <c r="L283"/>
  <c r="M283" s="1"/>
  <c r="N283" s="1"/>
  <c r="L282"/>
  <c r="M282" s="1"/>
  <c r="N282" s="1"/>
  <c r="L281"/>
  <c r="M281" s="1"/>
  <c r="L279"/>
  <c r="M279" s="1"/>
  <c r="L280"/>
  <c r="L278"/>
  <c r="L277"/>
  <c r="K257"/>
  <c r="J257"/>
  <c r="I257"/>
  <c r="H257"/>
  <c r="G257"/>
  <c r="L255"/>
  <c r="L257" s="1"/>
  <c r="L287" l="1"/>
  <c r="N309"/>
  <c r="N284"/>
  <c r="N281"/>
  <c r="N279"/>
  <c r="M280"/>
  <c r="N280" s="1"/>
  <c r="M278"/>
  <c r="N278" s="1"/>
  <c r="M277"/>
  <c r="M255"/>
  <c r="M257" s="1"/>
  <c r="K235"/>
  <c r="J235"/>
  <c r="I235"/>
  <c r="H235"/>
  <c r="G235"/>
  <c r="L233"/>
  <c r="N277" l="1"/>
  <c r="N287" s="1"/>
  <c r="M287"/>
  <c r="N255"/>
  <c r="N257" s="1"/>
  <c r="M233"/>
  <c r="M235" s="1"/>
  <c r="L235"/>
  <c r="K214"/>
  <c r="J214"/>
  <c r="I214"/>
  <c r="H214"/>
  <c r="G214"/>
  <c r="L212"/>
  <c r="L214" s="1"/>
  <c r="M212" l="1"/>
  <c r="M214" s="1"/>
  <c r="N233"/>
  <c r="N235" s="1"/>
  <c r="N212"/>
  <c r="N214" s="1"/>
  <c r="K193"/>
  <c r="J193"/>
  <c r="I193"/>
  <c r="H193"/>
  <c r="G193"/>
  <c r="L191"/>
  <c r="L193" s="1"/>
  <c r="M191" l="1"/>
  <c r="M193" s="1"/>
  <c r="K172"/>
  <c r="J172"/>
  <c r="I172"/>
  <c r="H172"/>
  <c r="G172"/>
  <c r="L170"/>
  <c r="N191" l="1"/>
  <c r="N193" s="1"/>
  <c r="M170"/>
  <c r="M172" s="1"/>
  <c r="L172"/>
  <c r="K36"/>
  <c r="J36"/>
  <c r="I36"/>
  <c r="H36"/>
  <c r="G36"/>
  <c r="L34"/>
  <c r="L36" s="1"/>
  <c r="K14"/>
  <c r="J14"/>
  <c r="I14"/>
  <c r="H14"/>
  <c r="G14"/>
  <c r="L12"/>
  <c r="L14" s="1"/>
  <c r="K151"/>
  <c r="J151"/>
  <c r="I151"/>
  <c r="H151"/>
  <c r="G151"/>
  <c r="L149"/>
  <c r="L151" s="1"/>
  <c r="N170" l="1"/>
  <c r="N172" s="1"/>
  <c r="M149"/>
  <c r="M151" s="1"/>
  <c r="M34"/>
  <c r="M36" s="1"/>
  <c r="M12"/>
  <c r="M14" s="1"/>
  <c r="K130"/>
  <c r="J130"/>
  <c r="I130"/>
  <c r="H130"/>
  <c r="G130"/>
  <c r="L128"/>
  <c r="L130" s="1"/>
  <c r="N149" l="1"/>
  <c r="N151" s="1"/>
  <c r="N34"/>
  <c r="N36" s="1"/>
  <c r="N12"/>
  <c r="N14" s="1"/>
  <c r="M128"/>
  <c r="M130" s="1"/>
  <c r="L102"/>
  <c r="M102" s="1"/>
  <c r="K104"/>
  <c r="J104"/>
  <c r="I104"/>
  <c r="H104"/>
  <c r="G104"/>
  <c r="L101"/>
  <c r="L104" s="1"/>
  <c r="N128" l="1"/>
  <c r="N130" s="1"/>
  <c r="N102"/>
  <c r="M101"/>
  <c r="M104" s="1"/>
  <c r="K81"/>
  <c r="J81"/>
  <c r="I81"/>
  <c r="H81"/>
  <c r="G81"/>
  <c r="L79"/>
  <c r="L81" s="1"/>
  <c r="N101" l="1"/>
  <c r="N104" s="1"/>
  <c r="M79"/>
  <c r="M81" s="1"/>
  <c r="K59"/>
  <c r="J59"/>
  <c r="I59"/>
  <c r="H59"/>
  <c r="G59"/>
  <c r="L57"/>
  <c r="L59" s="1"/>
  <c r="N79" l="1"/>
  <c r="N81" s="1"/>
  <c r="M57"/>
  <c r="M59" s="1"/>
  <c r="N57" l="1"/>
  <c r="N59" s="1"/>
</calcChain>
</file>

<file path=xl/sharedStrings.xml><?xml version="1.0" encoding="utf-8"?>
<sst xmlns="http://schemas.openxmlformats.org/spreadsheetml/2006/main" count="1090" uniqueCount="281">
  <si>
    <t>KOPERASI KARYAWAN BCA MITRA SEJAHTERA</t>
  </si>
  <si>
    <t xml:space="preserve"> </t>
  </si>
  <si>
    <t xml:space="preserve">NIP </t>
  </si>
  <si>
    <t>NO. FORM</t>
  </si>
  <si>
    <t>TGL</t>
  </si>
  <si>
    <t>NO. REK</t>
  </si>
  <si>
    <t xml:space="preserve"> PELUNASAN </t>
  </si>
  <si>
    <t>PROVISI</t>
  </si>
  <si>
    <t>BUNGA</t>
  </si>
  <si>
    <t>TRANSFER</t>
  </si>
  <si>
    <t>PLAFON</t>
  </si>
  <si>
    <t>CABANG</t>
  </si>
  <si>
    <t>KET</t>
  </si>
  <si>
    <t>KE KOPERASI</t>
  </si>
  <si>
    <t>KE KARYAWAN</t>
  </si>
  <si>
    <t>PINJAMAN</t>
  </si>
  <si>
    <t xml:space="preserve">Pembuat, 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</si>
  <si>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</si>
  <si>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</si>
  <si>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</si>
  <si>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</si>
  <si>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</si>
  <si>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M. Arief Kaprawi</t>
  </si>
  <si>
    <t>Wina Saraswati</t>
  </si>
  <si>
    <t xml:space="preserve">Staf Simpan Pinjam </t>
  </si>
  <si>
    <t>Kabag Simpan Pinjam</t>
  </si>
  <si>
    <t>Ketua Koperasi</t>
  </si>
  <si>
    <t>Bendahara Koperasi</t>
  </si>
  <si>
    <t>KEKURANGAN</t>
  </si>
  <si>
    <t xml:space="preserve">GAGAL DBT </t>
  </si>
  <si>
    <t>KP</t>
  </si>
  <si>
    <t>JUNI = 25/30</t>
  </si>
  <si>
    <t>GAGAL DBT</t>
  </si>
  <si>
    <t>SW</t>
  </si>
  <si>
    <t>KCU VETERAN</t>
  </si>
  <si>
    <t>AMAN SUNARYO</t>
  </si>
  <si>
    <t>896468</t>
  </si>
  <si>
    <t>0101173797</t>
  </si>
  <si>
    <t>FEB = 14/28</t>
  </si>
  <si>
    <t>Surabaya, 15 FEBRUARI 2018</t>
  </si>
  <si>
    <t>MARET-MEI = 3 BLN</t>
  </si>
  <si>
    <t>002453</t>
  </si>
  <si>
    <t>POT THR 2018</t>
  </si>
  <si>
    <t>REALISASI PINJAMAN POT THR 2018 TGL 15 FEBRUARI 2018</t>
  </si>
  <si>
    <t>FEB = 2/28</t>
  </si>
  <si>
    <t>REALISASI PINJAMAN POT THR 2018 TGL 27 FEBRUARI 2018</t>
  </si>
  <si>
    <t>SULUH UTOMO</t>
  </si>
  <si>
    <t>902547</t>
  </si>
  <si>
    <t>002448</t>
  </si>
  <si>
    <t>1301075052</t>
  </si>
  <si>
    <t>KCP TUNJUNGAN</t>
  </si>
  <si>
    <t>Surabaya, 27 FEBRUARI 2018</t>
  </si>
  <si>
    <t>APRIL-MEI = 2 BLN</t>
  </si>
  <si>
    <t>REALISASI PINJAMAN POT THR 2018 TGL 06 MARET 2018</t>
  </si>
  <si>
    <t>MARET = 26/31 BLN</t>
  </si>
  <si>
    <t>EINSTEINA MARYOSANTI</t>
  </si>
  <si>
    <t>912056</t>
  </si>
  <si>
    <t>002484</t>
  </si>
  <si>
    <t>3881020309</t>
  </si>
  <si>
    <t>KCU DARMO</t>
  </si>
  <si>
    <t>Surabaya, 06 MARET 2018</t>
  </si>
  <si>
    <t>HERI WAHYUDI</t>
  </si>
  <si>
    <t>911193</t>
  </si>
  <si>
    <t>009954</t>
  </si>
  <si>
    <t>2581429977</t>
  </si>
  <si>
    <t>KCU DIPONEGORO</t>
  </si>
  <si>
    <t>HITUNGAN BERIKUTNYA SAMPAI 31 MEI 2018 JADI JUNI TIDAK DI HITUNG SLE THR 2 MINGGU SEBELUM LEBARAN</t>
  </si>
  <si>
    <t>RR INDRIYAWATI</t>
  </si>
  <si>
    <t>REALISASI PINJAMAN POT THR 2018 TGL 07 MARET 2018</t>
  </si>
  <si>
    <t>MARET = 25/31 BLN</t>
  </si>
  <si>
    <t>911184</t>
  </si>
  <si>
    <t>002591</t>
  </si>
  <si>
    <t>2581422883</t>
  </si>
  <si>
    <t>Surabaya, 07 MARET 2018</t>
  </si>
  <si>
    <t>MARET = 18/31 BLN</t>
  </si>
  <si>
    <t>REALISASI PINJAMAN POT THR 2018 TGL 14 MARET 2018</t>
  </si>
  <si>
    <t>ARIANI PRINARYANTI</t>
  </si>
  <si>
    <t>911812</t>
  </si>
  <si>
    <t>002667</t>
  </si>
  <si>
    <t>0884677552</t>
  </si>
  <si>
    <t>Surabaya, 14 MARET 2018</t>
  </si>
  <si>
    <t>JAN = 29/31</t>
  </si>
  <si>
    <t>APRIL = 5/30</t>
  </si>
  <si>
    <t>TGL 26-30=5 HARI</t>
  </si>
  <si>
    <t>FEB-MARET = 2 BLN</t>
  </si>
  <si>
    <t>MEI = 1 BLN</t>
  </si>
  <si>
    <t>APRIL = 25/30</t>
  </si>
  <si>
    <t>45 jt</t>
  </si>
  <si>
    <t>15jt</t>
  </si>
  <si>
    <t>REALISASI PINJAMAN KHUSUS TGL 03 JANUARI 2018</t>
  </si>
  <si>
    <t xml:space="preserve">PELUNASAN </t>
  </si>
  <si>
    <t>BNS APRIL 2018</t>
  </si>
  <si>
    <t>THR 2018</t>
  </si>
  <si>
    <t>30JT</t>
  </si>
  <si>
    <t>15JT</t>
  </si>
  <si>
    <t>ADE WIJAYA HALIM</t>
  </si>
  <si>
    <t>961864</t>
  </si>
  <si>
    <t>002127</t>
  </si>
  <si>
    <t>0880294989</t>
  </si>
  <si>
    <t>KCP PONDOK CHANDRA</t>
  </si>
  <si>
    <t>POT APRIL 2018</t>
  </si>
  <si>
    <t>Surabaya, 03 JANUARI 2018</t>
  </si>
  <si>
    <t>REALISASI PINJAMAN KHUSUS TGL 23 MARET 2018</t>
  </si>
  <si>
    <t xml:space="preserve">BUNGA </t>
  </si>
  <si>
    <t>PELUNASAN</t>
  </si>
  <si>
    <t>BY PROVISI 1%</t>
  </si>
  <si>
    <t>BY ADM</t>
  </si>
  <si>
    <t>KETERANGAN</t>
  </si>
  <si>
    <t>DL NORM</t>
  </si>
  <si>
    <t>DIATAS MAX</t>
  </si>
  <si>
    <t>DEBET</t>
  </si>
  <si>
    <t>EKO BUDIONO</t>
  </si>
  <si>
    <t>903074</t>
  </si>
  <si>
    <t>002704</t>
  </si>
  <si>
    <t>7880003989</t>
  </si>
  <si>
    <t>KKKS SBY</t>
  </si>
  <si>
    <t>PIJ KHS SAMPAI APRIL</t>
  </si>
  <si>
    <t>BNS APRIL 2019 = 380,000,000</t>
  </si>
  <si>
    <t>SAMPAI APRIL 2019</t>
  </si>
  <si>
    <t>THR 2018 = 10,000,000</t>
  </si>
  <si>
    <t>TAT 2018 = 10,000,000</t>
  </si>
  <si>
    <t>Surabaya, 23 MARET 2018</t>
  </si>
  <si>
    <t>Pembuat,</t>
  </si>
  <si>
    <t>Staf Simpan Pinjam</t>
  </si>
  <si>
    <t>MARET = 9/31 BLN</t>
  </si>
  <si>
    <t>APRIL-MAR = 12 BLN</t>
  </si>
  <si>
    <t>APRIL = 27/30 BLN</t>
  </si>
  <si>
    <t>PARTO</t>
  </si>
  <si>
    <t>961551</t>
  </si>
  <si>
    <t>002676</t>
  </si>
  <si>
    <t>2580913108</t>
  </si>
  <si>
    <t>REALISASI PINJAMAN POT THR 2018 TGL 04 APRIL 2018</t>
  </si>
  <si>
    <t>Surabaya, 04 MARET 2018</t>
  </si>
  <si>
    <t>ARIP PUJO U</t>
  </si>
  <si>
    <t>898788</t>
  </si>
  <si>
    <t>002536</t>
  </si>
  <si>
    <t>3631231797</t>
  </si>
  <si>
    <t>PEMB KW3</t>
  </si>
  <si>
    <t>REALISASI PINJAMAN POT THR 2018 TGL 10 APRIL 2018</t>
  </si>
  <si>
    <t>APRIL = 21/30 BLN</t>
  </si>
  <si>
    <t>SOEMARTO</t>
  </si>
  <si>
    <t>921691</t>
  </si>
  <si>
    <t>002537</t>
  </si>
  <si>
    <t>0885541572</t>
  </si>
  <si>
    <t>LOG KW3 LT.8</t>
  </si>
  <si>
    <t>REALISASI PINJAMAN POT THR 2018 TGL 12 APRIL 2018</t>
  </si>
  <si>
    <t>APRIL = 19/30 BLN</t>
  </si>
  <si>
    <t>THOMAS BOENAWAN</t>
  </si>
  <si>
    <t>950020</t>
  </si>
  <si>
    <t>002539</t>
  </si>
  <si>
    <t>2580924797</t>
  </si>
  <si>
    <t>LOG KW3</t>
  </si>
  <si>
    <t>Surabaya, 12 APRIL 2018</t>
  </si>
  <si>
    <t>REALISASI PINJAMAN POT THR 2018 TGL 16 APRIL 2018</t>
  </si>
  <si>
    <t>APRIL = 15/30 BLN</t>
  </si>
  <si>
    <t>MULAI BUNGA 1,3% (PAK.ARIEF)</t>
  </si>
  <si>
    <t>TEGUH PRIHANTO</t>
  </si>
  <si>
    <t>904370</t>
  </si>
  <si>
    <t>002567</t>
  </si>
  <si>
    <t>7880088089</t>
  </si>
  <si>
    <t>KCP KAPAS KRAMPUNG</t>
  </si>
  <si>
    <t>Surabaya, 16 APRIL 2018</t>
  </si>
  <si>
    <t>TRI MAULANA D</t>
  </si>
  <si>
    <t>899557</t>
  </si>
  <si>
    <t>002500</t>
  </si>
  <si>
    <t>2131039150</t>
  </si>
  <si>
    <t>KCU HRM</t>
  </si>
  <si>
    <t>WASIS WAHYUDI</t>
  </si>
  <si>
    <t>920216</t>
  </si>
  <si>
    <t>002566</t>
  </si>
  <si>
    <t>2580931289</t>
  </si>
  <si>
    <t>KCU GALAXY</t>
  </si>
  <si>
    <t>CHANDRA</t>
  </si>
  <si>
    <t>973888</t>
  </si>
  <si>
    <t>002493</t>
  </si>
  <si>
    <t>0880908766</t>
  </si>
  <si>
    <t>KCP RAJAWALI</t>
  </si>
  <si>
    <t>AYU FITRIANI</t>
  </si>
  <si>
    <t>061006</t>
  </si>
  <si>
    <t>002222</t>
  </si>
  <si>
    <t>0885168448</t>
  </si>
  <si>
    <t>KCP MAKRO PEPELEGI</t>
  </si>
  <si>
    <t>TRI WIBOWO</t>
  </si>
  <si>
    <t>912202</t>
  </si>
  <si>
    <t>002460</t>
  </si>
  <si>
    <t>7880044910</t>
  </si>
  <si>
    <t>WAHINTON S</t>
  </si>
  <si>
    <t>962925</t>
  </si>
  <si>
    <t>009612</t>
  </si>
  <si>
    <t>1840116600</t>
  </si>
  <si>
    <t>KCP NGORO</t>
  </si>
  <si>
    <t>ONNY SURYANI</t>
  </si>
  <si>
    <t>911095</t>
  </si>
  <si>
    <t>003084</t>
  </si>
  <si>
    <t>0881210982</t>
  </si>
  <si>
    <t>KCP AMBENGAN</t>
  </si>
  <si>
    <t>SETYA HARTONO</t>
  </si>
  <si>
    <t>885626</t>
  </si>
  <si>
    <t>007464</t>
  </si>
  <si>
    <t>0501499993</t>
  </si>
  <si>
    <t>KCP MOJOPAHIT</t>
  </si>
  <si>
    <t>AGUS PURWANTO</t>
  </si>
  <si>
    <t>912784</t>
  </si>
  <si>
    <t>010564</t>
  </si>
  <si>
    <t>6170391177</t>
  </si>
  <si>
    <t>KK MANUKAN</t>
  </si>
  <si>
    <t>REALISASI PINJAMAN POT THR 2018 TGL 25 APRIL 2018</t>
  </si>
  <si>
    <t>APRIL = 6/30 BLN</t>
  </si>
  <si>
    <t>SUPARIADJI</t>
  </si>
  <si>
    <t>853365</t>
  </si>
  <si>
    <t>002424</t>
  </si>
  <si>
    <t>0180793500</t>
  </si>
  <si>
    <t>KCU SIDOARJO</t>
  </si>
  <si>
    <t>Surabaya, 25 APRIL 2018</t>
  </si>
  <si>
    <t>APRIL = 1/30 BLN</t>
  </si>
  <si>
    <t>REALISASI PINJAMAN POT THR 2018 TGL 30 APRIL 2018</t>
  </si>
  <si>
    <t>ASTUTI TRI N</t>
  </si>
  <si>
    <t>941204</t>
  </si>
  <si>
    <t>002605</t>
  </si>
  <si>
    <t>8290981965</t>
  </si>
  <si>
    <t>Surabaya, 30 APRIL 2018</t>
  </si>
  <si>
    <t>M HARY KUSUMA</t>
  </si>
  <si>
    <t>962402</t>
  </si>
  <si>
    <t>001344</t>
  </si>
  <si>
    <t>4681130173</t>
  </si>
  <si>
    <t>KCP BALIWERTI</t>
  </si>
  <si>
    <t xml:space="preserve">SHERLEY </t>
  </si>
  <si>
    <t>973261</t>
  </si>
  <si>
    <t>002604</t>
  </si>
  <si>
    <t>0100319021</t>
  </si>
  <si>
    <t>SANDY DEBORAH</t>
  </si>
  <si>
    <t>962795</t>
  </si>
  <si>
    <t>002608</t>
  </si>
  <si>
    <t>0880333011</t>
  </si>
  <si>
    <t>SLK KW3</t>
  </si>
  <si>
    <t>M YUSUF</t>
  </si>
  <si>
    <t>912195</t>
  </si>
  <si>
    <t>011250</t>
  </si>
  <si>
    <t>8290931119</t>
  </si>
  <si>
    <t>REALISASI PINJAMAN POT THR 2018 TGL 02 MEI 2018</t>
  </si>
  <si>
    <t>MEI = 30/31 BLN</t>
  </si>
  <si>
    <t>KCP DIT</t>
  </si>
  <si>
    <t>TAN SONI SANTOSO</t>
  </si>
  <si>
    <t>961303</t>
  </si>
  <si>
    <t>011233</t>
  </si>
  <si>
    <t>2581394880</t>
  </si>
  <si>
    <t>KCP TIDAR</t>
  </si>
  <si>
    <t>Surabaya, 02 MEI 2018</t>
  </si>
  <si>
    <t>MUJIANA</t>
  </si>
  <si>
    <t>921870</t>
  </si>
  <si>
    <t>002733</t>
  </si>
  <si>
    <t>0885310848</t>
  </si>
  <si>
    <t>KFCC KW3</t>
  </si>
  <si>
    <t>WELYANTI</t>
  </si>
  <si>
    <t>976909</t>
  </si>
  <si>
    <t>002427</t>
  </si>
  <si>
    <t>0180480005</t>
  </si>
  <si>
    <t>KK DELTASARI</t>
  </si>
  <si>
    <t>MARZUKI</t>
  </si>
  <si>
    <t>897091</t>
  </si>
  <si>
    <t>010933</t>
  </si>
  <si>
    <t>0101093858</t>
  </si>
  <si>
    <t>YANTI YURIKE</t>
  </si>
  <si>
    <t>963290</t>
  </si>
  <si>
    <t>010629</t>
  </si>
  <si>
    <t>0100220733</t>
  </si>
  <si>
    <t>OCTAVIANUS JWS</t>
  </si>
  <si>
    <t>963685</t>
  </si>
  <si>
    <t>002607</t>
  </si>
  <si>
    <t>1881500600</t>
  </si>
  <si>
    <t>MEI = 28/31 BLN</t>
  </si>
  <si>
    <t>REALISASI PINJAMAN POT THR 2018 TGL 04 MEI 2018</t>
  </si>
  <si>
    <t>AKINA LANNY S</t>
  </si>
  <si>
    <t>911195</t>
  </si>
  <si>
    <t>011122</t>
  </si>
  <si>
    <t>0101141593</t>
  </si>
  <si>
    <t>IRA SHANTY</t>
  </si>
  <si>
    <t>975044</t>
  </si>
  <si>
    <t>011237</t>
  </si>
  <si>
    <t>0100358191</t>
  </si>
  <si>
    <t>Surabaya, 04 MEI 2018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</si>
</sst>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sz val="7"/>
      <name val="Arial Black"/>
      <family val="2"/>
    </font>
    <font>
      <sz val="10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7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  <scheme val="minor"/>
    </font>
    <font>
      <i/>
      <sz val="8"/>
      <name val="Arial Black"/>
      <family val="2"/>
    </font>
    <font>
      <u/>
      <sz val="12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5"/>
      <name val="Times New Roman"/>
      <family val="1"/>
    </font>
    <font>
      <sz val="11"/>
      <color rgb="FFFF0000"/>
      <name val="Calibri"/>
      <family val="2"/>
      <scheme val="minor"/>
    </font>
    <font>
      <sz val="8"/>
      <name val="Times New Roman"/>
      <family val="1"/>
    </font>
    <font>
      <b/>
      <i/>
      <sz val="8"/>
      <name val="Arial Black"/>
      <family val="2"/>
    </font>
    <font>
      <sz val="6"/>
      <name val="Calibri"/>
      <family val="2"/>
      <scheme val="minor"/>
    </font>
    <font>
      <b/>
      <i/>
      <u val="singleAccounting"/>
      <sz val="12"/>
      <name val="Times New Roman"/>
      <family val="1"/>
    </font>
    <font>
      <b/>
      <i/>
      <sz val="12"/>
      <name val="Times New Roman"/>
      <family val="1"/>
    </font>
    <font>
      <sz val="9"/>
      <name val="Calibri"/>
      <family val="2"/>
      <scheme val="minor"/>
    </font>
    <font>
      <sz val="6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4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6" fillId="0" borderId="1" xfId="2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center"/>
    </xf>
    <xf numFmtId="165" fontId="8" fillId="0" borderId="1" xfId="2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10" fillId="0" borderId="2" xfId="0" applyFont="1" applyFill="1" applyBorder="1"/>
    <xf numFmtId="164" fontId="3" fillId="0" borderId="2" xfId="0" applyNumberFormat="1" applyFont="1" applyFill="1" applyBorder="1" applyAlignment="1">
      <alignment horizontal="center"/>
    </xf>
    <xf numFmtId="165" fontId="6" fillId="0" borderId="2" xfId="2" applyNumberFormat="1" applyFont="1" applyFill="1" applyBorder="1" applyAlignment="1">
      <alignment horizontal="center"/>
    </xf>
    <xf numFmtId="165" fontId="7" fillId="0" borderId="2" xfId="2" applyNumberFormat="1" applyFont="1" applyFill="1" applyBorder="1" applyAlignment="1">
      <alignment horizontal="center"/>
    </xf>
    <xf numFmtId="165" fontId="3" fillId="0" borderId="2" xfId="2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0" fontId="10" fillId="0" borderId="4" xfId="0" applyFont="1" applyFill="1" applyBorder="1"/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6" fillId="0" borderId="4" xfId="2" applyNumberFormat="1" applyFont="1" applyFill="1" applyBorder="1" applyAlignment="1">
      <alignment horizontal="center"/>
    </xf>
    <xf numFmtId="165" fontId="7" fillId="0" borderId="4" xfId="2" applyNumberFormat="1" applyFont="1" applyFill="1" applyBorder="1" applyAlignment="1">
      <alignment horizontal="center"/>
    </xf>
    <xf numFmtId="0" fontId="2" fillId="0" borderId="4" xfId="0" applyFont="1" applyFill="1" applyBorder="1"/>
    <xf numFmtId="165" fontId="3" fillId="0" borderId="4" xfId="2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quotePrefix="1" applyFont="1" applyFill="1" applyBorder="1" applyAlignment="1">
      <alignment horizontal="center"/>
    </xf>
    <xf numFmtId="0" fontId="10" fillId="0" borderId="0" xfId="0" applyFont="1" applyFill="1"/>
    <xf numFmtId="15" fontId="3" fillId="0" borderId="2" xfId="0" applyNumberFormat="1" applyFont="1" applyFill="1" applyBorder="1" applyAlignment="1">
      <alignment horizontal="center"/>
    </xf>
    <xf numFmtId="165" fontId="3" fillId="0" borderId="2" xfId="1" applyNumberFormat="1" applyFont="1" applyFill="1" applyBorder="1"/>
    <xf numFmtId="0" fontId="7" fillId="0" borderId="2" xfId="0" applyFont="1" applyFill="1" applyBorder="1"/>
    <xf numFmtId="0" fontId="12" fillId="0" borderId="2" xfId="0" applyFont="1" applyFill="1" applyBorder="1"/>
    <xf numFmtId="0" fontId="13" fillId="0" borderId="0" xfId="0" quotePrefix="1" applyFont="1" applyFill="1" applyAlignment="1">
      <alignment horizontal="center"/>
    </xf>
    <xf numFmtId="15" fontId="11" fillId="0" borderId="2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2" fillId="0" borderId="8" xfId="0" applyFont="1" applyFill="1" applyBorder="1"/>
    <xf numFmtId="0" fontId="3" fillId="0" borderId="9" xfId="0" applyFont="1" applyFill="1" applyBorder="1" applyAlignment="1"/>
    <xf numFmtId="165" fontId="3" fillId="0" borderId="6" xfId="2" applyNumberFormat="1" applyFont="1" applyFill="1" applyBorder="1"/>
    <xf numFmtId="0" fontId="3" fillId="0" borderId="6" xfId="0" applyFont="1" applyFill="1" applyBorder="1"/>
    <xf numFmtId="41" fontId="3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14" fillId="0" borderId="0" xfId="0" applyNumberFormat="1" applyFont="1" applyFill="1" applyBorder="1" applyAlignment="1">
      <alignment horizontal="center"/>
    </xf>
    <xf numFmtId="41" fontId="14" fillId="0" borderId="0" xfId="0" applyNumberFormat="1" applyFont="1" applyFill="1"/>
    <xf numFmtId="41" fontId="14" fillId="0" borderId="0" xfId="0" applyNumberFormat="1" applyFont="1" applyFill="1" applyAlignment="1">
      <alignment horizontal="center"/>
    </xf>
    <xf numFmtId="15" fontId="15" fillId="0" borderId="0" xfId="0" applyNumberFormat="1" applyFont="1" applyFill="1" applyBorder="1" applyAlignment="1">
      <alignment horizontal="center"/>
    </xf>
    <xf numFmtId="41" fontId="15" fillId="0" borderId="0" xfId="0" applyNumberFormat="1" applyFont="1" applyFill="1"/>
    <xf numFmtId="0" fontId="16" fillId="0" borderId="0" xfId="0" applyFont="1" applyFill="1" applyAlignment="1">
      <alignment horizontal="center"/>
    </xf>
    <xf numFmtId="0" fontId="2" fillId="0" borderId="2" xfId="0" applyFont="1" applyFill="1" applyBorder="1"/>
    <xf numFmtId="0" fontId="18" fillId="0" borderId="2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7" fillId="0" borderId="2" xfId="0" applyFont="1" applyFill="1" applyBorder="1"/>
    <xf numFmtId="0" fontId="19" fillId="0" borderId="0" xfId="0" applyFont="1" applyFill="1"/>
    <xf numFmtId="0" fontId="19" fillId="0" borderId="0" xfId="0" applyFont="1"/>
    <xf numFmtId="0" fontId="20" fillId="0" borderId="0" xfId="0" applyFont="1" applyFill="1" applyBorder="1"/>
    <xf numFmtId="0" fontId="17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6" fillId="0" borderId="2" xfId="2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10" fillId="0" borderId="1" xfId="0" applyFont="1" applyFill="1" applyBorder="1"/>
    <xf numFmtId="15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/>
    <xf numFmtId="0" fontId="2" fillId="0" borderId="1" xfId="0" applyFont="1" applyFill="1" applyBorder="1"/>
    <xf numFmtId="0" fontId="7" fillId="0" borderId="1" xfId="0" applyFont="1" applyFill="1" applyBorder="1"/>
    <xf numFmtId="0" fontId="12" fillId="0" borderId="1" xfId="0" applyFont="1" applyFill="1" applyBorder="1"/>
    <xf numFmtId="0" fontId="21" fillId="0" borderId="2" xfId="0" quotePrefix="1" applyFont="1" applyFill="1" applyBorder="1" applyAlignment="1">
      <alignment horizontal="center"/>
    </xf>
    <xf numFmtId="0" fontId="22" fillId="0" borderId="2" xfId="0" applyFont="1" applyFill="1" applyBorder="1"/>
    <xf numFmtId="0" fontId="3" fillId="0" borderId="6" xfId="0" applyFont="1" applyFill="1" applyBorder="1" applyAlignment="1"/>
    <xf numFmtId="0" fontId="2" fillId="0" borderId="6" xfId="0" applyFont="1" applyFill="1" applyBorder="1"/>
    <xf numFmtId="165" fontId="3" fillId="0" borderId="0" xfId="1" applyNumberFormat="1" applyFont="1" applyFill="1" applyBorder="1"/>
    <xf numFmtId="41" fontId="23" fillId="0" borderId="0" xfId="0" applyNumberFormat="1" applyFont="1" applyFill="1" applyAlignment="1">
      <alignment horizontal="left"/>
    </xf>
    <xf numFmtId="41" fontId="24" fillId="0" borderId="0" xfId="0" applyNumberFormat="1" applyFont="1" applyFill="1" applyAlignment="1">
      <alignment horizontal="center"/>
    </xf>
    <xf numFmtId="41" fontId="7" fillId="0" borderId="1" xfId="0" applyNumberFormat="1" applyFont="1" applyFill="1" applyBorder="1" applyAlignment="1">
      <alignment horizontal="center"/>
    </xf>
    <xf numFmtId="165" fontId="11" fillId="0" borderId="2" xfId="2" applyNumberFormat="1" applyFont="1" applyFill="1" applyBorder="1" applyAlignment="1">
      <alignment horizontal="center"/>
    </xf>
    <xf numFmtId="165" fontId="11" fillId="0" borderId="2" xfId="2" quotePrefix="1" applyNumberFormat="1" applyFont="1" applyFill="1" applyBorder="1" applyAlignment="1">
      <alignment horizontal="center"/>
    </xf>
    <xf numFmtId="0" fontId="25" fillId="0" borderId="0" xfId="0" applyFont="1" applyFill="1"/>
    <xf numFmtId="165" fontId="3" fillId="0" borderId="10" xfId="2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49" fontId="3" fillId="0" borderId="3" xfId="0" quotePrefix="1" applyNumberFormat="1" applyFont="1" applyFill="1" applyBorder="1" applyAlignment="1">
      <alignment horizontal="center"/>
    </xf>
    <xf numFmtId="165" fontId="3" fillId="0" borderId="2" xfId="2" quotePrefix="1" applyNumberFormat="1" applyFont="1" applyFill="1" applyBorder="1" applyAlignment="1">
      <alignment horizontal="center"/>
    </xf>
    <xf numFmtId="0" fontId="6" fillId="0" borderId="2" xfId="0" applyFont="1" applyFill="1" applyBorder="1" applyAlignment="1"/>
    <xf numFmtId="0" fontId="26" fillId="0" borderId="2" xfId="0" applyFont="1" applyFill="1" applyBorder="1"/>
    <xf numFmtId="0" fontId="3" fillId="0" borderId="4" xfId="0" applyFont="1" applyFill="1" applyBorder="1"/>
    <xf numFmtId="15" fontId="3" fillId="0" borderId="4" xfId="0" applyNumberFormat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165" fontId="3" fillId="0" borderId="2" xfId="2" applyNumberFormat="1" applyFont="1" applyFill="1" applyBorder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5" fontId="3" fillId="0" borderId="0" xfId="2" applyNumberFormat="1" applyFont="1" applyFill="1"/>
    <xf numFmtId="0" fontId="27" fillId="0" borderId="0" xfId="0" applyFont="1"/>
    <xf numFmtId="10" fontId="19" fillId="0" borderId="0" xfId="0" applyNumberFormat="1" applyFont="1" applyFill="1"/>
    <xf numFmtId="165" fontId="3" fillId="2" borderId="2" xfId="2" applyNumberFormat="1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73"/>
  <sheetViews>
    <sheetView tabSelected="1" topLeftCell="A458" workbookViewId="0">
      <selection activeCell="B469" sqref="B469"/>
    </sheetView>
  </sheetViews>
  <sheetFormatPr defaultRowHeight="15"/>
  <cols>
    <col min="1" max="1" width="3" style="1" customWidth="1"/>
    <col min="2" max="2" width="20.7109375" style="1" customWidth="1"/>
    <col min="3" max="3" width="10" style="1" customWidth="1"/>
    <col min="4" max="4" width="8.140625" style="1" customWidth="1"/>
    <col min="5" max="5" width="11.42578125" style="1" customWidth="1"/>
    <col min="6" max="6" width="18" style="1" customWidth="1"/>
    <col min="7" max="7" width="15.7109375" style="1" customWidth="1"/>
    <col min="8" max="8" width="8.5703125" style="1" customWidth="1"/>
    <col min="9" max="9" width="8.140625" style="1" customWidth="1"/>
    <col min="10" max="10" width="12.28515625" style="1" customWidth="1"/>
    <col min="11" max="11" width="14.28515625" style="1" customWidth="1"/>
    <col min="12" max="12" width="15.5703125" style="1" customWidth="1"/>
    <col min="13" max="14" width="17.42578125" style="1" customWidth="1"/>
    <col min="15" max="15" width="9.28515625" style="1" customWidth="1"/>
    <col min="16" max="16" width="8.5703125" style="1" customWidth="1"/>
    <col min="17" max="17" width="9.28515625" style="1" customWidth="1"/>
    <col min="18" max="18" width="7.7109375" style="1" customWidth="1"/>
    <col min="19" max="16384" width="9.140625" style="1"/>
  </cols>
  <sheetData>
    <row r="1" spans="1:16">
      <c r="J1" s="2" t="s">
        <v>81</v>
      </c>
      <c r="K1" s="1" t="s">
        <v>82</v>
      </c>
      <c r="L1" s="1" t="s">
        <v>83</v>
      </c>
      <c r="M1" s="2"/>
    </row>
    <row r="2" spans="1:16">
      <c r="J2" s="2" t="s">
        <v>84</v>
      </c>
      <c r="K2" s="2" t="s">
        <v>85</v>
      </c>
      <c r="M2" s="2"/>
    </row>
    <row r="3" spans="1:16">
      <c r="J3" s="1" t="s">
        <v>86</v>
      </c>
      <c r="K3" s="1" t="s">
        <v>31</v>
      </c>
      <c r="M3" s="2"/>
    </row>
    <row r="4" spans="1:16">
      <c r="J4" s="73" t="s">
        <v>87</v>
      </c>
      <c r="K4" s="73" t="s">
        <v>88</v>
      </c>
      <c r="M4" s="2"/>
    </row>
    <row r="5" spans="1:16" ht="15.75">
      <c r="A5" s="3" t="s">
        <v>0</v>
      </c>
      <c r="B5" s="4"/>
      <c r="C5" s="5"/>
      <c r="D5" s="5"/>
      <c r="E5" s="3"/>
      <c r="F5" s="6"/>
      <c r="G5" s="6"/>
      <c r="H5" s="6"/>
      <c r="I5" s="6"/>
      <c r="J5" s="7"/>
      <c r="L5" s="2"/>
      <c r="M5" s="2"/>
      <c r="N5" s="2"/>
      <c r="O5" s="2"/>
      <c r="P5" s="2"/>
    </row>
    <row r="6" spans="1:16" ht="15.75">
      <c r="A6" s="8" t="s">
        <v>89</v>
      </c>
      <c r="B6" s="3"/>
      <c r="C6" s="3"/>
      <c r="D6" s="3"/>
      <c r="E6" s="3"/>
      <c r="F6" s="6"/>
      <c r="G6" s="6"/>
      <c r="H6" s="6"/>
      <c r="I6" s="2"/>
      <c r="J6" s="7"/>
      <c r="L6" s="2"/>
      <c r="M6" s="2"/>
      <c r="N6" s="2"/>
      <c r="O6" s="2"/>
      <c r="P6" s="2"/>
    </row>
    <row r="7" spans="1:16" ht="15.75">
      <c r="A7" s="9"/>
      <c r="B7" s="9" t="s">
        <v>1</v>
      </c>
      <c r="C7" s="10" t="s">
        <v>2</v>
      </c>
      <c r="D7" s="11" t="s">
        <v>3</v>
      </c>
      <c r="E7" s="12" t="s">
        <v>4</v>
      </c>
      <c r="F7" s="10" t="s">
        <v>5</v>
      </c>
      <c r="G7" s="13" t="s">
        <v>90</v>
      </c>
      <c r="H7" s="13" t="s">
        <v>90</v>
      </c>
      <c r="I7" s="15" t="s">
        <v>7</v>
      </c>
      <c r="J7" s="16" t="s">
        <v>8</v>
      </c>
      <c r="K7" s="16" t="s">
        <v>8</v>
      </c>
      <c r="L7" s="17" t="s">
        <v>9</v>
      </c>
      <c r="M7" s="17" t="s">
        <v>9</v>
      </c>
      <c r="N7" s="17" t="s">
        <v>10</v>
      </c>
      <c r="O7" s="75" t="s">
        <v>11</v>
      </c>
      <c r="P7" s="18" t="s">
        <v>12</v>
      </c>
    </row>
    <row r="8" spans="1:16" ht="15.75">
      <c r="A8" s="19"/>
      <c r="B8" s="19"/>
      <c r="C8" s="20"/>
      <c r="D8" s="21"/>
      <c r="E8" s="22"/>
      <c r="F8" s="20"/>
      <c r="G8" s="23" t="s">
        <v>29</v>
      </c>
      <c r="H8" s="23"/>
      <c r="I8" s="24"/>
      <c r="J8" s="23" t="s">
        <v>91</v>
      </c>
      <c r="K8" s="24" t="s">
        <v>92</v>
      </c>
      <c r="L8" s="25" t="s">
        <v>13</v>
      </c>
      <c r="M8" s="25" t="s">
        <v>14</v>
      </c>
      <c r="N8" s="25" t="s">
        <v>15</v>
      </c>
      <c r="O8" s="19"/>
      <c r="P8" s="26"/>
    </row>
    <row r="9" spans="1:16" ht="15.75">
      <c r="A9" s="19"/>
      <c r="B9" s="19"/>
      <c r="C9" s="20"/>
      <c r="D9" s="21"/>
      <c r="E9" s="22"/>
      <c r="F9" s="20"/>
      <c r="G9" s="76" t="s">
        <v>30</v>
      </c>
      <c r="H9" s="76"/>
      <c r="I9" s="24"/>
      <c r="J9" s="23" t="s">
        <v>93</v>
      </c>
      <c r="K9" s="24" t="s">
        <v>94</v>
      </c>
      <c r="L9" s="25"/>
      <c r="M9" s="25"/>
      <c r="N9" s="25"/>
      <c r="O9" s="19"/>
      <c r="P9" s="26"/>
    </row>
    <row r="10" spans="1:16" ht="15.75">
      <c r="A10" s="19"/>
      <c r="B10" s="19"/>
      <c r="C10" s="20"/>
      <c r="D10" s="21"/>
      <c r="E10" s="22"/>
      <c r="F10" s="20"/>
      <c r="G10" s="77"/>
      <c r="H10" s="24"/>
      <c r="I10" s="23"/>
      <c r="J10" s="68"/>
      <c r="K10" s="24"/>
      <c r="L10" s="25"/>
      <c r="M10" s="25"/>
      <c r="N10" s="25"/>
      <c r="O10" s="19"/>
      <c r="P10" s="26"/>
    </row>
    <row r="11" spans="1:16" ht="15.75">
      <c r="A11" s="78"/>
      <c r="B11" s="79"/>
      <c r="C11" s="80"/>
      <c r="D11" s="81"/>
      <c r="E11" s="82"/>
      <c r="F11" s="80"/>
      <c r="G11" s="83"/>
      <c r="H11" s="83"/>
      <c r="I11" s="83"/>
      <c r="J11" s="84"/>
      <c r="K11" s="83"/>
      <c r="L11" s="17"/>
      <c r="M11" s="17"/>
      <c r="N11" s="17"/>
      <c r="O11" s="85"/>
      <c r="P11" s="86"/>
    </row>
    <row r="12" spans="1:16" ht="15.75">
      <c r="A12" s="39">
        <v>1</v>
      </c>
      <c r="B12" s="40" t="s">
        <v>95</v>
      </c>
      <c r="C12" s="41" t="s">
        <v>96</v>
      </c>
      <c r="D12" s="87" t="s">
        <v>97</v>
      </c>
      <c r="E12" s="48">
        <v>43103</v>
      </c>
      <c r="F12" s="41" t="s">
        <v>98</v>
      </c>
      <c r="G12" s="44">
        <v>0</v>
      </c>
      <c r="H12" s="44">
        <v>0</v>
      </c>
      <c r="I12" s="44">
        <v>350000</v>
      </c>
      <c r="J12" s="44">
        <v>2035161</v>
      </c>
      <c r="K12" s="44">
        <v>360000</v>
      </c>
      <c r="L12" s="25">
        <f>SUM(G12:K12)</f>
        <v>2745161</v>
      </c>
      <c r="M12" s="25">
        <f>45000000-L12</f>
        <v>42254839</v>
      </c>
      <c r="N12" s="25">
        <f>+L12+M12</f>
        <v>45000000</v>
      </c>
      <c r="O12" s="69" t="s">
        <v>99</v>
      </c>
      <c r="P12" s="88" t="s">
        <v>100</v>
      </c>
    </row>
    <row r="13" spans="1:16" ht="15.75">
      <c r="A13" s="39"/>
      <c r="B13" s="40"/>
      <c r="C13" s="41"/>
      <c r="D13" s="68"/>
      <c r="E13" s="43"/>
      <c r="F13" s="41"/>
      <c r="G13" s="44"/>
      <c r="H13" s="44"/>
      <c r="I13" s="44"/>
      <c r="J13" s="68"/>
      <c r="K13" s="44"/>
      <c r="L13" s="25"/>
      <c r="M13" s="25"/>
      <c r="N13" s="25"/>
      <c r="O13" s="45"/>
      <c r="P13" s="88"/>
    </row>
    <row r="14" spans="1:16" ht="16.5" thickBot="1">
      <c r="A14" s="50"/>
      <c r="B14" s="89"/>
      <c r="C14" s="89"/>
      <c r="D14" s="90"/>
      <c r="E14" s="89"/>
      <c r="F14" s="89"/>
      <c r="G14" s="55">
        <f t="shared" ref="G14:N14" si="0">SUM(G12:G13)</f>
        <v>0</v>
      </c>
      <c r="H14" s="55">
        <f t="shared" si="0"/>
        <v>0</v>
      </c>
      <c r="I14" s="55">
        <f t="shared" si="0"/>
        <v>350000</v>
      </c>
      <c r="J14" s="55">
        <f t="shared" si="0"/>
        <v>2035161</v>
      </c>
      <c r="K14" s="55">
        <f t="shared" si="0"/>
        <v>360000</v>
      </c>
      <c r="L14" s="55">
        <f t="shared" si="0"/>
        <v>2745161</v>
      </c>
      <c r="M14" s="55">
        <f t="shared" si="0"/>
        <v>42254839</v>
      </c>
      <c r="N14" s="55">
        <f t="shared" si="0"/>
        <v>45000000</v>
      </c>
      <c r="O14" s="56"/>
      <c r="P14" s="56"/>
    </row>
    <row r="15" spans="1:16" ht="15.75" thickTop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5.75">
      <c r="A16" s="5"/>
      <c r="B16" s="57" t="s">
        <v>101</v>
      </c>
      <c r="C16" s="4"/>
      <c r="D16" s="58"/>
      <c r="E16" s="2"/>
      <c r="F16" s="57"/>
      <c r="G16" s="57"/>
      <c r="H16" s="57"/>
      <c r="I16" s="57"/>
      <c r="J16" s="91"/>
      <c r="K16" s="2"/>
      <c r="L16" s="2"/>
      <c r="M16" s="2"/>
      <c r="N16" s="2"/>
      <c r="O16" s="2"/>
      <c r="P16" s="2"/>
    </row>
    <row r="17" spans="1:16" ht="15.75">
      <c r="A17" s="59"/>
      <c r="B17" s="60" t="s">
        <v>16</v>
      </c>
      <c r="C17" s="57" t="s">
        <v>17</v>
      </c>
      <c r="D17" s="58"/>
      <c r="F17" s="116" t="s">
        <v>18</v>
      </c>
      <c r="G17" s="116"/>
      <c r="H17" s="2"/>
      <c r="I17" s="61"/>
      <c r="J17" s="2"/>
      <c r="K17" s="2"/>
      <c r="L17" s="2"/>
      <c r="M17" s="2"/>
      <c r="N17" s="2"/>
      <c r="O17" s="2"/>
      <c r="P17" s="2"/>
    </row>
    <row r="18" spans="1:16" ht="15.75">
      <c r="A18" s="59"/>
      <c r="B18" s="60"/>
      <c r="C18" s="57"/>
      <c r="D18" s="58"/>
      <c r="F18" s="57"/>
      <c r="G18" s="57"/>
      <c r="H18" s="57"/>
      <c r="I18" s="57"/>
      <c r="J18" s="2"/>
      <c r="K18" s="2"/>
      <c r="L18" s="2"/>
      <c r="M18" s="2"/>
      <c r="N18" s="2"/>
      <c r="O18" s="2"/>
      <c r="P18" s="2"/>
    </row>
    <row r="19" spans="1:16" ht="15.75">
      <c r="A19" s="59"/>
      <c r="B19" s="60"/>
      <c r="C19" s="57"/>
      <c r="D19" s="58"/>
      <c r="F19" s="57"/>
      <c r="G19" s="57"/>
      <c r="H19" s="57"/>
      <c r="I19" s="57"/>
      <c r="J19" s="57"/>
      <c r="K19" s="2"/>
      <c r="L19" s="2"/>
      <c r="M19" s="2"/>
      <c r="N19" s="2"/>
      <c r="O19" s="2"/>
      <c r="P19" s="2"/>
    </row>
    <row r="20" spans="1:16" ht="15.75">
      <c r="A20" s="59"/>
      <c r="B20" s="60"/>
      <c r="C20" s="57"/>
      <c r="D20" s="58"/>
      <c r="F20" s="57"/>
      <c r="G20" s="57"/>
      <c r="H20" s="57"/>
      <c r="I20" s="57"/>
      <c r="J20" s="2"/>
      <c r="K20" s="2"/>
      <c r="L20" s="2"/>
      <c r="M20" s="2"/>
      <c r="N20" s="2"/>
      <c r="O20" s="2"/>
      <c r="P20" s="2"/>
    </row>
    <row r="21" spans="1:16" ht="15.75">
      <c r="A21" s="59"/>
      <c r="B21" s="60"/>
      <c r="C21" s="57"/>
      <c r="D21" s="58"/>
      <c r="F21" s="57"/>
      <c r="G21" s="57"/>
      <c r="H21" s="57"/>
      <c r="I21" s="57"/>
      <c r="J21" s="57"/>
      <c r="K21" s="2"/>
      <c r="L21" s="2"/>
      <c r="M21" s="2"/>
      <c r="N21" s="2"/>
      <c r="O21" s="2"/>
      <c r="P21" s="2"/>
    </row>
    <row r="22" spans="1:16" ht="15.75">
      <c r="A22" s="59" t="s">
        <v>19</v>
      </c>
      <c r="B22" s="62" t="s">
        <v>20</v>
      </c>
      <c r="C22" s="63" t="s">
        <v>21</v>
      </c>
      <c r="D22" s="58"/>
      <c r="F22" s="64" t="s">
        <v>22</v>
      </c>
      <c r="G22" s="64" t="s">
        <v>23</v>
      </c>
      <c r="H22" s="2"/>
      <c r="I22" s="2"/>
      <c r="J22" s="2"/>
      <c r="K22" s="2"/>
      <c r="L22" s="2"/>
      <c r="M22" s="2"/>
      <c r="N22" s="2"/>
      <c r="O22" s="2"/>
      <c r="P22" s="2"/>
    </row>
    <row r="23" spans="1:16" ht="15.75">
      <c r="A23" s="59"/>
      <c r="B23" s="65" t="s">
        <v>24</v>
      </c>
      <c r="C23" s="66" t="s">
        <v>25</v>
      </c>
      <c r="D23" s="58"/>
      <c r="F23" s="67" t="s">
        <v>26</v>
      </c>
      <c r="G23" s="67" t="s">
        <v>27</v>
      </c>
      <c r="H23" s="2"/>
      <c r="I23" s="2"/>
      <c r="J23" s="2"/>
      <c r="K23" s="2"/>
      <c r="L23" s="2"/>
      <c r="M23" s="2"/>
      <c r="N23" s="2"/>
      <c r="O23" s="2"/>
      <c r="P23" s="2"/>
    </row>
    <row r="24" spans="1:16" ht="15.75">
      <c r="A24" s="59"/>
      <c r="B24" s="65"/>
      <c r="C24" s="66"/>
      <c r="D24" s="58"/>
      <c r="F24" s="67"/>
      <c r="G24" s="2" t="s">
        <v>124</v>
      </c>
      <c r="H24" s="2"/>
      <c r="I24" s="2"/>
      <c r="J24" s="2"/>
      <c r="K24" s="2" t="s">
        <v>110</v>
      </c>
      <c r="L24" s="2"/>
      <c r="M24" s="2"/>
      <c r="N24" s="2"/>
      <c r="O24" s="2"/>
      <c r="P24" s="2"/>
    </row>
    <row r="25" spans="1:16" ht="15.75">
      <c r="A25" s="59"/>
      <c r="B25" s="65"/>
      <c r="C25" s="66"/>
      <c r="D25" s="58"/>
      <c r="F25" s="67"/>
      <c r="G25" s="1" t="s">
        <v>125</v>
      </c>
      <c r="H25" s="2"/>
      <c r="I25" s="2"/>
      <c r="J25" s="2"/>
      <c r="K25" s="2" t="s">
        <v>117</v>
      </c>
      <c r="L25" s="2"/>
      <c r="M25" s="2"/>
      <c r="N25" s="2"/>
      <c r="O25" s="2"/>
      <c r="P25" s="2"/>
    </row>
    <row r="26" spans="1:16" ht="15.75">
      <c r="A26" s="59"/>
      <c r="B26" s="65"/>
      <c r="C26" s="66"/>
      <c r="D26" s="58"/>
      <c r="F26" s="67"/>
      <c r="G26" s="1" t="s">
        <v>86</v>
      </c>
      <c r="H26" s="2"/>
      <c r="I26" s="2"/>
      <c r="J26" s="2"/>
      <c r="K26" s="2" t="s">
        <v>119</v>
      </c>
      <c r="L26" s="2"/>
      <c r="M26" s="2"/>
      <c r="N26" s="2"/>
      <c r="O26" s="2"/>
      <c r="P26" s="2"/>
    </row>
    <row r="27" spans="1:16" s="2" customFormat="1" ht="20.25">
      <c r="A27" s="3" t="s">
        <v>0</v>
      </c>
      <c r="B27" s="4"/>
      <c r="C27" s="5"/>
      <c r="D27" s="5"/>
      <c r="E27" s="5"/>
      <c r="F27" s="5"/>
      <c r="G27" s="92"/>
      <c r="H27" s="6"/>
      <c r="I27" s="93"/>
      <c r="J27" s="6"/>
      <c r="K27" s="2" t="s">
        <v>120</v>
      </c>
    </row>
    <row r="28" spans="1:16" s="2" customFormat="1" ht="15.75">
      <c r="A28" s="8" t="s">
        <v>102</v>
      </c>
      <c r="B28" s="3"/>
      <c r="C28" s="3"/>
      <c r="D28" s="3"/>
      <c r="E28" s="3"/>
      <c r="F28" s="3"/>
      <c r="G28" s="6"/>
      <c r="H28" s="6"/>
      <c r="I28" s="6"/>
      <c r="J28" s="6"/>
      <c r="K28" s="7"/>
    </row>
    <row r="29" spans="1:16" s="2" customFormat="1" ht="15.75">
      <c r="A29" s="9"/>
      <c r="B29" s="9" t="s">
        <v>1</v>
      </c>
      <c r="C29" s="10" t="s">
        <v>2</v>
      </c>
      <c r="D29" s="11" t="s">
        <v>3</v>
      </c>
      <c r="E29" s="12" t="s">
        <v>4</v>
      </c>
      <c r="F29" s="10" t="s">
        <v>5</v>
      </c>
      <c r="G29" s="13" t="s">
        <v>103</v>
      </c>
      <c r="H29" s="13" t="s">
        <v>104</v>
      </c>
      <c r="I29" s="13" t="s">
        <v>104</v>
      </c>
      <c r="J29" s="14" t="s">
        <v>105</v>
      </c>
      <c r="K29" s="14" t="s">
        <v>106</v>
      </c>
      <c r="L29" s="13" t="s">
        <v>9</v>
      </c>
      <c r="M29" s="13" t="s">
        <v>9</v>
      </c>
      <c r="N29" s="17" t="s">
        <v>10</v>
      </c>
      <c r="O29" s="75" t="s">
        <v>11</v>
      </c>
      <c r="P29" s="94" t="s">
        <v>107</v>
      </c>
    </row>
    <row r="30" spans="1:16" s="2" customFormat="1" ht="15.75">
      <c r="A30" s="19"/>
      <c r="B30" s="19"/>
      <c r="C30" s="20"/>
      <c r="D30" s="21"/>
      <c r="E30" s="22"/>
      <c r="F30" s="20"/>
      <c r="G30" s="23"/>
      <c r="H30" s="23"/>
      <c r="I30" s="23"/>
      <c r="J30" s="24" t="s">
        <v>108</v>
      </c>
      <c r="K30" s="24" t="s">
        <v>109</v>
      </c>
      <c r="L30" s="23" t="s">
        <v>13</v>
      </c>
      <c r="M30" s="23" t="s">
        <v>14</v>
      </c>
      <c r="N30" s="25" t="s">
        <v>15</v>
      </c>
      <c r="O30" s="19"/>
      <c r="P30" s="26"/>
    </row>
    <row r="31" spans="1:16" s="2" customFormat="1" ht="15.75">
      <c r="A31" s="19"/>
      <c r="B31" s="19"/>
      <c r="C31" s="27"/>
      <c r="D31" s="21"/>
      <c r="E31" s="22"/>
      <c r="F31" s="20"/>
      <c r="G31" s="95"/>
      <c r="H31" s="96"/>
      <c r="I31" s="23"/>
      <c r="J31" s="97"/>
      <c r="K31" s="68"/>
      <c r="L31" s="25"/>
      <c r="M31" s="25"/>
      <c r="N31" s="25"/>
      <c r="O31" s="19"/>
      <c r="P31" s="26"/>
    </row>
    <row r="32" spans="1:16" s="2" customFormat="1" ht="15.75">
      <c r="A32" s="29"/>
      <c r="B32" s="29"/>
      <c r="C32" s="30"/>
      <c r="D32" s="31"/>
      <c r="E32" s="32"/>
      <c r="F32" s="33"/>
      <c r="G32" s="37"/>
      <c r="H32" s="37"/>
      <c r="I32" s="37"/>
      <c r="J32" s="98"/>
      <c r="K32" s="36"/>
      <c r="L32" s="37"/>
      <c r="M32" s="37"/>
      <c r="N32" s="37"/>
      <c r="O32" s="29"/>
      <c r="P32" s="38"/>
    </row>
    <row r="33" spans="1:16" s="2" customFormat="1" ht="15.75">
      <c r="A33" s="19"/>
      <c r="B33" s="99"/>
      <c r="C33" s="100"/>
      <c r="D33" s="42"/>
      <c r="E33" s="43"/>
      <c r="F33" s="70"/>
      <c r="G33" s="101"/>
      <c r="H33" s="101"/>
      <c r="I33" s="25"/>
      <c r="J33" s="25"/>
      <c r="L33" s="25"/>
      <c r="M33" s="25"/>
      <c r="N33" s="25"/>
      <c r="O33" s="102"/>
      <c r="P33" s="71"/>
    </row>
    <row r="34" spans="1:16" s="2" customFormat="1" ht="15.75">
      <c r="A34" s="19">
        <v>1</v>
      </c>
      <c r="B34" s="99" t="s">
        <v>111</v>
      </c>
      <c r="C34" s="100" t="s">
        <v>112</v>
      </c>
      <c r="D34" s="47" t="s">
        <v>113</v>
      </c>
      <c r="E34" s="43">
        <v>43182</v>
      </c>
      <c r="F34" s="70" t="s">
        <v>114</v>
      </c>
      <c r="G34" s="44">
        <v>62993548</v>
      </c>
      <c r="H34" s="44">
        <v>0</v>
      </c>
      <c r="I34" s="25">
        <v>0</v>
      </c>
      <c r="J34" s="25">
        <v>2600000</v>
      </c>
      <c r="K34" s="25">
        <v>200000</v>
      </c>
      <c r="L34" s="25">
        <f>SUM(G34:K34)</f>
        <v>65793548</v>
      </c>
      <c r="M34" s="25">
        <f>400000000-L34</f>
        <v>334206452</v>
      </c>
      <c r="N34" s="25">
        <f>+L34+M34</f>
        <v>400000000</v>
      </c>
      <c r="O34" s="103" t="s">
        <v>115</v>
      </c>
      <c r="P34" s="21" t="s">
        <v>116</v>
      </c>
    </row>
    <row r="35" spans="1:16" s="2" customFormat="1" ht="15.75">
      <c r="A35" s="19"/>
      <c r="B35" s="104"/>
      <c r="C35" s="100"/>
      <c r="D35" s="36"/>
      <c r="E35" s="105"/>
      <c r="F35" s="106"/>
      <c r="G35" s="25"/>
      <c r="H35" s="25"/>
      <c r="I35" s="107"/>
      <c r="J35" s="107"/>
      <c r="K35" s="36"/>
      <c r="L35" s="107"/>
      <c r="M35" s="25"/>
      <c r="N35" s="25"/>
      <c r="O35" s="99"/>
      <c r="P35" s="21" t="s">
        <v>118</v>
      </c>
    </row>
    <row r="36" spans="1:16" s="2" customFormat="1" ht="16.5" thickBot="1">
      <c r="A36" s="50"/>
      <c r="B36" s="108"/>
      <c r="C36" s="109"/>
      <c r="D36" s="110"/>
      <c r="E36" s="109"/>
      <c r="F36" s="111"/>
      <c r="G36" s="55">
        <f>SUM(G34:G35)</f>
        <v>62993548</v>
      </c>
      <c r="H36" s="55">
        <f t="shared" ref="H36:N36" si="1">SUM(H34:H35)</f>
        <v>0</v>
      </c>
      <c r="I36" s="55">
        <f t="shared" si="1"/>
        <v>0</v>
      </c>
      <c r="J36" s="55">
        <f t="shared" si="1"/>
        <v>2600000</v>
      </c>
      <c r="K36" s="55">
        <f t="shared" si="1"/>
        <v>200000</v>
      </c>
      <c r="L36" s="55">
        <f t="shared" si="1"/>
        <v>65793548</v>
      </c>
      <c r="M36" s="55">
        <f t="shared" si="1"/>
        <v>334206452</v>
      </c>
      <c r="N36" s="55">
        <f t="shared" si="1"/>
        <v>400000000</v>
      </c>
      <c r="O36" s="55"/>
      <c r="P36" s="56"/>
    </row>
    <row r="37" spans="1:16" s="2" customFormat="1" ht="16.5" thickTop="1">
      <c r="A37" s="5"/>
      <c r="B37" s="4"/>
      <c r="C37" s="4"/>
      <c r="D37" s="4"/>
      <c r="E37" s="5"/>
      <c r="F37" s="4"/>
      <c r="G37" s="112"/>
      <c r="H37" s="112"/>
      <c r="I37" s="112"/>
      <c r="J37" s="112"/>
      <c r="K37" s="112"/>
      <c r="L37" s="112"/>
      <c r="M37" s="112"/>
      <c r="N37" s="112"/>
      <c r="O37" s="4"/>
    </row>
    <row r="38" spans="1:16" s="2" customFormat="1" ht="15.75">
      <c r="A38" s="59" t="s">
        <v>1</v>
      </c>
      <c r="B38" s="60"/>
      <c r="C38" s="57" t="s">
        <v>121</v>
      </c>
      <c r="D38" s="4"/>
      <c r="E38" s="58"/>
      <c r="G38" s="57"/>
      <c r="H38" s="57"/>
      <c r="I38" s="57"/>
      <c r="J38" s="57"/>
    </row>
    <row r="39" spans="1:16" s="2" customFormat="1" ht="15.75">
      <c r="A39" s="59"/>
      <c r="B39" s="60" t="s">
        <v>122</v>
      </c>
      <c r="C39" s="57" t="s">
        <v>17</v>
      </c>
      <c r="D39" s="4"/>
      <c r="E39" s="58"/>
      <c r="G39" s="116" t="s">
        <v>18</v>
      </c>
      <c r="H39" s="116"/>
      <c r="I39" s="61"/>
    </row>
    <row r="40" spans="1:16" s="2" customFormat="1" ht="15.75">
      <c r="A40" s="59"/>
      <c r="B40" s="60"/>
      <c r="C40" s="57"/>
      <c r="D40" s="4"/>
      <c r="E40" s="58"/>
      <c r="G40" s="57"/>
      <c r="H40" s="57"/>
      <c r="I40" s="57"/>
      <c r="J40" s="57"/>
    </row>
    <row r="41" spans="1:16" s="2" customFormat="1" ht="15.75">
      <c r="A41" s="59"/>
      <c r="B41" s="60"/>
      <c r="C41" s="57"/>
      <c r="D41" s="4"/>
      <c r="E41" s="58"/>
      <c r="G41" s="57"/>
      <c r="H41" s="57"/>
      <c r="I41" s="57"/>
      <c r="J41" s="57"/>
    </row>
    <row r="42" spans="1:16" s="2" customFormat="1" ht="15.75">
      <c r="A42" s="59"/>
      <c r="B42" s="60"/>
      <c r="C42" s="57"/>
      <c r="D42" s="4"/>
      <c r="E42" s="58"/>
      <c r="G42" s="57"/>
      <c r="H42" s="57"/>
      <c r="I42" s="57"/>
    </row>
    <row r="43" spans="1:16" s="2" customFormat="1" ht="15.75">
      <c r="A43" s="59"/>
      <c r="B43" s="60"/>
      <c r="C43" s="57"/>
      <c r="D43" s="4"/>
      <c r="E43" s="58"/>
      <c r="G43" s="57"/>
      <c r="H43" s="57"/>
      <c r="I43" s="57"/>
      <c r="J43" s="57"/>
    </row>
    <row r="44" spans="1:16" s="2" customFormat="1" ht="15.75">
      <c r="A44" s="59" t="s">
        <v>19</v>
      </c>
      <c r="B44" s="62" t="s">
        <v>20</v>
      </c>
      <c r="C44" s="63" t="s">
        <v>21</v>
      </c>
      <c r="D44" s="4"/>
      <c r="E44" s="58"/>
      <c r="G44" s="64" t="s">
        <v>22</v>
      </c>
      <c r="H44" s="64" t="s">
        <v>23</v>
      </c>
      <c r="I44" s="64"/>
    </row>
    <row r="45" spans="1:16" s="2" customFormat="1" ht="15.75">
      <c r="A45" s="59"/>
      <c r="B45" s="65" t="s">
        <v>123</v>
      </c>
      <c r="C45" s="66" t="s">
        <v>25</v>
      </c>
      <c r="D45" s="4"/>
      <c r="E45" s="58"/>
      <c r="G45" s="67" t="s">
        <v>26</v>
      </c>
      <c r="H45" s="67" t="s">
        <v>27</v>
      </c>
      <c r="I45" s="67"/>
    </row>
    <row r="47" spans="1:16">
      <c r="K47" s="2" t="s">
        <v>38</v>
      </c>
    </row>
    <row r="48" spans="1:16">
      <c r="K48" s="2" t="s">
        <v>40</v>
      </c>
    </row>
    <row r="49" spans="1:16">
      <c r="K49" s="1" t="s">
        <v>31</v>
      </c>
    </row>
    <row r="50" spans="1:16" ht="15.75">
      <c r="A50" s="3" t="s">
        <v>0</v>
      </c>
      <c r="B50" s="4"/>
      <c r="C50" s="5"/>
      <c r="D50" s="5"/>
      <c r="E50" s="3"/>
      <c r="F50" s="6"/>
      <c r="G50" s="6"/>
      <c r="H50" s="6"/>
      <c r="I50" s="6"/>
      <c r="J50" s="7"/>
      <c r="L50" s="2"/>
      <c r="M50" s="2"/>
      <c r="N50" s="2"/>
      <c r="O50" s="2"/>
      <c r="P50" s="2"/>
    </row>
    <row r="51" spans="1:16" ht="15.75">
      <c r="A51" s="8" t="s">
        <v>43</v>
      </c>
      <c r="B51" s="3"/>
      <c r="C51" s="3"/>
      <c r="D51" s="3"/>
      <c r="E51" s="3"/>
      <c r="F51" s="6"/>
      <c r="G51" s="6"/>
      <c r="H51" s="6"/>
      <c r="I51" s="2"/>
      <c r="J51" s="7"/>
      <c r="L51" s="2"/>
      <c r="M51" s="2"/>
      <c r="N51" s="2"/>
      <c r="O51" s="2"/>
      <c r="P51" s="2"/>
    </row>
    <row r="52" spans="1:16" ht="15.75">
      <c r="A52" s="9"/>
      <c r="B52" s="9" t="s">
        <v>1</v>
      </c>
      <c r="C52" s="10" t="s">
        <v>2</v>
      </c>
      <c r="D52" s="11" t="s">
        <v>3</v>
      </c>
      <c r="E52" s="12" t="s">
        <v>4</v>
      </c>
      <c r="F52" s="10" t="s">
        <v>5</v>
      </c>
      <c r="G52" s="13" t="s">
        <v>6</v>
      </c>
      <c r="H52" s="14" t="s">
        <v>6</v>
      </c>
      <c r="I52" s="14" t="s">
        <v>6</v>
      </c>
      <c r="J52" s="15" t="s">
        <v>7</v>
      </c>
      <c r="K52" s="16" t="s">
        <v>8</v>
      </c>
      <c r="L52" s="17" t="s">
        <v>9</v>
      </c>
      <c r="M52" s="17" t="s">
        <v>9</v>
      </c>
      <c r="N52" s="17" t="s">
        <v>10</v>
      </c>
      <c r="O52" s="9" t="s">
        <v>11</v>
      </c>
      <c r="P52" s="18" t="s">
        <v>12</v>
      </c>
    </row>
    <row r="53" spans="1:16" ht="15.75">
      <c r="A53" s="19"/>
      <c r="B53" s="19"/>
      <c r="C53" s="20"/>
      <c r="D53" s="21"/>
      <c r="E53" s="22"/>
      <c r="F53" s="20"/>
      <c r="G53" s="23" t="s">
        <v>29</v>
      </c>
      <c r="H53" s="24" t="s">
        <v>28</v>
      </c>
      <c r="I53" s="24" t="s">
        <v>32</v>
      </c>
      <c r="J53" s="23"/>
      <c r="K53" s="24"/>
      <c r="L53" s="25" t="s">
        <v>13</v>
      </c>
      <c r="M53" s="25" t="s">
        <v>14</v>
      </c>
      <c r="N53" s="25" t="s">
        <v>15</v>
      </c>
      <c r="O53" s="19"/>
      <c r="P53" s="26"/>
    </row>
    <row r="54" spans="1:16" ht="15.75">
      <c r="A54" s="19"/>
      <c r="B54" s="19"/>
      <c r="C54" s="27"/>
      <c r="D54" s="21"/>
      <c r="E54" s="22"/>
      <c r="F54" s="20"/>
      <c r="G54" s="28"/>
      <c r="H54" s="24" t="s">
        <v>29</v>
      </c>
      <c r="I54" s="24" t="s">
        <v>33</v>
      </c>
      <c r="J54" s="23"/>
      <c r="K54" s="24"/>
      <c r="L54" s="25"/>
      <c r="M54" s="25"/>
      <c r="N54" s="25"/>
      <c r="O54" s="19"/>
      <c r="P54" s="26"/>
    </row>
    <row r="55" spans="1:16" ht="15.75">
      <c r="A55" s="29"/>
      <c r="B55" s="29"/>
      <c r="C55" s="30"/>
      <c r="D55" s="31"/>
      <c r="E55" s="32"/>
      <c r="F55" s="33"/>
      <c r="G55" s="34"/>
      <c r="H55" s="35" t="s">
        <v>30</v>
      </c>
      <c r="I55" s="34"/>
      <c r="J55" s="36"/>
      <c r="K55" s="35"/>
      <c r="L55" s="37"/>
      <c r="M55" s="37"/>
      <c r="N55" s="37"/>
      <c r="O55" s="29"/>
      <c r="P55" s="38"/>
    </row>
    <row r="56" spans="1:16" ht="15.75">
      <c r="A56" s="39"/>
      <c r="B56" s="40"/>
      <c r="C56" s="41"/>
      <c r="D56" s="42"/>
      <c r="E56" s="43"/>
      <c r="F56" s="41"/>
      <c r="G56" s="44"/>
      <c r="H56" s="44"/>
      <c r="I56" s="44"/>
      <c r="J56" s="2"/>
      <c r="K56" s="44"/>
      <c r="L56" s="25"/>
      <c r="M56" s="25"/>
      <c r="N56" s="25"/>
      <c r="O56" s="45"/>
      <c r="P56" s="46"/>
    </row>
    <row r="57" spans="1:16" ht="15.75">
      <c r="A57" s="39">
        <v>1</v>
      </c>
      <c r="B57" s="49" t="s">
        <v>35</v>
      </c>
      <c r="C57" s="41" t="s">
        <v>36</v>
      </c>
      <c r="D57" s="47" t="s">
        <v>41</v>
      </c>
      <c r="E57" s="48">
        <v>43146</v>
      </c>
      <c r="F57" s="70" t="s">
        <v>37</v>
      </c>
      <c r="G57" s="44">
        <v>0</v>
      </c>
      <c r="H57" s="44">
        <v>0</v>
      </c>
      <c r="I57" s="44">
        <v>0</v>
      </c>
      <c r="J57" s="44">
        <v>0</v>
      </c>
      <c r="K57" s="44">
        <v>260000</v>
      </c>
      <c r="L57" s="25">
        <f t="shared" ref="L57" si="2">SUM(G57:K57)</f>
        <v>260000</v>
      </c>
      <c r="M57" s="25">
        <f>5000000-L57</f>
        <v>4740000</v>
      </c>
      <c r="N57" s="25">
        <f t="shared" ref="N57" si="3">+L57+M57</f>
        <v>5000000</v>
      </c>
      <c r="O57" s="69" t="s">
        <v>34</v>
      </c>
      <c r="P57" s="21" t="s">
        <v>42</v>
      </c>
    </row>
    <row r="58" spans="1:16" ht="15.75">
      <c r="A58" s="39"/>
      <c r="B58" s="49"/>
      <c r="C58" s="41"/>
      <c r="D58" s="2"/>
      <c r="E58" s="43"/>
      <c r="F58" s="41"/>
      <c r="G58" s="44"/>
      <c r="H58" s="44"/>
      <c r="I58" s="44"/>
      <c r="J58" s="2"/>
      <c r="K58" s="44"/>
      <c r="L58" s="25"/>
      <c r="M58" s="25"/>
      <c r="N58" s="25"/>
      <c r="O58" s="71"/>
      <c r="P58" s="68"/>
    </row>
    <row r="59" spans="1:16" ht="16.5" thickBot="1">
      <c r="A59" s="50"/>
      <c r="B59" s="51"/>
      <c r="C59" s="52"/>
      <c r="D59" s="53"/>
      <c r="E59" s="52"/>
      <c r="F59" s="54"/>
      <c r="G59" s="55">
        <f t="shared" ref="G59:N59" si="4">SUM(G57:G58)</f>
        <v>0</v>
      </c>
      <c r="H59" s="55">
        <f t="shared" si="4"/>
        <v>0</v>
      </c>
      <c r="I59" s="55">
        <f t="shared" si="4"/>
        <v>0</v>
      </c>
      <c r="J59" s="55">
        <f t="shared" si="4"/>
        <v>0</v>
      </c>
      <c r="K59" s="55">
        <f t="shared" si="4"/>
        <v>260000</v>
      </c>
      <c r="L59" s="55">
        <f t="shared" si="4"/>
        <v>260000</v>
      </c>
      <c r="M59" s="55">
        <f t="shared" si="4"/>
        <v>4740000</v>
      </c>
      <c r="N59" s="55">
        <f t="shared" si="4"/>
        <v>5000000</v>
      </c>
      <c r="O59" s="56"/>
      <c r="P59" s="56"/>
    </row>
    <row r="60" spans="1:16" ht="15.75" thickTop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5.75">
      <c r="A61" s="5"/>
      <c r="B61" s="57" t="s">
        <v>39</v>
      </c>
      <c r="C61" s="4"/>
      <c r="D61" s="58"/>
      <c r="E61" s="2"/>
      <c r="F61" s="57"/>
      <c r="G61" s="57"/>
      <c r="H61" s="57"/>
      <c r="I61" s="57"/>
      <c r="J61" s="57"/>
      <c r="K61" s="2"/>
      <c r="L61" s="2"/>
      <c r="M61" s="2"/>
      <c r="N61" s="2"/>
      <c r="O61" s="2"/>
      <c r="P61" s="2"/>
    </row>
    <row r="62" spans="1:16" ht="15.75">
      <c r="A62" s="59"/>
      <c r="B62" s="60" t="s">
        <v>16</v>
      </c>
      <c r="C62" s="57" t="s">
        <v>17</v>
      </c>
      <c r="D62" s="58"/>
      <c r="F62" s="116" t="s">
        <v>18</v>
      </c>
      <c r="G62" s="116"/>
      <c r="H62" s="2"/>
      <c r="I62" s="61"/>
      <c r="J62" s="2"/>
      <c r="K62" s="2"/>
      <c r="L62" s="2"/>
      <c r="M62" s="2"/>
      <c r="N62" s="2"/>
      <c r="O62" s="2"/>
      <c r="P62" s="2"/>
    </row>
    <row r="63" spans="1:16" ht="15.75">
      <c r="A63" s="59"/>
      <c r="B63" s="60"/>
      <c r="C63" s="57"/>
      <c r="D63" s="58"/>
      <c r="F63" s="57"/>
      <c r="G63" s="57"/>
      <c r="H63" s="57"/>
      <c r="I63" s="57"/>
      <c r="J63" s="2"/>
      <c r="K63" s="2"/>
      <c r="L63" s="2"/>
      <c r="M63" s="2"/>
      <c r="N63" s="2"/>
      <c r="O63" s="2"/>
      <c r="P63" s="2"/>
    </row>
    <row r="64" spans="1:16" ht="15.75">
      <c r="A64" s="59"/>
      <c r="B64" s="60"/>
      <c r="C64" s="57"/>
      <c r="D64" s="58"/>
      <c r="F64" s="57"/>
      <c r="G64" s="57"/>
      <c r="H64" s="57"/>
      <c r="I64" s="57"/>
      <c r="J64" s="57"/>
      <c r="K64" s="2"/>
      <c r="L64" s="2"/>
      <c r="M64" s="2"/>
      <c r="N64" s="2"/>
      <c r="O64" s="2"/>
      <c r="P64" s="2"/>
    </row>
    <row r="65" spans="1:16" ht="15.75">
      <c r="A65" s="59"/>
      <c r="B65" s="60"/>
      <c r="C65" s="57"/>
      <c r="D65" s="58"/>
      <c r="F65" s="57"/>
      <c r="G65" s="57"/>
      <c r="H65" s="57"/>
      <c r="I65" s="57"/>
      <c r="J65" s="2"/>
      <c r="K65" s="2"/>
      <c r="L65" s="2"/>
      <c r="M65" s="2"/>
      <c r="N65" s="2"/>
      <c r="O65" s="2"/>
      <c r="P65" s="2"/>
    </row>
    <row r="66" spans="1:16" ht="15.75">
      <c r="A66" s="59"/>
      <c r="B66" s="60"/>
      <c r="C66" s="57"/>
      <c r="D66" s="58"/>
      <c r="F66" s="57"/>
      <c r="G66" s="57"/>
      <c r="H66" s="57"/>
      <c r="I66" s="57"/>
      <c r="J66" s="57"/>
      <c r="K66" s="2"/>
      <c r="L66" s="2"/>
      <c r="M66" s="2"/>
      <c r="N66" s="2"/>
      <c r="O66" s="2"/>
      <c r="P66" s="2"/>
    </row>
    <row r="67" spans="1:16" ht="15.75">
      <c r="A67" s="59" t="s">
        <v>19</v>
      </c>
      <c r="B67" s="62" t="s">
        <v>20</v>
      </c>
      <c r="C67" s="63" t="s">
        <v>21</v>
      </c>
      <c r="D67" s="58"/>
      <c r="F67" s="64" t="s">
        <v>22</v>
      </c>
      <c r="G67" s="64" t="s">
        <v>23</v>
      </c>
      <c r="H67" s="2"/>
      <c r="I67" s="2"/>
      <c r="J67" s="2"/>
      <c r="K67" s="2"/>
      <c r="L67" s="2"/>
      <c r="M67" s="2"/>
      <c r="N67" s="2"/>
      <c r="O67" s="2"/>
      <c r="P67" s="2"/>
    </row>
    <row r="68" spans="1:16" ht="15.75">
      <c r="A68" s="59"/>
      <c r="B68" s="65" t="s">
        <v>24</v>
      </c>
      <c r="C68" s="66" t="s">
        <v>25</v>
      </c>
      <c r="D68" s="58"/>
      <c r="F68" s="67" t="s">
        <v>26</v>
      </c>
      <c r="G68" s="67" t="s">
        <v>27</v>
      </c>
      <c r="H68" s="2"/>
      <c r="I68" s="2"/>
      <c r="J68" s="2"/>
      <c r="K68" s="2"/>
      <c r="L68" s="2"/>
      <c r="M68" s="2"/>
      <c r="N68" s="2"/>
      <c r="O68" s="2"/>
      <c r="P68" s="2"/>
    </row>
    <row r="69" spans="1:16">
      <c r="K69" s="2" t="s">
        <v>44</v>
      </c>
    </row>
    <row r="70" spans="1:16">
      <c r="K70" s="2" t="s">
        <v>40</v>
      </c>
    </row>
    <row r="71" spans="1:16">
      <c r="K71" s="1" t="s">
        <v>31</v>
      </c>
    </row>
    <row r="72" spans="1:16" ht="15.75">
      <c r="A72" s="3" t="s">
        <v>0</v>
      </c>
      <c r="B72" s="4"/>
      <c r="C72" s="5"/>
      <c r="D72" s="5"/>
      <c r="E72" s="3"/>
      <c r="F72" s="6"/>
      <c r="G72" s="6"/>
      <c r="H72" s="6"/>
      <c r="I72" s="6"/>
      <c r="J72" s="7"/>
      <c r="L72" s="2"/>
      <c r="M72" s="2"/>
      <c r="N72" s="2"/>
      <c r="O72" s="2"/>
      <c r="P72" s="2"/>
    </row>
    <row r="73" spans="1:16" ht="15.75">
      <c r="A73" s="8" t="s">
        <v>45</v>
      </c>
      <c r="B73" s="3"/>
      <c r="C73" s="3"/>
      <c r="D73" s="3"/>
      <c r="E73" s="3"/>
      <c r="F73" s="6"/>
      <c r="G73" s="6"/>
      <c r="H73" s="6"/>
      <c r="I73" s="2"/>
      <c r="J73" s="7"/>
      <c r="L73" s="2"/>
      <c r="M73" s="2"/>
      <c r="N73" s="2"/>
      <c r="O73" s="2"/>
      <c r="P73" s="2"/>
    </row>
    <row r="74" spans="1:16" ht="15.75">
      <c r="A74" s="9"/>
      <c r="B74" s="9" t="s">
        <v>1</v>
      </c>
      <c r="C74" s="10" t="s">
        <v>2</v>
      </c>
      <c r="D74" s="11" t="s">
        <v>3</v>
      </c>
      <c r="E74" s="12" t="s">
        <v>4</v>
      </c>
      <c r="F74" s="10" t="s">
        <v>5</v>
      </c>
      <c r="G74" s="13" t="s">
        <v>6</v>
      </c>
      <c r="H74" s="14" t="s">
        <v>6</v>
      </c>
      <c r="I74" s="14" t="s">
        <v>6</v>
      </c>
      <c r="J74" s="15" t="s">
        <v>7</v>
      </c>
      <c r="K74" s="16" t="s">
        <v>8</v>
      </c>
      <c r="L74" s="17" t="s">
        <v>9</v>
      </c>
      <c r="M74" s="17" t="s">
        <v>9</v>
      </c>
      <c r="N74" s="17" t="s">
        <v>10</v>
      </c>
      <c r="O74" s="9" t="s">
        <v>11</v>
      </c>
      <c r="P74" s="18" t="s">
        <v>12</v>
      </c>
    </row>
    <row r="75" spans="1:16" ht="15.75">
      <c r="A75" s="19"/>
      <c r="B75" s="19"/>
      <c r="C75" s="20"/>
      <c r="D75" s="21"/>
      <c r="E75" s="22"/>
      <c r="F75" s="20"/>
      <c r="G75" s="23" t="s">
        <v>29</v>
      </c>
      <c r="H75" s="24" t="s">
        <v>28</v>
      </c>
      <c r="I75" s="24" t="s">
        <v>32</v>
      </c>
      <c r="J75" s="23"/>
      <c r="K75" s="24"/>
      <c r="L75" s="25" t="s">
        <v>13</v>
      </c>
      <c r="M75" s="25" t="s">
        <v>14</v>
      </c>
      <c r="N75" s="25" t="s">
        <v>15</v>
      </c>
      <c r="O75" s="19"/>
      <c r="P75" s="26"/>
    </row>
    <row r="76" spans="1:16" ht="15.75">
      <c r="A76" s="19"/>
      <c r="B76" s="19"/>
      <c r="C76" s="27"/>
      <c r="D76" s="21"/>
      <c r="E76" s="22"/>
      <c r="F76" s="20"/>
      <c r="G76" s="28"/>
      <c r="H76" s="24" t="s">
        <v>29</v>
      </c>
      <c r="I76" s="24" t="s">
        <v>33</v>
      </c>
      <c r="J76" s="23"/>
      <c r="K76" s="24"/>
      <c r="L76" s="25"/>
      <c r="M76" s="25"/>
      <c r="N76" s="25"/>
      <c r="O76" s="19"/>
      <c r="P76" s="26"/>
    </row>
    <row r="77" spans="1:16" ht="15.75">
      <c r="A77" s="29"/>
      <c r="B77" s="29"/>
      <c r="C77" s="30"/>
      <c r="D77" s="31"/>
      <c r="E77" s="32"/>
      <c r="F77" s="33"/>
      <c r="G77" s="34"/>
      <c r="H77" s="35" t="s">
        <v>30</v>
      </c>
      <c r="I77" s="34"/>
      <c r="J77" s="36"/>
      <c r="K77" s="35"/>
      <c r="L77" s="37"/>
      <c r="M77" s="37"/>
      <c r="N77" s="37"/>
      <c r="O77" s="29"/>
      <c r="P77" s="38"/>
    </row>
    <row r="78" spans="1:16" ht="15.75">
      <c r="A78" s="39"/>
      <c r="B78" s="40"/>
      <c r="C78" s="41"/>
      <c r="D78" s="42"/>
      <c r="E78" s="43"/>
      <c r="F78" s="41"/>
      <c r="G78" s="44"/>
      <c r="H78" s="44"/>
      <c r="I78" s="44"/>
      <c r="J78" s="2"/>
      <c r="K78" s="44"/>
      <c r="L78" s="25"/>
      <c r="M78" s="25"/>
      <c r="N78" s="25"/>
      <c r="O78" s="45"/>
      <c r="P78" s="46"/>
    </row>
    <row r="79" spans="1:16" ht="15.75">
      <c r="A79" s="39">
        <v>1</v>
      </c>
      <c r="B79" s="49" t="s">
        <v>46</v>
      </c>
      <c r="C79" s="41" t="s">
        <v>47</v>
      </c>
      <c r="D79" s="47" t="s">
        <v>48</v>
      </c>
      <c r="E79" s="48">
        <v>43158</v>
      </c>
      <c r="F79" s="70" t="s">
        <v>49</v>
      </c>
      <c r="G79" s="44">
        <v>0</v>
      </c>
      <c r="H79" s="44">
        <v>0</v>
      </c>
      <c r="I79" s="44">
        <v>0</v>
      </c>
      <c r="J79" s="44">
        <v>0</v>
      </c>
      <c r="K79" s="44">
        <v>468571</v>
      </c>
      <c r="L79" s="25">
        <f t="shared" ref="L79" si="5">SUM(G79:K79)</f>
        <v>468571</v>
      </c>
      <c r="M79" s="25">
        <f>10000000-L79</f>
        <v>9531429</v>
      </c>
      <c r="N79" s="25">
        <f t="shared" ref="N79" si="6">+L79+M79</f>
        <v>10000000</v>
      </c>
      <c r="O79" s="69" t="s">
        <v>50</v>
      </c>
      <c r="P79" s="21" t="s">
        <v>42</v>
      </c>
    </row>
    <row r="80" spans="1:16" ht="15.75">
      <c r="A80" s="39"/>
      <c r="B80" s="49"/>
      <c r="C80" s="41"/>
      <c r="D80" s="2"/>
      <c r="E80" s="43"/>
      <c r="F80" s="41"/>
      <c r="G80" s="44"/>
      <c r="H80" s="44"/>
      <c r="I80" s="44"/>
      <c r="J80" s="2"/>
      <c r="K80" s="44"/>
      <c r="L80" s="25"/>
      <c r="M80" s="25"/>
      <c r="N80" s="25"/>
      <c r="O80" s="71"/>
      <c r="P80" s="68"/>
    </row>
    <row r="81" spans="1:16" ht="16.5" thickBot="1">
      <c r="A81" s="50"/>
      <c r="B81" s="51"/>
      <c r="C81" s="52"/>
      <c r="D81" s="53"/>
      <c r="E81" s="52"/>
      <c r="F81" s="54"/>
      <c r="G81" s="55">
        <f t="shared" ref="G81:N81" si="7">SUM(G79:G80)</f>
        <v>0</v>
      </c>
      <c r="H81" s="55">
        <f t="shared" si="7"/>
        <v>0</v>
      </c>
      <c r="I81" s="55">
        <f t="shared" si="7"/>
        <v>0</v>
      </c>
      <c r="J81" s="55">
        <f t="shared" si="7"/>
        <v>0</v>
      </c>
      <c r="K81" s="55">
        <f t="shared" si="7"/>
        <v>468571</v>
      </c>
      <c r="L81" s="55">
        <f t="shared" si="7"/>
        <v>468571</v>
      </c>
      <c r="M81" s="55">
        <f t="shared" si="7"/>
        <v>9531429</v>
      </c>
      <c r="N81" s="55">
        <f t="shared" si="7"/>
        <v>10000000</v>
      </c>
      <c r="O81" s="56"/>
      <c r="P81" s="56"/>
    </row>
    <row r="82" spans="1:16" ht="15.75" thickTop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5.75">
      <c r="A83" s="5"/>
      <c r="B83" s="57" t="s">
        <v>51</v>
      </c>
      <c r="C83" s="4"/>
      <c r="D83" s="58"/>
      <c r="E83" s="2"/>
      <c r="F83" s="57"/>
      <c r="G83" s="57"/>
      <c r="H83" s="57"/>
      <c r="I83" s="57"/>
      <c r="J83" s="57"/>
      <c r="K83" s="2"/>
      <c r="L83" s="2"/>
      <c r="M83" s="2"/>
      <c r="N83" s="2"/>
      <c r="O83" s="2"/>
      <c r="P83" s="2"/>
    </row>
    <row r="84" spans="1:16" ht="15.75">
      <c r="A84" s="59"/>
      <c r="B84" s="60" t="s">
        <v>16</v>
      </c>
      <c r="C84" s="57" t="s">
        <v>17</v>
      </c>
      <c r="D84" s="58"/>
      <c r="F84" s="116" t="s">
        <v>18</v>
      </c>
      <c r="G84" s="116"/>
      <c r="H84" s="2"/>
      <c r="I84" s="61"/>
      <c r="J84" s="2"/>
      <c r="K84" s="2"/>
      <c r="L84" s="2"/>
      <c r="M84" s="2"/>
      <c r="N84" s="2"/>
      <c r="O84" s="2"/>
      <c r="P84" s="2"/>
    </row>
    <row r="85" spans="1:16" ht="15.75">
      <c r="A85" s="59"/>
      <c r="B85" s="60"/>
      <c r="C85" s="57"/>
      <c r="D85" s="58"/>
      <c r="F85" s="57"/>
      <c r="G85" s="57"/>
      <c r="H85" s="57"/>
      <c r="I85" s="57"/>
      <c r="J85" s="2"/>
      <c r="K85" s="2"/>
      <c r="L85" s="2"/>
      <c r="M85" s="2"/>
      <c r="N85" s="2"/>
      <c r="O85" s="2"/>
      <c r="P85" s="2"/>
    </row>
    <row r="86" spans="1:16" ht="15.75">
      <c r="A86" s="59"/>
      <c r="B86" s="60"/>
      <c r="C86" s="57"/>
      <c r="D86" s="58"/>
      <c r="F86" s="57"/>
      <c r="G86" s="57"/>
      <c r="H86" s="57"/>
      <c r="I86" s="57"/>
      <c r="J86" s="57"/>
      <c r="K86" s="2"/>
      <c r="L86" s="2"/>
      <c r="M86" s="2"/>
      <c r="N86" s="2"/>
      <c r="O86" s="2"/>
      <c r="P86" s="2"/>
    </row>
    <row r="87" spans="1:16" ht="15.75">
      <c r="A87" s="59"/>
      <c r="B87" s="60"/>
      <c r="C87" s="57"/>
      <c r="D87" s="58"/>
      <c r="F87" s="57"/>
      <c r="G87" s="57"/>
      <c r="H87" s="57"/>
      <c r="I87" s="57"/>
      <c r="J87" s="2"/>
      <c r="K87" s="2"/>
      <c r="L87" s="2"/>
      <c r="M87" s="2"/>
      <c r="N87" s="2"/>
      <c r="O87" s="2"/>
      <c r="P87" s="2"/>
    </row>
    <row r="88" spans="1:16" ht="15.75">
      <c r="A88" s="59"/>
      <c r="B88" s="60"/>
      <c r="C88" s="57"/>
      <c r="D88" s="58"/>
      <c r="F88" s="57"/>
      <c r="G88" s="57"/>
      <c r="H88" s="57"/>
      <c r="I88" s="57"/>
      <c r="J88" s="57"/>
      <c r="K88" s="2"/>
      <c r="L88" s="2"/>
      <c r="M88" s="2"/>
      <c r="N88" s="2"/>
      <c r="O88" s="2"/>
      <c r="P88" s="2"/>
    </row>
    <row r="89" spans="1:16" ht="15.75">
      <c r="A89" s="59" t="s">
        <v>19</v>
      </c>
      <c r="B89" s="62" t="s">
        <v>20</v>
      </c>
      <c r="C89" s="63" t="s">
        <v>21</v>
      </c>
      <c r="D89" s="58"/>
      <c r="F89" s="64" t="s">
        <v>22</v>
      </c>
      <c r="G89" s="64" t="s">
        <v>23</v>
      </c>
      <c r="H89" s="2"/>
      <c r="I89" s="2"/>
      <c r="J89" s="2"/>
      <c r="K89" s="2"/>
      <c r="L89" s="2"/>
      <c r="M89" s="2"/>
      <c r="N89" s="2"/>
      <c r="O89" s="2"/>
      <c r="P89" s="2"/>
    </row>
    <row r="90" spans="1:16" ht="15.75">
      <c r="A90" s="59"/>
      <c r="B90" s="65" t="s">
        <v>24</v>
      </c>
      <c r="C90" s="66" t="s">
        <v>25</v>
      </c>
      <c r="D90" s="58"/>
      <c r="F90" s="67" t="s">
        <v>26</v>
      </c>
      <c r="G90" s="67" t="s">
        <v>27</v>
      </c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K91" s="2" t="s">
        <v>54</v>
      </c>
    </row>
    <row r="92" spans="1:16">
      <c r="K92" s="2" t="s">
        <v>52</v>
      </c>
    </row>
    <row r="93" spans="1:16">
      <c r="K93" s="1" t="s">
        <v>31</v>
      </c>
    </row>
    <row r="94" spans="1:16" ht="15.75">
      <c r="A94" s="3" t="s">
        <v>0</v>
      </c>
      <c r="B94" s="4"/>
      <c r="C94" s="5"/>
      <c r="D94" s="5"/>
      <c r="E94" s="3"/>
      <c r="F94" s="6"/>
      <c r="G94" s="6"/>
      <c r="H94" s="6"/>
      <c r="I94" s="6"/>
      <c r="J94" s="7"/>
      <c r="L94" s="2"/>
      <c r="M94" s="2"/>
      <c r="N94" s="2"/>
      <c r="O94" s="2"/>
      <c r="P94" s="2"/>
    </row>
    <row r="95" spans="1:16" ht="15.75">
      <c r="A95" s="8" t="s">
        <v>53</v>
      </c>
      <c r="B95" s="3"/>
      <c r="C95" s="3"/>
      <c r="D95" s="3"/>
      <c r="E95" s="3"/>
      <c r="F95" s="6"/>
      <c r="G95" s="6"/>
      <c r="H95" s="6"/>
      <c r="I95" s="2"/>
      <c r="J95" s="7"/>
      <c r="L95" s="2"/>
      <c r="M95" s="2"/>
      <c r="N95" s="2"/>
      <c r="O95" s="2"/>
      <c r="P95" s="2"/>
    </row>
    <row r="96" spans="1:16" ht="15.75">
      <c r="A96" s="9"/>
      <c r="B96" s="9" t="s">
        <v>1</v>
      </c>
      <c r="C96" s="10" t="s">
        <v>2</v>
      </c>
      <c r="D96" s="11" t="s">
        <v>3</v>
      </c>
      <c r="E96" s="12" t="s">
        <v>4</v>
      </c>
      <c r="F96" s="10" t="s">
        <v>5</v>
      </c>
      <c r="G96" s="13" t="s">
        <v>6</v>
      </c>
      <c r="H96" s="14" t="s">
        <v>6</v>
      </c>
      <c r="I96" s="14" t="s">
        <v>6</v>
      </c>
      <c r="J96" s="15" t="s">
        <v>7</v>
      </c>
      <c r="K96" s="16" t="s">
        <v>8</v>
      </c>
      <c r="L96" s="17" t="s">
        <v>9</v>
      </c>
      <c r="M96" s="17" t="s">
        <v>9</v>
      </c>
      <c r="N96" s="17" t="s">
        <v>10</v>
      </c>
      <c r="O96" s="9" t="s">
        <v>11</v>
      </c>
      <c r="P96" s="18" t="s">
        <v>12</v>
      </c>
    </row>
    <row r="97" spans="1:16" ht="15.75">
      <c r="A97" s="19"/>
      <c r="B97" s="19"/>
      <c r="C97" s="20"/>
      <c r="D97" s="21"/>
      <c r="E97" s="22"/>
      <c r="F97" s="20"/>
      <c r="G97" s="23" t="s">
        <v>29</v>
      </c>
      <c r="H97" s="24" t="s">
        <v>28</v>
      </c>
      <c r="I97" s="24" t="s">
        <v>32</v>
      </c>
      <c r="J97" s="23"/>
      <c r="K97" s="24"/>
      <c r="L97" s="25" t="s">
        <v>13</v>
      </c>
      <c r="M97" s="25" t="s">
        <v>14</v>
      </c>
      <c r="N97" s="25" t="s">
        <v>15</v>
      </c>
      <c r="O97" s="19"/>
      <c r="P97" s="26"/>
    </row>
    <row r="98" spans="1:16" ht="15.75">
      <c r="A98" s="19"/>
      <c r="B98" s="19"/>
      <c r="C98" s="27"/>
      <c r="D98" s="21"/>
      <c r="E98" s="22"/>
      <c r="F98" s="20"/>
      <c r="G98" s="28"/>
      <c r="H98" s="24" t="s">
        <v>29</v>
      </c>
      <c r="I98" s="24" t="s">
        <v>33</v>
      </c>
      <c r="J98" s="23"/>
      <c r="K98" s="24"/>
      <c r="L98" s="25"/>
      <c r="M98" s="25"/>
      <c r="N98" s="25"/>
      <c r="O98" s="19"/>
      <c r="P98" s="26"/>
    </row>
    <row r="99" spans="1:16" ht="15.75">
      <c r="A99" s="29"/>
      <c r="B99" s="29"/>
      <c r="C99" s="30"/>
      <c r="D99" s="31"/>
      <c r="E99" s="32"/>
      <c r="F99" s="33"/>
      <c r="G99" s="34"/>
      <c r="H99" s="35" t="s">
        <v>30</v>
      </c>
      <c r="I99" s="34"/>
      <c r="J99" s="36"/>
      <c r="K99" s="35"/>
      <c r="L99" s="37"/>
      <c r="M99" s="37"/>
      <c r="N99" s="37"/>
      <c r="O99" s="29"/>
      <c r="P99" s="38"/>
    </row>
    <row r="100" spans="1:16" ht="15.75">
      <c r="A100" s="39"/>
      <c r="B100" s="40"/>
      <c r="C100" s="41"/>
      <c r="D100" s="42"/>
      <c r="E100" s="43"/>
      <c r="F100" s="41"/>
      <c r="G100" s="44"/>
      <c r="H100" s="44"/>
      <c r="I100" s="44"/>
      <c r="J100" s="2"/>
      <c r="K100" s="44"/>
      <c r="L100" s="25"/>
      <c r="M100" s="25"/>
      <c r="N100" s="25"/>
      <c r="O100" s="45"/>
      <c r="P100" s="46"/>
    </row>
    <row r="101" spans="1:16" ht="15.75">
      <c r="A101" s="39">
        <v>1</v>
      </c>
      <c r="B101" s="49" t="s">
        <v>55</v>
      </c>
      <c r="C101" s="41" t="s">
        <v>56</v>
      </c>
      <c r="D101" s="47" t="s">
        <v>57</v>
      </c>
      <c r="E101" s="48">
        <v>43165</v>
      </c>
      <c r="F101" s="70" t="s">
        <v>58</v>
      </c>
      <c r="G101" s="44">
        <v>0</v>
      </c>
      <c r="H101" s="44">
        <v>0</v>
      </c>
      <c r="I101" s="44">
        <v>0</v>
      </c>
      <c r="J101" s="44">
        <v>0</v>
      </c>
      <c r="K101" s="44">
        <v>154226</v>
      </c>
      <c r="L101" s="25">
        <f t="shared" ref="L101" si="8">SUM(G101:K101)</f>
        <v>154226</v>
      </c>
      <c r="M101" s="25">
        <f>3500000-L101</f>
        <v>3345774</v>
      </c>
      <c r="N101" s="25">
        <f t="shared" ref="N101" si="9">+L101+M101</f>
        <v>3500000</v>
      </c>
      <c r="O101" s="69" t="s">
        <v>59</v>
      </c>
      <c r="P101" s="21" t="s">
        <v>42</v>
      </c>
    </row>
    <row r="102" spans="1:16" ht="15.75">
      <c r="A102" s="39">
        <v>2</v>
      </c>
      <c r="B102" s="49" t="s">
        <v>61</v>
      </c>
      <c r="C102" s="41" t="s">
        <v>62</v>
      </c>
      <c r="D102" s="47" t="s">
        <v>63</v>
      </c>
      <c r="E102" s="48">
        <v>43165</v>
      </c>
      <c r="F102" s="70" t="s">
        <v>64</v>
      </c>
      <c r="G102" s="44">
        <v>0</v>
      </c>
      <c r="H102" s="44">
        <v>0</v>
      </c>
      <c r="I102" s="44">
        <v>0</v>
      </c>
      <c r="J102" s="44">
        <v>0</v>
      </c>
      <c r="K102" s="44">
        <v>220323</v>
      </c>
      <c r="L102" s="25">
        <f t="shared" ref="L102" si="10">SUM(G102:K102)</f>
        <v>220323</v>
      </c>
      <c r="M102" s="25">
        <f>5000000-L102</f>
        <v>4779677</v>
      </c>
      <c r="N102" s="25">
        <f t="shared" ref="N102" si="11">+L102+M102</f>
        <v>5000000</v>
      </c>
      <c r="O102" s="69" t="s">
        <v>65</v>
      </c>
      <c r="P102" s="21" t="s">
        <v>42</v>
      </c>
    </row>
    <row r="103" spans="1:16" ht="15.75">
      <c r="A103" s="39"/>
      <c r="B103" s="49"/>
      <c r="C103" s="41"/>
      <c r="D103" s="2"/>
      <c r="E103" s="43"/>
      <c r="F103" s="41"/>
      <c r="G103" s="44"/>
      <c r="H103" s="44"/>
      <c r="I103" s="44"/>
      <c r="J103" s="2"/>
      <c r="K103" s="44"/>
      <c r="L103" s="25"/>
      <c r="M103" s="25"/>
      <c r="N103" s="25"/>
      <c r="O103" s="71"/>
      <c r="P103" s="68"/>
    </row>
    <row r="104" spans="1:16" ht="16.5" thickBot="1">
      <c r="A104" s="50"/>
      <c r="B104" s="51"/>
      <c r="C104" s="52"/>
      <c r="D104" s="53"/>
      <c r="E104" s="52"/>
      <c r="F104" s="54"/>
      <c r="G104" s="55">
        <f t="shared" ref="G104:N104" si="12">SUM(G101:G103)</f>
        <v>0</v>
      </c>
      <c r="H104" s="55">
        <f t="shared" si="12"/>
        <v>0</v>
      </c>
      <c r="I104" s="55">
        <f t="shared" si="12"/>
        <v>0</v>
      </c>
      <c r="J104" s="55">
        <f t="shared" si="12"/>
        <v>0</v>
      </c>
      <c r="K104" s="55">
        <f t="shared" si="12"/>
        <v>374549</v>
      </c>
      <c r="L104" s="55">
        <f t="shared" si="12"/>
        <v>374549</v>
      </c>
      <c r="M104" s="55">
        <f t="shared" si="12"/>
        <v>8125451</v>
      </c>
      <c r="N104" s="55">
        <f t="shared" si="12"/>
        <v>8500000</v>
      </c>
      <c r="O104" s="56"/>
      <c r="P104" s="56"/>
    </row>
    <row r="105" spans="1:16" ht="15.75" thickTop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5.75">
      <c r="A106" s="5"/>
      <c r="B106" s="57" t="s">
        <v>60</v>
      </c>
      <c r="C106" s="4"/>
      <c r="D106" s="58"/>
      <c r="E106" s="2"/>
      <c r="F106" s="57"/>
      <c r="G106" s="57"/>
      <c r="H106" s="57"/>
      <c r="I106" s="57"/>
      <c r="J106" s="57"/>
      <c r="K106" s="2"/>
      <c r="L106" s="2"/>
      <c r="M106" s="2"/>
      <c r="N106" s="2"/>
      <c r="O106" s="2"/>
      <c r="P106" s="2"/>
    </row>
    <row r="107" spans="1:16" ht="15.75">
      <c r="A107" s="59"/>
      <c r="B107" s="60" t="s">
        <v>16</v>
      </c>
      <c r="C107" s="57" t="s">
        <v>17</v>
      </c>
      <c r="D107" s="58"/>
      <c r="F107" s="116" t="s">
        <v>18</v>
      </c>
      <c r="G107" s="116"/>
      <c r="H107" s="2"/>
      <c r="I107" s="61"/>
      <c r="J107" s="2"/>
      <c r="K107" s="2"/>
      <c r="L107" s="2"/>
      <c r="M107" s="2"/>
      <c r="N107" s="2"/>
      <c r="O107" s="2"/>
      <c r="P107" s="2"/>
    </row>
    <row r="108" spans="1:16" ht="15.75">
      <c r="A108" s="59"/>
      <c r="B108" s="60"/>
      <c r="C108" s="57"/>
      <c r="D108" s="58"/>
      <c r="F108" s="57"/>
      <c r="G108" s="57"/>
      <c r="H108" s="57"/>
      <c r="I108" s="57"/>
      <c r="J108" s="2"/>
      <c r="K108" s="2"/>
      <c r="L108" s="2"/>
      <c r="M108" s="2"/>
      <c r="N108" s="2"/>
      <c r="O108" s="2"/>
      <c r="P108" s="2"/>
    </row>
    <row r="109" spans="1:16" ht="15.75">
      <c r="A109" s="59"/>
      <c r="B109" s="60"/>
      <c r="C109" s="57"/>
      <c r="D109" s="58"/>
      <c r="F109" s="57"/>
      <c r="G109" s="57"/>
      <c r="H109" s="57"/>
      <c r="I109" s="57"/>
      <c r="J109" s="57"/>
      <c r="K109" s="2"/>
      <c r="L109" s="2"/>
      <c r="M109" s="2"/>
      <c r="N109" s="2"/>
      <c r="O109" s="2"/>
      <c r="P109" s="2"/>
    </row>
    <row r="110" spans="1:16" ht="15.75">
      <c r="A110" s="59"/>
      <c r="B110" s="60"/>
      <c r="C110" s="57"/>
      <c r="D110" s="58"/>
      <c r="F110" s="57"/>
      <c r="G110" s="57"/>
      <c r="H110" s="57"/>
      <c r="I110" s="57"/>
      <c r="J110" s="2"/>
      <c r="K110" s="2"/>
      <c r="L110" s="2"/>
      <c r="M110" s="2"/>
      <c r="N110" s="2"/>
      <c r="O110" s="2"/>
      <c r="P110" s="2"/>
    </row>
    <row r="111" spans="1:16" ht="15.75">
      <c r="A111" s="59"/>
      <c r="B111" s="60"/>
      <c r="C111" s="57"/>
      <c r="D111" s="58"/>
      <c r="F111" s="57"/>
      <c r="G111" s="57"/>
      <c r="H111" s="57"/>
      <c r="I111" s="57"/>
      <c r="J111" s="57"/>
      <c r="K111" s="2"/>
      <c r="L111" s="2"/>
      <c r="M111" s="2"/>
      <c r="N111" s="2"/>
      <c r="O111" s="2"/>
      <c r="P111" s="2"/>
    </row>
    <row r="112" spans="1:16" ht="15.75">
      <c r="A112" s="59" t="s">
        <v>19</v>
      </c>
      <c r="B112" s="62" t="s">
        <v>20</v>
      </c>
      <c r="C112" s="63" t="s">
        <v>21</v>
      </c>
      <c r="D112" s="58"/>
      <c r="F112" s="64" t="s">
        <v>22</v>
      </c>
      <c r="G112" s="64" t="s">
        <v>23</v>
      </c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5.75">
      <c r="A113" s="59"/>
      <c r="B113" s="65" t="s">
        <v>24</v>
      </c>
      <c r="C113" s="66" t="s">
        <v>25</v>
      </c>
      <c r="D113" s="58"/>
      <c r="F113" s="67" t="s">
        <v>26</v>
      </c>
      <c r="G113" s="67" t="s">
        <v>27</v>
      </c>
      <c r="H113" s="2"/>
      <c r="I113" s="2"/>
      <c r="J113" s="2"/>
      <c r="K113" s="2"/>
      <c r="L113" s="2"/>
      <c r="M113" s="2"/>
      <c r="N113" s="2"/>
      <c r="O113" s="2"/>
      <c r="P113" s="2"/>
    </row>
    <row r="114" spans="1:16" s="73" customFormat="1">
      <c r="A114" s="72" t="s">
        <v>54</v>
      </c>
    </row>
    <row r="115" spans="1:16" s="73" customFormat="1">
      <c r="A115" s="72" t="s">
        <v>52</v>
      </c>
    </row>
    <row r="116" spans="1:16" s="73" customFormat="1">
      <c r="A116" s="73" t="s">
        <v>31</v>
      </c>
    </row>
    <row r="117" spans="1:16" s="73" customFormat="1">
      <c r="A117" s="73" t="s">
        <v>66</v>
      </c>
    </row>
    <row r="118" spans="1:16">
      <c r="K118" s="2" t="s">
        <v>69</v>
      </c>
    </row>
    <row r="119" spans="1:16">
      <c r="K119" s="2" t="s">
        <v>52</v>
      </c>
    </row>
    <row r="121" spans="1:16" ht="15.75">
      <c r="A121" s="3" t="s">
        <v>0</v>
      </c>
      <c r="B121" s="4"/>
      <c r="C121" s="5"/>
      <c r="D121" s="5"/>
      <c r="E121" s="3"/>
      <c r="F121" s="6"/>
      <c r="G121" s="6"/>
      <c r="H121" s="6"/>
      <c r="I121" s="6"/>
      <c r="J121" s="7"/>
      <c r="L121" s="2"/>
      <c r="M121" s="2"/>
      <c r="N121" s="2"/>
      <c r="O121" s="2"/>
      <c r="P121" s="2"/>
    </row>
    <row r="122" spans="1:16" ht="15.75">
      <c r="A122" s="8" t="s">
        <v>68</v>
      </c>
      <c r="B122" s="3"/>
      <c r="C122" s="3"/>
      <c r="D122" s="3"/>
      <c r="E122" s="3"/>
      <c r="F122" s="6"/>
      <c r="G122" s="6"/>
      <c r="H122" s="6"/>
      <c r="I122" s="2"/>
      <c r="J122" s="7"/>
      <c r="L122" s="2"/>
      <c r="M122" s="2"/>
      <c r="N122" s="2"/>
      <c r="O122" s="2"/>
      <c r="P122" s="2"/>
    </row>
    <row r="123" spans="1:16" ht="15.75">
      <c r="A123" s="9"/>
      <c r="B123" s="9" t="s">
        <v>1</v>
      </c>
      <c r="C123" s="10" t="s">
        <v>2</v>
      </c>
      <c r="D123" s="11" t="s">
        <v>3</v>
      </c>
      <c r="E123" s="12" t="s">
        <v>4</v>
      </c>
      <c r="F123" s="10" t="s">
        <v>5</v>
      </c>
      <c r="G123" s="13" t="s">
        <v>6</v>
      </c>
      <c r="H123" s="14" t="s">
        <v>6</v>
      </c>
      <c r="I123" s="14" t="s">
        <v>6</v>
      </c>
      <c r="J123" s="15" t="s">
        <v>7</v>
      </c>
      <c r="K123" s="16" t="s">
        <v>8</v>
      </c>
      <c r="L123" s="17" t="s">
        <v>9</v>
      </c>
      <c r="M123" s="17" t="s">
        <v>9</v>
      </c>
      <c r="N123" s="17" t="s">
        <v>10</v>
      </c>
      <c r="O123" s="9" t="s">
        <v>11</v>
      </c>
      <c r="P123" s="18" t="s">
        <v>12</v>
      </c>
    </row>
    <row r="124" spans="1:16" ht="15.75">
      <c r="A124" s="19"/>
      <c r="B124" s="19"/>
      <c r="C124" s="20"/>
      <c r="D124" s="21"/>
      <c r="E124" s="22"/>
      <c r="F124" s="20"/>
      <c r="G124" s="23" t="s">
        <v>29</v>
      </c>
      <c r="H124" s="24" t="s">
        <v>28</v>
      </c>
      <c r="I124" s="24" t="s">
        <v>32</v>
      </c>
      <c r="J124" s="23"/>
      <c r="K124" s="24"/>
      <c r="L124" s="25" t="s">
        <v>13</v>
      </c>
      <c r="M124" s="25" t="s">
        <v>14</v>
      </c>
      <c r="N124" s="25" t="s">
        <v>15</v>
      </c>
      <c r="O124" s="19"/>
      <c r="P124" s="26"/>
    </row>
    <row r="125" spans="1:16" ht="15.75">
      <c r="A125" s="19"/>
      <c r="B125" s="19"/>
      <c r="C125" s="27"/>
      <c r="D125" s="21"/>
      <c r="E125" s="22"/>
      <c r="F125" s="20"/>
      <c r="G125" s="28"/>
      <c r="H125" s="24" t="s">
        <v>29</v>
      </c>
      <c r="I125" s="24" t="s">
        <v>33</v>
      </c>
      <c r="J125" s="23"/>
      <c r="K125" s="24"/>
      <c r="L125" s="25"/>
      <c r="M125" s="25"/>
      <c r="N125" s="25"/>
      <c r="O125" s="19"/>
      <c r="P125" s="26"/>
    </row>
    <row r="126" spans="1:16" ht="15.75">
      <c r="A126" s="29"/>
      <c r="B126" s="29"/>
      <c r="C126" s="30"/>
      <c r="D126" s="31"/>
      <c r="E126" s="32"/>
      <c r="F126" s="33"/>
      <c r="G126" s="34"/>
      <c r="H126" s="35" t="s">
        <v>30</v>
      </c>
      <c r="I126" s="34"/>
      <c r="J126" s="36"/>
      <c r="K126" s="35"/>
      <c r="L126" s="37"/>
      <c r="M126" s="37"/>
      <c r="N126" s="37"/>
      <c r="O126" s="29"/>
      <c r="P126" s="38"/>
    </row>
    <row r="127" spans="1:16" ht="15.75">
      <c r="A127" s="39"/>
      <c r="B127" s="40"/>
      <c r="C127" s="41"/>
      <c r="D127" s="42"/>
      <c r="E127" s="43"/>
      <c r="F127" s="41"/>
      <c r="G127" s="44"/>
      <c r="H127" s="44"/>
      <c r="I127" s="44"/>
      <c r="J127" s="2"/>
      <c r="K127" s="44"/>
      <c r="L127" s="25"/>
      <c r="M127" s="25"/>
      <c r="N127" s="25"/>
      <c r="O127" s="45"/>
      <c r="P127" s="46"/>
    </row>
    <row r="128" spans="1:16" ht="15.75">
      <c r="A128" s="39">
        <v>1</v>
      </c>
      <c r="B128" s="49" t="s">
        <v>67</v>
      </c>
      <c r="C128" s="41" t="s">
        <v>70</v>
      </c>
      <c r="D128" s="47" t="s">
        <v>71</v>
      </c>
      <c r="E128" s="48">
        <v>43166</v>
      </c>
      <c r="F128" s="70" t="s">
        <v>72</v>
      </c>
      <c r="G128" s="44">
        <v>0</v>
      </c>
      <c r="H128" s="44">
        <v>0</v>
      </c>
      <c r="I128" s="44">
        <v>0</v>
      </c>
      <c r="J128" s="44">
        <v>0</v>
      </c>
      <c r="K128" s="44">
        <v>168387</v>
      </c>
      <c r="L128" s="25">
        <f t="shared" ref="L128" si="13">SUM(G128:K128)</f>
        <v>168387</v>
      </c>
      <c r="M128" s="25">
        <f>5000000-L128</f>
        <v>4831613</v>
      </c>
      <c r="N128" s="25">
        <f t="shared" ref="N128" si="14">+L128+M128</f>
        <v>5000000</v>
      </c>
      <c r="O128" s="69" t="s">
        <v>65</v>
      </c>
      <c r="P128" s="21" t="s">
        <v>42</v>
      </c>
    </row>
    <row r="129" spans="1:16" ht="15.75">
      <c r="A129" s="39"/>
      <c r="B129" s="49"/>
      <c r="C129" s="41"/>
      <c r="D129" s="2"/>
      <c r="E129" s="43"/>
      <c r="F129" s="41"/>
      <c r="G129" s="44"/>
      <c r="H129" s="44"/>
      <c r="I129" s="44"/>
      <c r="J129" s="2"/>
      <c r="K129" s="44"/>
      <c r="L129" s="25"/>
      <c r="M129" s="25"/>
      <c r="N129" s="25"/>
      <c r="O129" s="71"/>
      <c r="P129" s="68"/>
    </row>
    <row r="130" spans="1:16" ht="16.5" thickBot="1">
      <c r="A130" s="50"/>
      <c r="B130" s="51"/>
      <c r="C130" s="52"/>
      <c r="D130" s="53"/>
      <c r="E130" s="52"/>
      <c r="F130" s="54"/>
      <c r="G130" s="55">
        <f t="shared" ref="G130:N130" si="15">SUM(G128:G129)</f>
        <v>0</v>
      </c>
      <c r="H130" s="55">
        <f t="shared" si="15"/>
        <v>0</v>
      </c>
      <c r="I130" s="55">
        <f t="shared" si="15"/>
        <v>0</v>
      </c>
      <c r="J130" s="55">
        <f t="shared" si="15"/>
        <v>0</v>
      </c>
      <c r="K130" s="55">
        <f t="shared" si="15"/>
        <v>168387</v>
      </c>
      <c r="L130" s="55">
        <f t="shared" si="15"/>
        <v>168387</v>
      </c>
      <c r="M130" s="55">
        <f t="shared" si="15"/>
        <v>4831613</v>
      </c>
      <c r="N130" s="55">
        <f t="shared" si="15"/>
        <v>5000000</v>
      </c>
      <c r="O130" s="56"/>
      <c r="P130" s="56"/>
    </row>
    <row r="131" spans="1:16" ht="15.75" thickTop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5.75">
      <c r="A132" s="5"/>
      <c r="B132" s="57" t="s">
        <v>73</v>
      </c>
      <c r="C132" s="4"/>
      <c r="D132" s="58"/>
      <c r="E132" s="2"/>
      <c r="F132" s="57"/>
      <c r="G132" s="57"/>
      <c r="H132" s="57"/>
      <c r="I132" s="57"/>
      <c r="J132" s="57"/>
      <c r="K132" s="2"/>
      <c r="L132" s="2"/>
      <c r="M132" s="2"/>
      <c r="N132" s="2"/>
      <c r="O132" s="2"/>
      <c r="P132" s="2"/>
    </row>
    <row r="133" spans="1:16" ht="15.75">
      <c r="A133" s="59"/>
      <c r="B133" s="60" t="s">
        <v>16</v>
      </c>
      <c r="C133" s="57" t="s">
        <v>17</v>
      </c>
      <c r="D133" s="58"/>
      <c r="F133" s="116" t="s">
        <v>18</v>
      </c>
      <c r="G133" s="116"/>
      <c r="H133" s="2"/>
      <c r="I133" s="61"/>
      <c r="J133" s="2"/>
      <c r="K133" s="2"/>
      <c r="L133" s="2"/>
      <c r="M133" s="2"/>
      <c r="N133" s="2"/>
      <c r="O133" s="2"/>
      <c r="P133" s="2"/>
    </row>
    <row r="134" spans="1:16" ht="15.75">
      <c r="A134" s="59"/>
      <c r="B134" s="60"/>
      <c r="C134" s="57"/>
      <c r="D134" s="58"/>
      <c r="F134" s="57"/>
      <c r="G134" s="57"/>
      <c r="H134" s="57"/>
      <c r="I134" s="57"/>
      <c r="J134" s="2"/>
      <c r="K134" s="2"/>
      <c r="L134" s="2"/>
      <c r="M134" s="2"/>
      <c r="N134" s="2"/>
      <c r="O134" s="2"/>
      <c r="P134" s="2"/>
    </row>
    <row r="135" spans="1:16" ht="15.75">
      <c r="A135" s="59"/>
      <c r="B135" s="60"/>
      <c r="C135" s="57"/>
      <c r="D135" s="58"/>
      <c r="F135" s="57"/>
      <c r="G135" s="57"/>
      <c r="H135" s="57"/>
      <c r="I135" s="57"/>
      <c r="J135" s="57"/>
      <c r="K135" s="2"/>
      <c r="L135" s="2"/>
      <c r="M135" s="2"/>
      <c r="N135" s="2"/>
      <c r="O135" s="2"/>
      <c r="P135" s="2"/>
    </row>
    <row r="136" spans="1:16" ht="15.75">
      <c r="A136" s="59"/>
      <c r="B136" s="60"/>
      <c r="C136" s="57"/>
      <c r="D136" s="58"/>
      <c r="F136" s="57"/>
      <c r="G136" s="57"/>
      <c r="H136" s="57"/>
      <c r="I136" s="57"/>
      <c r="J136" s="2"/>
      <c r="K136" s="2"/>
      <c r="L136" s="2"/>
      <c r="M136" s="2"/>
      <c r="N136" s="2"/>
      <c r="O136" s="2"/>
      <c r="P136" s="2"/>
    </row>
    <row r="137" spans="1:16" ht="15.75">
      <c r="A137" s="59"/>
      <c r="B137" s="60"/>
      <c r="C137" s="57"/>
      <c r="D137" s="58"/>
      <c r="F137" s="57"/>
      <c r="G137" s="57"/>
      <c r="H137" s="57"/>
      <c r="I137" s="57"/>
      <c r="J137" s="57"/>
      <c r="K137" s="2"/>
      <c r="L137" s="2"/>
      <c r="M137" s="2"/>
      <c r="N137" s="2"/>
      <c r="O137" s="2"/>
      <c r="P137" s="2"/>
    </row>
    <row r="138" spans="1:16" ht="15.75">
      <c r="A138" s="59" t="s">
        <v>19</v>
      </c>
      <c r="B138" s="62" t="s">
        <v>20</v>
      </c>
      <c r="C138" s="63" t="s">
        <v>21</v>
      </c>
      <c r="D138" s="58"/>
      <c r="F138" s="64" t="s">
        <v>22</v>
      </c>
      <c r="G138" s="64" t="s">
        <v>23</v>
      </c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5.75">
      <c r="A139" s="59"/>
      <c r="B139" s="65" t="s">
        <v>24</v>
      </c>
      <c r="C139" s="66" t="s">
        <v>25</v>
      </c>
      <c r="D139" s="58"/>
      <c r="F139" s="67" t="s">
        <v>26</v>
      </c>
      <c r="G139" s="67" t="s">
        <v>27</v>
      </c>
      <c r="H139" s="2"/>
      <c r="I139" s="2"/>
      <c r="J139" s="2"/>
      <c r="K139" s="2"/>
      <c r="L139" s="2"/>
      <c r="M139" s="2"/>
      <c r="N139" s="2"/>
      <c r="O139" s="2"/>
      <c r="P139" s="2"/>
    </row>
    <row r="140" spans="1:16">
      <c r="K140" s="2" t="s">
        <v>74</v>
      </c>
    </row>
    <row r="141" spans="1:16">
      <c r="K141" s="2" t="s">
        <v>52</v>
      </c>
    </row>
    <row r="142" spans="1:16" ht="15.75">
      <c r="A142" s="3" t="s">
        <v>0</v>
      </c>
      <c r="B142" s="4"/>
      <c r="C142" s="5"/>
      <c r="D142" s="5"/>
      <c r="E142" s="3"/>
      <c r="F142" s="6"/>
      <c r="G142" s="6"/>
      <c r="H142" s="6"/>
      <c r="I142" s="6"/>
      <c r="J142" s="7"/>
      <c r="L142" s="2"/>
      <c r="M142" s="2"/>
      <c r="N142" s="2"/>
      <c r="O142" s="2"/>
      <c r="P142" s="2"/>
    </row>
    <row r="143" spans="1:16" ht="15.75">
      <c r="A143" s="8" t="s">
        <v>75</v>
      </c>
      <c r="B143" s="3"/>
      <c r="C143" s="3"/>
      <c r="D143" s="3"/>
      <c r="E143" s="3"/>
      <c r="F143" s="6"/>
      <c r="G143" s="6"/>
      <c r="H143" s="6"/>
      <c r="I143" s="2"/>
      <c r="J143" s="7"/>
      <c r="L143" s="2"/>
      <c r="M143" s="2"/>
      <c r="N143" s="2"/>
      <c r="O143" s="2"/>
      <c r="P143" s="2"/>
    </row>
    <row r="144" spans="1:16" ht="15.75">
      <c r="A144" s="9"/>
      <c r="B144" s="9" t="s">
        <v>1</v>
      </c>
      <c r="C144" s="10" t="s">
        <v>2</v>
      </c>
      <c r="D144" s="11" t="s">
        <v>3</v>
      </c>
      <c r="E144" s="12" t="s">
        <v>4</v>
      </c>
      <c r="F144" s="10" t="s">
        <v>5</v>
      </c>
      <c r="G144" s="13" t="s">
        <v>6</v>
      </c>
      <c r="H144" s="14" t="s">
        <v>6</v>
      </c>
      <c r="I144" s="14" t="s">
        <v>6</v>
      </c>
      <c r="J144" s="15" t="s">
        <v>7</v>
      </c>
      <c r="K144" s="16" t="s">
        <v>8</v>
      </c>
      <c r="L144" s="17" t="s">
        <v>9</v>
      </c>
      <c r="M144" s="17" t="s">
        <v>9</v>
      </c>
      <c r="N144" s="17" t="s">
        <v>10</v>
      </c>
      <c r="O144" s="9" t="s">
        <v>11</v>
      </c>
      <c r="P144" s="18" t="s">
        <v>12</v>
      </c>
    </row>
    <row r="145" spans="1:16" ht="15.75">
      <c r="A145" s="19"/>
      <c r="B145" s="19"/>
      <c r="C145" s="20"/>
      <c r="D145" s="21"/>
      <c r="E145" s="22"/>
      <c r="F145" s="20"/>
      <c r="G145" s="23" t="s">
        <v>29</v>
      </c>
      <c r="H145" s="24" t="s">
        <v>28</v>
      </c>
      <c r="I145" s="24" t="s">
        <v>32</v>
      </c>
      <c r="J145" s="23"/>
      <c r="K145" s="24"/>
      <c r="L145" s="25" t="s">
        <v>13</v>
      </c>
      <c r="M145" s="25" t="s">
        <v>14</v>
      </c>
      <c r="N145" s="25" t="s">
        <v>15</v>
      </c>
      <c r="O145" s="19"/>
      <c r="P145" s="26"/>
    </row>
    <row r="146" spans="1:16" ht="15.75">
      <c r="A146" s="19"/>
      <c r="B146" s="19"/>
      <c r="C146" s="27"/>
      <c r="D146" s="21"/>
      <c r="E146" s="22"/>
      <c r="F146" s="20"/>
      <c r="G146" s="28"/>
      <c r="H146" s="24" t="s">
        <v>29</v>
      </c>
      <c r="I146" s="24" t="s">
        <v>33</v>
      </c>
      <c r="J146" s="23"/>
      <c r="K146" s="24"/>
      <c r="L146" s="25"/>
      <c r="M146" s="25"/>
      <c r="N146" s="25"/>
      <c r="O146" s="19"/>
      <c r="P146" s="26"/>
    </row>
    <row r="147" spans="1:16" ht="15.75">
      <c r="A147" s="29"/>
      <c r="B147" s="29"/>
      <c r="C147" s="30"/>
      <c r="D147" s="31"/>
      <c r="E147" s="32"/>
      <c r="F147" s="33"/>
      <c r="G147" s="34"/>
      <c r="H147" s="35" t="s">
        <v>30</v>
      </c>
      <c r="I147" s="34"/>
      <c r="J147" s="36"/>
      <c r="K147" s="35"/>
      <c r="L147" s="37"/>
      <c r="M147" s="37"/>
      <c r="N147" s="37"/>
      <c r="O147" s="29"/>
      <c r="P147" s="38"/>
    </row>
    <row r="148" spans="1:16" ht="15.75">
      <c r="A148" s="39"/>
      <c r="B148" s="40"/>
      <c r="C148" s="41"/>
      <c r="D148" s="42"/>
      <c r="E148" s="43"/>
      <c r="F148" s="41"/>
      <c r="G148" s="44"/>
      <c r="H148" s="44"/>
      <c r="I148" s="44"/>
      <c r="J148" s="2"/>
      <c r="K148" s="44"/>
      <c r="L148" s="25"/>
      <c r="M148" s="25"/>
      <c r="N148" s="25"/>
      <c r="O148" s="45"/>
      <c r="P148" s="46"/>
    </row>
    <row r="149" spans="1:16" ht="15.75">
      <c r="A149" s="39">
        <v>1</v>
      </c>
      <c r="B149" s="74" t="s">
        <v>76</v>
      </c>
      <c r="C149" s="41" t="s">
        <v>77</v>
      </c>
      <c r="D149" s="47" t="s">
        <v>78</v>
      </c>
      <c r="E149" s="48">
        <v>43173</v>
      </c>
      <c r="F149" s="70" t="s">
        <v>79</v>
      </c>
      <c r="G149" s="44">
        <v>0</v>
      </c>
      <c r="H149" s="44">
        <v>0</v>
      </c>
      <c r="I149" s="44">
        <v>0</v>
      </c>
      <c r="J149" s="44">
        <v>0</v>
      </c>
      <c r="K149" s="44">
        <v>154839</v>
      </c>
      <c r="L149" s="25">
        <f t="shared" ref="L149" si="16">SUM(G149:K149)</f>
        <v>154839</v>
      </c>
      <c r="M149" s="25">
        <f>5000000-L149</f>
        <v>4845161</v>
      </c>
      <c r="N149" s="25">
        <f t="shared" ref="N149" si="17">+L149+M149</f>
        <v>5000000</v>
      </c>
      <c r="O149" s="69" t="s">
        <v>59</v>
      </c>
      <c r="P149" s="21" t="s">
        <v>42</v>
      </c>
    </row>
    <row r="150" spans="1:16" ht="15.75">
      <c r="A150" s="39"/>
      <c r="B150" s="49"/>
      <c r="C150" s="41"/>
      <c r="D150" s="2"/>
      <c r="E150" s="43"/>
      <c r="F150" s="41"/>
      <c r="G150" s="44"/>
      <c r="H150" s="44"/>
      <c r="I150" s="44"/>
      <c r="J150" s="2"/>
      <c r="K150" s="44"/>
      <c r="L150" s="25"/>
      <c r="M150" s="25"/>
      <c r="N150" s="25"/>
      <c r="O150" s="71"/>
      <c r="P150" s="68"/>
    </row>
    <row r="151" spans="1:16" ht="16.5" thickBot="1">
      <c r="A151" s="50"/>
      <c r="B151" s="51"/>
      <c r="C151" s="52"/>
      <c r="D151" s="53"/>
      <c r="E151" s="52"/>
      <c r="F151" s="54"/>
      <c r="G151" s="55">
        <f t="shared" ref="G151" si="18">SUM(G149:G150)</f>
        <v>0</v>
      </c>
      <c r="H151" s="55">
        <f t="shared" ref="H151" si="19">SUM(H149:H150)</f>
        <v>0</v>
      </c>
      <c r="I151" s="55">
        <f t="shared" ref="I151" si="20">SUM(I149:I150)</f>
        <v>0</v>
      </c>
      <c r="J151" s="55">
        <f t="shared" ref="J151" si="21">SUM(J149:J150)</f>
        <v>0</v>
      </c>
      <c r="K151" s="55">
        <f t="shared" ref="K151" si="22">SUM(K149:K150)</f>
        <v>154839</v>
      </c>
      <c r="L151" s="55">
        <f t="shared" ref="L151" si="23">SUM(L149:L150)</f>
        <v>154839</v>
      </c>
      <c r="M151" s="55">
        <f t="shared" ref="M151" si="24">SUM(M149:M150)</f>
        <v>4845161</v>
      </c>
      <c r="N151" s="55">
        <f t="shared" ref="N151" si="25">SUM(N149:N150)</f>
        <v>5000000</v>
      </c>
      <c r="O151" s="56"/>
      <c r="P151" s="56"/>
    </row>
    <row r="152" spans="1:16" ht="15.75" thickTop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5.75">
      <c r="A153" s="5"/>
      <c r="B153" s="57" t="s">
        <v>80</v>
      </c>
      <c r="C153" s="4"/>
      <c r="D153" s="58"/>
      <c r="E153" s="2"/>
      <c r="F153" s="57"/>
      <c r="G153" s="57"/>
      <c r="H153" s="57"/>
      <c r="I153" s="57"/>
      <c r="J153" s="57"/>
      <c r="K153" s="2"/>
      <c r="L153" s="2"/>
      <c r="M153" s="2"/>
      <c r="N153" s="2"/>
      <c r="O153" s="2"/>
      <c r="P153" s="2"/>
    </row>
    <row r="154" spans="1:16" ht="15.75">
      <c r="A154" s="59"/>
      <c r="B154" s="60" t="s">
        <v>16</v>
      </c>
      <c r="C154" s="57" t="s">
        <v>17</v>
      </c>
      <c r="D154" s="58"/>
      <c r="F154" s="116" t="s">
        <v>18</v>
      </c>
      <c r="G154" s="116"/>
      <c r="H154" s="2"/>
      <c r="I154" s="61"/>
      <c r="J154" s="2"/>
      <c r="K154" s="2"/>
      <c r="L154" s="2"/>
      <c r="M154" s="2"/>
      <c r="N154" s="2"/>
      <c r="O154" s="2"/>
      <c r="P154" s="2"/>
    </row>
    <row r="155" spans="1:16" ht="15.75">
      <c r="A155" s="59"/>
      <c r="B155" s="60"/>
      <c r="C155" s="57"/>
      <c r="D155" s="58"/>
      <c r="F155" s="57"/>
      <c r="G155" s="57"/>
      <c r="H155" s="57"/>
      <c r="I155" s="57"/>
      <c r="J155" s="2"/>
      <c r="K155" s="2"/>
      <c r="L155" s="2"/>
      <c r="M155" s="2"/>
      <c r="N155" s="2"/>
      <c r="O155" s="2"/>
      <c r="P155" s="2"/>
    </row>
    <row r="156" spans="1:16" ht="15.75">
      <c r="A156" s="59"/>
      <c r="B156" s="60"/>
      <c r="C156" s="57"/>
      <c r="D156" s="58"/>
      <c r="F156" s="57"/>
      <c r="G156" s="57"/>
      <c r="H156" s="57"/>
      <c r="I156" s="57"/>
      <c r="J156" s="57"/>
      <c r="K156" s="2"/>
      <c r="L156" s="2"/>
      <c r="M156" s="2"/>
      <c r="N156" s="2"/>
      <c r="O156" s="2"/>
      <c r="P156" s="2"/>
    </row>
    <row r="157" spans="1:16" ht="15.75">
      <c r="A157" s="59"/>
      <c r="B157" s="60"/>
      <c r="C157" s="57"/>
      <c r="D157" s="58"/>
      <c r="F157" s="57"/>
      <c r="G157" s="57"/>
      <c r="H157" s="57"/>
      <c r="I157" s="57"/>
      <c r="J157" s="2"/>
      <c r="K157" s="2"/>
      <c r="L157" s="2"/>
      <c r="M157" s="2"/>
      <c r="N157" s="2"/>
      <c r="O157" s="2"/>
      <c r="P157" s="2"/>
    </row>
    <row r="158" spans="1:16" ht="15.75">
      <c r="A158" s="59"/>
      <c r="B158" s="60"/>
      <c r="C158" s="57"/>
      <c r="D158" s="58"/>
      <c r="F158" s="57"/>
      <c r="G158" s="57"/>
      <c r="H158" s="57"/>
      <c r="I158" s="57"/>
      <c r="J158" s="57"/>
      <c r="K158" s="2"/>
      <c r="L158" s="2"/>
      <c r="M158" s="2"/>
      <c r="N158" s="2"/>
      <c r="O158" s="2"/>
      <c r="P158" s="2"/>
    </row>
    <row r="159" spans="1:16" ht="15.75">
      <c r="A159" s="59" t="s">
        <v>19</v>
      </c>
      <c r="B159" s="62" t="s">
        <v>20</v>
      </c>
      <c r="C159" s="63" t="s">
        <v>21</v>
      </c>
      <c r="D159" s="58"/>
      <c r="F159" s="64" t="s">
        <v>22</v>
      </c>
      <c r="G159" s="64" t="s">
        <v>23</v>
      </c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5.75">
      <c r="A160" s="59"/>
      <c r="B160" s="65" t="s">
        <v>24</v>
      </c>
      <c r="C160" s="66" t="s">
        <v>25</v>
      </c>
      <c r="D160" s="58"/>
      <c r="F160" s="67" t="s">
        <v>26</v>
      </c>
      <c r="G160" s="67" t="s">
        <v>27</v>
      </c>
      <c r="H160" s="2"/>
      <c r="I160" s="2"/>
      <c r="J160" s="2"/>
      <c r="K160" s="2"/>
      <c r="L160" s="2"/>
      <c r="M160" s="2"/>
      <c r="N160" s="2"/>
      <c r="O160" s="2"/>
      <c r="P160" s="2"/>
    </row>
    <row r="161" spans="1:16">
      <c r="K161" s="2" t="s">
        <v>126</v>
      </c>
    </row>
    <row r="162" spans="1:16">
      <c r="K162" s="2" t="s">
        <v>85</v>
      </c>
    </row>
    <row r="163" spans="1:16" ht="15.75">
      <c r="A163" s="3" t="s">
        <v>0</v>
      </c>
      <c r="B163" s="4"/>
      <c r="C163" s="5"/>
      <c r="D163" s="5"/>
      <c r="E163" s="3"/>
      <c r="F163" s="6"/>
      <c r="G163" s="6"/>
      <c r="H163" s="6"/>
      <c r="I163" s="6"/>
      <c r="J163" s="7"/>
      <c r="L163" s="2"/>
      <c r="M163" s="2"/>
      <c r="N163" s="2"/>
      <c r="O163" s="2"/>
      <c r="P163" s="2"/>
    </row>
    <row r="164" spans="1:16" ht="15.75">
      <c r="A164" s="8" t="s">
        <v>131</v>
      </c>
      <c r="B164" s="3"/>
      <c r="C164" s="3"/>
      <c r="D164" s="3"/>
      <c r="E164" s="3"/>
      <c r="F164" s="6"/>
      <c r="G164" s="6"/>
      <c r="H164" s="6"/>
      <c r="I164" s="2"/>
      <c r="J164" s="7"/>
      <c r="L164" s="2"/>
      <c r="M164" s="2"/>
      <c r="N164" s="2"/>
      <c r="O164" s="2"/>
      <c r="P164" s="2"/>
    </row>
    <row r="165" spans="1:16" ht="15.75">
      <c r="A165" s="9"/>
      <c r="B165" s="9" t="s">
        <v>1</v>
      </c>
      <c r="C165" s="10" t="s">
        <v>2</v>
      </c>
      <c r="D165" s="11" t="s">
        <v>3</v>
      </c>
      <c r="E165" s="12" t="s">
        <v>4</v>
      </c>
      <c r="F165" s="10" t="s">
        <v>5</v>
      </c>
      <c r="G165" s="13" t="s">
        <v>6</v>
      </c>
      <c r="H165" s="14" t="s">
        <v>6</v>
      </c>
      <c r="I165" s="14" t="s">
        <v>6</v>
      </c>
      <c r="J165" s="15" t="s">
        <v>7</v>
      </c>
      <c r="K165" s="16" t="s">
        <v>8</v>
      </c>
      <c r="L165" s="17" t="s">
        <v>9</v>
      </c>
      <c r="M165" s="17" t="s">
        <v>9</v>
      </c>
      <c r="N165" s="17" t="s">
        <v>10</v>
      </c>
      <c r="O165" s="9" t="s">
        <v>11</v>
      </c>
      <c r="P165" s="18" t="s">
        <v>12</v>
      </c>
    </row>
    <row r="166" spans="1:16" ht="15.75">
      <c r="A166" s="19"/>
      <c r="B166" s="19"/>
      <c r="C166" s="20"/>
      <c r="D166" s="21"/>
      <c r="E166" s="22"/>
      <c r="F166" s="20"/>
      <c r="G166" s="23" t="s">
        <v>29</v>
      </c>
      <c r="H166" s="24" t="s">
        <v>28</v>
      </c>
      <c r="I166" s="24" t="s">
        <v>32</v>
      </c>
      <c r="J166" s="23"/>
      <c r="K166" s="24"/>
      <c r="L166" s="25" t="s">
        <v>13</v>
      </c>
      <c r="M166" s="25" t="s">
        <v>14</v>
      </c>
      <c r="N166" s="25" t="s">
        <v>15</v>
      </c>
      <c r="O166" s="19"/>
      <c r="P166" s="26"/>
    </row>
    <row r="167" spans="1:16" ht="15.75">
      <c r="A167" s="19"/>
      <c r="B167" s="19"/>
      <c r="C167" s="27"/>
      <c r="D167" s="21"/>
      <c r="E167" s="22"/>
      <c r="F167" s="20"/>
      <c r="G167" s="28"/>
      <c r="H167" s="24" t="s">
        <v>29</v>
      </c>
      <c r="I167" s="24" t="s">
        <v>33</v>
      </c>
      <c r="J167" s="23"/>
      <c r="K167" s="24"/>
      <c r="L167" s="25"/>
      <c r="M167" s="25"/>
      <c r="N167" s="25"/>
      <c r="O167" s="19"/>
      <c r="P167" s="26"/>
    </row>
    <row r="168" spans="1:16" ht="15.75">
      <c r="A168" s="29"/>
      <c r="B168" s="29"/>
      <c r="C168" s="30"/>
      <c r="D168" s="31"/>
      <c r="E168" s="32"/>
      <c r="F168" s="33"/>
      <c r="G168" s="34"/>
      <c r="H168" s="35" t="s">
        <v>30</v>
      </c>
      <c r="I168" s="34"/>
      <c r="J168" s="36"/>
      <c r="K168" s="35"/>
      <c r="L168" s="37"/>
      <c r="M168" s="37"/>
      <c r="N168" s="37"/>
      <c r="O168" s="29"/>
      <c r="P168" s="38"/>
    </row>
    <row r="169" spans="1:16" ht="15.75">
      <c r="A169" s="39"/>
      <c r="B169" s="40"/>
      <c r="C169" s="41"/>
      <c r="D169" s="42"/>
      <c r="E169" s="43"/>
      <c r="F169" s="41"/>
      <c r="G169" s="44"/>
      <c r="H169" s="44"/>
      <c r="I169" s="44"/>
      <c r="J169" s="2"/>
      <c r="K169" s="44"/>
      <c r="L169" s="25"/>
      <c r="M169" s="25"/>
      <c r="N169" s="25"/>
      <c r="O169" s="45"/>
      <c r="P169" s="46"/>
    </row>
    <row r="170" spans="1:16" ht="15.75">
      <c r="A170" s="39">
        <v>1</v>
      </c>
      <c r="B170" s="49" t="s">
        <v>127</v>
      </c>
      <c r="C170" s="41" t="s">
        <v>128</v>
      </c>
      <c r="D170" s="47" t="s">
        <v>129</v>
      </c>
      <c r="E170" s="48">
        <v>43194</v>
      </c>
      <c r="F170" s="70" t="s">
        <v>130</v>
      </c>
      <c r="G170" s="44">
        <v>0</v>
      </c>
      <c r="H170" s="44">
        <v>0</v>
      </c>
      <c r="I170" s="44">
        <v>0</v>
      </c>
      <c r="J170" s="44">
        <v>0</v>
      </c>
      <c r="K170" s="44">
        <v>45600</v>
      </c>
      <c r="L170" s="25">
        <f t="shared" ref="L170" si="26">SUM(G170:K170)</f>
        <v>45600</v>
      </c>
      <c r="M170" s="25">
        <f>2000000-L170</f>
        <v>1954400</v>
      </c>
      <c r="N170" s="25">
        <f t="shared" ref="N170" si="27">+L170+M170</f>
        <v>2000000</v>
      </c>
      <c r="O170" s="69" t="s">
        <v>65</v>
      </c>
      <c r="P170" s="21" t="s">
        <v>42</v>
      </c>
    </row>
    <row r="171" spans="1:16" ht="15.75">
      <c r="A171" s="39"/>
      <c r="B171" s="49"/>
      <c r="C171" s="41"/>
      <c r="D171" s="2"/>
      <c r="E171" s="43"/>
      <c r="F171" s="41"/>
      <c r="G171" s="44"/>
      <c r="H171" s="44"/>
      <c r="I171" s="44"/>
      <c r="J171" s="2"/>
      <c r="K171" s="44"/>
      <c r="L171" s="25"/>
      <c r="M171" s="25"/>
      <c r="N171" s="25"/>
      <c r="O171" s="71"/>
      <c r="P171" s="68"/>
    </row>
    <row r="172" spans="1:16" ht="16.5" thickBot="1">
      <c r="A172" s="50"/>
      <c r="B172" s="51"/>
      <c r="C172" s="52"/>
      <c r="D172" s="53"/>
      <c r="E172" s="52"/>
      <c r="F172" s="54"/>
      <c r="G172" s="55">
        <f t="shared" ref="G172" si="28">SUM(G170:G171)</f>
        <v>0</v>
      </c>
      <c r="H172" s="55">
        <f t="shared" ref="H172:N172" si="29">SUM(H170:H171)</f>
        <v>0</v>
      </c>
      <c r="I172" s="55">
        <f t="shared" si="29"/>
        <v>0</v>
      </c>
      <c r="J172" s="55">
        <f t="shared" si="29"/>
        <v>0</v>
      </c>
      <c r="K172" s="55">
        <f t="shared" si="29"/>
        <v>45600</v>
      </c>
      <c r="L172" s="55">
        <f t="shared" si="29"/>
        <v>45600</v>
      </c>
      <c r="M172" s="55">
        <f t="shared" si="29"/>
        <v>1954400</v>
      </c>
      <c r="N172" s="55">
        <f t="shared" si="29"/>
        <v>2000000</v>
      </c>
      <c r="O172" s="56"/>
      <c r="P172" s="56"/>
    </row>
    <row r="173" spans="1:16" ht="15.75" thickTop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5.75">
      <c r="A174" s="5"/>
      <c r="B174" s="57" t="s">
        <v>132</v>
      </c>
      <c r="C174" s="4"/>
      <c r="D174" s="58"/>
      <c r="E174" s="2"/>
      <c r="F174" s="57"/>
      <c r="G174" s="57"/>
      <c r="H174" s="57"/>
      <c r="I174" s="57"/>
      <c r="J174" s="57"/>
      <c r="K174" s="2"/>
      <c r="L174" s="2"/>
      <c r="M174" s="2"/>
      <c r="N174" s="2"/>
      <c r="O174" s="2"/>
      <c r="P174" s="2"/>
    </row>
    <row r="175" spans="1:16" ht="15.75">
      <c r="A175" s="59"/>
      <c r="B175" s="60" t="s">
        <v>16</v>
      </c>
      <c r="C175" s="57" t="s">
        <v>17</v>
      </c>
      <c r="D175" s="58"/>
      <c r="F175" s="116" t="s">
        <v>18</v>
      </c>
      <c r="G175" s="116"/>
      <c r="H175" s="2"/>
      <c r="I175" s="61"/>
      <c r="J175" s="2"/>
      <c r="K175" s="2"/>
      <c r="L175" s="2"/>
      <c r="M175" s="2"/>
      <c r="N175" s="2"/>
      <c r="O175" s="2"/>
      <c r="P175" s="2"/>
    </row>
    <row r="176" spans="1:16" ht="15.75">
      <c r="A176" s="59"/>
      <c r="B176" s="60"/>
      <c r="C176" s="57"/>
      <c r="D176" s="58"/>
      <c r="F176" s="57"/>
      <c r="G176" s="57"/>
      <c r="H176" s="57"/>
      <c r="I176" s="57"/>
      <c r="J176" s="2"/>
      <c r="K176" s="2"/>
      <c r="L176" s="2"/>
      <c r="M176" s="2"/>
      <c r="N176" s="2"/>
      <c r="O176" s="2"/>
      <c r="P176" s="2"/>
    </row>
    <row r="177" spans="1:16" ht="15.75">
      <c r="A177" s="59"/>
      <c r="B177" s="60"/>
      <c r="C177" s="57"/>
      <c r="D177" s="58"/>
      <c r="F177" s="57"/>
      <c r="G177" s="57"/>
      <c r="H177" s="57"/>
      <c r="I177" s="57"/>
      <c r="J177" s="57"/>
      <c r="K177" s="2"/>
      <c r="L177" s="2"/>
      <c r="M177" s="2"/>
      <c r="N177" s="2"/>
      <c r="O177" s="2"/>
      <c r="P177" s="2"/>
    </row>
    <row r="178" spans="1:16" ht="15.75">
      <c r="A178" s="59"/>
      <c r="B178" s="60"/>
      <c r="C178" s="57"/>
      <c r="D178" s="58"/>
      <c r="F178" s="57"/>
      <c r="G178" s="57"/>
      <c r="H178" s="57"/>
      <c r="I178" s="57"/>
      <c r="J178" s="2"/>
      <c r="K178" s="2"/>
      <c r="L178" s="2"/>
      <c r="M178" s="2"/>
      <c r="N178" s="2"/>
      <c r="O178" s="2"/>
      <c r="P178" s="2"/>
    </row>
    <row r="179" spans="1:16" ht="15.75">
      <c r="A179" s="59"/>
      <c r="B179" s="60"/>
      <c r="C179" s="57"/>
      <c r="D179" s="58"/>
      <c r="F179" s="57"/>
      <c r="G179" s="57"/>
      <c r="H179" s="57"/>
      <c r="I179" s="57"/>
      <c r="J179" s="57"/>
      <c r="K179" s="2"/>
      <c r="L179" s="2"/>
      <c r="M179" s="2"/>
      <c r="N179" s="2"/>
      <c r="O179" s="2"/>
      <c r="P179" s="2"/>
    </row>
    <row r="180" spans="1:16" ht="15.75">
      <c r="A180" s="59" t="s">
        <v>19</v>
      </c>
      <c r="B180" s="62" t="s">
        <v>20</v>
      </c>
      <c r="C180" s="63" t="s">
        <v>21</v>
      </c>
      <c r="D180" s="58"/>
      <c r="F180" s="64" t="s">
        <v>22</v>
      </c>
      <c r="G180" s="64" t="s">
        <v>23</v>
      </c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5.75">
      <c r="A181" s="59"/>
      <c r="B181" s="65" t="s">
        <v>24</v>
      </c>
      <c r="C181" s="66" t="s">
        <v>25</v>
      </c>
      <c r="D181" s="58"/>
      <c r="F181" s="67" t="s">
        <v>26</v>
      </c>
      <c r="G181" s="67" t="s">
        <v>27</v>
      </c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5.75">
      <c r="A182" s="59"/>
      <c r="B182" s="65"/>
      <c r="C182" s="66"/>
      <c r="D182" s="58"/>
      <c r="F182" s="67"/>
      <c r="G182" s="67"/>
      <c r="H182" s="2"/>
      <c r="I182" s="2"/>
      <c r="J182" s="2"/>
      <c r="K182" s="2" t="s">
        <v>126</v>
      </c>
      <c r="L182" s="2"/>
      <c r="M182" s="2"/>
      <c r="N182" s="2"/>
      <c r="O182" s="2"/>
      <c r="P182" s="2"/>
    </row>
    <row r="183" spans="1:16">
      <c r="K183" s="2" t="s">
        <v>85</v>
      </c>
    </row>
    <row r="184" spans="1:16" ht="15.75">
      <c r="A184" s="3" t="s">
        <v>0</v>
      </c>
      <c r="B184" s="4"/>
      <c r="C184" s="5"/>
      <c r="D184" s="5"/>
      <c r="E184" s="3"/>
      <c r="F184" s="6"/>
      <c r="G184" s="6"/>
      <c r="H184" s="6"/>
      <c r="I184" s="6"/>
      <c r="J184" s="7"/>
      <c r="L184" s="2"/>
      <c r="M184" s="2"/>
      <c r="N184" s="2"/>
      <c r="O184" s="2"/>
      <c r="P184" s="2"/>
    </row>
    <row r="185" spans="1:16" ht="15.75">
      <c r="A185" s="8" t="s">
        <v>131</v>
      </c>
      <c r="B185" s="3"/>
      <c r="C185" s="3"/>
      <c r="D185" s="3"/>
      <c r="E185" s="3"/>
      <c r="F185" s="6"/>
      <c r="G185" s="6"/>
      <c r="H185" s="6"/>
      <c r="I185" s="2"/>
      <c r="J185" s="7"/>
      <c r="L185" s="2"/>
      <c r="M185" s="2"/>
      <c r="N185" s="2"/>
      <c r="O185" s="2"/>
      <c r="P185" s="2"/>
    </row>
    <row r="186" spans="1:16" ht="15.75">
      <c r="A186" s="9"/>
      <c r="B186" s="9" t="s">
        <v>1</v>
      </c>
      <c r="C186" s="10" t="s">
        <v>2</v>
      </c>
      <c r="D186" s="11" t="s">
        <v>3</v>
      </c>
      <c r="E186" s="12" t="s">
        <v>4</v>
      </c>
      <c r="F186" s="10" t="s">
        <v>5</v>
      </c>
      <c r="G186" s="13" t="s">
        <v>6</v>
      </c>
      <c r="H186" s="14" t="s">
        <v>6</v>
      </c>
      <c r="I186" s="14" t="s">
        <v>6</v>
      </c>
      <c r="J186" s="15" t="s">
        <v>7</v>
      </c>
      <c r="K186" s="16" t="s">
        <v>8</v>
      </c>
      <c r="L186" s="17" t="s">
        <v>9</v>
      </c>
      <c r="M186" s="17" t="s">
        <v>9</v>
      </c>
      <c r="N186" s="17" t="s">
        <v>10</v>
      </c>
      <c r="O186" s="9" t="s">
        <v>11</v>
      </c>
      <c r="P186" s="18" t="s">
        <v>12</v>
      </c>
    </row>
    <row r="187" spans="1:16" ht="15.75">
      <c r="A187" s="19"/>
      <c r="B187" s="19"/>
      <c r="C187" s="20"/>
      <c r="D187" s="21"/>
      <c r="E187" s="22"/>
      <c r="F187" s="20"/>
      <c r="G187" s="23" t="s">
        <v>29</v>
      </c>
      <c r="H187" s="24" t="s">
        <v>28</v>
      </c>
      <c r="I187" s="24" t="s">
        <v>32</v>
      </c>
      <c r="J187" s="23"/>
      <c r="K187" s="24"/>
      <c r="L187" s="25" t="s">
        <v>13</v>
      </c>
      <c r="M187" s="25" t="s">
        <v>14</v>
      </c>
      <c r="N187" s="25" t="s">
        <v>15</v>
      </c>
      <c r="O187" s="19"/>
      <c r="P187" s="26"/>
    </row>
    <row r="188" spans="1:16" ht="15.75">
      <c r="A188" s="19"/>
      <c r="B188" s="19"/>
      <c r="C188" s="27"/>
      <c r="D188" s="21"/>
      <c r="E188" s="22"/>
      <c r="F188" s="20"/>
      <c r="G188" s="28"/>
      <c r="H188" s="24" t="s">
        <v>29</v>
      </c>
      <c r="I188" s="24" t="s">
        <v>33</v>
      </c>
      <c r="J188" s="23"/>
      <c r="K188" s="24"/>
      <c r="L188" s="25"/>
      <c r="M188" s="25"/>
      <c r="N188" s="25"/>
      <c r="O188" s="19"/>
      <c r="P188" s="26"/>
    </row>
    <row r="189" spans="1:16" ht="15.75">
      <c r="A189" s="29"/>
      <c r="B189" s="29"/>
      <c r="C189" s="30"/>
      <c r="D189" s="31"/>
      <c r="E189" s="32"/>
      <c r="F189" s="33"/>
      <c r="G189" s="34"/>
      <c r="H189" s="35" t="s">
        <v>30</v>
      </c>
      <c r="I189" s="34"/>
      <c r="J189" s="36"/>
      <c r="K189" s="35"/>
      <c r="L189" s="37"/>
      <c r="M189" s="37"/>
      <c r="N189" s="37"/>
      <c r="O189" s="29"/>
      <c r="P189" s="38"/>
    </row>
    <row r="190" spans="1:16" ht="15.75">
      <c r="A190" s="39"/>
      <c r="B190" s="40"/>
      <c r="C190" s="41"/>
      <c r="D190" s="42"/>
      <c r="E190" s="43"/>
      <c r="F190" s="41"/>
      <c r="G190" s="44"/>
      <c r="H190" s="44"/>
      <c r="I190" s="44"/>
      <c r="J190" s="2"/>
      <c r="K190" s="44"/>
      <c r="L190" s="25"/>
      <c r="M190" s="25"/>
      <c r="N190" s="25"/>
      <c r="O190" s="45"/>
      <c r="P190" s="46"/>
    </row>
    <row r="191" spans="1:16" ht="15.75">
      <c r="A191" s="39">
        <v>1</v>
      </c>
      <c r="B191" s="49" t="s">
        <v>133</v>
      </c>
      <c r="C191" s="41" t="s">
        <v>134</v>
      </c>
      <c r="D191" s="47" t="s">
        <v>135</v>
      </c>
      <c r="E191" s="48">
        <v>43194</v>
      </c>
      <c r="F191" s="70" t="s">
        <v>136</v>
      </c>
      <c r="G191" s="44">
        <v>0</v>
      </c>
      <c r="H191" s="44">
        <v>0</v>
      </c>
      <c r="I191" s="44">
        <v>0</v>
      </c>
      <c r="J191" s="44">
        <v>0</v>
      </c>
      <c r="K191" s="44">
        <v>114000</v>
      </c>
      <c r="L191" s="25">
        <f t="shared" ref="L191" si="30">SUM(G191:K191)</f>
        <v>114000</v>
      </c>
      <c r="M191" s="25">
        <f>5000000-L191</f>
        <v>4886000</v>
      </c>
      <c r="N191" s="25">
        <f t="shared" ref="N191" si="31">+L191+M191</f>
        <v>5000000</v>
      </c>
      <c r="O191" s="69" t="s">
        <v>137</v>
      </c>
      <c r="P191" s="21" t="s">
        <v>42</v>
      </c>
    </row>
    <row r="192" spans="1:16" ht="15.75">
      <c r="A192" s="39"/>
      <c r="B192" s="49"/>
      <c r="C192" s="41"/>
      <c r="D192" s="2"/>
      <c r="E192" s="43"/>
      <c r="F192" s="41"/>
      <c r="G192" s="44"/>
      <c r="H192" s="44"/>
      <c r="I192" s="44"/>
      <c r="J192" s="2"/>
      <c r="K192" s="44"/>
      <c r="L192" s="25"/>
      <c r="M192" s="25"/>
      <c r="N192" s="25"/>
      <c r="O192" s="71"/>
      <c r="P192" s="68"/>
    </row>
    <row r="193" spans="1:16" ht="16.5" thickBot="1">
      <c r="A193" s="50"/>
      <c r="B193" s="51"/>
      <c r="C193" s="52"/>
      <c r="D193" s="53"/>
      <c r="E193" s="52"/>
      <c r="F193" s="54"/>
      <c r="G193" s="55">
        <f t="shared" ref="G193" si="32">SUM(G191:G192)</f>
        <v>0</v>
      </c>
      <c r="H193" s="55">
        <f t="shared" ref="H193:N193" si="33">SUM(H191:H192)</f>
        <v>0</v>
      </c>
      <c r="I193" s="55">
        <f t="shared" si="33"/>
        <v>0</v>
      </c>
      <c r="J193" s="55">
        <f t="shared" si="33"/>
        <v>0</v>
      </c>
      <c r="K193" s="55">
        <f t="shared" si="33"/>
        <v>114000</v>
      </c>
      <c r="L193" s="55">
        <f t="shared" si="33"/>
        <v>114000</v>
      </c>
      <c r="M193" s="55">
        <f t="shared" si="33"/>
        <v>4886000</v>
      </c>
      <c r="N193" s="55">
        <f t="shared" si="33"/>
        <v>5000000</v>
      </c>
      <c r="O193" s="56"/>
      <c r="P193" s="56"/>
    </row>
    <row r="194" spans="1:16" ht="15.75" thickTop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5.75">
      <c r="A195" s="5"/>
      <c r="B195" s="57" t="s">
        <v>132</v>
      </c>
      <c r="C195" s="4"/>
      <c r="D195" s="58"/>
      <c r="E195" s="2"/>
      <c r="F195" s="57"/>
      <c r="G195" s="57"/>
      <c r="H195" s="57"/>
      <c r="I195" s="57"/>
      <c r="J195" s="57"/>
      <c r="K195" s="2"/>
      <c r="L195" s="2"/>
      <c r="M195" s="2"/>
      <c r="N195" s="2"/>
      <c r="O195" s="2"/>
      <c r="P195" s="2"/>
    </row>
    <row r="196" spans="1:16" ht="15.75">
      <c r="A196" s="59"/>
      <c r="B196" s="60" t="s">
        <v>16</v>
      </c>
      <c r="C196" s="57" t="s">
        <v>17</v>
      </c>
      <c r="D196" s="58"/>
      <c r="F196" s="116" t="s">
        <v>18</v>
      </c>
      <c r="G196" s="116"/>
      <c r="H196" s="2"/>
      <c r="I196" s="61"/>
      <c r="J196" s="2"/>
      <c r="K196" s="2"/>
      <c r="L196" s="2"/>
      <c r="M196" s="2"/>
      <c r="N196" s="2"/>
      <c r="O196" s="2"/>
      <c r="P196" s="2"/>
    </row>
    <row r="197" spans="1:16" ht="15.75">
      <c r="A197" s="59"/>
      <c r="B197" s="60"/>
      <c r="C197" s="57"/>
      <c r="D197" s="58"/>
      <c r="F197" s="57"/>
      <c r="G197" s="57"/>
      <c r="H197" s="57"/>
      <c r="I197" s="57"/>
      <c r="J197" s="2"/>
      <c r="K197" s="2"/>
      <c r="L197" s="2"/>
      <c r="M197" s="2"/>
      <c r="N197" s="2"/>
      <c r="O197" s="2"/>
      <c r="P197" s="2"/>
    </row>
    <row r="198" spans="1:16" ht="15.75">
      <c r="A198" s="59"/>
      <c r="B198" s="60"/>
      <c r="C198" s="57"/>
      <c r="D198" s="58"/>
      <c r="F198" s="57"/>
      <c r="G198" s="57"/>
      <c r="H198" s="57"/>
      <c r="I198" s="57"/>
      <c r="J198" s="57"/>
      <c r="K198" s="2"/>
      <c r="L198" s="2"/>
      <c r="M198" s="2"/>
      <c r="N198" s="2"/>
      <c r="O198" s="2"/>
      <c r="P198" s="2"/>
    </row>
    <row r="199" spans="1:16" ht="15.75">
      <c r="A199" s="59"/>
      <c r="B199" s="60"/>
      <c r="C199" s="57"/>
      <c r="D199" s="58"/>
      <c r="F199" s="57"/>
      <c r="G199" s="57"/>
      <c r="H199" s="57"/>
      <c r="I199" s="57"/>
      <c r="J199" s="2"/>
      <c r="K199" s="2"/>
      <c r="L199" s="2"/>
      <c r="M199" s="2"/>
      <c r="N199" s="2"/>
      <c r="O199" s="2"/>
      <c r="P199" s="2"/>
    </row>
    <row r="200" spans="1:16" ht="15.75">
      <c r="A200" s="59"/>
      <c r="B200" s="60"/>
      <c r="C200" s="57"/>
      <c r="D200" s="58"/>
      <c r="F200" s="57"/>
      <c r="G200" s="57"/>
      <c r="H200" s="57"/>
      <c r="I200" s="57"/>
      <c r="J200" s="57"/>
      <c r="K200" s="2"/>
      <c r="L200" s="2"/>
      <c r="M200" s="2"/>
      <c r="N200" s="2"/>
      <c r="O200" s="2"/>
      <c r="P200" s="2"/>
    </row>
    <row r="201" spans="1:16" ht="15.75">
      <c r="A201" s="59" t="s">
        <v>19</v>
      </c>
      <c r="B201" s="62" t="s">
        <v>20</v>
      </c>
      <c r="C201" s="63" t="s">
        <v>21</v>
      </c>
      <c r="D201" s="58"/>
      <c r="F201" s="64" t="s">
        <v>22</v>
      </c>
      <c r="G201" s="64" t="s">
        <v>23</v>
      </c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5.75">
      <c r="A202" s="59"/>
      <c r="B202" s="65" t="s">
        <v>24</v>
      </c>
      <c r="C202" s="66" t="s">
        <v>25</v>
      </c>
      <c r="D202" s="58"/>
      <c r="F202" s="67" t="s">
        <v>26</v>
      </c>
      <c r="G202" s="67" t="s">
        <v>27</v>
      </c>
      <c r="H202" s="2"/>
      <c r="I202" s="2"/>
      <c r="J202" s="2"/>
      <c r="K202" s="2"/>
      <c r="L202" s="2"/>
      <c r="M202" s="2"/>
      <c r="N202" s="2"/>
      <c r="O202" s="2"/>
      <c r="P202" s="2"/>
    </row>
    <row r="203" spans="1:16">
      <c r="K203" s="2" t="s">
        <v>139</v>
      </c>
    </row>
    <row r="204" spans="1:16">
      <c r="K204" s="2" t="s">
        <v>85</v>
      </c>
    </row>
    <row r="205" spans="1:16" ht="15.75">
      <c r="A205" s="3" t="s">
        <v>0</v>
      </c>
      <c r="B205" s="4"/>
      <c r="C205" s="5"/>
      <c r="D205" s="5"/>
      <c r="E205" s="3"/>
      <c r="F205" s="6"/>
      <c r="G205" s="6"/>
      <c r="H205" s="6"/>
      <c r="I205" s="6"/>
      <c r="J205" s="7"/>
      <c r="L205" s="2"/>
      <c r="M205" s="2"/>
      <c r="N205" s="2"/>
      <c r="O205" s="2"/>
      <c r="P205" s="2"/>
    </row>
    <row r="206" spans="1:16" ht="15.75">
      <c r="A206" s="8" t="s">
        <v>138</v>
      </c>
      <c r="B206" s="3"/>
      <c r="C206" s="3"/>
      <c r="D206" s="3"/>
      <c r="E206" s="3"/>
      <c r="F206" s="6"/>
      <c r="G206" s="6"/>
      <c r="H206" s="6"/>
      <c r="I206" s="2"/>
      <c r="J206" s="7"/>
      <c r="L206" s="2"/>
      <c r="M206" s="2"/>
      <c r="N206" s="2"/>
      <c r="O206" s="2"/>
      <c r="P206" s="2"/>
    </row>
    <row r="207" spans="1:16" ht="15.75">
      <c r="A207" s="9"/>
      <c r="B207" s="9" t="s">
        <v>1</v>
      </c>
      <c r="C207" s="10" t="s">
        <v>2</v>
      </c>
      <c r="D207" s="11" t="s">
        <v>3</v>
      </c>
      <c r="E207" s="12" t="s">
        <v>4</v>
      </c>
      <c r="F207" s="10" t="s">
        <v>5</v>
      </c>
      <c r="G207" s="13" t="s">
        <v>6</v>
      </c>
      <c r="H207" s="14" t="s">
        <v>6</v>
      </c>
      <c r="I207" s="14" t="s">
        <v>6</v>
      </c>
      <c r="J207" s="15" t="s">
        <v>7</v>
      </c>
      <c r="K207" s="16" t="s">
        <v>8</v>
      </c>
      <c r="L207" s="17" t="s">
        <v>9</v>
      </c>
      <c r="M207" s="17" t="s">
        <v>9</v>
      </c>
      <c r="N207" s="17" t="s">
        <v>10</v>
      </c>
      <c r="O207" s="9" t="s">
        <v>11</v>
      </c>
      <c r="P207" s="18" t="s">
        <v>12</v>
      </c>
    </row>
    <row r="208" spans="1:16" ht="15.75">
      <c r="A208" s="19"/>
      <c r="B208" s="19"/>
      <c r="C208" s="20"/>
      <c r="D208" s="21"/>
      <c r="E208" s="22"/>
      <c r="F208" s="20"/>
      <c r="G208" s="23" t="s">
        <v>29</v>
      </c>
      <c r="H208" s="24" t="s">
        <v>28</v>
      </c>
      <c r="I208" s="24" t="s">
        <v>32</v>
      </c>
      <c r="J208" s="23"/>
      <c r="K208" s="24"/>
      <c r="L208" s="25" t="s">
        <v>13</v>
      </c>
      <c r="M208" s="25" t="s">
        <v>14</v>
      </c>
      <c r="N208" s="25" t="s">
        <v>15</v>
      </c>
      <c r="O208" s="19"/>
      <c r="P208" s="26"/>
    </row>
    <row r="209" spans="1:16" ht="15.75">
      <c r="A209" s="19"/>
      <c r="B209" s="19"/>
      <c r="C209" s="27"/>
      <c r="D209" s="21"/>
      <c r="E209" s="22"/>
      <c r="F209" s="20"/>
      <c r="G209" s="28"/>
      <c r="H209" s="24" t="s">
        <v>29</v>
      </c>
      <c r="I209" s="24" t="s">
        <v>33</v>
      </c>
      <c r="J209" s="23"/>
      <c r="K209" s="24"/>
      <c r="L209" s="25"/>
      <c r="M209" s="25"/>
      <c r="N209" s="25"/>
      <c r="O209" s="19"/>
      <c r="P209" s="26"/>
    </row>
    <row r="210" spans="1:16" ht="15.75">
      <c r="A210" s="29"/>
      <c r="B210" s="29"/>
      <c r="C210" s="30"/>
      <c r="D210" s="31"/>
      <c r="E210" s="32"/>
      <c r="F210" s="33"/>
      <c r="G210" s="34"/>
      <c r="H210" s="35" t="s">
        <v>30</v>
      </c>
      <c r="I210" s="34"/>
      <c r="J210" s="36"/>
      <c r="K210" s="35"/>
      <c r="L210" s="37"/>
      <c r="M210" s="37"/>
      <c r="N210" s="37"/>
      <c r="O210" s="29"/>
      <c r="P210" s="38"/>
    </row>
    <row r="211" spans="1:16" ht="15.75">
      <c r="A211" s="39"/>
      <c r="B211" s="40"/>
      <c r="C211" s="41"/>
      <c r="D211" s="42"/>
      <c r="E211" s="43"/>
      <c r="F211" s="41"/>
      <c r="G211" s="44"/>
      <c r="H211" s="44"/>
      <c r="I211" s="44"/>
      <c r="J211" s="2"/>
      <c r="K211" s="44"/>
      <c r="L211" s="25"/>
      <c r="M211" s="25"/>
      <c r="N211" s="25"/>
      <c r="O211" s="45"/>
      <c r="P211" s="46"/>
    </row>
    <row r="212" spans="1:16" ht="15.75">
      <c r="A212" s="39">
        <v>1</v>
      </c>
      <c r="B212" s="49" t="s">
        <v>140</v>
      </c>
      <c r="C212" s="41" t="s">
        <v>141</v>
      </c>
      <c r="D212" s="47" t="s">
        <v>142</v>
      </c>
      <c r="E212" s="48">
        <v>43200</v>
      </c>
      <c r="F212" s="70" t="s">
        <v>143</v>
      </c>
      <c r="G212" s="44">
        <v>0</v>
      </c>
      <c r="H212" s="44">
        <v>0</v>
      </c>
      <c r="I212" s="44">
        <v>0</v>
      </c>
      <c r="J212" s="44">
        <v>0</v>
      </c>
      <c r="K212" s="44">
        <v>20400</v>
      </c>
      <c r="L212" s="25">
        <f t="shared" ref="L212" si="34">SUM(G212:K212)</f>
        <v>20400</v>
      </c>
      <c r="M212" s="25">
        <f>1000000-L212</f>
        <v>979600</v>
      </c>
      <c r="N212" s="25">
        <f t="shared" ref="N212" si="35">+L212+M212</f>
        <v>1000000</v>
      </c>
      <c r="O212" s="69" t="s">
        <v>144</v>
      </c>
      <c r="P212" s="21" t="s">
        <v>42</v>
      </c>
    </row>
    <row r="213" spans="1:16" ht="15.75">
      <c r="A213" s="39"/>
      <c r="B213" s="49"/>
      <c r="C213" s="41"/>
      <c r="D213" s="2"/>
      <c r="E213" s="43"/>
      <c r="F213" s="41"/>
      <c r="G213" s="44"/>
      <c r="H213" s="44"/>
      <c r="I213" s="44"/>
      <c r="J213" s="2"/>
      <c r="K213" s="44"/>
      <c r="L213" s="25"/>
      <c r="M213" s="25"/>
      <c r="N213" s="25"/>
      <c r="O213" s="71"/>
      <c r="P213" s="68"/>
    </row>
    <row r="214" spans="1:16" ht="16.5" thickBot="1">
      <c r="A214" s="50"/>
      <c r="B214" s="51"/>
      <c r="C214" s="52"/>
      <c r="D214" s="53"/>
      <c r="E214" s="52"/>
      <c r="F214" s="54"/>
      <c r="G214" s="55">
        <f t="shared" ref="G214" si="36">SUM(G212:G213)</f>
        <v>0</v>
      </c>
      <c r="H214" s="55">
        <f t="shared" ref="H214:N214" si="37">SUM(H212:H213)</f>
        <v>0</v>
      </c>
      <c r="I214" s="55">
        <f t="shared" si="37"/>
        <v>0</v>
      </c>
      <c r="J214" s="55">
        <f t="shared" si="37"/>
        <v>0</v>
      </c>
      <c r="K214" s="55">
        <f t="shared" si="37"/>
        <v>20400</v>
      </c>
      <c r="L214" s="55">
        <f t="shared" si="37"/>
        <v>20400</v>
      </c>
      <c r="M214" s="55">
        <f t="shared" si="37"/>
        <v>979600</v>
      </c>
      <c r="N214" s="55">
        <f t="shared" si="37"/>
        <v>1000000</v>
      </c>
      <c r="O214" s="56"/>
      <c r="P214" s="56"/>
    </row>
    <row r="215" spans="1:16" ht="15.75" thickTop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5.75">
      <c r="A216" s="5"/>
      <c r="B216" s="57" t="s">
        <v>132</v>
      </c>
      <c r="C216" s="4"/>
      <c r="D216" s="58"/>
      <c r="E216" s="2"/>
      <c r="F216" s="57"/>
      <c r="G216" s="57"/>
      <c r="H216" s="57"/>
      <c r="I216" s="57"/>
      <c r="J216" s="57"/>
      <c r="K216" s="2"/>
      <c r="L216" s="2"/>
      <c r="M216" s="2"/>
      <c r="N216" s="2"/>
      <c r="O216" s="2"/>
      <c r="P216" s="2"/>
    </row>
    <row r="217" spans="1:16" ht="15.75">
      <c r="A217" s="59"/>
      <c r="B217" s="60" t="s">
        <v>16</v>
      </c>
      <c r="C217" s="57" t="s">
        <v>17</v>
      </c>
      <c r="D217" s="58"/>
      <c r="F217" s="116" t="s">
        <v>18</v>
      </c>
      <c r="G217" s="116"/>
      <c r="H217" s="2"/>
      <c r="I217" s="61"/>
      <c r="J217" s="2"/>
      <c r="K217" s="2"/>
      <c r="L217" s="2"/>
      <c r="M217" s="2"/>
      <c r="N217" s="2"/>
      <c r="O217" s="2"/>
      <c r="P217" s="2"/>
    </row>
    <row r="218" spans="1:16" ht="15.75">
      <c r="A218" s="59"/>
      <c r="B218" s="60"/>
      <c r="C218" s="57"/>
      <c r="D218" s="58"/>
      <c r="F218" s="57"/>
      <c r="G218" s="57"/>
      <c r="H218" s="57"/>
      <c r="I218" s="57"/>
      <c r="J218" s="2"/>
      <c r="K218" s="2"/>
      <c r="L218" s="2"/>
      <c r="M218" s="2"/>
      <c r="N218" s="2"/>
      <c r="O218" s="2"/>
      <c r="P218" s="2"/>
    </row>
    <row r="219" spans="1:16" ht="15.75">
      <c r="A219" s="59"/>
      <c r="B219" s="60"/>
      <c r="C219" s="57"/>
      <c r="D219" s="58"/>
      <c r="F219" s="57"/>
      <c r="G219" s="57"/>
      <c r="H219" s="57"/>
      <c r="I219" s="57"/>
      <c r="J219" s="57"/>
      <c r="K219" s="2"/>
      <c r="L219" s="2"/>
      <c r="M219" s="2"/>
      <c r="N219" s="2"/>
      <c r="O219" s="2"/>
      <c r="P219" s="2"/>
    </row>
    <row r="220" spans="1:16" ht="15.75">
      <c r="A220" s="59"/>
      <c r="B220" s="60"/>
      <c r="C220" s="57"/>
      <c r="D220" s="58"/>
      <c r="F220" s="57"/>
      <c r="G220" s="57"/>
      <c r="H220" s="57"/>
      <c r="I220" s="57"/>
      <c r="J220" s="2"/>
      <c r="K220" s="2"/>
      <c r="L220" s="2"/>
      <c r="M220" s="2"/>
      <c r="N220" s="2"/>
      <c r="O220" s="2"/>
      <c r="P220" s="2"/>
    </row>
    <row r="221" spans="1:16" ht="15.75">
      <c r="A221" s="59"/>
      <c r="B221" s="60"/>
      <c r="C221" s="57"/>
      <c r="D221" s="58"/>
      <c r="F221" s="57"/>
      <c r="G221" s="57"/>
      <c r="H221" s="57"/>
      <c r="I221" s="57"/>
      <c r="J221" s="57"/>
      <c r="K221" s="2"/>
      <c r="L221" s="2"/>
      <c r="M221" s="2"/>
      <c r="N221" s="2"/>
      <c r="O221" s="2"/>
      <c r="P221" s="2"/>
    </row>
    <row r="222" spans="1:16" ht="15.75">
      <c r="A222" s="59" t="s">
        <v>19</v>
      </c>
      <c r="B222" s="62" t="s">
        <v>20</v>
      </c>
      <c r="C222" s="63" t="s">
        <v>21</v>
      </c>
      <c r="D222" s="58"/>
      <c r="F222" s="64" t="s">
        <v>22</v>
      </c>
      <c r="G222" s="64" t="s">
        <v>23</v>
      </c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5.75">
      <c r="A223" s="59"/>
      <c r="B223" s="65" t="s">
        <v>24</v>
      </c>
      <c r="C223" s="66" t="s">
        <v>25</v>
      </c>
      <c r="D223" s="58"/>
      <c r="F223" s="67" t="s">
        <v>26</v>
      </c>
      <c r="G223" s="67" t="s">
        <v>27</v>
      </c>
      <c r="H223" s="2"/>
      <c r="I223" s="2"/>
      <c r="J223" s="2"/>
      <c r="K223" s="2"/>
      <c r="L223" s="2"/>
      <c r="M223" s="2"/>
      <c r="N223" s="2"/>
      <c r="O223" s="2"/>
      <c r="P223" s="2"/>
    </row>
    <row r="224" spans="1:16">
      <c r="K224" s="2" t="s">
        <v>146</v>
      </c>
    </row>
    <row r="225" spans="1:16">
      <c r="K225" s="2" t="s">
        <v>85</v>
      </c>
    </row>
    <row r="226" spans="1:16" ht="15.75">
      <c r="A226" s="3" t="s">
        <v>0</v>
      </c>
      <c r="B226" s="4"/>
      <c r="C226" s="5"/>
      <c r="D226" s="5"/>
      <c r="E226" s="3"/>
      <c r="F226" s="6"/>
      <c r="G226" s="6"/>
      <c r="H226" s="6"/>
      <c r="I226" s="6"/>
      <c r="J226" s="7"/>
      <c r="L226" s="2"/>
      <c r="M226" s="2"/>
      <c r="N226" s="2"/>
      <c r="O226" s="2"/>
      <c r="P226" s="2"/>
    </row>
    <row r="227" spans="1:16" ht="15.75">
      <c r="A227" s="8" t="s">
        <v>145</v>
      </c>
      <c r="B227" s="3"/>
      <c r="C227" s="3"/>
      <c r="D227" s="3"/>
      <c r="E227" s="3"/>
      <c r="F227" s="6"/>
      <c r="G227" s="6"/>
      <c r="H227" s="6"/>
      <c r="I227" s="2"/>
      <c r="J227" s="7"/>
      <c r="L227" s="2"/>
      <c r="M227" s="2"/>
      <c r="N227" s="2"/>
      <c r="O227" s="2"/>
      <c r="P227" s="2"/>
    </row>
    <row r="228" spans="1:16" ht="15.75">
      <c r="A228" s="9"/>
      <c r="B228" s="9" t="s">
        <v>1</v>
      </c>
      <c r="C228" s="10" t="s">
        <v>2</v>
      </c>
      <c r="D228" s="11" t="s">
        <v>3</v>
      </c>
      <c r="E228" s="12" t="s">
        <v>4</v>
      </c>
      <c r="F228" s="10" t="s">
        <v>5</v>
      </c>
      <c r="G228" s="13" t="s">
        <v>6</v>
      </c>
      <c r="H228" s="14" t="s">
        <v>6</v>
      </c>
      <c r="I228" s="14" t="s">
        <v>6</v>
      </c>
      <c r="J228" s="15" t="s">
        <v>7</v>
      </c>
      <c r="K228" s="16" t="s">
        <v>8</v>
      </c>
      <c r="L228" s="17" t="s">
        <v>9</v>
      </c>
      <c r="M228" s="17" t="s">
        <v>9</v>
      </c>
      <c r="N228" s="17" t="s">
        <v>10</v>
      </c>
      <c r="O228" s="9" t="s">
        <v>11</v>
      </c>
      <c r="P228" s="18" t="s">
        <v>12</v>
      </c>
    </row>
    <row r="229" spans="1:16" ht="15.75">
      <c r="A229" s="19"/>
      <c r="B229" s="19"/>
      <c r="C229" s="20"/>
      <c r="D229" s="21"/>
      <c r="E229" s="22"/>
      <c r="F229" s="20"/>
      <c r="G229" s="23" t="s">
        <v>29</v>
      </c>
      <c r="H229" s="24" t="s">
        <v>28</v>
      </c>
      <c r="I229" s="24" t="s">
        <v>32</v>
      </c>
      <c r="J229" s="23"/>
      <c r="K229" s="24"/>
      <c r="L229" s="25" t="s">
        <v>13</v>
      </c>
      <c r="M229" s="25" t="s">
        <v>14</v>
      </c>
      <c r="N229" s="25" t="s">
        <v>15</v>
      </c>
      <c r="O229" s="19"/>
      <c r="P229" s="26"/>
    </row>
    <row r="230" spans="1:16" ht="15.75">
      <c r="A230" s="19"/>
      <c r="B230" s="19"/>
      <c r="C230" s="27"/>
      <c r="D230" s="21"/>
      <c r="E230" s="22"/>
      <c r="F230" s="20"/>
      <c r="G230" s="28"/>
      <c r="H230" s="24" t="s">
        <v>29</v>
      </c>
      <c r="I230" s="24" t="s">
        <v>33</v>
      </c>
      <c r="J230" s="23"/>
      <c r="K230" s="24"/>
      <c r="L230" s="25"/>
      <c r="M230" s="25"/>
      <c r="N230" s="25"/>
      <c r="O230" s="19"/>
      <c r="P230" s="26"/>
    </row>
    <row r="231" spans="1:16" ht="15.75">
      <c r="A231" s="29"/>
      <c r="B231" s="29"/>
      <c r="C231" s="30"/>
      <c r="D231" s="31"/>
      <c r="E231" s="32"/>
      <c r="F231" s="33"/>
      <c r="G231" s="34"/>
      <c r="H231" s="35" t="s">
        <v>30</v>
      </c>
      <c r="I231" s="34"/>
      <c r="J231" s="36"/>
      <c r="K231" s="35"/>
      <c r="L231" s="37"/>
      <c r="M231" s="37"/>
      <c r="N231" s="37"/>
      <c r="O231" s="29"/>
      <c r="P231" s="38"/>
    </row>
    <row r="232" spans="1:16" ht="15.75">
      <c r="A232" s="39"/>
      <c r="B232" s="40"/>
      <c r="C232" s="41"/>
      <c r="D232" s="42"/>
      <c r="E232" s="43"/>
      <c r="F232" s="41"/>
      <c r="G232" s="44"/>
      <c r="H232" s="44"/>
      <c r="I232" s="44"/>
      <c r="J232" s="2"/>
      <c r="K232" s="44"/>
      <c r="L232" s="25"/>
      <c r="M232" s="25"/>
      <c r="N232" s="25"/>
      <c r="O232" s="45"/>
      <c r="P232" s="46"/>
    </row>
    <row r="233" spans="1:16" ht="15.75">
      <c r="A233" s="39">
        <v>1</v>
      </c>
      <c r="B233" s="49" t="s">
        <v>147</v>
      </c>
      <c r="C233" s="41" t="s">
        <v>148</v>
      </c>
      <c r="D233" s="47" t="s">
        <v>149</v>
      </c>
      <c r="E233" s="48">
        <v>43202</v>
      </c>
      <c r="F233" s="70" t="s">
        <v>150</v>
      </c>
      <c r="G233" s="44">
        <v>0</v>
      </c>
      <c r="H233" s="44">
        <v>0</v>
      </c>
      <c r="I233" s="44">
        <v>0</v>
      </c>
      <c r="J233" s="44">
        <v>75000</v>
      </c>
      <c r="K233" s="44">
        <v>294000</v>
      </c>
      <c r="L233" s="25">
        <f t="shared" ref="L233" si="38">SUM(G233:K233)</f>
        <v>369000</v>
      </c>
      <c r="M233" s="25">
        <f>15000000-L233</f>
        <v>14631000</v>
      </c>
      <c r="N233" s="25">
        <f t="shared" ref="N233" si="39">+L233+M233</f>
        <v>15000000</v>
      </c>
      <c r="O233" s="69" t="s">
        <v>151</v>
      </c>
      <c r="P233" s="21" t="s">
        <v>42</v>
      </c>
    </row>
    <row r="234" spans="1:16" ht="15.75">
      <c r="A234" s="39"/>
      <c r="B234" s="49"/>
      <c r="C234" s="41"/>
      <c r="D234" s="2"/>
      <c r="E234" s="43"/>
      <c r="F234" s="41"/>
      <c r="G234" s="44"/>
      <c r="H234" s="44"/>
      <c r="I234" s="44"/>
      <c r="J234" s="2"/>
      <c r="K234" s="44"/>
      <c r="L234" s="25"/>
      <c r="M234" s="25"/>
      <c r="N234" s="25"/>
      <c r="O234" s="71"/>
      <c r="P234" s="68"/>
    </row>
    <row r="235" spans="1:16" ht="16.5" thickBot="1">
      <c r="A235" s="50"/>
      <c r="B235" s="51"/>
      <c r="C235" s="52"/>
      <c r="D235" s="53"/>
      <c r="E235" s="52"/>
      <c r="F235" s="54"/>
      <c r="G235" s="55">
        <f t="shared" ref="G235" si="40">SUM(G233:G234)</f>
        <v>0</v>
      </c>
      <c r="H235" s="55">
        <f t="shared" ref="H235:N235" si="41">SUM(H233:H234)</f>
        <v>0</v>
      </c>
      <c r="I235" s="55">
        <f t="shared" si="41"/>
        <v>0</v>
      </c>
      <c r="J235" s="55">
        <f t="shared" si="41"/>
        <v>75000</v>
      </c>
      <c r="K235" s="55">
        <f t="shared" si="41"/>
        <v>294000</v>
      </c>
      <c r="L235" s="55">
        <f t="shared" si="41"/>
        <v>369000</v>
      </c>
      <c r="M235" s="55">
        <f t="shared" si="41"/>
        <v>14631000</v>
      </c>
      <c r="N235" s="55">
        <f t="shared" si="41"/>
        <v>15000000</v>
      </c>
      <c r="O235" s="56"/>
      <c r="P235" s="56"/>
    </row>
    <row r="236" spans="1:16" ht="15.75" thickTop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5.75">
      <c r="A237" s="5"/>
      <c r="B237" s="57" t="s">
        <v>152</v>
      </c>
      <c r="C237" s="4"/>
      <c r="D237" s="58"/>
      <c r="E237" s="2"/>
      <c r="F237" s="57"/>
      <c r="G237" s="57"/>
      <c r="H237" s="57"/>
      <c r="I237" s="57"/>
      <c r="J237" s="57"/>
      <c r="K237" s="2"/>
      <c r="L237" s="2"/>
      <c r="M237" s="2"/>
      <c r="N237" s="2"/>
      <c r="O237" s="2"/>
      <c r="P237" s="2"/>
    </row>
    <row r="238" spans="1:16" ht="15.75">
      <c r="A238" s="59"/>
      <c r="B238" s="60" t="s">
        <v>16</v>
      </c>
      <c r="C238" s="57" t="s">
        <v>17</v>
      </c>
      <c r="D238" s="58"/>
      <c r="F238" s="116" t="s">
        <v>18</v>
      </c>
      <c r="G238" s="116"/>
      <c r="H238" s="2"/>
      <c r="I238" s="61"/>
      <c r="J238" s="2"/>
      <c r="K238" s="2"/>
      <c r="L238" s="2"/>
      <c r="M238" s="2"/>
      <c r="N238" s="2"/>
      <c r="O238" s="2"/>
      <c r="P238" s="2"/>
    </row>
    <row r="239" spans="1:16" ht="15.75">
      <c r="A239" s="59"/>
      <c r="B239" s="60"/>
      <c r="C239" s="57"/>
      <c r="D239" s="58"/>
      <c r="F239" s="57"/>
      <c r="G239" s="57"/>
      <c r="H239" s="57"/>
      <c r="I239" s="57"/>
      <c r="J239" s="2"/>
      <c r="K239" s="2"/>
      <c r="L239" s="2"/>
      <c r="M239" s="2"/>
      <c r="N239" s="2"/>
      <c r="O239" s="2"/>
      <c r="P239" s="2"/>
    </row>
    <row r="240" spans="1:16" ht="15.75">
      <c r="A240" s="59"/>
      <c r="B240" s="60"/>
      <c r="C240" s="57"/>
      <c r="D240" s="58"/>
      <c r="F240" s="57"/>
      <c r="G240" s="57"/>
      <c r="H240" s="57"/>
      <c r="I240" s="57"/>
      <c r="J240" s="57"/>
      <c r="K240" s="2"/>
      <c r="L240" s="2"/>
      <c r="M240" s="2"/>
      <c r="N240" s="2"/>
      <c r="O240" s="2"/>
      <c r="P240" s="2"/>
    </row>
    <row r="241" spans="1:16" ht="15.75">
      <c r="A241" s="59"/>
      <c r="B241" s="60"/>
      <c r="C241" s="57"/>
      <c r="D241" s="58"/>
      <c r="F241" s="57"/>
      <c r="G241" s="57"/>
      <c r="H241" s="57"/>
      <c r="I241" s="57"/>
      <c r="J241" s="57"/>
      <c r="K241" s="2"/>
      <c r="L241" s="2"/>
      <c r="M241" s="2"/>
      <c r="N241" s="2"/>
      <c r="O241" s="2"/>
      <c r="P241" s="2"/>
    </row>
    <row r="242" spans="1:16" ht="15.75">
      <c r="A242" s="59"/>
      <c r="B242" s="60"/>
      <c r="C242" s="57"/>
      <c r="D242" s="58"/>
      <c r="F242" s="57"/>
      <c r="G242" s="57"/>
      <c r="H242" s="57"/>
      <c r="I242" s="57"/>
      <c r="J242" s="57"/>
      <c r="K242" s="2"/>
      <c r="L242" s="2"/>
      <c r="M242" s="2"/>
      <c r="N242" s="2"/>
      <c r="O242" s="2"/>
      <c r="P242" s="2"/>
    </row>
    <row r="243" spans="1:16" ht="15.75">
      <c r="A243" s="59" t="s">
        <v>19</v>
      </c>
      <c r="B243" s="62" t="s">
        <v>20</v>
      </c>
      <c r="C243" s="63" t="s">
        <v>21</v>
      </c>
      <c r="D243" s="58"/>
      <c r="F243" s="64" t="s">
        <v>22</v>
      </c>
      <c r="G243" s="64" t="s">
        <v>23</v>
      </c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5.75">
      <c r="A244" s="59"/>
      <c r="B244" s="65" t="s">
        <v>24</v>
      </c>
      <c r="C244" s="66" t="s">
        <v>25</v>
      </c>
      <c r="D244" s="58"/>
      <c r="F244" s="67" t="s">
        <v>26</v>
      </c>
      <c r="G244" s="67" t="s">
        <v>27</v>
      </c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5.75">
      <c r="A245" s="59"/>
      <c r="B245" s="65"/>
      <c r="C245" s="66"/>
      <c r="D245" s="58"/>
      <c r="F245" s="67"/>
      <c r="G245" s="67"/>
      <c r="H245" s="2"/>
      <c r="I245" s="2"/>
      <c r="J245" s="2"/>
      <c r="K245" s="114">
        <v>1.2999999999999999E-2</v>
      </c>
      <c r="L245" s="2"/>
      <c r="M245" s="2"/>
      <c r="N245" s="2"/>
      <c r="O245" s="2"/>
      <c r="P245" s="2"/>
    </row>
    <row r="246" spans="1:16">
      <c r="K246" s="2" t="s">
        <v>154</v>
      </c>
    </row>
    <row r="247" spans="1:16">
      <c r="A247" s="113" t="s">
        <v>155</v>
      </c>
      <c r="K247" s="2" t="s">
        <v>85</v>
      </c>
    </row>
    <row r="248" spans="1:16" ht="15.75">
      <c r="A248" s="3" t="s">
        <v>0</v>
      </c>
      <c r="B248" s="4"/>
      <c r="C248" s="5"/>
      <c r="D248" s="5"/>
      <c r="E248" s="3"/>
      <c r="F248" s="6"/>
      <c r="G248" s="6"/>
      <c r="H248" s="6"/>
      <c r="I248" s="6"/>
      <c r="J248" s="7"/>
      <c r="L248" s="2"/>
      <c r="M248" s="2"/>
      <c r="N248" s="2"/>
      <c r="O248" s="2"/>
      <c r="P248" s="2"/>
    </row>
    <row r="249" spans="1:16" ht="15.75">
      <c r="A249" s="8" t="s">
        <v>153</v>
      </c>
      <c r="B249" s="3"/>
      <c r="C249" s="3"/>
      <c r="D249" s="3"/>
      <c r="E249" s="3"/>
      <c r="F249" s="6"/>
      <c r="G249" s="6"/>
      <c r="H249" s="6"/>
      <c r="I249" s="2"/>
      <c r="J249" s="7"/>
      <c r="L249" s="2"/>
      <c r="M249" s="2"/>
      <c r="N249" s="2"/>
      <c r="O249" s="2"/>
      <c r="P249" s="2"/>
    </row>
    <row r="250" spans="1:16" ht="15.75">
      <c r="A250" s="9"/>
      <c r="B250" s="9" t="s">
        <v>1</v>
      </c>
      <c r="C250" s="10" t="s">
        <v>2</v>
      </c>
      <c r="D250" s="11" t="s">
        <v>3</v>
      </c>
      <c r="E250" s="12" t="s">
        <v>4</v>
      </c>
      <c r="F250" s="10" t="s">
        <v>5</v>
      </c>
      <c r="G250" s="13" t="s">
        <v>6</v>
      </c>
      <c r="H250" s="14" t="s">
        <v>6</v>
      </c>
      <c r="I250" s="14" t="s">
        <v>6</v>
      </c>
      <c r="J250" s="15" t="s">
        <v>7</v>
      </c>
      <c r="K250" s="16" t="s">
        <v>8</v>
      </c>
      <c r="L250" s="17" t="s">
        <v>9</v>
      </c>
      <c r="M250" s="17" t="s">
        <v>9</v>
      </c>
      <c r="N250" s="17" t="s">
        <v>10</v>
      </c>
      <c r="O250" s="9" t="s">
        <v>11</v>
      </c>
      <c r="P250" s="18" t="s">
        <v>12</v>
      </c>
    </row>
    <row r="251" spans="1:16" ht="15.75">
      <c r="A251" s="19"/>
      <c r="B251" s="19"/>
      <c r="C251" s="20"/>
      <c r="D251" s="21"/>
      <c r="E251" s="22"/>
      <c r="F251" s="20"/>
      <c r="G251" s="23" t="s">
        <v>29</v>
      </c>
      <c r="H251" s="24" t="s">
        <v>28</v>
      </c>
      <c r="I251" s="24" t="s">
        <v>32</v>
      </c>
      <c r="J251" s="23"/>
      <c r="K251" s="24"/>
      <c r="L251" s="25" t="s">
        <v>13</v>
      </c>
      <c r="M251" s="25" t="s">
        <v>14</v>
      </c>
      <c r="N251" s="25" t="s">
        <v>15</v>
      </c>
      <c r="O251" s="19"/>
      <c r="P251" s="26"/>
    </row>
    <row r="252" spans="1:16" ht="15.75">
      <c r="A252" s="19"/>
      <c r="B252" s="19"/>
      <c r="C252" s="27"/>
      <c r="D252" s="21"/>
      <c r="E252" s="22"/>
      <c r="F252" s="20"/>
      <c r="G252" s="28"/>
      <c r="H252" s="24" t="s">
        <v>29</v>
      </c>
      <c r="I252" s="24" t="s">
        <v>33</v>
      </c>
      <c r="J252" s="23"/>
      <c r="K252" s="24"/>
      <c r="L252" s="25"/>
      <c r="M252" s="25"/>
      <c r="N252" s="25"/>
      <c r="O252" s="19"/>
      <c r="P252" s="26"/>
    </row>
    <row r="253" spans="1:16" ht="15.75">
      <c r="A253" s="29"/>
      <c r="B253" s="29"/>
      <c r="C253" s="30"/>
      <c r="D253" s="31"/>
      <c r="E253" s="32"/>
      <c r="F253" s="33"/>
      <c r="G253" s="34"/>
      <c r="H253" s="35" t="s">
        <v>30</v>
      </c>
      <c r="I253" s="34"/>
      <c r="J253" s="36"/>
      <c r="K253" s="35"/>
      <c r="L253" s="37"/>
      <c r="M253" s="37"/>
      <c r="N253" s="37"/>
      <c r="O253" s="29"/>
      <c r="P253" s="38"/>
    </row>
    <row r="254" spans="1:16" ht="15.75">
      <c r="A254" s="39"/>
      <c r="B254" s="40"/>
      <c r="C254" s="41"/>
      <c r="D254" s="42"/>
      <c r="E254" s="43"/>
      <c r="F254" s="41"/>
      <c r="G254" s="44"/>
      <c r="H254" s="44"/>
      <c r="I254" s="44"/>
      <c r="J254" s="2"/>
      <c r="K254" s="44"/>
      <c r="L254" s="25"/>
      <c r="M254" s="25"/>
      <c r="N254" s="25"/>
      <c r="O254" s="45"/>
      <c r="P254" s="46"/>
    </row>
    <row r="255" spans="1:16" ht="15.75">
      <c r="A255" s="39">
        <v>1</v>
      </c>
      <c r="B255" s="49" t="s">
        <v>156</v>
      </c>
      <c r="C255" s="41" t="s">
        <v>157</v>
      </c>
      <c r="D255" s="47" t="s">
        <v>158</v>
      </c>
      <c r="E255" s="48">
        <v>43206</v>
      </c>
      <c r="F255" s="70" t="s">
        <v>159</v>
      </c>
      <c r="G255" s="44">
        <v>0</v>
      </c>
      <c r="H255" s="44">
        <v>0</v>
      </c>
      <c r="I255" s="44">
        <v>0</v>
      </c>
      <c r="J255" s="44">
        <v>0</v>
      </c>
      <c r="K255" s="44">
        <v>195000</v>
      </c>
      <c r="L255" s="25">
        <f t="shared" ref="L255" si="42">SUM(G255:K255)</f>
        <v>195000</v>
      </c>
      <c r="M255" s="25">
        <f>10000000-L255</f>
        <v>9805000</v>
      </c>
      <c r="N255" s="25">
        <f t="shared" ref="N255" si="43">+L255+M255</f>
        <v>10000000</v>
      </c>
      <c r="O255" s="69" t="s">
        <v>160</v>
      </c>
      <c r="P255" s="21" t="s">
        <v>42</v>
      </c>
    </row>
    <row r="256" spans="1:16" ht="15.75">
      <c r="A256" s="39"/>
      <c r="B256" s="49"/>
      <c r="C256" s="41"/>
      <c r="D256" s="2"/>
      <c r="E256" s="43"/>
      <c r="F256" s="41"/>
      <c r="G256" s="44"/>
      <c r="H256" s="44"/>
      <c r="I256" s="44"/>
      <c r="J256" s="2"/>
      <c r="K256" s="44"/>
      <c r="L256" s="25"/>
      <c r="M256" s="25"/>
      <c r="N256" s="25"/>
      <c r="O256" s="71"/>
      <c r="P256" s="68"/>
    </row>
    <row r="257" spans="1:16" ht="16.5" thickBot="1">
      <c r="A257" s="50"/>
      <c r="B257" s="51"/>
      <c r="C257" s="52"/>
      <c r="D257" s="53"/>
      <c r="E257" s="52"/>
      <c r="F257" s="54"/>
      <c r="G257" s="55">
        <f t="shared" ref="G257" si="44">SUM(G255:G256)</f>
        <v>0</v>
      </c>
      <c r="H257" s="55">
        <f t="shared" ref="H257:N257" si="45">SUM(H255:H256)</f>
        <v>0</v>
      </c>
      <c r="I257" s="55">
        <f t="shared" si="45"/>
        <v>0</v>
      </c>
      <c r="J257" s="55">
        <f t="shared" si="45"/>
        <v>0</v>
      </c>
      <c r="K257" s="55">
        <f t="shared" si="45"/>
        <v>195000</v>
      </c>
      <c r="L257" s="55">
        <f t="shared" si="45"/>
        <v>195000</v>
      </c>
      <c r="M257" s="55">
        <f t="shared" si="45"/>
        <v>9805000</v>
      </c>
      <c r="N257" s="55">
        <f t="shared" si="45"/>
        <v>10000000</v>
      </c>
      <c r="O257" s="56"/>
      <c r="P257" s="56"/>
    </row>
    <row r="258" spans="1:16" ht="15.75" thickTop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5.75">
      <c r="A259" s="5"/>
      <c r="B259" s="57" t="s">
        <v>161</v>
      </c>
      <c r="C259" s="4"/>
      <c r="D259" s="58"/>
      <c r="E259" s="2"/>
      <c r="F259" s="57"/>
      <c r="G259" s="57"/>
      <c r="H259" s="57"/>
      <c r="I259" s="57"/>
      <c r="J259" s="57"/>
      <c r="K259" s="2"/>
      <c r="L259" s="2"/>
      <c r="M259" s="2"/>
      <c r="N259" s="2"/>
      <c r="O259" s="2"/>
      <c r="P259" s="2"/>
    </row>
    <row r="260" spans="1:16" ht="15.75">
      <c r="A260" s="59"/>
      <c r="B260" s="60" t="s">
        <v>16</v>
      </c>
      <c r="C260" s="57" t="s">
        <v>17</v>
      </c>
      <c r="D260" s="58"/>
      <c r="F260" s="116" t="s">
        <v>18</v>
      </c>
      <c r="G260" s="116"/>
      <c r="H260" s="2"/>
      <c r="I260" s="61"/>
      <c r="J260" s="2"/>
      <c r="K260" s="2"/>
      <c r="L260" s="2"/>
      <c r="M260" s="2"/>
      <c r="N260" s="2"/>
      <c r="O260" s="2"/>
      <c r="P260" s="2"/>
    </row>
    <row r="261" spans="1:16" ht="15.75">
      <c r="A261" s="59"/>
      <c r="B261" s="60"/>
      <c r="C261" s="57"/>
      <c r="D261" s="58"/>
      <c r="F261" s="57"/>
      <c r="G261" s="57"/>
      <c r="H261" s="57"/>
      <c r="I261" s="57"/>
      <c r="J261" s="2"/>
      <c r="K261" s="2"/>
      <c r="L261" s="2"/>
      <c r="M261" s="2"/>
      <c r="N261" s="2"/>
      <c r="O261" s="2"/>
      <c r="P261" s="2"/>
    </row>
    <row r="262" spans="1:16" ht="15.75">
      <c r="A262" s="59"/>
      <c r="B262" s="60"/>
      <c r="C262" s="57"/>
      <c r="D262" s="58"/>
      <c r="F262" s="57"/>
      <c r="G262" s="57"/>
      <c r="H262" s="57"/>
      <c r="I262" s="57"/>
      <c r="J262" s="57"/>
      <c r="K262" s="2"/>
      <c r="L262" s="2"/>
      <c r="M262" s="2"/>
      <c r="N262" s="2"/>
      <c r="O262" s="2"/>
      <c r="P262" s="2"/>
    </row>
    <row r="263" spans="1:16" ht="15.75">
      <c r="A263" s="59"/>
      <c r="B263" s="60"/>
      <c r="C263" s="57"/>
      <c r="D263" s="58"/>
      <c r="F263" s="57"/>
      <c r="G263" s="57"/>
      <c r="H263" s="57"/>
      <c r="I263" s="57"/>
      <c r="J263" s="57"/>
      <c r="K263" s="2"/>
      <c r="L263" s="2"/>
      <c r="M263" s="2"/>
      <c r="N263" s="2"/>
      <c r="O263" s="2"/>
      <c r="P263" s="2"/>
    </row>
    <row r="264" spans="1:16" ht="15.75">
      <c r="A264" s="59"/>
      <c r="B264" s="60"/>
      <c r="C264" s="57"/>
      <c r="D264" s="58"/>
      <c r="F264" s="57"/>
      <c r="G264" s="57"/>
      <c r="H264" s="57"/>
      <c r="I264" s="57"/>
      <c r="J264" s="57"/>
      <c r="K264" s="2"/>
      <c r="L264" s="2"/>
      <c r="M264" s="2"/>
      <c r="N264" s="2"/>
      <c r="O264" s="2"/>
      <c r="P264" s="2"/>
    </row>
    <row r="265" spans="1:16" ht="15.75">
      <c r="A265" s="59" t="s">
        <v>19</v>
      </c>
      <c r="B265" s="62" t="s">
        <v>20</v>
      </c>
      <c r="C265" s="63" t="s">
        <v>21</v>
      </c>
      <c r="D265" s="58"/>
      <c r="F265" s="64" t="s">
        <v>22</v>
      </c>
      <c r="G265" s="64" t="s">
        <v>23</v>
      </c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5.75">
      <c r="A266" s="59"/>
      <c r="B266" s="65" t="s">
        <v>24</v>
      </c>
      <c r="C266" s="66" t="s">
        <v>25</v>
      </c>
      <c r="D266" s="58"/>
      <c r="F266" s="67" t="s">
        <v>26</v>
      </c>
      <c r="G266" s="67" t="s">
        <v>27</v>
      </c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5.75">
      <c r="A267" s="59"/>
      <c r="B267" s="65"/>
      <c r="C267" s="66"/>
      <c r="D267" s="58"/>
      <c r="F267" s="67"/>
      <c r="G267" s="67"/>
      <c r="H267" s="2"/>
      <c r="I267" s="2"/>
      <c r="J267" s="2"/>
      <c r="K267" s="114">
        <v>1.2999999999999999E-2</v>
      </c>
      <c r="L267" s="2"/>
      <c r="M267" s="2"/>
      <c r="N267" s="2"/>
      <c r="O267" s="2"/>
      <c r="P267" s="2"/>
    </row>
    <row r="268" spans="1:16">
      <c r="K268" s="2" t="s">
        <v>154</v>
      </c>
    </row>
    <row r="269" spans="1:16">
      <c r="A269" s="113"/>
      <c r="K269" s="2" t="s">
        <v>85</v>
      </c>
    </row>
    <row r="270" spans="1:16" ht="15.75">
      <c r="A270" s="3" t="s">
        <v>0</v>
      </c>
      <c r="B270" s="4"/>
      <c r="C270" s="5"/>
      <c r="D270" s="5"/>
      <c r="E270" s="3"/>
      <c r="F270" s="6"/>
      <c r="G270" s="6"/>
      <c r="H270" s="6"/>
      <c r="I270" s="6"/>
      <c r="J270" s="7"/>
      <c r="L270" s="2"/>
      <c r="M270" s="2"/>
      <c r="N270" s="2"/>
      <c r="O270" s="2"/>
      <c r="P270" s="2"/>
    </row>
    <row r="271" spans="1:16" ht="15.75">
      <c r="A271" s="8" t="s">
        <v>153</v>
      </c>
      <c r="B271" s="3"/>
      <c r="C271" s="3"/>
      <c r="D271" s="3"/>
      <c r="E271" s="3"/>
      <c r="F271" s="6"/>
      <c r="G271" s="6"/>
      <c r="H271" s="6"/>
      <c r="I271" s="2"/>
      <c r="J271" s="7"/>
      <c r="L271" s="2"/>
      <c r="M271" s="2"/>
      <c r="N271" s="2"/>
      <c r="O271" s="2"/>
      <c r="P271" s="2"/>
    </row>
    <row r="272" spans="1:16" ht="15.75">
      <c r="A272" s="9"/>
      <c r="B272" s="9" t="s">
        <v>1</v>
      </c>
      <c r="C272" s="10" t="s">
        <v>2</v>
      </c>
      <c r="D272" s="11" t="s">
        <v>3</v>
      </c>
      <c r="E272" s="12" t="s">
        <v>4</v>
      </c>
      <c r="F272" s="10" t="s">
        <v>5</v>
      </c>
      <c r="G272" s="13" t="s">
        <v>6</v>
      </c>
      <c r="H272" s="14" t="s">
        <v>6</v>
      </c>
      <c r="I272" s="14" t="s">
        <v>6</v>
      </c>
      <c r="J272" s="15" t="s">
        <v>7</v>
      </c>
      <c r="K272" s="16" t="s">
        <v>8</v>
      </c>
      <c r="L272" s="17" t="s">
        <v>9</v>
      </c>
      <c r="M272" s="17" t="s">
        <v>9</v>
      </c>
      <c r="N272" s="17" t="s">
        <v>10</v>
      </c>
      <c r="O272" s="9" t="s">
        <v>11</v>
      </c>
      <c r="P272" s="18" t="s">
        <v>12</v>
      </c>
    </row>
    <row r="273" spans="1:16" ht="15.75">
      <c r="A273" s="19"/>
      <c r="B273" s="19"/>
      <c r="C273" s="20"/>
      <c r="D273" s="21"/>
      <c r="E273" s="22"/>
      <c r="F273" s="20"/>
      <c r="G273" s="23" t="s">
        <v>29</v>
      </c>
      <c r="H273" s="24" t="s">
        <v>28</v>
      </c>
      <c r="I273" s="24" t="s">
        <v>32</v>
      </c>
      <c r="J273" s="23"/>
      <c r="K273" s="24"/>
      <c r="L273" s="25" t="s">
        <v>13</v>
      </c>
      <c r="M273" s="25" t="s">
        <v>14</v>
      </c>
      <c r="N273" s="25" t="s">
        <v>15</v>
      </c>
      <c r="O273" s="19"/>
      <c r="P273" s="26"/>
    </row>
    <row r="274" spans="1:16" ht="15.75">
      <c r="A274" s="19"/>
      <c r="B274" s="19"/>
      <c r="C274" s="27"/>
      <c r="D274" s="21"/>
      <c r="E274" s="22"/>
      <c r="F274" s="20"/>
      <c r="G274" s="28"/>
      <c r="H274" s="24" t="s">
        <v>29</v>
      </c>
      <c r="I274" s="24" t="s">
        <v>33</v>
      </c>
      <c r="J274" s="23"/>
      <c r="K274" s="24"/>
      <c r="L274" s="25"/>
      <c r="M274" s="25"/>
      <c r="N274" s="25"/>
      <c r="O274" s="19"/>
      <c r="P274" s="26"/>
    </row>
    <row r="275" spans="1:16" ht="15.75">
      <c r="A275" s="29"/>
      <c r="B275" s="29"/>
      <c r="C275" s="30"/>
      <c r="D275" s="31"/>
      <c r="E275" s="32"/>
      <c r="F275" s="33"/>
      <c r="G275" s="34"/>
      <c r="H275" s="35" t="s">
        <v>30</v>
      </c>
      <c r="I275" s="34"/>
      <c r="J275" s="36"/>
      <c r="K275" s="35"/>
      <c r="L275" s="37"/>
      <c r="M275" s="37"/>
      <c r="N275" s="37"/>
      <c r="O275" s="29"/>
      <c r="P275" s="38"/>
    </row>
    <row r="276" spans="1:16" ht="15.75">
      <c r="A276" s="39"/>
      <c r="B276" s="40"/>
      <c r="C276" s="41"/>
      <c r="D276" s="42"/>
      <c r="E276" s="43"/>
      <c r="F276" s="41"/>
      <c r="G276" s="44"/>
      <c r="H276" s="44"/>
      <c r="I276" s="44"/>
      <c r="J276" s="2"/>
      <c r="K276" s="44"/>
      <c r="L276" s="25"/>
      <c r="M276" s="25"/>
      <c r="N276" s="25"/>
      <c r="O276" s="45"/>
      <c r="P276" s="46"/>
    </row>
    <row r="277" spans="1:16" ht="15.75">
      <c r="A277" s="39">
        <v>1</v>
      </c>
      <c r="B277" s="49" t="s">
        <v>162</v>
      </c>
      <c r="C277" s="41" t="s">
        <v>163</v>
      </c>
      <c r="D277" s="47" t="s">
        <v>164</v>
      </c>
      <c r="E277" s="48">
        <v>43206</v>
      </c>
      <c r="F277" s="70" t="s">
        <v>165</v>
      </c>
      <c r="G277" s="44">
        <v>0</v>
      </c>
      <c r="H277" s="44">
        <v>0</v>
      </c>
      <c r="I277" s="44">
        <v>0</v>
      </c>
      <c r="J277" s="44">
        <v>0</v>
      </c>
      <c r="K277" s="44">
        <v>78000</v>
      </c>
      <c r="L277" s="25">
        <f t="shared" ref="L277" si="46">SUM(G277:K277)</f>
        <v>78000</v>
      </c>
      <c r="M277" s="25">
        <f>4000000-L277</f>
        <v>3922000</v>
      </c>
      <c r="N277" s="25">
        <f t="shared" ref="N277" si="47">+L277+M277</f>
        <v>4000000</v>
      </c>
      <c r="O277" s="69" t="s">
        <v>166</v>
      </c>
      <c r="P277" s="21" t="s">
        <v>42</v>
      </c>
    </row>
    <row r="278" spans="1:16" ht="15.75">
      <c r="A278" s="39">
        <v>2</v>
      </c>
      <c r="B278" s="49" t="s">
        <v>167</v>
      </c>
      <c r="C278" s="41" t="s">
        <v>168</v>
      </c>
      <c r="D278" s="47" t="s">
        <v>169</v>
      </c>
      <c r="E278" s="48">
        <v>43206</v>
      </c>
      <c r="F278" s="70" t="s">
        <v>170</v>
      </c>
      <c r="G278" s="44">
        <v>0</v>
      </c>
      <c r="H278" s="44">
        <v>0</v>
      </c>
      <c r="I278" s="44">
        <v>0</v>
      </c>
      <c r="J278" s="44">
        <v>0</v>
      </c>
      <c r="K278" s="44">
        <v>97500</v>
      </c>
      <c r="L278" s="25">
        <f t="shared" ref="L278:L279" si="48">SUM(G278:K278)</f>
        <v>97500</v>
      </c>
      <c r="M278" s="25">
        <f>5000000-L278</f>
        <v>4902500</v>
      </c>
      <c r="N278" s="25">
        <f t="shared" ref="N278:N279" si="49">+L278+M278</f>
        <v>5000000</v>
      </c>
      <c r="O278" s="69" t="s">
        <v>171</v>
      </c>
      <c r="P278" s="21" t="s">
        <v>42</v>
      </c>
    </row>
    <row r="279" spans="1:16" ht="15.75">
      <c r="A279" s="39">
        <v>3</v>
      </c>
      <c r="B279" s="49" t="s">
        <v>177</v>
      </c>
      <c r="C279" s="41" t="s">
        <v>178</v>
      </c>
      <c r="D279" s="47" t="s">
        <v>179</v>
      </c>
      <c r="E279" s="48">
        <v>43206</v>
      </c>
      <c r="F279" s="70" t="s">
        <v>180</v>
      </c>
      <c r="G279" s="44">
        <v>0</v>
      </c>
      <c r="H279" s="44">
        <v>0</v>
      </c>
      <c r="I279" s="44">
        <v>0</v>
      </c>
      <c r="J279" s="44">
        <v>0</v>
      </c>
      <c r="K279" s="44">
        <v>97500</v>
      </c>
      <c r="L279" s="25">
        <f t="shared" si="48"/>
        <v>97500</v>
      </c>
      <c r="M279" s="25">
        <f>5000000-L279</f>
        <v>4902500</v>
      </c>
      <c r="N279" s="25">
        <f t="shared" si="49"/>
        <v>5000000</v>
      </c>
      <c r="O279" s="69" t="s">
        <v>181</v>
      </c>
      <c r="P279" s="21" t="s">
        <v>42</v>
      </c>
    </row>
    <row r="280" spans="1:16" ht="15.75">
      <c r="A280" s="39">
        <v>4</v>
      </c>
      <c r="B280" s="49" t="s">
        <v>172</v>
      </c>
      <c r="C280" s="41" t="s">
        <v>173</v>
      </c>
      <c r="D280" s="47" t="s">
        <v>174</v>
      </c>
      <c r="E280" s="48">
        <v>43206</v>
      </c>
      <c r="F280" s="70" t="s">
        <v>175</v>
      </c>
      <c r="G280" s="44">
        <v>0</v>
      </c>
      <c r="H280" s="44">
        <v>0</v>
      </c>
      <c r="I280" s="44">
        <v>0</v>
      </c>
      <c r="J280" s="44">
        <v>0</v>
      </c>
      <c r="K280" s="44">
        <v>136500</v>
      </c>
      <c r="L280" s="25">
        <f t="shared" ref="L280" si="50">SUM(G280:K280)</f>
        <v>136500</v>
      </c>
      <c r="M280" s="25">
        <f>7000000-L280</f>
        <v>6863500</v>
      </c>
      <c r="N280" s="25">
        <f t="shared" ref="N280" si="51">+L280+M280</f>
        <v>7000000</v>
      </c>
      <c r="O280" s="69" t="s">
        <v>176</v>
      </c>
      <c r="P280" s="21" t="s">
        <v>42</v>
      </c>
    </row>
    <row r="281" spans="1:16" ht="15.75">
      <c r="A281" s="39">
        <v>5</v>
      </c>
      <c r="B281" s="49" t="s">
        <v>182</v>
      </c>
      <c r="C281" s="41" t="s">
        <v>183</v>
      </c>
      <c r="D281" s="47" t="s">
        <v>184</v>
      </c>
      <c r="E281" s="48">
        <v>43206</v>
      </c>
      <c r="F281" s="70" t="s">
        <v>185</v>
      </c>
      <c r="G281" s="44">
        <v>0</v>
      </c>
      <c r="H281" s="44">
        <v>0</v>
      </c>
      <c r="I281" s="44">
        <v>0</v>
      </c>
      <c r="J281" s="44">
        <v>0</v>
      </c>
      <c r="K281" s="44">
        <v>146250</v>
      </c>
      <c r="L281" s="25">
        <f t="shared" ref="L281" si="52">SUM(G281:K281)</f>
        <v>146250</v>
      </c>
      <c r="M281" s="25">
        <f>7500000-L281</f>
        <v>7353750</v>
      </c>
      <c r="N281" s="25">
        <f t="shared" ref="N281" si="53">+L281+M281</f>
        <v>7500000</v>
      </c>
      <c r="O281" s="69" t="s">
        <v>160</v>
      </c>
      <c r="P281" s="21" t="s">
        <v>42</v>
      </c>
    </row>
    <row r="282" spans="1:16" ht="15.75">
      <c r="A282" s="39">
        <v>6</v>
      </c>
      <c r="B282" s="49" t="s">
        <v>186</v>
      </c>
      <c r="C282" s="41" t="s">
        <v>187</v>
      </c>
      <c r="D282" s="47" t="s">
        <v>188</v>
      </c>
      <c r="E282" s="48">
        <v>43206</v>
      </c>
      <c r="F282" s="70" t="s">
        <v>189</v>
      </c>
      <c r="G282" s="44">
        <v>0</v>
      </c>
      <c r="H282" s="44">
        <v>0</v>
      </c>
      <c r="I282" s="44">
        <v>0</v>
      </c>
      <c r="J282" s="44">
        <v>0</v>
      </c>
      <c r="K282" s="44">
        <v>146250</v>
      </c>
      <c r="L282" s="25">
        <f t="shared" ref="L282" si="54">SUM(G282:K282)</f>
        <v>146250</v>
      </c>
      <c r="M282" s="25">
        <f>7500000-L282</f>
        <v>7353750</v>
      </c>
      <c r="N282" s="25">
        <f t="shared" ref="N282" si="55">+L282+M282</f>
        <v>7500000</v>
      </c>
      <c r="O282" s="69" t="s">
        <v>190</v>
      </c>
      <c r="P282" s="21" t="s">
        <v>42</v>
      </c>
    </row>
    <row r="283" spans="1:16" ht="15.75">
      <c r="A283" s="39">
        <v>7</v>
      </c>
      <c r="B283" s="49" t="s">
        <v>191</v>
      </c>
      <c r="C283" s="41" t="s">
        <v>192</v>
      </c>
      <c r="D283" s="47" t="s">
        <v>193</v>
      </c>
      <c r="E283" s="48">
        <v>43206</v>
      </c>
      <c r="F283" s="70" t="s">
        <v>194</v>
      </c>
      <c r="G283" s="44">
        <v>0</v>
      </c>
      <c r="H283" s="44">
        <v>0</v>
      </c>
      <c r="I283" s="44">
        <v>0</v>
      </c>
      <c r="J283" s="44">
        <v>0</v>
      </c>
      <c r="K283" s="44">
        <v>146250</v>
      </c>
      <c r="L283" s="25">
        <f t="shared" ref="L283" si="56">SUM(G283:K283)</f>
        <v>146250</v>
      </c>
      <c r="M283" s="25">
        <f>7500000-L283</f>
        <v>7353750</v>
      </c>
      <c r="N283" s="25">
        <f t="shared" ref="N283" si="57">+L283+M283</f>
        <v>7500000</v>
      </c>
      <c r="O283" s="69" t="s">
        <v>195</v>
      </c>
      <c r="P283" s="21" t="s">
        <v>42</v>
      </c>
    </row>
    <row r="284" spans="1:16" ht="15.75">
      <c r="A284" s="39">
        <v>8</v>
      </c>
      <c r="B284" s="49" t="s">
        <v>196</v>
      </c>
      <c r="C284" s="41" t="s">
        <v>197</v>
      </c>
      <c r="D284" s="47" t="s">
        <v>198</v>
      </c>
      <c r="E284" s="48">
        <v>43206</v>
      </c>
      <c r="F284" s="70" t="s">
        <v>199</v>
      </c>
      <c r="G284" s="44">
        <v>0</v>
      </c>
      <c r="H284" s="44">
        <v>0</v>
      </c>
      <c r="I284" s="44">
        <v>0</v>
      </c>
      <c r="J284" s="44">
        <v>0</v>
      </c>
      <c r="K284" s="44">
        <v>195000</v>
      </c>
      <c r="L284" s="25">
        <f t="shared" ref="L284" si="58">SUM(G284:K284)</f>
        <v>195000</v>
      </c>
      <c r="M284" s="25">
        <f>10000000-L284</f>
        <v>9805000</v>
      </c>
      <c r="N284" s="25">
        <f t="shared" ref="N284" si="59">+L284+M284</f>
        <v>10000000</v>
      </c>
      <c r="O284" s="69" t="s">
        <v>200</v>
      </c>
      <c r="P284" s="21" t="s">
        <v>42</v>
      </c>
    </row>
    <row r="285" spans="1:16" ht="15.75">
      <c r="A285" s="39">
        <v>9</v>
      </c>
      <c r="B285" s="49" t="s">
        <v>201</v>
      </c>
      <c r="C285" s="41" t="s">
        <v>202</v>
      </c>
      <c r="D285" s="47" t="s">
        <v>203</v>
      </c>
      <c r="E285" s="48">
        <v>43206</v>
      </c>
      <c r="F285" s="70" t="s">
        <v>204</v>
      </c>
      <c r="G285" s="44">
        <v>0</v>
      </c>
      <c r="H285" s="44">
        <v>0</v>
      </c>
      <c r="I285" s="44">
        <v>0</v>
      </c>
      <c r="J285" s="44">
        <v>0</v>
      </c>
      <c r="K285" s="44">
        <v>195000</v>
      </c>
      <c r="L285" s="25">
        <f t="shared" ref="L285" si="60">SUM(G285:K285)</f>
        <v>195000</v>
      </c>
      <c r="M285" s="25">
        <f>10000000-L285</f>
        <v>9805000</v>
      </c>
      <c r="N285" s="25">
        <f t="shared" ref="N285" si="61">+L285+M285</f>
        <v>10000000</v>
      </c>
      <c r="O285" s="69" t="s">
        <v>205</v>
      </c>
      <c r="P285" s="21" t="s">
        <v>42</v>
      </c>
    </row>
    <row r="286" spans="1:16" ht="15.75">
      <c r="A286" s="39"/>
      <c r="B286" s="49"/>
      <c r="C286" s="41"/>
      <c r="D286" s="2"/>
      <c r="E286" s="43"/>
      <c r="F286" s="41"/>
      <c r="G286" s="44"/>
      <c r="H286" s="44"/>
      <c r="I286" s="44"/>
      <c r="J286" s="2"/>
      <c r="K286" s="44"/>
      <c r="L286" s="25"/>
      <c r="M286" s="25"/>
      <c r="N286" s="25"/>
      <c r="O286" s="71"/>
      <c r="P286" s="68"/>
    </row>
    <row r="287" spans="1:16" ht="16.5" thickBot="1">
      <c r="A287" s="50"/>
      <c r="B287" s="51"/>
      <c r="C287" s="52"/>
      <c r="D287" s="53"/>
      <c r="E287" s="52"/>
      <c r="F287" s="54"/>
      <c r="G287" s="55">
        <f>SUM(G277:G286)</f>
        <v>0</v>
      </c>
      <c r="H287" s="55">
        <f t="shared" ref="H287:N287" si="62">SUM(H277:H286)</f>
        <v>0</v>
      </c>
      <c r="I287" s="55">
        <f t="shared" si="62"/>
        <v>0</v>
      </c>
      <c r="J287" s="55">
        <f t="shared" si="62"/>
        <v>0</v>
      </c>
      <c r="K287" s="55">
        <f t="shared" si="62"/>
        <v>1238250</v>
      </c>
      <c r="L287" s="55">
        <f t="shared" si="62"/>
        <v>1238250</v>
      </c>
      <c r="M287" s="55">
        <f t="shared" si="62"/>
        <v>62261750</v>
      </c>
      <c r="N287" s="55">
        <f t="shared" si="62"/>
        <v>63500000</v>
      </c>
      <c r="O287" s="56"/>
      <c r="P287" s="56"/>
    </row>
    <row r="288" spans="1:16" ht="15.75" thickTop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5.75">
      <c r="A289" s="5"/>
      <c r="B289" s="57" t="s">
        <v>161</v>
      </c>
      <c r="C289" s="4"/>
      <c r="D289" s="58"/>
      <c r="E289" s="2"/>
      <c r="F289" s="57"/>
      <c r="G289" s="57"/>
      <c r="H289" s="57"/>
      <c r="I289" s="57"/>
      <c r="J289" s="57"/>
      <c r="K289" s="2"/>
      <c r="L289" s="2"/>
      <c r="M289" s="2"/>
      <c r="N289" s="2"/>
      <c r="O289" s="2"/>
      <c r="P289" s="2"/>
    </row>
    <row r="290" spans="1:16" ht="15.75">
      <c r="A290" s="59"/>
      <c r="B290" s="60" t="s">
        <v>16</v>
      </c>
      <c r="C290" s="57" t="s">
        <v>17</v>
      </c>
      <c r="D290" s="58"/>
      <c r="F290" s="116" t="s">
        <v>18</v>
      </c>
      <c r="G290" s="116"/>
      <c r="H290" s="2"/>
      <c r="I290" s="61"/>
      <c r="J290" s="2"/>
      <c r="K290" s="2"/>
      <c r="L290" s="2"/>
      <c r="M290" s="2"/>
      <c r="N290" s="2"/>
      <c r="O290" s="2"/>
      <c r="P290" s="2"/>
    </row>
    <row r="291" spans="1:16" ht="15.75">
      <c r="A291" s="59"/>
      <c r="B291" s="60"/>
      <c r="C291" s="57"/>
      <c r="D291" s="58"/>
      <c r="F291" s="57"/>
      <c r="G291" s="57"/>
      <c r="H291" s="57"/>
      <c r="I291" s="57"/>
      <c r="J291" s="2"/>
      <c r="K291" s="2"/>
      <c r="L291" s="2"/>
      <c r="M291" s="2"/>
      <c r="N291" s="2"/>
      <c r="O291" s="2"/>
      <c r="P291" s="2"/>
    </row>
    <row r="292" spans="1:16" ht="15.75">
      <c r="A292" s="59"/>
      <c r="B292" s="60"/>
      <c r="C292" s="57"/>
      <c r="D292" s="58"/>
      <c r="F292" s="57"/>
      <c r="G292" s="57"/>
      <c r="H292" s="57"/>
      <c r="I292" s="57"/>
      <c r="J292" s="57"/>
      <c r="K292" s="2"/>
      <c r="L292" s="2"/>
      <c r="M292" s="2"/>
      <c r="N292" s="2"/>
      <c r="O292" s="2"/>
      <c r="P292" s="2"/>
    </row>
    <row r="293" spans="1:16" ht="15.75">
      <c r="A293" s="59"/>
      <c r="B293" s="60"/>
      <c r="C293" s="57"/>
      <c r="D293" s="58"/>
      <c r="F293" s="57"/>
      <c r="G293" s="57"/>
      <c r="H293" s="57"/>
      <c r="I293" s="57"/>
      <c r="J293" s="57"/>
      <c r="K293" s="2"/>
      <c r="L293" s="2"/>
      <c r="M293" s="2"/>
      <c r="N293" s="2"/>
      <c r="O293" s="2"/>
      <c r="P293" s="2"/>
    </row>
    <row r="294" spans="1:16" ht="15.75">
      <c r="A294" s="59"/>
      <c r="B294" s="60"/>
      <c r="C294" s="57"/>
      <c r="D294" s="58"/>
      <c r="F294" s="57"/>
      <c r="G294" s="57"/>
      <c r="H294" s="57"/>
      <c r="I294" s="57"/>
      <c r="J294" s="57"/>
      <c r="K294" s="2"/>
      <c r="L294" s="2"/>
      <c r="M294" s="2"/>
      <c r="N294" s="2"/>
      <c r="O294" s="2"/>
      <c r="P294" s="2"/>
    </row>
    <row r="295" spans="1:16" ht="15.75">
      <c r="A295" s="59" t="s">
        <v>19</v>
      </c>
      <c r="B295" s="62" t="s">
        <v>20</v>
      </c>
      <c r="C295" s="63" t="s">
        <v>21</v>
      </c>
      <c r="D295" s="58"/>
      <c r="F295" s="64" t="s">
        <v>22</v>
      </c>
      <c r="G295" s="64" t="s">
        <v>23</v>
      </c>
      <c r="H295" s="2"/>
      <c r="I295" s="2"/>
      <c r="J295" s="2"/>
      <c r="K295" s="2"/>
      <c r="L295" s="2"/>
      <c r="M295" s="2"/>
      <c r="N295" s="2"/>
      <c r="O295" s="2"/>
      <c r="P295" s="2"/>
    </row>
    <row r="296" spans="1:16" ht="15.75">
      <c r="A296" s="59"/>
      <c r="B296" s="65" t="s">
        <v>24</v>
      </c>
      <c r="C296" s="66" t="s">
        <v>25</v>
      </c>
      <c r="D296" s="58"/>
      <c r="F296" s="67" t="s">
        <v>26</v>
      </c>
      <c r="G296" s="67" t="s">
        <v>27</v>
      </c>
      <c r="H296" s="2"/>
      <c r="I296" s="2"/>
      <c r="J296" s="2"/>
      <c r="K296" s="2"/>
      <c r="L296" s="2"/>
      <c r="M296" s="2"/>
      <c r="N296" s="2"/>
      <c r="O296" s="2"/>
      <c r="P296" s="2"/>
    </row>
    <row r="297" spans="1:16">
      <c r="K297" s="114">
        <v>1.2999999999999999E-2</v>
      </c>
    </row>
    <row r="298" spans="1:16">
      <c r="K298" s="2" t="s">
        <v>207</v>
      </c>
    </row>
    <row r="299" spans="1:16">
      <c r="K299" s="2" t="s">
        <v>85</v>
      </c>
    </row>
    <row r="300" spans="1:16" ht="15.75">
      <c r="A300" s="3" t="s">
        <v>0</v>
      </c>
      <c r="B300" s="4"/>
      <c r="C300" s="5"/>
      <c r="D300" s="5"/>
      <c r="E300" s="3"/>
      <c r="F300" s="6"/>
      <c r="G300" s="6"/>
      <c r="H300" s="6"/>
      <c r="I300" s="6"/>
      <c r="J300" s="7"/>
      <c r="L300" s="2"/>
      <c r="M300" s="2"/>
      <c r="N300" s="2"/>
      <c r="O300" s="2"/>
      <c r="P300" s="2"/>
    </row>
    <row r="301" spans="1:16" ht="15.75">
      <c r="A301" s="8" t="s">
        <v>206</v>
      </c>
      <c r="B301" s="3"/>
      <c r="C301" s="3"/>
      <c r="D301" s="3"/>
      <c r="E301" s="3"/>
      <c r="F301" s="6"/>
      <c r="G301" s="6"/>
      <c r="H301" s="6"/>
      <c r="I301" s="2"/>
      <c r="J301" s="7"/>
      <c r="L301" s="2"/>
      <c r="M301" s="2"/>
      <c r="N301" s="2"/>
      <c r="O301" s="2"/>
      <c r="P301" s="2"/>
    </row>
    <row r="302" spans="1:16" ht="15.75">
      <c r="A302" s="9"/>
      <c r="B302" s="9" t="s">
        <v>1</v>
      </c>
      <c r="C302" s="10" t="s">
        <v>2</v>
      </c>
      <c r="D302" s="11" t="s">
        <v>3</v>
      </c>
      <c r="E302" s="12" t="s">
        <v>4</v>
      </c>
      <c r="F302" s="10" t="s">
        <v>5</v>
      </c>
      <c r="G302" s="13" t="s">
        <v>6</v>
      </c>
      <c r="H302" s="14" t="s">
        <v>6</v>
      </c>
      <c r="I302" s="14" t="s">
        <v>6</v>
      </c>
      <c r="J302" s="15" t="s">
        <v>7</v>
      </c>
      <c r="K302" s="16" t="s">
        <v>8</v>
      </c>
      <c r="L302" s="17" t="s">
        <v>9</v>
      </c>
      <c r="M302" s="17" t="s">
        <v>9</v>
      </c>
      <c r="N302" s="17" t="s">
        <v>10</v>
      </c>
      <c r="O302" s="9" t="s">
        <v>11</v>
      </c>
      <c r="P302" s="18" t="s">
        <v>12</v>
      </c>
    </row>
    <row r="303" spans="1:16" ht="15.75">
      <c r="A303" s="19"/>
      <c r="B303" s="19"/>
      <c r="C303" s="20"/>
      <c r="D303" s="21"/>
      <c r="E303" s="22"/>
      <c r="F303" s="20"/>
      <c r="G303" s="23" t="s">
        <v>29</v>
      </c>
      <c r="H303" s="24" t="s">
        <v>28</v>
      </c>
      <c r="I303" s="24" t="s">
        <v>32</v>
      </c>
      <c r="J303" s="23"/>
      <c r="K303" s="24"/>
      <c r="L303" s="25" t="s">
        <v>13</v>
      </c>
      <c r="M303" s="25" t="s">
        <v>14</v>
      </c>
      <c r="N303" s="25" t="s">
        <v>15</v>
      </c>
      <c r="O303" s="19"/>
      <c r="P303" s="26"/>
    </row>
    <row r="304" spans="1:16" ht="15.75">
      <c r="A304" s="19"/>
      <c r="B304" s="19"/>
      <c r="C304" s="27"/>
      <c r="D304" s="21"/>
      <c r="E304" s="22"/>
      <c r="F304" s="20"/>
      <c r="G304" s="28"/>
      <c r="H304" s="24" t="s">
        <v>29</v>
      </c>
      <c r="I304" s="24" t="s">
        <v>33</v>
      </c>
      <c r="J304" s="23"/>
      <c r="K304" s="24"/>
      <c r="L304" s="25"/>
      <c r="M304" s="25"/>
      <c r="N304" s="25"/>
      <c r="O304" s="19"/>
      <c r="P304" s="26"/>
    </row>
    <row r="305" spans="1:16" ht="15.75">
      <c r="A305" s="29"/>
      <c r="B305" s="29"/>
      <c r="C305" s="30"/>
      <c r="D305" s="31"/>
      <c r="E305" s="32"/>
      <c r="F305" s="33"/>
      <c r="G305" s="34"/>
      <c r="H305" s="35" t="s">
        <v>30</v>
      </c>
      <c r="I305" s="34"/>
      <c r="J305" s="36"/>
      <c r="K305" s="35"/>
      <c r="L305" s="37"/>
      <c r="M305" s="37"/>
      <c r="N305" s="37"/>
      <c r="O305" s="29"/>
      <c r="P305" s="38"/>
    </row>
    <row r="306" spans="1:16" ht="15.75">
      <c r="A306" s="39"/>
      <c r="B306" s="40"/>
      <c r="C306" s="41"/>
      <c r="D306" s="42"/>
      <c r="E306" s="43"/>
      <c r="F306" s="41"/>
      <c r="G306" s="44"/>
      <c r="H306" s="44"/>
      <c r="I306" s="44"/>
      <c r="J306" s="2"/>
      <c r="K306" s="44"/>
      <c r="L306" s="25"/>
      <c r="M306" s="25"/>
      <c r="N306" s="25"/>
      <c r="O306" s="45"/>
      <c r="P306" s="46"/>
    </row>
    <row r="307" spans="1:16" ht="15.75">
      <c r="A307" s="39">
        <v>1</v>
      </c>
      <c r="B307" s="49" t="s">
        <v>208</v>
      </c>
      <c r="C307" s="41" t="s">
        <v>209</v>
      </c>
      <c r="D307" s="47" t="s">
        <v>210</v>
      </c>
      <c r="E307" s="48">
        <v>43215</v>
      </c>
      <c r="F307" s="70" t="s">
        <v>211</v>
      </c>
      <c r="G307" s="44">
        <v>0</v>
      </c>
      <c r="H307" s="44">
        <v>0</v>
      </c>
      <c r="I307" s="44">
        <v>0</v>
      </c>
      <c r="J307" s="44">
        <v>0</v>
      </c>
      <c r="K307" s="44">
        <v>78000</v>
      </c>
      <c r="L307" s="25">
        <f t="shared" ref="L307" si="63">SUM(G307:K307)</f>
        <v>78000</v>
      </c>
      <c r="M307" s="25">
        <f>5000000-L307</f>
        <v>4922000</v>
      </c>
      <c r="N307" s="25">
        <f t="shared" ref="N307" si="64">+L307+M307</f>
        <v>5000000</v>
      </c>
      <c r="O307" s="69" t="s">
        <v>212</v>
      </c>
      <c r="P307" s="21" t="s">
        <v>42</v>
      </c>
    </row>
    <row r="308" spans="1:16" ht="15.75">
      <c r="A308" s="39"/>
      <c r="B308" s="49"/>
      <c r="C308" s="41"/>
      <c r="D308" s="2"/>
      <c r="E308" s="43"/>
      <c r="F308" s="41"/>
      <c r="G308" s="44"/>
      <c r="H308" s="44"/>
      <c r="I308" s="44"/>
      <c r="J308" s="2"/>
      <c r="K308" s="44"/>
      <c r="L308" s="25"/>
      <c r="M308" s="25"/>
      <c r="N308" s="25"/>
      <c r="O308" s="71"/>
      <c r="P308" s="68"/>
    </row>
    <row r="309" spans="1:16" ht="16.5" thickBot="1">
      <c r="A309" s="50"/>
      <c r="B309" s="51"/>
      <c r="C309" s="52"/>
      <c r="D309" s="53"/>
      <c r="E309" s="52"/>
      <c r="F309" s="54"/>
      <c r="G309" s="55">
        <f t="shared" ref="G309:N309" si="65">SUM(G307:G308)</f>
        <v>0</v>
      </c>
      <c r="H309" s="55">
        <f t="shared" si="65"/>
        <v>0</v>
      </c>
      <c r="I309" s="55">
        <f t="shared" si="65"/>
        <v>0</v>
      </c>
      <c r="J309" s="55">
        <f t="shared" si="65"/>
        <v>0</v>
      </c>
      <c r="K309" s="55">
        <f t="shared" si="65"/>
        <v>78000</v>
      </c>
      <c r="L309" s="55">
        <f t="shared" si="65"/>
        <v>78000</v>
      </c>
      <c r="M309" s="55">
        <f t="shared" si="65"/>
        <v>4922000</v>
      </c>
      <c r="N309" s="55">
        <f t="shared" si="65"/>
        <v>5000000</v>
      </c>
      <c r="O309" s="56"/>
      <c r="P309" s="56"/>
    </row>
    <row r="310" spans="1:16" ht="15.75" thickTop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ht="15.75">
      <c r="A311" s="5"/>
      <c r="B311" s="57" t="s">
        <v>213</v>
      </c>
      <c r="C311" s="4"/>
      <c r="D311" s="58"/>
      <c r="E311" s="2"/>
      <c r="F311" s="57"/>
      <c r="G311" s="57"/>
      <c r="H311" s="57"/>
      <c r="I311" s="57"/>
      <c r="J311" s="57"/>
      <c r="K311" s="2"/>
      <c r="L311" s="2"/>
      <c r="M311" s="2"/>
      <c r="N311" s="2"/>
      <c r="O311" s="2"/>
      <c r="P311" s="2"/>
    </row>
    <row r="312" spans="1:16" ht="15.75">
      <c r="A312" s="59"/>
      <c r="B312" s="60" t="s">
        <v>16</v>
      </c>
      <c r="C312" s="57" t="s">
        <v>17</v>
      </c>
      <c r="D312" s="58"/>
      <c r="F312" s="116" t="s">
        <v>18</v>
      </c>
      <c r="G312" s="116"/>
      <c r="H312" s="2"/>
      <c r="I312" s="61"/>
      <c r="J312" s="2"/>
      <c r="K312" s="2"/>
      <c r="L312" s="2"/>
      <c r="M312" s="2"/>
      <c r="N312" s="2"/>
      <c r="O312" s="2"/>
      <c r="P312" s="2"/>
    </row>
    <row r="313" spans="1:16" ht="15.75">
      <c r="A313" s="59"/>
      <c r="B313" s="60"/>
      <c r="C313" s="57"/>
      <c r="D313" s="58"/>
      <c r="F313" s="57"/>
      <c r="G313" s="57"/>
      <c r="H313" s="57"/>
      <c r="I313" s="57"/>
      <c r="J313" s="2"/>
      <c r="K313" s="2"/>
      <c r="L313" s="2"/>
      <c r="M313" s="2"/>
      <c r="N313" s="2"/>
      <c r="O313" s="2"/>
      <c r="P313" s="2"/>
    </row>
    <row r="314" spans="1:16" ht="15.75">
      <c r="A314" s="59"/>
      <c r="B314" s="60"/>
      <c r="C314" s="57"/>
      <c r="D314" s="58"/>
      <c r="F314" s="57"/>
      <c r="G314" s="57"/>
      <c r="H314" s="57"/>
      <c r="I314" s="57"/>
      <c r="J314" s="57"/>
      <c r="K314" s="2"/>
      <c r="L314" s="2"/>
      <c r="M314" s="2"/>
      <c r="N314" s="2"/>
      <c r="O314" s="2"/>
      <c r="P314" s="2"/>
    </row>
    <row r="315" spans="1:16" ht="15.75">
      <c r="A315" s="59"/>
      <c r="B315" s="60"/>
      <c r="C315" s="57"/>
      <c r="D315" s="58"/>
      <c r="F315" s="57"/>
      <c r="G315" s="57"/>
      <c r="H315" s="57"/>
      <c r="I315" s="57"/>
      <c r="J315" s="57"/>
      <c r="K315" s="2"/>
      <c r="L315" s="2"/>
      <c r="M315" s="2"/>
      <c r="N315" s="2"/>
      <c r="O315" s="2"/>
      <c r="P315" s="2"/>
    </row>
    <row r="316" spans="1:16" ht="15.75">
      <c r="A316" s="59"/>
      <c r="B316" s="60"/>
      <c r="C316" s="57"/>
      <c r="D316" s="58"/>
      <c r="F316" s="57"/>
      <c r="G316" s="57"/>
      <c r="H316" s="57"/>
      <c r="I316" s="57"/>
      <c r="J316" s="57"/>
      <c r="K316" s="2"/>
      <c r="L316" s="2"/>
      <c r="M316" s="2"/>
      <c r="N316" s="2"/>
      <c r="O316" s="2"/>
      <c r="P316" s="2"/>
    </row>
    <row r="317" spans="1:16" ht="15.75">
      <c r="A317" s="59" t="s">
        <v>19</v>
      </c>
      <c r="B317" s="62" t="s">
        <v>20</v>
      </c>
      <c r="C317" s="63" t="s">
        <v>21</v>
      </c>
      <c r="D317" s="58"/>
      <c r="F317" s="64" t="s">
        <v>22</v>
      </c>
      <c r="G317" s="64" t="s">
        <v>23</v>
      </c>
      <c r="H317" s="2"/>
      <c r="I317" s="2"/>
      <c r="J317" s="2"/>
      <c r="K317" s="2"/>
      <c r="L317" s="2"/>
      <c r="M317" s="2"/>
      <c r="N317" s="2"/>
      <c r="O317" s="2"/>
      <c r="P317" s="2"/>
    </row>
    <row r="318" spans="1:16" ht="15.75">
      <c r="A318" s="59"/>
      <c r="B318" s="65" t="s">
        <v>24</v>
      </c>
      <c r="C318" s="66" t="s">
        <v>25</v>
      </c>
      <c r="D318" s="58"/>
      <c r="F318" s="67" t="s">
        <v>26</v>
      </c>
      <c r="G318" s="67" t="s">
        <v>27</v>
      </c>
      <c r="H318" s="2"/>
      <c r="I318" s="2"/>
      <c r="J318" s="2"/>
      <c r="K318" s="2"/>
      <c r="L318" s="2"/>
      <c r="M318" s="2"/>
      <c r="N318" s="2"/>
      <c r="O318" s="2"/>
      <c r="P318" s="2"/>
    </row>
    <row r="319" spans="1:16">
      <c r="K319" s="114">
        <v>1.2999999999999999E-2</v>
      </c>
    </row>
    <row r="320" spans="1:16">
      <c r="K320" s="2" t="s">
        <v>214</v>
      </c>
    </row>
    <row r="321" spans="1:16">
      <c r="K321" s="2" t="s">
        <v>85</v>
      </c>
    </row>
    <row r="322" spans="1:16" ht="15.75">
      <c r="A322" s="3" t="s">
        <v>0</v>
      </c>
      <c r="B322" s="4"/>
      <c r="C322" s="5"/>
      <c r="D322" s="5"/>
      <c r="E322" s="3"/>
      <c r="F322" s="6"/>
      <c r="G322" s="6"/>
      <c r="H322" s="6"/>
      <c r="I322" s="6"/>
      <c r="J322" s="7"/>
      <c r="L322" s="2"/>
      <c r="M322" s="2"/>
      <c r="N322" s="2"/>
      <c r="O322" s="2"/>
      <c r="P322" s="2"/>
    </row>
    <row r="323" spans="1:16" ht="15.75">
      <c r="A323" s="8" t="s">
        <v>215</v>
      </c>
      <c r="B323" s="3"/>
      <c r="C323" s="3"/>
      <c r="D323" s="3"/>
      <c r="E323" s="3"/>
      <c r="F323" s="6"/>
      <c r="G323" s="6"/>
      <c r="H323" s="6"/>
      <c r="I323" s="2"/>
      <c r="J323" s="7"/>
      <c r="L323" s="2"/>
      <c r="M323" s="2"/>
      <c r="N323" s="2"/>
      <c r="O323" s="2"/>
      <c r="P323" s="2"/>
    </row>
    <row r="324" spans="1:16" ht="15.75">
      <c r="A324" s="9"/>
      <c r="B324" s="9" t="s">
        <v>1</v>
      </c>
      <c r="C324" s="10" t="s">
        <v>2</v>
      </c>
      <c r="D324" s="11" t="s">
        <v>3</v>
      </c>
      <c r="E324" s="12" t="s">
        <v>4</v>
      </c>
      <c r="F324" s="10" t="s">
        <v>5</v>
      </c>
      <c r="G324" s="13" t="s">
        <v>6</v>
      </c>
      <c r="H324" s="14" t="s">
        <v>6</v>
      </c>
      <c r="I324" s="14" t="s">
        <v>6</v>
      </c>
      <c r="J324" s="15" t="s">
        <v>7</v>
      </c>
      <c r="K324" s="16" t="s">
        <v>8</v>
      </c>
      <c r="L324" s="17" t="s">
        <v>9</v>
      </c>
      <c r="M324" s="17" t="s">
        <v>9</v>
      </c>
      <c r="N324" s="17" t="s">
        <v>10</v>
      </c>
      <c r="O324" s="9" t="s">
        <v>11</v>
      </c>
      <c r="P324" s="18" t="s">
        <v>12</v>
      </c>
    </row>
    <row r="325" spans="1:16" ht="15.75">
      <c r="A325" s="19"/>
      <c r="B325" s="19"/>
      <c r="C325" s="20"/>
      <c r="D325" s="21"/>
      <c r="E325" s="22"/>
      <c r="F325" s="20"/>
      <c r="G325" s="23" t="s">
        <v>29</v>
      </c>
      <c r="H325" s="24" t="s">
        <v>28</v>
      </c>
      <c r="I325" s="24" t="s">
        <v>32</v>
      </c>
      <c r="J325" s="23"/>
      <c r="K325" s="24"/>
      <c r="L325" s="25" t="s">
        <v>13</v>
      </c>
      <c r="M325" s="25" t="s">
        <v>14</v>
      </c>
      <c r="N325" s="25" t="s">
        <v>15</v>
      </c>
      <c r="O325" s="19"/>
      <c r="P325" s="26"/>
    </row>
    <row r="326" spans="1:16" ht="15.75">
      <c r="A326" s="19"/>
      <c r="B326" s="19"/>
      <c r="C326" s="27"/>
      <c r="D326" s="21"/>
      <c r="E326" s="22"/>
      <c r="F326" s="20"/>
      <c r="G326" s="28"/>
      <c r="H326" s="24" t="s">
        <v>29</v>
      </c>
      <c r="I326" s="24" t="s">
        <v>33</v>
      </c>
      <c r="J326" s="23"/>
      <c r="K326" s="24"/>
      <c r="L326" s="25"/>
      <c r="M326" s="25"/>
      <c r="N326" s="25"/>
      <c r="O326" s="19"/>
      <c r="P326" s="26"/>
    </row>
    <row r="327" spans="1:16" ht="15.75">
      <c r="A327" s="29"/>
      <c r="B327" s="29"/>
      <c r="C327" s="30"/>
      <c r="D327" s="31"/>
      <c r="E327" s="32"/>
      <c r="F327" s="33"/>
      <c r="G327" s="34"/>
      <c r="H327" s="35" t="s">
        <v>30</v>
      </c>
      <c r="I327" s="34"/>
      <c r="J327" s="36"/>
      <c r="K327" s="35"/>
      <c r="L327" s="37"/>
      <c r="M327" s="37"/>
      <c r="N327" s="37"/>
      <c r="O327" s="29"/>
      <c r="P327" s="38"/>
    </row>
    <row r="328" spans="1:16" ht="15.75">
      <c r="A328" s="39"/>
      <c r="B328" s="40"/>
      <c r="C328" s="41"/>
      <c r="D328" s="42"/>
      <c r="E328" s="43"/>
      <c r="F328" s="41"/>
      <c r="G328" s="44"/>
      <c r="H328" s="44"/>
      <c r="I328" s="44"/>
      <c r="J328" s="2"/>
      <c r="K328" s="44"/>
      <c r="L328" s="25"/>
      <c r="M328" s="25"/>
      <c r="N328" s="25"/>
      <c r="O328" s="45"/>
      <c r="P328" s="46"/>
    </row>
    <row r="329" spans="1:16" ht="15.75">
      <c r="A329" s="39">
        <v>1</v>
      </c>
      <c r="B329" s="49" t="s">
        <v>216</v>
      </c>
      <c r="C329" s="41" t="s">
        <v>217</v>
      </c>
      <c r="D329" s="47" t="s">
        <v>218</v>
      </c>
      <c r="E329" s="48">
        <v>43220</v>
      </c>
      <c r="F329" s="70" t="s">
        <v>219</v>
      </c>
      <c r="G329" s="44">
        <v>0</v>
      </c>
      <c r="H329" s="44">
        <v>0</v>
      </c>
      <c r="I329" s="44">
        <v>0</v>
      </c>
      <c r="J329" s="44">
        <v>0</v>
      </c>
      <c r="K329" s="44">
        <v>100750</v>
      </c>
      <c r="L329" s="25">
        <f t="shared" ref="L329" si="66">SUM(G329:K329)</f>
        <v>100750</v>
      </c>
      <c r="M329" s="115">
        <f>7500000-L329</f>
        <v>7399250</v>
      </c>
      <c r="N329" s="25">
        <f t="shared" ref="N329" si="67">+L329+M329</f>
        <v>7500000</v>
      </c>
      <c r="O329" s="69" t="s">
        <v>166</v>
      </c>
      <c r="P329" s="21" t="s">
        <v>42</v>
      </c>
    </row>
    <row r="330" spans="1:16" ht="15.75">
      <c r="A330" s="39"/>
      <c r="B330" s="49"/>
      <c r="C330" s="41"/>
      <c r="D330" s="2"/>
      <c r="E330" s="43"/>
      <c r="F330" s="41"/>
      <c r="G330" s="44"/>
      <c r="H330" s="44"/>
      <c r="I330" s="44"/>
      <c r="J330" s="2"/>
      <c r="K330" s="44"/>
      <c r="L330" s="25"/>
      <c r="M330" s="25"/>
      <c r="N330" s="25"/>
      <c r="O330" s="71"/>
      <c r="P330" s="68"/>
    </row>
    <row r="331" spans="1:16" ht="16.5" thickBot="1">
      <c r="A331" s="50"/>
      <c r="B331" s="51"/>
      <c r="C331" s="52"/>
      <c r="D331" s="53"/>
      <c r="E331" s="52"/>
      <c r="F331" s="54"/>
      <c r="G331" s="55">
        <f t="shared" ref="G331:N331" si="68">SUM(G329:G330)</f>
        <v>0</v>
      </c>
      <c r="H331" s="55">
        <f t="shared" si="68"/>
        <v>0</v>
      </c>
      <c r="I331" s="55">
        <f t="shared" si="68"/>
        <v>0</v>
      </c>
      <c r="J331" s="55">
        <f t="shared" si="68"/>
        <v>0</v>
      </c>
      <c r="K331" s="55">
        <f t="shared" si="68"/>
        <v>100750</v>
      </c>
      <c r="L331" s="55">
        <f t="shared" si="68"/>
        <v>100750</v>
      </c>
      <c r="M331" s="55">
        <f t="shared" si="68"/>
        <v>7399250</v>
      </c>
      <c r="N331" s="55">
        <f t="shared" si="68"/>
        <v>7500000</v>
      </c>
      <c r="O331" s="56"/>
      <c r="P331" s="56"/>
    </row>
    <row r="332" spans="1:16" ht="15.75" thickTop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ht="15.75">
      <c r="A333" s="5"/>
      <c r="B333" s="57" t="s">
        <v>220</v>
      </c>
      <c r="C333" s="4"/>
      <c r="D333" s="58"/>
      <c r="E333" s="2"/>
      <c r="F333" s="57"/>
      <c r="G333" s="57"/>
      <c r="H333" s="57"/>
      <c r="I333" s="57"/>
      <c r="J333" s="57"/>
      <c r="K333" s="2"/>
      <c r="L333" s="2"/>
      <c r="M333" s="2"/>
      <c r="N333" s="2"/>
      <c r="O333" s="2"/>
      <c r="P333" s="2"/>
    </row>
    <row r="334" spans="1:16" ht="15.75">
      <c r="A334" s="59"/>
      <c r="B334" s="60" t="s">
        <v>16</v>
      </c>
      <c r="C334" s="57" t="s">
        <v>17</v>
      </c>
      <c r="D334" s="58"/>
      <c r="F334" s="116" t="s">
        <v>18</v>
      </c>
      <c r="G334" s="116"/>
      <c r="H334" s="2"/>
      <c r="I334" s="61"/>
      <c r="J334" s="2"/>
      <c r="K334" s="2"/>
      <c r="L334" s="2"/>
      <c r="M334" s="2"/>
      <c r="N334" s="2"/>
      <c r="O334" s="2"/>
      <c r="P334" s="2"/>
    </row>
    <row r="335" spans="1:16" ht="15.75">
      <c r="A335" s="59"/>
      <c r="B335" s="60"/>
      <c r="C335" s="57"/>
      <c r="D335" s="58"/>
      <c r="F335" s="57"/>
      <c r="G335" s="57"/>
      <c r="H335" s="57"/>
      <c r="I335" s="57"/>
      <c r="J335" s="2"/>
      <c r="K335" s="2"/>
      <c r="L335" s="2"/>
      <c r="M335" s="2"/>
      <c r="N335" s="2"/>
      <c r="O335" s="2"/>
      <c r="P335" s="2"/>
    </row>
    <row r="336" spans="1:16" ht="15.75">
      <c r="A336" s="59"/>
      <c r="B336" s="60"/>
      <c r="C336" s="57"/>
      <c r="D336" s="58"/>
      <c r="F336" s="57"/>
      <c r="G336" s="57"/>
      <c r="H336" s="57"/>
      <c r="I336" s="57"/>
      <c r="J336" s="57"/>
      <c r="K336" s="2"/>
      <c r="L336" s="2"/>
      <c r="M336" s="2"/>
      <c r="N336" s="2"/>
      <c r="O336" s="2"/>
      <c r="P336" s="2"/>
    </row>
    <row r="337" spans="1:16" ht="15.75">
      <c r="A337" s="59"/>
      <c r="B337" s="60"/>
      <c r="C337" s="57"/>
      <c r="D337" s="58"/>
      <c r="F337" s="57"/>
      <c r="G337" s="57"/>
      <c r="H337" s="57"/>
      <c r="I337" s="57"/>
      <c r="J337" s="57"/>
      <c r="K337" s="2"/>
      <c r="L337" s="2"/>
      <c r="M337" s="2"/>
      <c r="N337" s="2"/>
      <c r="O337" s="2"/>
      <c r="P337" s="2"/>
    </row>
    <row r="338" spans="1:16" ht="15.75">
      <c r="A338" s="59"/>
      <c r="B338" s="60"/>
      <c r="C338" s="57"/>
      <c r="D338" s="58"/>
      <c r="F338" s="57"/>
      <c r="G338" s="57"/>
      <c r="H338" s="57"/>
      <c r="I338" s="57"/>
      <c r="J338" s="57"/>
      <c r="K338" s="2"/>
      <c r="L338" s="2"/>
      <c r="M338" s="2"/>
      <c r="N338" s="2"/>
      <c r="O338" s="2"/>
      <c r="P338" s="2"/>
    </row>
    <row r="339" spans="1:16" ht="15.75">
      <c r="A339" s="59" t="s">
        <v>19</v>
      </c>
      <c r="B339" s="62" t="s">
        <v>20</v>
      </c>
      <c r="C339" s="63" t="s">
        <v>21</v>
      </c>
      <c r="D339" s="58"/>
      <c r="F339" s="64" t="s">
        <v>22</v>
      </c>
      <c r="G339" s="64" t="s">
        <v>23</v>
      </c>
      <c r="H339" s="2"/>
      <c r="I339" s="2"/>
      <c r="J339" s="2"/>
      <c r="K339" s="2"/>
      <c r="L339" s="2"/>
      <c r="M339" s="2"/>
      <c r="N339" s="2"/>
      <c r="O339" s="2"/>
      <c r="P339" s="2"/>
    </row>
    <row r="340" spans="1:16" ht="15.75">
      <c r="A340" s="59"/>
      <c r="B340" s="65" t="s">
        <v>24</v>
      </c>
      <c r="C340" s="66" t="s">
        <v>25</v>
      </c>
      <c r="D340" s="58"/>
      <c r="F340" s="67" t="s">
        <v>26</v>
      </c>
      <c r="G340" s="67" t="s">
        <v>27</v>
      </c>
      <c r="H340" s="2"/>
      <c r="I340" s="2"/>
      <c r="J340" s="2"/>
      <c r="K340" s="2"/>
      <c r="L340" s="2"/>
      <c r="M340" s="2"/>
      <c r="N340" s="2"/>
      <c r="O340" s="2"/>
      <c r="P340" s="2"/>
    </row>
    <row r="341" spans="1:16">
      <c r="K341" s="114">
        <v>1.2999999999999999E-2</v>
      </c>
    </row>
    <row r="342" spans="1:16">
      <c r="K342" s="2" t="s">
        <v>214</v>
      </c>
    </row>
    <row r="343" spans="1:16">
      <c r="K343" s="2" t="s">
        <v>85</v>
      </c>
    </row>
    <row r="344" spans="1:16" ht="15.75">
      <c r="A344" s="3" t="s">
        <v>0</v>
      </c>
      <c r="B344" s="4"/>
      <c r="C344" s="5"/>
      <c r="D344" s="5"/>
      <c r="E344" s="3"/>
      <c r="F344" s="6"/>
      <c r="G344" s="6"/>
      <c r="H344" s="6"/>
      <c r="I344" s="6"/>
      <c r="J344" s="7"/>
      <c r="L344" s="2"/>
      <c r="M344" s="2"/>
      <c r="N344" s="2"/>
      <c r="O344" s="2"/>
      <c r="P344" s="2"/>
    </row>
    <row r="345" spans="1:16" ht="15.75">
      <c r="A345" s="8" t="s">
        <v>215</v>
      </c>
      <c r="B345" s="3"/>
      <c r="C345" s="3"/>
      <c r="D345" s="3"/>
      <c r="E345" s="3"/>
      <c r="F345" s="6"/>
      <c r="G345" s="6"/>
      <c r="H345" s="6"/>
      <c r="I345" s="2"/>
      <c r="J345" s="7"/>
      <c r="L345" s="2"/>
      <c r="M345" s="2"/>
      <c r="N345" s="2"/>
      <c r="O345" s="2"/>
      <c r="P345" s="2"/>
    </row>
    <row r="346" spans="1:16" ht="15.75">
      <c r="A346" s="9"/>
      <c r="B346" s="9" t="s">
        <v>1</v>
      </c>
      <c r="C346" s="10" t="s">
        <v>2</v>
      </c>
      <c r="D346" s="11" t="s">
        <v>3</v>
      </c>
      <c r="E346" s="12" t="s">
        <v>4</v>
      </c>
      <c r="F346" s="10" t="s">
        <v>5</v>
      </c>
      <c r="G346" s="13" t="s">
        <v>6</v>
      </c>
      <c r="H346" s="14" t="s">
        <v>6</v>
      </c>
      <c r="I346" s="14" t="s">
        <v>6</v>
      </c>
      <c r="J346" s="15" t="s">
        <v>7</v>
      </c>
      <c r="K346" s="16" t="s">
        <v>8</v>
      </c>
      <c r="L346" s="17" t="s">
        <v>9</v>
      </c>
      <c r="M346" s="17" t="s">
        <v>9</v>
      </c>
      <c r="N346" s="17" t="s">
        <v>10</v>
      </c>
      <c r="O346" s="9" t="s">
        <v>11</v>
      </c>
      <c r="P346" s="18" t="s">
        <v>12</v>
      </c>
    </row>
    <row r="347" spans="1:16" ht="15.75">
      <c r="A347" s="19"/>
      <c r="B347" s="19"/>
      <c r="C347" s="20"/>
      <c r="D347" s="21"/>
      <c r="E347" s="22"/>
      <c r="F347" s="20"/>
      <c r="G347" s="23" t="s">
        <v>29</v>
      </c>
      <c r="H347" s="24" t="s">
        <v>28</v>
      </c>
      <c r="I347" s="24" t="s">
        <v>32</v>
      </c>
      <c r="J347" s="23"/>
      <c r="K347" s="24"/>
      <c r="L347" s="25" t="s">
        <v>13</v>
      </c>
      <c r="M347" s="25" t="s">
        <v>14</v>
      </c>
      <c r="N347" s="25" t="s">
        <v>15</v>
      </c>
      <c r="O347" s="19"/>
      <c r="P347" s="26"/>
    </row>
    <row r="348" spans="1:16" ht="15.75">
      <c r="A348" s="19"/>
      <c r="B348" s="19"/>
      <c r="C348" s="27"/>
      <c r="D348" s="21"/>
      <c r="E348" s="22"/>
      <c r="F348" s="20"/>
      <c r="G348" s="28"/>
      <c r="H348" s="24" t="s">
        <v>29</v>
      </c>
      <c r="I348" s="24" t="s">
        <v>33</v>
      </c>
      <c r="J348" s="23"/>
      <c r="K348" s="24"/>
      <c r="L348" s="25"/>
      <c r="M348" s="25"/>
      <c r="N348" s="25"/>
      <c r="O348" s="19"/>
      <c r="P348" s="26"/>
    </row>
    <row r="349" spans="1:16" ht="15.75">
      <c r="A349" s="29"/>
      <c r="B349" s="29"/>
      <c r="C349" s="30"/>
      <c r="D349" s="31"/>
      <c r="E349" s="32"/>
      <c r="F349" s="33"/>
      <c r="G349" s="34"/>
      <c r="H349" s="35" t="s">
        <v>30</v>
      </c>
      <c r="I349" s="34"/>
      <c r="J349" s="36"/>
      <c r="K349" s="35"/>
      <c r="L349" s="37"/>
      <c r="M349" s="37"/>
      <c r="N349" s="37"/>
      <c r="O349" s="29"/>
      <c r="P349" s="38"/>
    </row>
    <row r="350" spans="1:16" ht="15.75">
      <c r="A350" s="39"/>
      <c r="B350" s="40"/>
      <c r="C350" s="41"/>
      <c r="D350" s="42"/>
      <c r="E350" s="43"/>
      <c r="F350" s="41"/>
      <c r="G350" s="44"/>
      <c r="H350" s="44"/>
      <c r="I350" s="44"/>
      <c r="J350" s="2"/>
      <c r="K350" s="44"/>
      <c r="L350" s="25"/>
      <c r="M350" s="25"/>
      <c r="N350" s="25"/>
      <c r="O350" s="45"/>
      <c r="P350" s="46"/>
    </row>
    <row r="351" spans="1:16" ht="15.75">
      <c r="A351" s="39">
        <v>1</v>
      </c>
      <c r="B351" s="49" t="s">
        <v>221</v>
      </c>
      <c r="C351" s="41" t="s">
        <v>222</v>
      </c>
      <c r="D351" s="47" t="s">
        <v>223</v>
      </c>
      <c r="E351" s="48">
        <v>43220</v>
      </c>
      <c r="F351" s="70" t="s">
        <v>224</v>
      </c>
      <c r="G351" s="44">
        <v>0</v>
      </c>
      <c r="H351" s="44">
        <v>0</v>
      </c>
      <c r="I351" s="44">
        <v>0</v>
      </c>
      <c r="J351" s="44">
        <v>0</v>
      </c>
      <c r="K351" s="44">
        <v>100750</v>
      </c>
      <c r="L351" s="25">
        <f t="shared" ref="L351" si="69">SUM(G351:K351)</f>
        <v>100750</v>
      </c>
      <c r="M351" s="115">
        <f>7500000-L351</f>
        <v>7399250</v>
      </c>
      <c r="N351" s="25">
        <f t="shared" ref="N351" si="70">+L351+M351</f>
        <v>7500000</v>
      </c>
      <c r="O351" s="69" t="s">
        <v>225</v>
      </c>
      <c r="P351" s="21" t="s">
        <v>42</v>
      </c>
    </row>
    <row r="352" spans="1:16" ht="15.75">
      <c r="A352" s="39">
        <v>2</v>
      </c>
      <c r="B352" s="49" t="s">
        <v>226</v>
      </c>
      <c r="C352" s="41" t="s">
        <v>227</v>
      </c>
      <c r="D352" s="47" t="s">
        <v>228</v>
      </c>
      <c r="E352" s="48">
        <v>43220</v>
      </c>
      <c r="F352" s="70" t="s">
        <v>229</v>
      </c>
      <c r="G352" s="44">
        <v>0</v>
      </c>
      <c r="H352" s="44">
        <v>0</v>
      </c>
      <c r="I352" s="44">
        <v>0</v>
      </c>
      <c r="J352" s="44">
        <v>0</v>
      </c>
      <c r="K352" s="44">
        <v>134333</v>
      </c>
      <c r="L352" s="25">
        <f t="shared" ref="L352" si="71">SUM(G352:K352)</f>
        <v>134333</v>
      </c>
      <c r="M352" s="115">
        <f>10000000-L352</f>
        <v>9865667</v>
      </c>
      <c r="N352" s="25">
        <f t="shared" ref="N352" si="72">+L352+M352</f>
        <v>10000000</v>
      </c>
      <c r="O352" s="69" t="s">
        <v>34</v>
      </c>
      <c r="P352" s="21" t="s">
        <v>42</v>
      </c>
    </row>
    <row r="353" spans="1:16" ht="15.75">
      <c r="A353" s="39">
        <v>3</v>
      </c>
      <c r="B353" s="49" t="s">
        <v>230</v>
      </c>
      <c r="C353" s="41" t="s">
        <v>231</v>
      </c>
      <c r="D353" s="47" t="s">
        <v>232</v>
      </c>
      <c r="E353" s="48">
        <v>43220</v>
      </c>
      <c r="F353" s="70" t="s">
        <v>233</v>
      </c>
      <c r="G353" s="44">
        <v>0</v>
      </c>
      <c r="H353" s="44">
        <v>0</v>
      </c>
      <c r="I353" s="44">
        <v>0</v>
      </c>
      <c r="J353" s="44">
        <v>20000</v>
      </c>
      <c r="K353" s="44">
        <v>161200</v>
      </c>
      <c r="L353" s="25">
        <f t="shared" ref="L353" si="73">SUM(G353:K353)</f>
        <v>181200</v>
      </c>
      <c r="M353" s="115">
        <f>12000000-L353</f>
        <v>11818800</v>
      </c>
      <c r="N353" s="25">
        <f t="shared" ref="N353" si="74">+L353+M353</f>
        <v>12000000</v>
      </c>
      <c r="O353" s="69" t="s">
        <v>234</v>
      </c>
      <c r="P353" s="21" t="s">
        <v>42</v>
      </c>
    </row>
    <row r="354" spans="1:16" ht="15.75">
      <c r="A354" s="39"/>
      <c r="B354" s="49"/>
      <c r="C354" s="41"/>
      <c r="D354" s="2"/>
      <c r="E354" s="43"/>
      <c r="F354" s="41"/>
      <c r="G354" s="44"/>
      <c r="H354" s="44"/>
      <c r="I354" s="44"/>
      <c r="J354" s="2"/>
      <c r="K354" s="44"/>
      <c r="L354" s="25"/>
      <c r="M354" s="25"/>
      <c r="N354" s="25"/>
      <c r="O354" s="71"/>
      <c r="P354" s="68"/>
    </row>
    <row r="355" spans="1:16" ht="16.5" thickBot="1">
      <c r="A355" s="50"/>
      <c r="B355" s="51"/>
      <c r="C355" s="52"/>
      <c r="D355" s="53"/>
      <c r="E355" s="52"/>
      <c r="F355" s="54"/>
      <c r="G355" s="55">
        <f>SUM(G351:G354)</f>
        <v>0</v>
      </c>
      <c r="H355" s="55">
        <f t="shared" ref="H355:N355" si="75">SUM(H351:H354)</f>
        <v>0</v>
      </c>
      <c r="I355" s="55">
        <f t="shared" si="75"/>
        <v>0</v>
      </c>
      <c r="J355" s="55">
        <f t="shared" si="75"/>
        <v>20000</v>
      </c>
      <c r="K355" s="55">
        <f t="shared" si="75"/>
        <v>396283</v>
      </c>
      <c r="L355" s="55">
        <f t="shared" si="75"/>
        <v>416283</v>
      </c>
      <c r="M355" s="55">
        <f t="shared" si="75"/>
        <v>29083717</v>
      </c>
      <c r="N355" s="55">
        <f t="shared" si="75"/>
        <v>29500000</v>
      </c>
      <c r="O355" s="56"/>
      <c r="P355" s="56"/>
    </row>
    <row r="356" spans="1:16" ht="15.75" thickTop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ht="15.75">
      <c r="A357" s="5"/>
      <c r="B357" s="57" t="s">
        <v>220</v>
      </c>
      <c r="C357" s="4"/>
      <c r="D357" s="58"/>
      <c r="E357" s="2"/>
      <c r="F357" s="57"/>
      <c r="G357" s="57"/>
      <c r="H357" s="57"/>
      <c r="I357" s="57"/>
      <c r="J357" s="57"/>
      <c r="K357" s="2"/>
      <c r="L357" s="2"/>
      <c r="M357" s="2"/>
      <c r="N357" s="2"/>
      <c r="O357" s="2"/>
      <c r="P357" s="2"/>
    </row>
    <row r="358" spans="1:16" ht="15.75">
      <c r="A358" s="59"/>
      <c r="B358" s="60" t="s">
        <v>16</v>
      </c>
      <c r="C358" s="57" t="s">
        <v>17</v>
      </c>
      <c r="D358" s="58"/>
      <c r="F358" s="116" t="s">
        <v>18</v>
      </c>
      <c r="G358" s="116"/>
      <c r="H358" s="2"/>
      <c r="I358" s="61"/>
      <c r="J358" s="2"/>
      <c r="K358" s="2"/>
      <c r="L358" s="2"/>
      <c r="M358" s="2"/>
      <c r="N358" s="2"/>
      <c r="O358" s="2"/>
      <c r="P358" s="2"/>
    </row>
    <row r="359" spans="1:16" ht="15.75">
      <c r="A359" s="59"/>
      <c r="B359" s="60"/>
      <c r="C359" s="57"/>
      <c r="D359" s="58"/>
      <c r="F359" s="57"/>
      <c r="G359" s="57"/>
      <c r="H359" s="57"/>
      <c r="I359" s="57"/>
      <c r="J359" s="2"/>
      <c r="K359" s="2"/>
      <c r="L359" s="2"/>
      <c r="M359" s="2"/>
      <c r="N359" s="2"/>
      <c r="O359" s="2"/>
      <c r="P359" s="2"/>
    </row>
    <row r="360" spans="1:16" ht="15.75">
      <c r="A360" s="59"/>
      <c r="B360" s="60"/>
      <c r="C360" s="57"/>
      <c r="D360" s="58"/>
      <c r="F360" s="57"/>
      <c r="G360" s="57"/>
      <c r="H360" s="57"/>
      <c r="I360" s="57"/>
      <c r="J360" s="57"/>
      <c r="K360" s="2"/>
      <c r="L360" s="2"/>
      <c r="M360" s="2"/>
      <c r="N360" s="2"/>
      <c r="O360" s="2"/>
      <c r="P360" s="2"/>
    </row>
    <row r="361" spans="1:16" ht="15.75">
      <c r="A361" s="59"/>
      <c r="B361" s="60"/>
      <c r="C361" s="57"/>
      <c r="D361" s="58"/>
      <c r="F361" s="57"/>
      <c r="G361" s="57"/>
      <c r="H361" s="57"/>
      <c r="I361" s="57"/>
      <c r="J361" s="57"/>
      <c r="K361" s="2"/>
      <c r="L361" s="2"/>
      <c r="M361" s="2"/>
      <c r="N361" s="2"/>
      <c r="O361" s="2"/>
      <c r="P361" s="2"/>
    </row>
    <row r="362" spans="1:16" ht="15.75">
      <c r="A362" s="59"/>
      <c r="B362" s="60"/>
      <c r="C362" s="57"/>
      <c r="D362" s="58"/>
      <c r="F362" s="57"/>
      <c r="G362" s="57"/>
      <c r="H362" s="57"/>
      <c r="I362" s="57"/>
      <c r="J362" s="57"/>
      <c r="K362" s="2"/>
      <c r="L362" s="2"/>
      <c r="M362" s="2"/>
      <c r="N362" s="2"/>
      <c r="O362" s="2"/>
      <c r="P362" s="2"/>
    </row>
    <row r="363" spans="1:16" ht="15.75">
      <c r="A363" s="59" t="s">
        <v>19</v>
      </c>
      <c r="B363" s="62" t="s">
        <v>20</v>
      </c>
      <c r="C363" s="63" t="s">
        <v>21</v>
      </c>
      <c r="D363" s="58"/>
      <c r="F363" s="64" t="s">
        <v>22</v>
      </c>
      <c r="G363" s="64" t="s">
        <v>23</v>
      </c>
      <c r="H363" s="2"/>
      <c r="I363" s="2"/>
      <c r="J363" s="2"/>
      <c r="K363" s="2"/>
      <c r="L363" s="2"/>
      <c r="M363" s="2"/>
      <c r="N363" s="2"/>
      <c r="O363" s="2"/>
      <c r="P363" s="2"/>
    </row>
    <row r="364" spans="1:16" ht="15.75">
      <c r="A364" s="59"/>
      <c r="B364" s="65" t="s">
        <v>24</v>
      </c>
      <c r="C364" s="66" t="s">
        <v>25</v>
      </c>
      <c r="D364" s="58"/>
      <c r="F364" s="67" t="s">
        <v>26</v>
      </c>
      <c r="G364" s="67" t="s">
        <v>27</v>
      </c>
      <c r="H364" s="2"/>
      <c r="I364" s="2"/>
      <c r="J364" s="2"/>
      <c r="K364" s="2"/>
      <c r="L364" s="2"/>
      <c r="M364" s="2"/>
      <c r="N364" s="2"/>
      <c r="O364" s="2"/>
      <c r="P364" s="2"/>
    </row>
    <row r="365" spans="1:16">
      <c r="K365" s="114">
        <v>1.2999999999999999E-2</v>
      </c>
    </row>
    <row r="366" spans="1:16">
      <c r="K366" s="2" t="s">
        <v>240</v>
      </c>
    </row>
    <row r="367" spans="1:16" ht="15.75">
      <c r="A367" s="3" t="s">
        <v>0</v>
      </c>
      <c r="B367" s="4"/>
      <c r="C367" s="5"/>
      <c r="D367" s="5"/>
      <c r="E367" s="3"/>
      <c r="F367" s="6"/>
      <c r="G367" s="6"/>
      <c r="H367" s="6"/>
      <c r="I367" s="6"/>
      <c r="J367" s="7"/>
      <c r="L367" s="2"/>
      <c r="M367" s="2"/>
      <c r="N367" s="2"/>
      <c r="O367" s="2"/>
      <c r="P367" s="2"/>
    </row>
    <row r="368" spans="1:16" ht="15.75">
      <c r="A368" s="8" t="s">
        <v>239</v>
      </c>
      <c r="B368" s="3"/>
      <c r="C368" s="3"/>
      <c r="D368" s="3"/>
      <c r="E368" s="3"/>
      <c r="F368" s="6"/>
      <c r="G368" s="6"/>
      <c r="H368" s="6"/>
      <c r="I368" s="2"/>
      <c r="J368" s="7"/>
      <c r="L368" s="2"/>
      <c r="M368" s="2"/>
      <c r="N368" s="2"/>
      <c r="O368" s="2"/>
      <c r="P368" s="2"/>
    </row>
    <row r="369" spans="1:16" ht="15.75">
      <c r="A369" s="9"/>
      <c r="B369" s="9" t="s">
        <v>1</v>
      </c>
      <c r="C369" s="10" t="s">
        <v>2</v>
      </c>
      <c r="D369" s="11" t="s">
        <v>3</v>
      </c>
      <c r="E369" s="12" t="s">
        <v>4</v>
      </c>
      <c r="F369" s="10" t="s">
        <v>5</v>
      </c>
      <c r="G369" s="13" t="s">
        <v>6</v>
      </c>
      <c r="H369" s="14" t="s">
        <v>6</v>
      </c>
      <c r="I369" s="14" t="s">
        <v>6</v>
      </c>
      <c r="J369" s="15" t="s">
        <v>7</v>
      </c>
      <c r="K369" s="16" t="s">
        <v>8</v>
      </c>
      <c r="L369" s="17" t="s">
        <v>9</v>
      </c>
      <c r="M369" s="17" t="s">
        <v>9</v>
      </c>
      <c r="N369" s="17" t="s">
        <v>10</v>
      </c>
      <c r="O369" s="9" t="s">
        <v>11</v>
      </c>
      <c r="P369" s="18" t="s">
        <v>12</v>
      </c>
    </row>
    <row r="370" spans="1:16" ht="15.75">
      <c r="A370" s="19"/>
      <c r="B370" s="19"/>
      <c r="C370" s="20"/>
      <c r="D370" s="21"/>
      <c r="E370" s="22"/>
      <c r="F370" s="20"/>
      <c r="G370" s="23" t="s">
        <v>29</v>
      </c>
      <c r="H370" s="24" t="s">
        <v>28</v>
      </c>
      <c r="I370" s="24" t="s">
        <v>32</v>
      </c>
      <c r="J370" s="23"/>
      <c r="K370" s="24"/>
      <c r="L370" s="25" t="s">
        <v>13</v>
      </c>
      <c r="M370" s="25" t="s">
        <v>14</v>
      </c>
      <c r="N370" s="25" t="s">
        <v>15</v>
      </c>
      <c r="O370" s="19"/>
      <c r="P370" s="26"/>
    </row>
    <row r="371" spans="1:16" ht="15.75">
      <c r="A371" s="19"/>
      <c r="B371" s="19"/>
      <c r="C371" s="27"/>
      <c r="D371" s="21"/>
      <c r="E371" s="22"/>
      <c r="F371" s="20"/>
      <c r="G371" s="28"/>
      <c r="H371" s="24" t="s">
        <v>29</v>
      </c>
      <c r="I371" s="24" t="s">
        <v>33</v>
      </c>
      <c r="J371" s="23"/>
      <c r="K371" s="24"/>
      <c r="L371" s="25"/>
      <c r="M371" s="25"/>
      <c r="N371" s="25"/>
      <c r="O371" s="19"/>
      <c r="P371" s="26"/>
    </row>
    <row r="372" spans="1:16" ht="15.75">
      <c r="A372" s="29"/>
      <c r="B372" s="29"/>
      <c r="C372" s="30"/>
      <c r="D372" s="31"/>
      <c r="E372" s="32"/>
      <c r="F372" s="33"/>
      <c r="G372" s="34"/>
      <c r="H372" s="35" t="s">
        <v>30</v>
      </c>
      <c r="I372" s="34"/>
      <c r="J372" s="36"/>
      <c r="K372" s="35"/>
      <c r="L372" s="37"/>
      <c r="M372" s="37"/>
      <c r="N372" s="37"/>
      <c r="O372" s="29"/>
      <c r="P372" s="38"/>
    </row>
    <row r="373" spans="1:16" ht="15.75">
      <c r="A373" s="39"/>
      <c r="B373" s="40"/>
      <c r="C373" s="41"/>
      <c r="D373" s="42"/>
      <c r="E373" s="43"/>
      <c r="F373" s="41"/>
      <c r="G373" s="44"/>
      <c r="H373" s="44"/>
      <c r="I373" s="44"/>
      <c r="J373" s="2"/>
      <c r="K373" s="44"/>
      <c r="L373" s="25"/>
      <c r="M373" s="25"/>
      <c r="N373" s="25"/>
      <c r="O373" s="45"/>
      <c r="P373" s="46"/>
    </row>
    <row r="374" spans="1:16" ht="15.75">
      <c r="A374" s="39">
        <v>1</v>
      </c>
      <c r="B374" s="49" t="s">
        <v>235</v>
      </c>
      <c r="C374" s="41" t="s">
        <v>236</v>
      </c>
      <c r="D374" s="47" t="s">
        <v>237</v>
      </c>
      <c r="E374" s="48">
        <v>43222</v>
      </c>
      <c r="F374" s="70" t="s">
        <v>238</v>
      </c>
      <c r="G374" s="44">
        <v>0</v>
      </c>
      <c r="H374" s="44">
        <v>0</v>
      </c>
      <c r="I374" s="44">
        <v>0</v>
      </c>
      <c r="J374" s="44">
        <v>0</v>
      </c>
      <c r="K374" s="44">
        <v>94355</v>
      </c>
      <c r="L374" s="25">
        <f t="shared" ref="L374" si="76">SUM(G374:K374)</f>
        <v>94355</v>
      </c>
      <c r="M374" s="25">
        <f>7500000-L374</f>
        <v>7405645</v>
      </c>
      <c r="N374" s="25">
        <f t="shared" ref="N374" si="77">+L374+M374</f>
        <v>7500000</v>
      </c>
      <c r="O374" s="69" t="s">
        <v>241</v>
      </c>
      <c r="P374" s="21" t="s">
        <v>42</v>
      </c>
    </row>
    <row r="375" spans="1:16" ht="15.75">
      <c r="A375" s="39">
        <v>2</v>
      </c>
      <c r="B375" s="49" t="s">
        <v>242</v>
      </c>
      <c r="C375" s="41" t="s">
        <v>243</v>
      </c>
      <c r="D375" s="47" t="s">
        <v>244</v>
      </c>
      <c r="E375" s="48">
        <v>43222</v>
      </c>
      <c r="F375" s="70" t="s">
        <v>245</v>
      </c>
      <c r="G375" s="44">
        <v>0</v>
      </c>
      <c r="H375" s="44">
        <v>0</v>
      </c>
      <c r="I375" s="44">
        <v>0</v>
      </c>
      <c r="J375" s="44">
        <v>0</v>
      </c>
      <c r="K375" s="44">
        <v>125806</v>
      </c>
      <c r="L375" s="25">
        <f t="shared" ref="L375" si="78">SUM(G375:K375)</f>
        <v>125806</v>
      </c>
      <c r="M375" s="25">
        <f>10000000-L375</f>
        <v>9874194</v>
      </c>
      <c r="N375" s="25">
        <f t="shared" ref="N375" si="79">+L375+M375</f>
        <v>10000000</v>
      </c>
      <c r="O375" s="69" t="s">
        <v>246</v>
      </c>
      <c r="P375" s="21" t="s">
        <v>42</v>
      </c>
    </row>
    <row r="376" spans="1:16" ht="15.75">
      <c r="A376" s="39"/>
      <c r="B376" s="49"/>
      <c r="C376" s="41"/>
      <c r="D376" s="2"/>
      <c r="E376" s="43"/>
      <c r="F376" s="41"/>
      <c r="G376" s="44"/>
      <c r="H376" s="44"/>
      <c r="I376" s="44"/>
      <c r="J376" s="2"/>
      <c r="K376" s="44"/>
      <c r="L376" s="25"/>
      <c r="M376" s="25"/>
      <c r="N376" s="25"/>
      <c r="O376" s="71"/>
      <c r="P376" s="68"/>
    </row>
    <row r="377" spans="1:16" ht="16.5" thickBot="1">
      <c r="A377" s="50"/>
      <c r="B377" s="51"/>
      <c r="C377" s="52"/>
      <c r="D377" s="53"/>
      <c r="E377" s="52"/>
      <c r="F377" s="54"/>
      <c r="G377" s="55">
        <f>SUM(G374:G376)</f>
        <v>0</v>
      </c>
      <c r="H377" s="55">
        <f t="shared" ref="H377:N377" si="80">SUM(H374:H376)</f>
        <v>0</v>
      </c>
      <c r="I377" s="55">
        <f t="shared" si="80"/>
        <v>0</v>
      </c>
      <c r="J377" s="55">
        <f t="shared" si="80"/>
        <v>0</v>
      </c>
      <c r="K377" s="55">
        <f t="shared" si="80"/>
        <v>220161</v>
      </c>
      <c r="L377" s="55">
        <f t="shared" si="80"/>
        <v>220161</v>
      </c>
      <c r="M377" s="55">
        <f t="shared" si="80"/>
        <v>17279839</v>
      </c>
      <c r="N377" s="55">
        <f t="shared" si="80"/>
        <v>17500000</v>
      </c>
      <c r="O377" s="56"/>
      <c r="P377" s="56"/>
    </row>
    <row r="378" spans="1:16" ht="15.75" thickTop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ht="15.75">
      <c r="A379" s="5"/>
      <c r="B379" s="57" t="s">
        <v>247</v>
      </c>
      <c r="C379" s="4"/>
      <c r="D379" s="58"/>
      <c r="E379" s="2"/>
      <c r="F379" s="57"/>
      <c r="G379" s="57"/>
      <c r="H379" s="57"/>
      <c r="I379" s="57"/>
      <c r="J379" s="57"/>
      <c r="K379" s="2"/>
      <c r="L379" s="2"/>
      <c r="M379" s="2"/>
      <c r="N379" s="2"/>
      <c r="O379" s="2"/>
      <c r="P379" s="2"/>
    </row>
    <row r="380" spans="1:16" ht="15.75">
      <c r="A380" s="59"/>
      <c r="B380" s="60" t="s">
        <v>16</v>
      </c>
      <c r="C380" s="57" t="s">
        <v>17</v>
      </c>
      <c r="D380" s="58"/>
      <c r="F380" s="116" t="s">
        <v>18</v>
      </c>
      <c r="G380" s="116"/>
      <c r="H380" s="2"/>
      <c r="I380" s="61"/>
      <c r="J380" s="2"/>
      <c r="K380" s="2"/>
      <c r="L380" s="2"/>
      <c r="M380" s="2"/>
      <c r="N380" s="2"/>
      <c r="O380" s="2"/>
      <c r="P380" s="2"/>
    </row>
    <row r="381" spans="1:16" ht="15.75">
      <c r="A381" s="59"/>
      <c r="B381" s="60"/>
      <c r="C381" s="57"/>
      <c r="D381" s="58"/>
      <c r="F381" s="57"/>
      <c r="G381" s="57"/>
      <c r="H381" s="57"/>
      <c r="I381" s="57"/>
      <c r="J381" s="2"/>
      <c r="K381" s="2"/>
      <c r="L381" s="2"/>
      <c r="M381" s="2"/>
      <c r="N381" s="2"/>
      <c r="O381" s="2"/>
      <c r="P381" s="2"/>
    </row>
    <row r="382" spans="1:16" ht="15.75">
      <c r="A382" s="59"/>
      <c r="B382" s="60"/>
      <c r="C382" s="57"/>
      <c r="D382" s="58"/>
      <c r="F382" s="57"/>
      <c r="G382" s="57"/>
      <c r="H382" s="57"/>
      <c r="I382" s="57"/>
      <c r="J382" s="57"/>
      <c r="K382" s="2"/>
      <c r="L382" s="2"/>
      <c r="M382" s="2"/>
      <c r="N382" s="2"/>
      <c r="O382" s="2"/>
      <c r="P382" s="2"/>
    </row>
    <row r="383" spans="1:16" ht="15.75">
      <c r="A383" s="59"/>
      <c r="B383" s="60"/>
      <c r="C383" s="57"/>
      <c r="D383" s="58"/>
      <c r="F383" s="57"/>
      <c r="G383" s="57"/>
      <c r="H383" s="57"/>
      <c r="I383" s="57"/>
      <c r="J383" s="57"/>
      <c r="K383" s="2"/>
      <c r="L383" s="2"/>
      <c r="M383" s="2"/>
      <c r="N383" s="2"/>
      <c r="O383" s="2"/>
      <c r="P383" s="2"/>
    </row>
    <row r="384" spans="1:16" ht="15.75">
      <c r="A384" s="59"/>
      <c r="B384" s="60"/>
      <c r="C384" s="57"/>
      <c r="D384" s="58"/>
      <c r="F384" s="57"/>
      <c r="G384" s="57"/>
      <c r="H384" s="57"/>
      <c r="I384" s="57"/>
      <c r="J384" s="57"/>
      <c r="K384" s="2"/>
      <c r="L384" s="2"/>
      <c r="M384" s="2"/>
      <c r="N384" s="2"/>
      <c r="O384" s="2"/>
      <c r="P384" s="2"/>
    </row>
    <row r="385" spans="1:16" ht="15.75">
      <c r="A385" s="59" t="s">
        <v>19</v>
      </c>
      <c r="B385" s="62" t="s">
        <v>20</v>
      </c>
      <c r="C385" s="63" t="s">
        <v>21</v>
      </c>
      <c r="D385" s="58"/>
      <c r="F385" s="64" t="s">
        <v>22</v>
      </c>
      <c r="G385" s="64" t="s">
        <v>23</v>
      </c>
      <c r="H385" s="2"/>
      <c r="I385" s="2"/>
      <c r="J385" s="2"/>
      <c r="K385" s="2"/>
      <c r="L385" s="2"/>
      <c r="M385" s="2"/>
      <c r="N385" s="2"/>
      <c r="O385" s="2"/>
      <c r="P385" s="2"/>
    </row>
    <row r="386" spans="1:16" ht="15.75">
      <c r="A386" s="59"/>
      <c r="B386" s="65" t="s">
        <v>24</v>
      </c>
      <c r="C386" s="66" t="s">
        <v>25</v>
      </c>
      <c r="D386" s="58"/>
      <c r="F386" s="67" t="s">
        <v>26</v>
      </c>
      <c r="G386" s="67" t="s">
        <v>27</v>
      </c>
      <c r="H386" s="2"/>
      <c r="I386" s="2"/>
      <c r="J386" s="2"/>
      <c r="K386" s="2"/>
      <c r="L386" s="2"/>
      <c r="M386" s="2"/>
      <c r="N386" s="2"/>
      <c r="O386" s="2"/>
      <c r="P386" s="2"/>
    </row>
    <row r="387" spans="1:16">
      <c r="K387" s="114">
        <v>1.2999999999999999E-2</v>
      </c>
    </row>
    <row r="388" spans="1:16">
      <c r="K388" s="2" t="s">
        <v>240</v>
      </c>
    </row>
    <row r="389" spans="1:16" ht="15.75">
      <c r="A389" s="3" t="s">
        <v>0</v>
      </c>
      <c r="B389" s="4"/>
      <c r="C389" s="5"/>
      <c r="D389" s="5"/>
      <c r="E389" s="3"/>
      <c r="F389" s="6"/>
      <c r="G389" s="6"/>
      <c r="H389" s="6"/>
      <c r="I389" s="6"/>
      <c r="J389" s="7"/>
      <c r="L389" s="2"/>
      <c r="M389" s="2"/>
      <c r="N389" s="2"/>
      <c r="O389" s="2"/>
      <c r="P389" s="2"/>
    </row>
    <row r="390" spans="1:16" ht="15.75">
      <c r="A390" s="8" t="s">
        <v>239</v>
      </c>
      <c r="B390" s="3"/>
      <c r="C390" s="3"/>
      <c r="D390" s="3"/>
      <c r="E390" s="3"/>
      <c r="F390" s="6"/>
      <c r="G390" s="6"/>
      <c r="H390" s="6"/>
      <c r="I390" s="2"/>
      <c r="J390" s="7"/>
      <c r="L390" s="2"/>
      <c r="M390" s="2"/>
      <c r="N390" s="2"/>
      <c r="O390" s="2"/>
      <c r="P390" s="2"/>
    </row>
    <row r="391" spans="1:16" ht="15.75">
      <c r="A391" s="9"/>
      <c r="B391" s="9" t="s">
        <v>1</v>
      </c>
      <c r="C391" s="10" t="s">
        <v>2</v>
      </c>
      <c r="D391" s="11" t="s">
        <v>3</v>
      </c>
      <c r="E391" s="12" t="s">
        <v>4</v>
      </c>
      <c r="F391" s="10" t="s">
        <v>5</v>
      </c>
      <c r="G391" s="13" t="s">
        <v>6</v>
      </c>
      <c r="H391" s="14" t="s">
        <v>6</v>
      </c>
      <c r="I391" s="14" t="s">
        <v>6</v>
      </c>
      <c r="J391" s="15" t="s">
        <v>7</v>
      </c>
      <c r="K391" s="16" t="s">
        <v>8</v>
      </c>
      <c r="L391" s="17" t="s">
        <v>9</v>
      </c>
      <c r="M391" s="17" t="s">
        <v>9</v>
      </c>
      <c r="N391" s="17" t="s">
        <v>10</v>
      </c>
      <c r="O391" s="9" t="s">
        <v>11</v>
      </c>
      <c r="P391" s="18" t="s">
        <v>12</v>
      </c>
    </row>
    <row r="392" spans="1:16" ht="15.75">
      <c r="A392" s="19"/>
      <c r="B392" s="19"/>
      <c r="C392" s="20"/>
      <c r="D392" s="21"/>
      <c r="E392" s="22"/>
      <c r="F392" s="20"/>
      <c r="G392" s="23" t="s">
        <v>29</v>
      </c>
      <c r="H392" s="24" t="s">
        <v>28</v>
      </c>
      <c r="I392" s="24" t="s">
        <v>32</v>
      </c>
      <c r="J392" s="23"/>
      <c r="K392" s="24"/>
      <c r="L392" s="25" t="s">
        <v>13</v>
      </c>
      <c r="M392" s="25" t="s">
        <v>14</v>
      </c>
      <c r="N392" s="25" t="s">
        <v>15</v>
      </c>
      <c r="O392" s="19"/>
      <c r="P392" s="26"/>
    </row>
    <row r="393" spans="1:16" ht="15.75">
      <c r="A393" s="19"/>
      <c r="B393" s="19"/>
      <c r="C393" s="27"/>
      <c r="D393" s="21"/>
      <c r="E393" s="22"/>
      <c r="F393" s="20"/>
      <c r="G393" s="28"/>
      <c r="H393" s="24" t="s">
        <v>29</v>
      </c>
      <c r="I393" s="24" t="s">
        <v>33</v>
      </c>
      <c r="J393" s="23"/>
      <c r="K393" s="24"/>
      <c r="L393" s="25"/>
      <c r="M393" s="25"/>
      <c r="N393" s="25"/>
      <c r="O393" s="19"/>
      <c r="P393" s="26"/>
    </row>
    <row r="394" spans="1:16" ht="15.75">
      <c r="A394" s="29"/>
      <c r="B394" s="29"/>
      <c r="C394" s="30"/>
      <c r="D394" s="31"/>
      <c r="E394" s="32"/>
      <c r="F394" s="33"/>
      <c r="G394" s="34"/>
      <c r="H394" s="35" t="s">
        <v>30</v>
      </c>
      <c r="I394" s="34"/>
      <c r="J394" s="36"/>
      <c r="K394" s="35"/>
      <c r="L394" s="37"/>
      <c r="M394" s="37"/>
      <c r="N394" s="37"/>
      <c r="O394" s="29"/>
      <c r="P394" s="38"/>
    </row>
    <row r="395" spans="1:16" ht="15.75">
      <c r="A395" s="39"/>
      <c r="B395" s="40"/>
      <c r="C395" s="41"/>
      <c r="D395" s="42"/>
      <c r="E395" s="43"/>
      <c r="F395" s="41"/>
      <c r="G395" s="44"/>
      <c r="H395" s="44"/>
      <c r="I395" s="44"/>
      <c r="J395" s="2"/>
      <c r="K395" s="44"/>
      <c r="L395" s="25"/>
      <c r="M395" s="25"/>
      <c r="N395" s="25"/>
      <c r="O395" s="45"/>
      <c r="P395" s="46"/>
    </row>
    <row r="396" spans="1:16" ht="15.75">
      <c r="A396" s="39">
        <v>1</v>
      </c>
      <c r="B396" s="49" t="s">
        <v>248</v>
      </c>
      <c r="C396" s="41" t="s">
        <v>249</v>
      </c>
      <c r="D396" s="47" t="s">
        <v>250</v>
      </c>
      <c r="E396" s="48">
        <v>43222</v>
      </c>
      <c r="F396" s="70" t="s">
        <v>251</v>
      </c>
      <c r="G396" s="44">
        <v>0</v>
      </c>
      <c r="H396" s="44">
        <v>0</v>
      </c>
      <c r="I396" s="44">
        <v>0</v>
      </c>
      <c r="J396" s="44">
        <v>0</v>
      </c>
      <c r="K396" s="44">
        <v>62903</v>
      </c>
      <c r="L396" s="25">
        <f t="shared" ref="L396" si="81">SUM(G396:K396)</f>
        <v>62903</v>
      </c>
      <c r="M396" s="25">
        <f>5000000-L396</f>
        <v>4937097</v>
      </c>
      <c r="N396" s="25">
        <f t="shared" ref="N396" si="82">+L396+M396</f>
        <v>5000000</v>
      </c>
      <c r="O396" s="69" t="s">
        <v>252</v>
      </c>
      <c r="P396" s="21" t="s">
        <v>42</v>
      </c>
    </row>
    <row r="397" spans="1:16" ht="15.75">
      <c r="A397" s="39"/>
      <c r="B397" s="49"/>
      <c r="C397" s="41"/>
      <c r="D397" s="2"/>
      <c r="E397" s="43"/>
      <c r="F397" s="41"/>
      <c r="G397" s="44"/>
      <c r="H397" s="44"/>
      <c r="I397" s="44"/>
      <c r="J397" s="2"/>
      <c r="K397" s="44"/>
      <c r="L397" s="25"/>
      <c r="M397" s="25"/>
      <c r="N397" s="25"/>
      <c r="O397" s="71"/>
      <c r="P397" s="68"/>
    </row>
    <row r="398" spans="1:16" ht="16.5" thickBot="1">
      <c r="A398" s="50"/>
      <c r="B398" s="51"/>
      <c r="C398" s="52"/>
      <c r="D398" s="53"/>
      <c r="E398" s="52"/>
      <c r="F398" s="54"/>
      <c r="G398" s="55">
        <f t="shared" ref="G398:N398" si="83">SUM(G396:G397)</f>
        <v>0</v>
      </c>
      <c r="H398" s="55">
        <f t="shared" si="83"/>
        <v>0</v>
      </c>
      <c r="I398" s="55">
        <f t="shared" si="83"/>
        <v>0</v>
      </c>
      <c r="J398" s="55">
        <f t="shared" si="83"/>
        <v>0</v>
      </c>
      <c r="K398" s="55">
        <f t="shared" si="83"/>
        <v>62903</v>
      </c>
      <c r="L398" s="55">
        <f t="shared" si="83"/>
        <v>62903</v>
      </c>
      <c r="M398" s="55">
        <f t="shared" si="83"/>
        <v>4937097</v>
      </c>
      <c r="N398" s="55">
        <f t="shared" si="83"/>
        <v>5000000</v>
      </c>
      <c r="O398" s="56"/>
      <c r="P398" s="56"/>
    </row>
    <row r="399" spans="1:16" ht="15.75" thickTop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ht="15.75">
      <c r="A400" s="5"/>
      <c r="B400" s="57" t="s">
        <v>247</v>
      </c>
      <c r="C400" s="4"/>
      <c r="D400" s="58"/>
      <c r="E400" s="2"/>
      <c r="F400" s="57"/>
      <c r="G400" s="57"/>
      <c r="H400" s="57"/>
      <c r="I400" s="57"/>
      <c r="J400" s="57"/>
      <c r="K400" s="2"/>
      <c r="L400" s="2"/>
      <c r="M400" s="2"/>
      <c r="N400" s="2"/>
      <c r="O400" s="2"/>
      <c r="P400" s="2"/>
    </row>
    <row r="401" spans="1:16" ht="15.75">
      <c r="A401" s="59"/>
      <c r="B401" s="60" t="s">
        <v>16</v>
      </c>
      <c r="C401" s="57" t="s">
        <v>17</v>
      </c>
      <c r="D401" s="58"/>
      <c r="F401" s="116" t="s">
        <v>18</v>
      </c>
      <c r="G401" s="116"/>
      <c r="H401" s="2"/>
      <c r="I401" s="61"/>
      <c r="J401" s="2"/>
      <c r="K401" s="2"/>
      <c r="L401" s="2"/>
      <c r="M401" s="2"/>
      <c r="N401" s="2"/>
      <c r="O401" s="2"/>
      <c r="P401" s="2"/>
    </row>
    <row r="402" spans="1:16" ht="15.75">
      <c r="A402" s="59"/>
      <c r="B402" s="60"/>
      <c r="C402" s="57"/>
      <c r="D402" s="58"/>
      <c r="F402" s="57"/>
      <c r="G402" s="57"/>
      <c r="H402" s="57"/>
      <c r="I402" s="57"/>
      <c r="J402" s="2"/>
      <c r="K402" s="2"/>
      <c r="L402" s="2"/>
      <c r="M402" s="2"/>
      <c r="N402" s="2"/>
      <c r="O402" s="2"/>
      <c r="P402" s="2"/>
    </row>
    <row r="403" spans="1:16" ht="15.75">
      <c r="A403" s="59"/>
      <c r="B403" s="60"/>
      <c r="C403" s="57"/>
      <c r="D403" s="58"/>
      <c r="F403" s="57"/>
      <c r="G403" s="57"/>
      <c r="H403" s="57"/>
      <c r="I403" s="57"/>
      <c r="J403" s="57"/>
      <c r="K403" s="2"/>
      <c r="L403" s="2"/>
      <c r="M403" s="2"/>
      <c r="N403" s="2"/>
      <c r="O403" s="2"/>
      <c r="P403" s="2"/>
    </row>
    <row r="404" spans="1:16" ht="15.75">
      <c r="A404" s="59"/>
      <c r="B404" s="60"/>
      <c r="C404" s="57"/>
      <c r="D404" s="58"/>
      <c r="F404" s="57"/>
      <c r="G404" s="57"/>
      <c r="H404" s="57"/>
      <c r="I404" s="57"/>
      <c r="J404" s="57"/>
      <c r="K404" s="2"/>
      <c r="L404" s="2"/>
      <c r="M404" s="2"/>
      <c r="N404" s="2"/>
      <c r="O404" s="2"/>
      <c r="P404" s="2"/>
    </row>
    <row r="405" spans="1:16" ht="15.75">
      <c r="A405" s="59"/>
      <c r="B405" s="60"/>
      <c r="C405" s="57"/>
      <c r="D405" s="58"/>
      <c r="F405" s="57"/>
      <c r="G405" s="57"/>
      <c r="H405" s="57"/>
      <c r="I405" s="57"/>
      <c r="J405" s="57"/>
      <c r="K405" s="2"/>
      <c r="L405" s="2"/>
      <c r="M405" s="2"/>
      <c r="N405" s="2"/>
      <c r="O405" s="2"/>
      <c r="P405" s="2"/>
    </row>
    <row r="406" spans="1:16" ht="15.75">
      <c r="A406" s="59" t="s">
        <v>19</v>
      </c>
      <c r="B406" s="62" t="s">
        <v>20</v>
      </c>
      <c r="C406" s="63" t="s">
        <v>21</v>
      </c>
      <c r="D406" s="58"/>
      <c r="F406" s="64" t="s">
        <v>22</v>
      </c>
      <c r="G406" s="64" t="s">
        <v>23</v>
      </c>
      <c r="H406" s="2"/>
      <c r="I406" s="2"/>
      <c r="J406" s="2"/>
      <c r="K406" s="2"/>
      <c r="L406" s="2"/>
      <c r="M406" s="2"/>
      <c r="N406" s="2"/>
      <c r="O406" s="2"/>
      <c r="P406" s="2"/>
    </row>
    <row r="407" spans="1:16" ht="15.75">
      <c r="A407" s="59"/>
      <c r="B407" s="65" t="s">
        <v>24</v>
      </c>
      <c r="C407" s="66" t="s">
        <v>25</v>
      </c>
      <c r="D407" s="58"/>
      <c r="F407" s="67" t="s">
        <v>26</v>
      </c>
      <c r="G407" s="67" t="s">
        <v>27</v>
      </c>
      <c r="H407" s="2"/>
      <c r="I407" s="2"/>
      <c r="J407" s="2"/>
      <c r="K407" s="2"/>
      <c r="L407" s="2"/>
      <c r="M407" s="2"/>
      <c r="N407" s="2"/>
      <c r="O407" s="2"/>
      <c r="P407" s="2"/>
    </row>
    <row r="408" spans="1:16">
      <c r="K408" s="114">
        <v>1.2999999999999999E-2</v>
      </c>
    </row>
    <row r="409" spans="1:16">
      <c r="K409" s="2" t="s">
        <v>240</v>
      </c>
    </row>
    <row r="410" spans="1:16" ht="15.75">
      <c r="A410" s="3" t="s">
        <v>0</v>
      </c>
      <c r="B410" s="4"/>
      <c r="C410" s="5"/>
      <c r="D410" s="5"/>
      <c r="E410" s="3"/>
      <c r="F410" s="6"/>
      <c r="G410" s="6"/>
      <c r="H410" s="6"/>
      <c r="I410" s="6"/>
      <c r="J410" s="7"/>
      <c r="L410" s="2"/>
      <c r="M410" s="2"/>
      <c r="N410" s="2"/>
      <c r="O410" s="2"/>
      <c r="P410" s="2"/>
    </row>
    <row r="411" spans="1:16" ht="15.75">
      <c r="A411" s="8" t="s">
        <v>239</v>
      </c>
      <c r="B411" s="3"/>
      <c r="C411" s="3"/>
      <c r="D411" s="3"/>
      <c r="E411" s="3"/>
      <c r="F411" s="6"/>
      <c r="G411" s="6"/>
      <c r="H411" s="6"/>
      <c r="I411" s="2"/>
      <c r="J411" s="7"/>
      <c r="L411" s="2"/>
      <c r="M411" s="2"/>
      <c r="N411" s="2"/>
      <c r="O411" s="2"/>
      <c r="P411" s="2"/>
    </row>
    <row r="412" spans="1:16" ht="15.75">
      <c r="A412" s="9"/>
      <c r="B412" s="9" t="s">
        <v>1</v>
      </c>
      <c r="C412" s="10" t="s">
        <v>2</v>
      </c>
      <c r="D412" s="11" t="s">
        <v>3</v>
      </c>
      <c r="E412" s="12" t="s">
        <v>4</v>
      </c>
      <c r="F412" s="10" t="s">
        <v>5</v>
      </c>
      <c r="G412" s="13" t="s">
        <v>6</v>
      </c>
      <c r="H412" s="14" t="s">
        <v>6</v>
      </c>
      <c r="I412" s="14" t="s">
        <v>6</v>
      </c>
      <c r="J412" s="15" t="s">
        <v>7</v>
      </c>
      <c r="K412" s="16" t="s">
        <v>8</v>
      </c>
      <c r="L412" s="17" t="s">
        <v>9</v>
      </c>
      <c r="M412" s="17" t="s">
        <v>9</v>
      </c>
      <c r="N412" s="17" t="s">
        <v>10</v>
      </c>
      <c r="O412" s="9" t="s">
        <v>11</v>
      </c>
      <c r="P412" s="18" t="s">
        <v>12</v>
      </c>
    </row>
    <row r="413" spans="1:16" ht="15.75">
      <c r="A413" s="19"/>
      <c r="B413" s="19"/>
      <c r="C413" s="20"/>
      <c r="D413" s="21"/>
      <c r="E413" s="22"/>
      <c r="F413" s="20"/>
      <c r="G413" s="23" t="s">
        <v>29</v>
      </c>
      <c r="H413" s="24" t="s">
        <v>28</v>
      </c>
      <c r="I413" s="24" t="s">
        <v>32</v>
      </c>
      <c r="J413" s="23"/>
      <c r="K413" s="24"/>
      <c r="L413" s="25" t="s">
        <v>13</v>
      </c>
      <c r="M413" s="25" t="s">
        <v>14</v>
      </c>
      <c r="N413" s="25" t="s">
        <v>15</v>
      </c>
      <c r="O413" s="19"/>
      <c r="P413" s="26"/>
    </row>
    <row r="414" spans="1:16" ht="15.75">
      <c r="A414" s="19"/>
      <c r="B414" s="19"/>
      <c r="C414" s="27"/>
      <c r="D414" s="21"/>
      <c r="E414" s="22"/>
      <c r="F414" s="20"/>
      <c r="G414" s="28"/>
      <c r="H414" s="24" t="s">
        <v>29</v>
      </c>
      <c r="I414" s="24" t="s">
        <v>33</v>
      </c>
      <c r="J414" s="23"/>
      <c r="K414" s="24"/>
      <c r="L414" s="25"/>
      <c r="M414" s="25"/>
      <c r="N414" s="25"/>
      <c r="O414" s="19"/>
      <c r="P414" s="26"/>
    </row>
    <row r="415" spans="1:16" ht="15.75">
      <c r="A415" s="29"/>
      <c r="B415" s="29"/>
      <c r="C415" s="30"/>
      <c r="D415" s="31"/>
      <c r="E415" s="32"/>
      <c r="F415" s="33"/>
      <c r="G415" s="34"/>
      <c r="H415" s="35" t="s">
        <v>30</v>
      </c>
      <c r="I415" s="34"/>
      <c r="J415" s="36"/>
      <c r="K415" s="35"/>
      <c r="L415" s="37"/>
      <c r="M415" s="37"/>
      <c r="N415" s="37"/>
      <c r="O415" s="29"/>
      <c r="P415" s="38"/>
    </row>
    <row r="416" spans="1:16" ht="15.75">
      <c r="A416" s="39"/>
      <c r="B416" s="40"/>
      <c r="C416" s="41"/>
      <c r="D416" s="42"/>
      <c r="E416" s="43"/>
      <c r="F416" s="41"/>
      <c r="G416" s="44"/>
      <c r="H416" s="44"/>
      <c r="I416" s="44"/>
      <c r="J416" s="2"/>
      <c r="K416" s="44"/>
      <c r="L416" s="25"/>
      <c r="M416" s="25"/>
      <c r="N416" s="25"/>
      <c r="O416" s="45"/>
      <c r="P416" s="46"/>
    </row>
    <row r="417" spans="1:16" ht="15.75">
      <c r="A417" s="39">
        <v>1</v>
      </c>
      <c r="B417" s="49" t="s">
        <v>253</v>
      </c>
      <c r="C417" s="41" t="s">
        <v>254</v>
      </c>
      <c r="D417" s="47" t="s">
        <v>255</v>
      </c>
      <c r="E417" s="48">
        <v>43222</v>
      </c>
      <c r="F417" s="70" t="s">
        <v>256</v>
      </c>
      <c r="G417" s="44">
        <v>0</v>
      </c>
      <c r="H417" s="44">
        <v>0</v>
      </c>
      <c r="I417" s="44">
        <v>0</v>
      </c>
      <c r="J417" s="44">
        <v>0</v>
      </c>
      <c r="K417" s="44">
        <v>125806</v>
      </c>
      <c r="L417" s="25">
        <f t="shared" ref="L417" si="84">SUM(G417:K417)</f>
        <v>125806</v>
      </c>
      <c r="M417" s="25">
        <f>10000000-L417</f>
        <v>9874194</v>
      </c>
      <c r="N417" s="25">
        <f t="shared" ref="N417" si="85">+L417+M417</f>
        <v>10000000</v>
      </c>
      <c r="O417" s="69" t="s">
        <v>257</v>
      </c>
      <c r="P417" s="21" t="s">
        <v>42</v>
      </c>
    </row>
    <row r="418" spans="1:16" ht="15.75">
      <c r="A418" s="39"/>
      <c r="B418" s="49"/>
      <c r="C418" s="41"/>
      <c r="D418" s="2"/>
      <c r="E418" s="43"/>
      <c r="F418" s="41"/>
      <c r="G418" s="44"/>
      <c r="H418" s="44"/>
      <c r="I418" s="44"/>
      <c r="J418" s="2"/>
      <c r="K418" s="44"/>
      <c r="L418" s="25"/>
      <c r="M418" s="25"/>
      <c r="N418" s="25"/>
      <c r="O418" s="71"/>
      <c r="P418" s="68"/>
    </row>
    <row r="419" spans="1:16" ht="16.5" thickBot="1">
      <c r="A419" s="50"/>
      <c r="B419" s="51"/>
      <c r="C419" s="52"/>
      <c r="D419" s="53"/>
      <c r="E419" s="52"/>
      <c r="F419" s="54"/>
      <c r="G419" s="55">
        <f t="shared" ref="G419:N419" si="86">SUM(G417:G418)</f>
        <v>0</v>
      </c>
      <c r="H419" s="55">
        <f t="shared" si="86"/>
        <v>0</v>
      </c>
      <c r="I419" s="55">
        <f t="shared" si="86"/>
        <v>0</v>
      </c>
      <c r="J419" s="55">
        <f t="shared" si="86"/>
        <v>0</v>
      </c>
      <c r="K419" s="55">
        <f t="shared" si="86"/>
        <v>125806</v>
      </c>
      <c r="L419" s="55">
        <f t="shared" si="86"/>
        <v>125806</v>
      </c>
      <c r="M419" s="55">
        <f t="shared" si="86"/>
        <v>9874194</v>
      </c>
      <c r="N419" s="55">
        <f t="shared" si="86"/>
        <v>10000000</v>
      </c>
      <c r="O419" s="56"/>
      <c r="P419" s="56"/>
    </row>
    <row r="420" spans="1:16" ht="15.75" thickTop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ht="15.75">
      <c r="A421" s="5"/>
      <c r="B421" s="57" t="s">
        <v>247</v>
      </c>
      <c r="C421" s="4"/>
      <c r="D421" s="58"/>
      <c r="E421" s="2"/>
      <c r="F421" s="57"/>
      <c r="G421" s="57"/>
      <c r="H421" s="57"/>
      <c r="I421" s="57"/>
      <c r="J421" s="57"/>
      <c r="K421" s="2"/>
      <c r="L421" s="2"/>
      <c r="M421" s="2"/>
      <c r="N421" s="2"/>
      <c r="O421" s="2"/>
      <c r="P421" s="2"/>
    </row>
    <row r="422" spans="1:16" ht="15.75">
      <c r="A422" s="59"/>
      <c r="B422" s="60" t="s">
        <v>16</v>
      </c>
      <c r="C422" s="57" t="s">
        <v>17</v>
      </c>
      <c r="D422" s="58"/>
      <c r="F422" s="116" t="s">
        <v>18</v>
      </c>
      <c r="G422" s="116"/>
      <c r="H422" s="2"/>
      <c r="I422" s="61"/>
      <c r="J422" s="2"/>
      <c r="K422" s="2"/>
      <c r="L422" s="2"/>
      <c r="M422" s="2"/>
      <c r="N422" s="2"/>
      <c r="O422" s="2"/>
      <c r="P422" s="2"/>
    </row>
    <row r="423" spans="1:16" ht="15.75">
      <c r="A423" s="59"/>
      <c r="B423" s="60"/>
      <c r="C423" s="57"/>
      <c r="D423" s="58"/>
      <c r="F423" s="57"/>
      <c r="G423" s="57"/>
      <c r="H423" s="57"/>
      <c r="I423" s="57"/>
      <c r="J423" s="2"/>
      <c r="K423" s="2"/>
      <c r="L423" s="2"/>
      <c r="M423" s="2"/>
      <c r="N423" s="2"/>
      <c r="O423" s="2"/>
      <c r="P423" s="2"/>
    </row>
    <row r="424" spans="1:16" ht="15.75">
      <c r="A424" s="59"/>
      <c r="B424" s="60"/>
      <c r="C424" s="57"/>
      <c r="D424" s="58"/>
      <c r="F424" s="57"/>
      <c r="G424" s="57"/>
      <c r="H424" s="57"/>
      <c r="I424" s="57"/>
      <c r="J424" s="57"/>
      <c r="K424" s="2"/>
      <c r="L424" s="2"/>
      <c r="M424" s="2"/>
      <c r="N424" s="2"/>
      <c r="O424" s="2"/>
      <c r="P424" s="2"/>
    </row>
    <row r="425" spans="1:16" ht="15.75">
      <c r="A425" s="59"/>
      <c r="B425" s="60"/>
      <c r="C425" s="57"/>
      <c r="D425" s="58"/>
      <c r="F425" s="57"/>
      <c r="G425" s="57"/>
      <c r="H425" s="57"/>
      <c r="I425" s="57"/>
      <c r="J425" s="57"/>
      <c r="K425" s="2"/>
      <c r="L425" s="2"/>
      <c r="M425" s="2"/>
      <c r="N425" s="2"/>
      <c r="O425" s="2"/>
      <c r="P425" s="2"/>
    </row>
    <row r="426" spans="1:16" ht="15.75">
      <c r="A426" s="59"/>
      <c r="B426" s="60"/>
      <c r="C426" s="57"/>
      <c r="D426" s="58"/>
      <c r="F426" s="57"/>
      <c r="G426" s="57"/>
      <c r="H426" s="57"/>
      <c r="I426" s="57"/>
      <c r="J426" s="57"/>
      <c r="K426" s="2"/>
      <c r="L426" s="2"/>
      <c r="M426" s="2"/>
      <c r="N426" s="2"/>
      <c r="O426" s="2"/>
      <c r="P426" s="2"/>
    </row>
    <row r="427" spans="1:16" ht="15.75">
      <c r="A427" s="59" t="s">
        <v>19</v>
      </c>
      <c r="B427" s="62" t="s">
        <v>20</v>
      </c>
      <c r="C427" s="63" t="s">
        <v>21</v>
      </c>
      <c r="D427" s="58"/>
      <c r="F427" s="64" t="s">
        <v>22</v>
      </c>
      <c r="G427" s="64" t="s">
        <v>23</v>
      </c>
      <c r="H427" s="2"/>
      <c r="I427" s="2"/>
      <c r="J427" s="2"/>
      <c r="K427" s="2"/>
      <c r="L427" s="2"/>
      <c r="M427" s="2"/>
      <c r="N427" s="2"/>
      <c r="O427" s="2"/>
      <c r="P427" s="2"/>
    </row>
    <row r="428" spans="1:16" ht="15.75">
      <c r="A428" s="59"/>
      <c r="B428" s="65" t="s">
        <v>24</v>
      </c>
      <c r="C428" s="66" t="s">
        <v>25</v>
      </c>
      <c r="D428" s="58"/>
      <c r="F428" s="67" t="s">
        <v>26</v>
      </c>
      <c r="G428" s="67" t="s">
        <v>27</v>
      </c>
      <c r="H428" s="2"/>
      <c r="I428" s="2"/>
      <c r="J428" s="2"/>
      <c r="K428" s="2"/>
      <c r="L428" s="2"/>
      <c r="M428" s="2"/>
      <c r="N428" s="2"/>
      <c r="O428" s="2"/>
      <c r="P428" s="2"/>
    </row>
    <row r="429" spans="1:16">
      <c r="K429" s="114">
        <v>1.2999999999999999E-2</v>
      </c>
    </row>
    <row r="430" spans="1:16">
      <c r="K430" s="2" t="s">
        <v>240</v>
      </c>
    </row>
    <row r="431" spans="1:16" ht="15.75">
      <c r="A431" s="3" t="s">
        <v>0</v>
      </c>
      <c r="B431" s="4"/>
      <c r="C431" s="5"/>
      <c r="D431" s="5"/>
      <c r="E431" s="3"/>
      <c r="F431" s="6"/>
      <c r="G431" s="6"/>
      <c r="H431" s="6"/>
      <c r="I431" s="6"/>
      <c r="J431" s="7"/>
      <c r="L431" s="2"/>
      <c r="M431" s="2"/>
      <c r="N431" s="2"/>
      <c r="O431" s="2"/>
      <c r="P431" s="2"/>
    </row>
    <row r="432" spans="1:16" ht="15.75">
      <c r="A432" s="8" t="s">
        <v>239</v>
      </c>
      <c r="B432" s="3"/>
      <c r="C432" s="3"/>
      <c r="D432" s="3"/>
      <c r="E432" s="3"/>
      <c r="F432" s="6"/>
      <c r="G432" s="6"/>
      <c r="H432" s="6"/>
      <c r="I432" s="2"/>
      <c r="J432" s="7"/>
      <c r="L432" s="2"/>
      <c r="M432" s="2"/>
      <c r="N432" s="2"/>
      <c r="O432" s="2"/>
      <c r="P432" s="2"/>
    </row>
    <row r="433" spans="1:16" ht="15.75">
      <c r="A433" s="9"/>
      <c r="B433" s="9" t="s">
        <v>1</v>
      </c>
      <c r="C433" s="10" t="s">
        <v>2</v>
      </c>
      <c r="D433" s="11" t="s">
        <v>3</v>
      </c>
      <c r="E433" s="12" t="s">
        <v>4</v>
      </c>
      <c r="F433" s="10" t="s">
        <v>5</v>
      </c>
      <c r="G433" s="13" t="s">
        <v>6</v>
      </c>
      <c r="H433" s="14" t="s">
        <v>6</v>
      </c>
      <c r="I433" s="14" t="s">
        <v>6</v>
      </c>
      <c r="J433" s="15" t="s">
        <v>7</v>
      </c>
      <c r="K433" s="16" t="s">
        <v>8</v>
      </c>
      <c r="L433" s="17" t="s">
        <v>9</v>
      </c>
      <c r="M433" s="17" t="s">
        <v>9</v>
      </c>
      <c r="N433" s="17" t="s">
        <v>10</v>
      </c>
      <c r="O433" s="9" t="s">
        <v>11</v>
      </c>
      <c r="P433" s="18" t="s">
        <v>12</v>
      </c>
    </row>
    <row r="434" spans="1:16" ht="15.75">
      <c r="A434" s="19"/>
      <c r="B434" s="19"/>
      <c r="C434" s="20"/>
      <c r="D434" s="21"/>
      <c r="E434" s="22"/>
      <c r="F434" s="20"/>
      <c r="G434" s="23" t="s">
        <v>29</v>
      </c>
      <c r="H434" s="24" t="s">
        <v>28</v>
      </c>
      <c r="I434" s="24" t="s">
        <v>32</v>
      </c>
      <c r="J434" s="23"/>
      <c r="K434" s="24"/>
      <c r="L434" s="25" t="s">
        <v>13</v>
      </c>
      <c r="M434" s="25" t="s">
        <v>14</v>
      </c>
      <c r="N434" s="25" t="s">
        <v>15</v>
      </c>
      <c r="O434" s="19"/>
      <c r="P434" s="26"/>
    </row>
    <row r="435" spans="1:16" ht="15.75">
      <c r="A435" s="19"/>
      <c r="B435" s="19"/>
      <c r="C435" s="27"/>
      <c r="D435" s="21"/>
      <c r="E435" s="22"/>
      <c r="F435" s="20"/>
      <c r="G435" s="28"/>
      <c r="H435" s="24" t="s">
        <v>29</v>
      </c>
      <c r="I435" s="24" t="s">
        <v>33</v>
      </c>
      <c r="J435" s="23"/>
      <c r="K435" s="24"/>
      <c r="L435" s="25"/>
      <c r="M435" s="25"/>
      <c r="N435" s="25"/>
      <c r="O435" s="19"/>
      <c r="P435" s="26"/>
    </row>
    <row r="436" spans="1:16" ht="15.75">
      <c r="A436" s="29"/>
      <c r="B436" s="29"/>
      <c r="C436" s="30"/>
      <c r="D436" s="31"/>
      <c r="E436" s="32"/>
      <c r="F436" s="33"/>
      <c r="G436" s="34"/>
      <c r="H436" s="35" t="s">
        <v>30</v>
      </c>
      <c r="I436" s="34"/>
      <c r="J436" s="36"/>
      <c r="K436" s="35"/>
      <c r="L436" s="37"/>
      <c r="M436" s="37"/>
      <c r="N436" s="37"/>
      <c r="O436" s="29"/>
      <c r="P436" s="38"/>
    </row>
    <row r="437" spans="1:16" ht="15.75">
      <c r="A437" s="39"/>
      <c r="B437" s="40"/>
      <c r="C437" s="41"/>
      <c r="D437" s="42"/>
      <c r="E437" s="43"/>
      <c r="F437" s="41"/>
      <c r="G437" s="44"/>
      <c r="H437" s="44"/>
      <c r="I437" s="44"/>
      <c r="J437" s="2"/>
      <c r="K437" s="44"/>
      <c r="L437" s="25"/>
      <c r="M437" s="25"/>
      <c r="N437" s="25"/>
      <c r="O437" s="45"/>
      <c r="P437" s="46"/>
    </row>
    <row r="438" spans="1:16" ht="15.75">
      <c r="A438" s="39">
        <v>1</v>
      </c>
      <c r="B438" s="49" t="s">
        <v>258</v>
      </c>
      <c r="C438" s="41" t="s">
        <v>259</v>
      </c>
      <c r="D438" s="47" t="s">
        <v>260</v>
      </c>
      <c r="E438" s="48">
        <v>43222</v>
      </c>
      <c r="F438" s="70" t="s">
        <v>261</v>
      </c>
      <c r="G438" s="44">
        <v>0</v>
      </c>
      <c r="H438" s="44">
        <v>0</v>
      </c>
      <c r="I438" s="44">
        <v>0</v>
      </c>
      <c r="J438" s="44">
        <v>0</v>
      </c>
      <c r="K438" s="44">
        <v>62903</v>
      </c>
      <c r="L438" s="25">
        <f t="shared" ref="L438" si="87">SUM(G438:K438)</f>
        <v>62903</v>
      </c>
      <c r="M438" s="25">
        <f>5000000-L438</f>
        <v>4937097</v>
      </c>
      <c r="N438" s="25">
        <f t="shared" ref="N438" si="88">+L438+M438</f>
        <v>5000000</v>
      </c>
      <c r="O438" s="69" t="s">
        <v>34</v>
      </c>
      <c r="P438" s="21" t="s">
        <v>42</v>
      </c>
    </row>
    <row r="439" spans="1:16" ht="15.75">
      <c r="A439" s="39">
        <v>2</v>
      </c>
      <c r="B439" s="49" t="s">
        <v>262</v>
      </c>
      <c r="C439" s="41" t="s">
        <v>263</v>
      </c>
      <c r="D439" s="47" t="s">
        <v>264</v>
      </c>
      <c r="E439" s="48">
        <v>43222</v>
      </c>
      <c r="F439" s="70" t="s">
        <v>265</v>
      </c>
      <c r="G439" s="44">
        <v>0</v>
      </c>
      <c r="H439" s="44">
        <v>0</v>
      </c>
      <c r="I439" s="44">
        <v>0</v>
      </c>
      <c r="J439" s="44">
        <v>0</v>
      </c>
      <c r="K439" s="44">
        <v>94355</v>
      </c>
      <c r="L439" s="25">
        <f t="shared" ref="L439" si="89">SUM(G439:K439)</f>
        <v>94355</v>
      </c>
      <c r="M439" s="25">
        <f>7500000-L439</f>
        <v>7405645</v>
      </c>
      <c r="N439" s="25">
        <f t="shared" ref="N439" si="90">+L439+M439</f>
        <v>7500000</v>
      </c>
      <c r="O439" s="69" t="s">
        <v>34</v>
      </c>
      <c r="P439" s="21" t="s">
        <v>42</v>
      </c>
    </row>
    <row r="440" spans="1:16" ht="15.75">
      <c r="A440" s="39">
        <v>3</v>
      </c>
      <c r="B440" s="49" t="s">
        <v>266</v>
      </c>
      <c r="C440" s="41" t="s">
        <v>267</v>
      </c>
      <c r="D440" s="47" t="s">
        <v>268</v>
      </c>
      <c r="E440" s="48">
        <v>43222</v>
      </c>
      <c r="F440" s="70" t="s">
        <v>269</v>
      </c>
      <c r="G440" s="44">
        <v>0</v>
      </c>
      <c r="H440" s="44">
        <v>0</v>
      </c>
      <c r="I440" s="44">
        <v>0</v>
      </c>
      <c r="J440" s="44">
        <v>0</v>
      </c>
      <c r="K440" s="44">
        <v>94355</v>
      </c>
      <c r="L440" s="25">
        <f t="shared" ref="L440" si="91">SUM(G440:K440)</f>
        <v>94355</v>
      </c>
      <c r="M440" s="25">
        <f>7500000-L440</f>
        <v>7405645</v>
      </c>
      <c r="N440" s="25">
        <f t="shared" ref="N440" si="92">+L440+M440</f>
        <v>7500000</v>
      </c>
      <c r="O440" s="69" t="s">
        <v>234</v>
      </c>
      <c r="P440" s="21" t="s">
        <v>42</v>
      </c>
    </row>
    <row r="441" spans="1:16" ht="15.75">
      <c r="A441" s="39"/>
      <c r="B441" s="49"/>
      <c r="C441" s="41"/>
      <c r="D441" s="2"/>
      <c r="E441" s="43"/>
      <c r="F441" s="41"/>
      <c r="G441" s="44"/>
      <c r="H441" s="44"/>
      <c r="I441" s="44"/>
      <c r="J441" s="2"/>
      <c r="K441" s="44"/>
      <c r="L441" s="25"/>
      <c r="M441" s="25"/>
      <c r="N441" s="25"/>
      <c r="O441" s="71"/>
      <c r="P441" s="68"/>
    </row>
    <row r="442" spans="1:16" ht="16.5" thickBot="1">
      <c r="A442" s="50"/>
      <c r="B442" s="51"/>
      <c r="C442" s="52"/>
      <c r="D442" s="53"/>
      <c r="E442" s="52"/>
      <c r="F442" s="54"/>
      <c r="G442" s="55">
        <f>SUM(G438:G441)</f>
        <v>0</v>
      </c>
      <c r="H442" s="55">
        <f t="shared" ref="H442:N442" si="93">SUM(H438:H441)</f>
        <v>0</v>
      </c>
      <c r="I442" s="55">
        <f t="shared" si="93"/>
        <v>0</v>
      </c>
      <c r="J442" s="55">
        <f t="shared" si="93"/>
        <v>0</v>
      </c>
      <c r="K442" s="55">
        <f t="shared" si="93"/>
        <v>251613</v>
      </c>
      <c r="L442" s="55">
        <f t="shared" si="93"/>
        <v>251613</v>
      </c>
      <c r="M442" s="55">
        <f t="shared" si="93"/>
        <v>19748387</v>
      </c>
      <c r="N442" s="55">
        <f t="shared" si="93"/>
        <v>20000000</v>
      </c>
      <c r="O442" s="56"/>
      <c r="P442" s="56"/>
    </row>
    <row r="443" spans="1:16" ht="15.75" thickTop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ht="15.75">
      <c r="A444" s="5"/>
      <c r="B444" s="57" t="s">
        <v>247</v>
      </c>
      <c r="C444" s="4"/>
      <c r="D444" s="58"/>
      <c r="E444" s="2"/>
      <c r="F444" s="57"/>
      <c r="G444" s="57"/>
      <c r="H444" s="57"/>
      <c r="I444" s="57"/>
      <c r="J444" s="57"/>
      <c r="K444" s="2"/>
      <c r="L444" s="2"/>
      <c r="M444" s="2"/>
      <c r="N444" s="2"/>
      <c r="O444" s="2"/>
      <c r="P444" s="2"/>
    </row>
    <row r="445" spans="1:16" ht="15.75">
      <c r="A445" s="59"/>
      <c r="B445" s="60" t="s">
        <v>16</v>
      </c>
      <c r="C445" s="57" t="s">
        <v>17</v>
      </c>
      <c r="D445" s="58"/>
      <c r="F445" s="116" t="s">
        <v>18</v>
      </c>
      <c r="G445" s="116"/>
      <c r="H445" s="2"/>
      <c r="I445" s="61"/>
      <c r="J445" s="2"/>
      <c r="K445" s="2"/>
      <c r="L445" s="2"/>
      <c r="M445" s="2"/>
      <c r="N445" s="2"/>
      <c r="O445" s="2"/>
      <c r="P445" s="2"/>
    </row>
    <row r="446" spans="1:16" ht="15.75">
      <c r="A446" s="59"/>
      <c r="B446" s="60"/>
      <c r="C446" s="57"/>
      <c r="D446" s="58"/>
      <c r="F446" s="57"/>
      <c r="G446" s="57"/>
      <c r="H446" s="57"/>
      <c r="I446" s="57"/>
      <c r="J446" s="2"/>
      <c r="K446" s="2"/>
      <c r="L446" s="2"/>
      <c r="M446" s="2"/>
      <c r="N446" s="2"/>
      <c r="O446" s="2"/>
      <c r="P446" s="2"/>
    </row>
    <row r="447" spans="1:16" ht="15.75">
      <c r="A447" s="59"/>
      <c r="B447" s="60"/>
      <c r="C447" s="57"/>
      <c r="D447" s="58"/>
      <c r="F447" s="57"/>
      <c r="G447" s="57"/>
      <c r="H447" s="57"/>
      <c r="I447" s="57"/>
      <c r="J447" s="57"/>
      <c r="K447" s="2"/>
      <c r="L447" s="2"/>
      <c r="M447" s="2"/>
      <c r="N447" s="2"/>
      <c r="O447" s="2"/>
      <c r="P447" s="2"/>
    </row>
    <row r="448" spans="1:16" ht="15.75">
      <c r="A448" s="59"/>
      <c r="B448" s="60"/>
      <c r="C448" s="57"/>
      <c r="D448" s="58"/>
      <c r="F448" s="57"/>
      <c r="G448" s="57"/>
      <c r="H448" s="57"/>
      <c r="I448" s="57"/>
      <c r="J448" s="57"/>
      <c r="K448" s="2"/>
      <c r="L448" s="2"/>
      <c r="M448" s="2"/>
      <c r="N448" s="2"/>
      <c r="O448" s="2"/>
      <c r="P448" s="2"/>
    </row>
    <row r="449" spans="1:16" ht="15.75">
      <c r="A449" s="59"/>
      <c r="B449" s="60"/>
      <c r="C449" s="57"/>
      <c r="D449" s="58"/>
      <c r="F449" s="57"/>
      <c r="G449" s="57"/>
      <c r="H449" s="57"/>
      <c r="I449" s="57"/>
      <c r="J449" s="57"/>
      <c r="K449" s="2"/>
      <c r="L449" s="2"/>
      <c r="M449" s="2"/>
      <c r="N449" s="2"/>
      <c r="O449" s="2"/>
      <c r="P449" s="2"/>
    </row>
    <row r="450" spans="1:16" ht="15.75">
      <c r="A450" s="59" t="s">
        <v>19</v>
      </c>
      <c r="B450" s="62" t="s">
        <v>20</v>
      </c>
      <c r="C450" s="63" t="s">
        <v>21</v>
      </c>
      <c r="D450" s="58"/>
      <c r="F450" s="64" t="s">
        <v>22</v>
      </c>
      <c r="G450" s="64" t="s">
        <v>23</v>
      </c>
      <c r="H450" s="2"/>
      <c r="I450" s="2"/>
      <c r="J450" s="2"/>
      <c r="K450" s="2"/>
      <c r="L450" s="2"/>
      <c r="M450" s="2"/>
      <c r="N450" s="2"/>
      <c r="O450" s="2"/>
      <c r="P450" s="2"/>
    </row>
    <row r="451" spans="1:16" ht="15.75">
      <c r="A451" s="59"/>
      <c r="B451" s="65" t="s">
        <v>24</v>
      </c>
      <c r="C451" s="66" t="s">
        <v>25</v>
      </c>
      <c r="D451" s="58"/>
      <c r="F451" s="67" t="s">
        <v>26</v>
      </c>
      <c r="G451" s="67" t="s">
        <v>27</v>
      </c>
      <c r="H451" s="2"/>
      <c r="I451" s="2"/>
      <c r="J451" s="2"/>
      <c r="K451" s="2"/>
      <c r="L451" s="2"/>
      <c r="M451" s="2"/>
      <c r="N451" s="2"/>
      <c r="O451" s="2"/>
      <c r="P451" s="2"/>
    </row>
    <row r="452" spans="1:16">
      <c r="K452" s="114">
        <v>1.2999999999999999E-2</v>
      </c>
    </row>
    <row r="453" spans="1:16">
      <c r="K453" s="2" t="s">
        <v>270</v>
      </c>
    </row>
    <row r="454" spans="1:16" ht="15.75">
      <c r="A454" s="3" t="s">
        <v>0</v>
      </c>
      <c r="B454" s="4"/>
      <c r="C454" s="5"/>
      <c r="D454" s="5"/>
      <c r="E454" s="3"/>
      <c r="F454" s="6"/>
      <c r="G454" s="6"/>
      <c r="H454" s="6"/>
      <c r="I454" s="6"/>
      <c r="J454" s="7"/>
      <c r="L454" s="2"/>
      <c r="M454" s="2"/>
      <c r="N454" s="2"/>
      <c r="O454" s="2"/>
      <c r="P454" s="2"/>
    </row>
    <row r="455" spans="1:16" ht="15.75">
      <c r="A455" s="8" t="s">
        <v>271</v>
      </c>
      <c r="B455" s="3"/>
      <c r="C455" s="3"/>
      <c r="D455" s="3"/>
      <c r="E455" s="3"/>
      <c r="F455" s="6"/>
      <c r="G455" s="6"/>
      <c r="H455" s="6"/>
      <c r="I455" s="2"/>
      <c r="J455" s="7"/>
      <c r="L455" s="2"/>
      <c r="M455" s="2"/>
      <c r="N455" s="2"/>
      <c r="O455" s="2"/>
      <c r="P455" s="2"/>
    </row>
    <row r="456" spans="1:16" ht="15.75">
      <c r="A456" s="9"/>
      <c r="B456" s="9" t="s">
        <v>1</v>
      </c>
      <c r="C456" s="10" t="s">
        <v>2</v>
      </c>
      <c r="D456" s="11" t="s">
        <v>3</v>
      </c>
      <c r="E456" s="12" t="s">
        <v>4</v>
      </c>
      <c r="F456" s="10" t="s">
        <v>5</v>
      </c>
      <c r="G456" s="13" t="s">
        <v>6</v>
      </c>
      <c r="H456" s="14" t="s">
        <v>6</v>
      </c>
      <c r="I456" s="14" t="s">
        <v>6</v>
      </c>
      <c r="J456" s="15" t="s">
        <v>7</v>
      </c>
      <c r="K456" s="16" t="s">
        <v>8</v>
      </c>
      <c r="L456" s="17" t="s">
        <v>9</v>
      </c>
      <c r="M456" s="17" t="s">
        <v>9</v>
      </c>
      <c r="N456" s="17" t="s">
        <v>10</v>
      </c>
      <c r="O456" s="9" t="s">
        <v>11</v>
      </c>
      <c r="P456" s="18" t="s">
        <v>12</v>
      </c>
    </row>
    <row r="457" spans="1:16" ht="15.75">
      <c r="A457" s="19"/>
      <c r="B457" s="19"/>
      <c r="C457" s="20"/>
      <c r="D457" s="21"/>
      <c r="E457" s="22"/>
      <c r="F457" s="20"/>
      <c r="G457" s="23" t="s">
        <v>29</v>
      </c>
      <c r="H457" s="24" t="s">
        <v>28</v>
      </c>
      <c r="I457" s="24" t="s">
        <v>32</v>
      </c>
      <c r="J457" s="23"/>
      <c r="K457" s="24"/>
      <c r="L457" s="25" t="s">
        <v>13</v>
      </c>
      <c r="M457" s="25" t="s">
        <v>14</v>
      </c>
      <c r="N457" s="25" t="s">
        <v>15</v>
      </c>
      <c r="O457" s="19"/>
      <c r="P457" s="26"/>
    </row>
    <row r="458" spans="1:16" ht="15.75">
      <c r="A458" s="19"/>
      <c r="B458" s="19"/>
      <c r="C458" s="27"/>
      <c r="D458" s="21"/>
      <c r="E458" s="22"/>
      <c r="F458" s="20"/>
      <c r="G458" s="28"/>
      <c r="H458" s="24" t="s">
        <v>29</v>
      </c>
      <c r="I458" s="24" t="s">
        <v>33</v>
      </c>
      <c r="J458" s="23"/>
      <c r="K458" s="24"/>
      <c r="L458" s="25"/>
      <c r="M458" s="25"/>
      <c r="N458" s="25"/>
      <c r="O458" s="19"/>
      <c r="P458" s="26"/>
    </row>
    <row r="459" spans="1:16" ht="15.75">
      <c r="A459" s="29"/>
      <c r="B459" s="29"/>
      <c r="C459" s="30"/>
      <c r="D459" s="31"/>
      <c r="E459" s="32"/>
      <c r="F459" s="33"/>
      <c r="G459" s="34"/>
      <c r="H459" s="35" t="s">
        <v>30</v>
      </c>
      <c r="I459" s="34"/>
      <c r="J459" s="36"/>
      <c r="K459" s="35"/>
      <c r="L459" s="37"/>
      <c r="M459" s="37"/>
      <c r="N459" s="37"/>
      <c r="O459" s="29"/>
      <c r="P459" s="38"/>
    </row>
    <row r="460" spans="1:16" ht="15.75">
      <c r="A460" s="39"/>
      <c r="B460" s="40"/>
      <c r="C460" s="41"/>
      <c r="D460" s="42"/>
      <c r="E460" s="43"/>
      <c r="F460" s="41"/>
      <c r="G460" s="44"/>
      <c r="H460" s="44"/>
      <c r="I460" s="44"/>
      <c r="J460" s="2"/>
      <c r="K460" s="44"/>
      <c r="L460" s="25"/>
      <c r="M460" s="25"/>
      <c r="N460" s="25"/>
      <c r="O460" s="45"/>
      <c r="P460" s="46"/>
    </row>
    <row r="461" spans="1:16" ht="15.75">
      <c r="A461" s="39">
        <v>1</v>
      </c>
      <c r="B461" s="49" t="s">
        <v>272</v>
      </c>
      <c r="C461" s="41" t="s">
        <v>273</v>
      </c>
      <c r="D461" s="47" t="s">
        <v>274</v>
      </c>
      <c r="E461" s="48">
        <v>43224</v>
      </c>
      <c r="F461" s="70" t="s">
        <v>275</v>
      </c>
      <c r="G461" s="44">
        <v>0</v>
      </c>
      <c r="H461" s="44">
        <v>0</v>
      </c>
      <c r="I461" s="44">
        <v>0</v>
      </c>
      <c r="J461" s="44">
        <v>0</v>
      </c>
      <c r="K461" s="44">
        <v>58710</v>
      </c>
      <c r="L461" s="25">
        <f t="shared" ref="L461" si="94">SUM(G461:K461)</f>
        <v>58710</v>
      </c>
      <c r="M461" s="25">
        <f>5000000-L461</f>
        <v>4941290</v>
      </c>
      <c r="N461" s="25">
        <f t="shared" ref="N461" si="95">+L461+M461</f>
        <v>5000000</v>
      </c>
      <c r="O461" s="69" t="s">
        <v>234</v>
      </c>
      <c r="P461" s="21" t="s">
        <v>42</v>
      </c>
    </row>
    <row r="462" spans="1:16" ht="15.75">
      <c r="A462" s="39">
        <v>2</v>
      </c>
      <c r="B462" s="49" t="s">
        <v>276</v>
      </c>
      <c r="C462" s="41" t="s">
        <v>277</v>
      </c>
      <c r="D462" s="47" t="s">
        <v>278</v>
      </c>
      <c r="E462" s="48">
        <v>43224</v>
      </c>
      <c r="F462" s="70" t="s">
        <v>279</v>
      </c>
      <c r="G462" s="44">
        <v>0</v>
      </c>
      <c r="H462" s="44">
        <v>0</v>
      </c>
      <c r="I462" s="44">
        <v>0</v>
      </c>
      <c r="J462" s="44">
        <v>50000</v>
      </c>
      <c r="K462" s="44">
        <v>176129</v>
      </c>
      <c r="L462" s="25">
        <f t="shared" ref="L462" si="96">SUM(G462:K462)</f>
        <v>226129</v>
      </c>
      <c r="M462" s="25">
        <f>15000000-L462</f>
        <v>14773871</v>
      </c>
      <c r="N462" s="25">
        <f t="shared" ref="N462" si="97">+L462+M462</f>
        <v>15000000</v>
      </c>
      <c r="O462" s="69" t="s">
        <v>34</v>
      </c>
      <c r="P462" s="21" t="s">
        <v>42</v>
      </c>
    </row>
    <row r="463" spans="1:16" ht="15.75">
      <c r="A463" s="39"/>
      <c r="B463" s="49"/>
      <c r="C463" s="41"/>
      <c r="D463" s="2"/>
      <c r="E463" s="43"/>
      <c r="F463" s="41"/>
      <c r="G463" s="44"/>
      <c r="H463" s="44"/>
      <c r="I463" s="44"/>
      <c r="J463" s="2"/>
      <c r="K463" s="44"/>
      <c r="L463" s="25"/>
      <c r="M463" s="25"/>
      <c r="N463" s="25"/>
      <c r="O463" s="71"/>
      <c r="P463" s="68"/>
    </row>
    <row r="464" spans="1:16" ht="16.5" thickBot="1">
      <c r="A464" s="50"/>
      <c r="B464" s="51"/>
      <c r="C464" s="52"/>
      <c r="D464" s="53"/>
      <c r="E464" s="52"/>
      <c r="F464" s="54"/>
      <c r="G464" s="55">
        <f>SUM(G461:G463)</f>
        <v>0</v>
      </c>
      <c r="H464" s="55">
        <f>SUM(H461:H463)</f>
        <v>0</v>
      </c>
      <c r="I464" s="55">
        <f>SUM(I461:I463)</f>
        <v>0</v>
      </c>
      <c r="J464" s="55">
        <f>SUM(J461:J463)</f>
        <v>50000</v>
      </c>
      <c r="K464" s="55">
        <f>SUM(K461:K463)</f>
        <v>234839</v>
      </c>
      <c r="L464" s="55">
        <f>SUM(L461:L463)</f>
        <v>284839</v>
      </c>
      <c r="M464" s="55">
        <f>SUM(M461:M463)</f>
        <v>19715161</v>
      </c>
      <c r="N464" s="55">
        <f>SUM(N461:N463)</f>
        <v>20000000</v>
      </c>
      <c r="O464" s="56"/>
      <c r="P464" s="56"/>
    </row>
    <row r="465" spans="1:16" ht="15.75" thickTop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ht="15.75">
      <c r="A466" s="5"/>
      <c r="B466" s="57" t="s">
        <v>280</v>
      </c>
      <c r="C466" s="4"/>
      <c r="D466" s="58"/>
      <c r="E466" s="2"/>
      <c r="F466" s="57"/>
      <c r="G466" s="57"/>
      <c r="H466" s="57"/>
      <c r="I466" s="57"/>
      <c r="J466" s="57"/>
      <c r="K466" s="2"/>
      <c r="L466" s="2"/>
      <c r="M466" s="2"/>
      <c r="N466" s="2"/>
      <c r="O466" s="2"/>
      <c r="P466" s="2"/>
    </row>
    <row r="467" spans="1:16" ht="15.75">
      <c r="A467" s="59"/>
      <c r="B467" s="60" t="s">
        <v>16</v>
      </c>
      <c r="C467" s="57" t="s">
        <v>17</v>
      </c>
      <c r="D467" s="58"/>
      <c r="F467" s="116" t="s">
        <v>18</v>
      </c>
      <c r="G467" s="116"/>
      <c r="H467" s="2"/>
      <c r="I467" s="61"/>
      <c r="J467" s="2"/>
      <c r="K467" s="2"/>
      <c r="L467" s="2"/>
      <c r="M467" s="2"/>
      <c r="N467" s="2"/>
      <c r="O467" s="2"/>
      <c r="P467" s="2"/>
    </row>
    <row r="468" spans="1:16" ht="15.75">
      <c r="A468" s="59"/>
      <c r="B468" s="60"/>
      <c r="C468" s="57"/>
      <c r="D468" s="58"/>
      <c r="F468" s="57"/>
      <c r="G468" s="57"/>
      <c r="H468" s="57"/>
      <c r="I468" s="57"/>
      <c r="J468" s="2"/>
      <c r="K468" s="2"/>
      <c r="L468" s="2"/>
      <c r="M468" s="2"/>
      <c r="N468" s="2"/>
      <c r="O468" s="2"/>
      <c r="P468" s="2"/>
    </row>
    <row r="469" spans="1:16" ht="15.75">
      <c r="A469" s="59"/>
      <c r="B469" s="60"/>
      <c r="C469" s="57"/>
      <c r="D469" s="58"/>
      <c r="F469" s="57"/>
      <c r="G469" s="57"/>
      <c r="H469" s="57"/>
      <c r="I469" s="57"/>
      <c r="J469" s="57"/>
      <c r="K469" s="2"/>
      <c r="L469" s="2"/>
      <c r="M469" s="2"/>
      <c r="N469" s="2"/>
      <c r="O469" s="2"/>
      <c r="P469" s="2"/>
    </row>
    <row r="470" spans="1:16" ht="15.75">
      <c r="A470" s="59"/>
      <c r="B470" s="60"/>
      <c r="C470" s="57"/>
      <c r="D470" s="58"/>
      <c r="F470" s="57"/>
      <c r="G470" s="57"/>
      <c r="H470" s="57"/>
      <c r="I470" s="57"/>
      <c r="J470" s="57"/>
      <c r="K470" s="2"/>
      <c r="L470" s="2"/>
      <c r="M470" s="2"/>
      <c r="N470" s="2"/>
      <c r="O470" s="2"/>
      <c r="P470" s="2"/>
    </row>
    <row r="471" spans="1:16" ht="15.75">
      <c r="A471" s="59"/>
      <c r="B471" s="60"/>
      <c r="C471" s="57"/>
      <c r="D471" s="58"/>
      <c r="F471" s="57"/>
      <c r="G471" s="57"/>
      <c r="H471" s="57"/>
      <c r="I471" s="57"/>
      <c r="J471" s="57"/>
      <c r="K471" s="2"/>
      <c r="L471" s="2"/>
      <c r="M471" s="2"/>
      <c r="N471" s="2"/>
      <c r="O471" s="2"/>
      <c r="P471" s="2"/>
    </row>
    <row r="472" spans="1:16" ht="15.75">
      <c r="A472" s="59" t="s">
        <v>19</v>
      </c>
      <c r="B472" s="62" t="s">
        <v>20</v>
      </c>
      <c r="C472" s="63" t="s">
        <v>21</v>
      </c>
      <c r="D472" s="58"/>
      <c r="F472" s="64" t="s">
        <v>22</v>
      </c>
      <c r="G472" s="64" t="s">
        <v>23</v>
      </c>
      <c r="H472" s="2"/>
      <c r="I472" s="2"/>
      <c r="J472" s="2"/>
      <c r="K472" s="2"/>
      <c r="L472" s="2"/>
      <c r="M472" s="2"/>
      <c r="N472" s="2"/>
      <c r="O472" s="2"/>
      <c r="P472" s="2"/>
    </row>
    <row r="473" spans="1:16" ht="15.75">
      <c r="A473" s="59"/>
      <c r="B473" s="65" t="s">
        <v>24</v>
      </c>
      <c r="C473" s="66" t="s">
        <v>25</v>
      </c>
      <c r="D473" s="58"/>
      <c r="F473" s="67" t="s">
        <v>26</v>
      </c>
      <c r="G473" s="67" t="s">
        <v>27</v>
      </c>
      <c r="H473" s="2"/>
      <c r="I473" s="2"/>
      <c r="J473" s="2"/>
      <c r="K473" s="2"/>
      <c r="L473" s="2"/>
      <c r="M473" s="2"/>
      <c r="N473" s="2"/>
      <c r="O473" s="2"/>
      <c r="P473" s="2"/>
    </row>
  </sheetData>
  <mergeCells count="21">
    <mergeCell ref="F467:G467"/>
    <mergeCell ref="F401:G401"/>
    <mergeCell ref="F422:G422"/>
    <mergeCell ref="F445:G445"/>
    <mergeCell ref="F133:G133"/>
    <mergeCell ref="F154:G154"/>
    <mergeCell ref="F334:G334"/>
    <mergeCell ref="F358:G358"/>
    <mergeCell ref="F380:G380"/>
    <mergeCell ref="F196:G196"/>
    <mergeCell ref="F175:G175"/>
    <mergeCell ref="F312:G312"/>
    <mergeCell ref="F260:G260"/>
    <mergeCell ref="F290:G290"/>
    <mergeCell ref="F238:G238"/>
    <mergeCell ref="F217:G217"/>
    <mergeCell ref="F17:G17"/>
    <mergeCell ref="G39:H39"/>
    <mergeCell ref="F62:G62"/>
    <mergeCell ref="F84:G84"/>
    <mergeCell ref="F107:G107"/>
  </mergeCells>
  <pageMargins left="7.874015748031496E-2" right="0.70866141732283472" top="0.74803149606299213" bottom="0.74803149606299213" header="0.31496062992125984" footer="0.31496062992125984"/>
  <pageSetup paperSize="5" scale="8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THR 2018</vt:lpstr>
      <vt:lpstr>Sheet2</vt:lpstr>
      <vt:lpstr>Sheet3</vt:lpstr>
      <vt:lpstr>'THR 2018'!Print_Area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2018-05-04T02:01:07Z</dcterms:modified>
</cp:coreProperties>
</file>