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7980"/>
  </bookViews>
  <sheets>
    <sheet name="Sheet1" sheetId="66" r:id="rId1"/>
  </sheets>
  <calcPr calcId="144525"/>
</workbook>
</file>

<file path=xl/calcChain.xml><?xml version="1.0" encoding="utf-8"?>
<calcChain xmlns="http://schemas.openxmlformats.org/spreadsheetml/2006/main">
  <c r="N536" i="66" l="1"/>
  <c r="M536" i="66"/>
  <c r="L536" i="66"/>
  <c r="K536" i="66"/>
  <c r="J536" i="66"/>
  <c r="I536" i="66"/>
  <c r="H536" i="66"/>
  <c r="G536" i="66"/>
  <c r="F536" i="66"/>
  <c r="E536" i="66"/>
  <c r="D536" i="66"/>
  <c r="O534" i="66"/>
  <c r="O533" i="66"/>
  <c r="O532" i="66"/>
  <c r="O531" i="66"/>
  <c r="O530" i="66"/>
  <c r="O529" i="66"/>
  <c r="O528" i="66"/>
  <c r="O527" i="66"/>
  <c r="O526" i="66"/>
  <c r="O525" i="66"/>
  <c r="O524" i="66"/>
  <c r="O523" i="66"/>
  <c r="O522" i="66"/>
  <c r="O521" i="66"/>
  <c r="O520" i="66"/>
  <c r="O519" i="66"/>
  <c r="O518" i="66"/>
  <c r="O517" i="66"/>
  <c r="O516" i="66"/>
  <c r="O515" i="66"/>
  <c r="O514" i="66"/>
  <c r="O513" i="66"/>
  <c r="O512" i="66"/>
  <c r="O511" i="66"/>
  <c r="O510" i="66"/>
  <c r="O509" i="66"/>
  <c r="O508" i="66"/>
  <c r="O507" i="66"/>
  <c r="O506" i="66"/>
  <c r="O505" i="66"/>
  <c r="O504" i="66"/>
  <c r="O503" i="66"/>
  <c r="O502" i="66"/>
  <c r="O501" i="66"/>
  <c r="O500" i="66"/>
  <c r="O499" i="66"/>
  <c r="O498" i="66"/>
  <c r="O497" i="66"/>
  <c r="O496" i="66"/>
  <c r="O495" i="66"/>
  <c r="O494" i="66"/>
  <c r="O493" i="66"/>
  <c r="O492" i="66"/>
  <c r="O491" i="66"/>
  <c r="O490" i="66"/>
  <c r="O489" i="66"/>
  <c r="O488" i="66"/>
  <c r="O487" i="66"/>
  <c r="O486" i="66"/>
  <c r="O485" i="66"/>
  <c r="O484" i="66"/>
  <c r="O483" i="66"/>
  <c r="O482" i="66"/>
  <c r="O481" i="66"/>
  <c r="O480" i="66"/>
  <c r="O479" i="66"/>
  <c r="O478" i="66"/>
  <c r="O477" i="66"/>
  <c r="O476" i="66"/>
  <c r="O475" i="66"/>
  <c r="O474" i="66"/>
  <c r="O473" i="66"/>
  <c r="O472" i="66"/>
  <c r="O471" i="66"/>
  <c r="O470" i="66"/>
  <c r="O469" i="66"/>
  <c r="O468" i="66"/>
  <c r="O467" i="66"/>
  <c r="O466" i="66"/>
  <c r="O465" i="66"/>
  <c r="O464" i="66"/>
  <c r="O463" i="66"/>
  <c r="O462" i="66"/>
  <c r="O461" i="66"/>
  <c r="O460" i="66"/>
  <c r="O459" i="66"/>
  <c r="O458" i="66"/>
  <c r="O457" i="66"/>
  <c r="O456" i="66"/>
  <c r="O455" i="66"/>
  <c r="O454" i="66"/>
  <c r="O453" i="66"/>
  <c r="O452" i="66"/>
  <c r="O451" i="66"/>
  <c r="O450" i="66"/>
  <c r="O449" i="66"/>
  <c r="O448" i="66"/>
  <c r="O447" i="66"/>
  <c r="O446" i="66"/>
  <c r="O445" i="66"/>
  <c r="O444" i="66"/>
  <c r="O443" i="66"/>
  <c r="O442" i="66"/>
  <c r="O441" i="66"/>
  <c r="O440" i="66"/>
  <c r="O439" i="66"/>
  <c r="O438" i="66"/>
  <c r="O437" i="66"/>
  <c r="O436" i="66"/>
  <c r="O435" i="66"/>
  <c r="O434" i="66"/>
  <c r="O433" i="66"/>
  <c r="O432" i="66"/>
  <c r="O431" i="66"/>
  <c r="O430" i="66"/>
  <c r="O429" i="66"/>
  <c r="O428" i="66"/>
  <c r="O427" i="66"/>
  <c r="O426" i="66"/>
  <c r="O425" i="66"/>
  <c r="O424" i="66"/>
  <c r="O536" i="66" s="1"/>
  <c r="O423" i="66"/>
  <c r="O413" i="66"/>
  <c r="O412" i="66"/>
  <c r="O411" i="66"/>
  <c r="O410" i="66"/>
  <c r="O409" i="66"/>
  <c r="O408" i="66"/>
  <c r="O407" i="66"/>
  <c r="E406" i="66"/>
  <c r="O406" i="66" s="1"/>
  <c r="K405" i="66"/>
  <c r="O405" i="66" s="1"/>
  <c r="O404" i="66"/>
  <c r="O403" i="66"/>
  <c r="K402" i="66"/>
  <c r="O402" i="66" s="1"/>
  <c r="O401" i="66"/>
  <c r="O400" i="66"/>
  <c r="O399" i="66"/>
  <c r="O398" i="66"/>
  <c r="O397" i="66"/>
  <c r="O396" i="66"/>
  <c r="O395" i="66"/>
  <c r="M394" i="66"/>
  <c r="L394" i="66"/>
  <c r="J394" i="66"/>
  <c r="F394" i="66"/>
  <c r="O394" i="66" s="1"/>
  <c r="O393" i="66"/>
  <c r="O392" i="66"/>
  <c r="O391" i="66"/>
  <c r="O390" i="66"/>
  <c r="O389" i="66"/>
  <c r="O388" i="66"/>
  <c r="O387" i="66"/>
  <c r="O386" i="66"/>
  <c r="O385" i="66"/>
  <c r="O384" i="66"/>
  <c r="O383" i="66"/>
  <c r="O382" i="66"/>
  <c r="O381" i="66"/>
  <c r="O380" i="66"/>
  <c r="J380" i="66"/>
  <c r="O379" i="66"/>
  <c r="O378" i="66"/>
  <c r="O377" i="66"/>
  <c r="O376" i="66"/>
  <c r="O375" i="66"/>
  <c r="O374" i="66"/>
  <c r="O373" i="66"/>
  <c r="O372" i="66"/>
  <c r="O371" i="66"/>
  <c r="G371" i="66"/>
  <c r="O370" i="66"/>
  <c r="O369" i="66"/>
  <c r="O368" i="66"/>
  <c r="O367" i="66"/>
  <c r="O366" i="66"/>
  <c r="O365" i="66"/>
  <c r="O364" i="66"/>
  <c r="O363" i="66"/>
  <c r="O362" i="66"/>
  <c r="O361" i="66"/>
  <c r="O360" i="66"/>
  <c r="O359" i="66"/>
  <c r="O358" i="66"/>
  <c r="O357" i="66"/>
  <c r="O356" i="66"/>
  <c r="O355" i="66"/>
  <c r="O354" i="66"/>
  <c r="O353" i="66"/>
  <c r="O352" i="66"/>
  <c r="O351" i="66"/>
  <c r="O350" i="66"/>
  <c r="O349" i="66"/>
  <c r="O348" i="66"/>
  <c r="O347" i="66"/>
  <c r="O346" i="66"/>
  <c r="O345" i="66"/>
  <c r="O344" i="66"/>
  <c r="O343" i="66"/>
  <c r="O342" i="66"/>
  <c r="O341" i="66"/>
  <c r="O340" i="66"/>
  <c r="O339" i="66"/>
  <c r="O338" i="66"/>
  <c r="F337" i="66"/>
  <c r="O337" i="66" s="1"/>
  <c r="O336" i="66"/>
  <c r="O335" i="66"/>
  <c r="O334" i="66"/>
  <c r="O333" i="66"/>
  <c r="O332" i="66"/>
  <c r="O331" i="66"/>
  <c r="O330" i="66"/>
  <c r="O329" i="66"/>
  <c r="O328" i="66"/>
  <c r="O327" i="66"/>
  <c r="O326" i="66"/>
  <c r="G325" i="66"/>
  <c r="F325" i="66"/>
  <c r="O325" i="66" s="1"/>
  <c r="O324" i="66"/>
  <c r="O323" i="66"/>
  <c r="O322" i="66"/>
  <c r="O321" i="66"/>
  <c r="O320" i="66"/>
  <c r="O319" i="66"/>
  <c r="I319" i="66"/>
  <c r="O318" i="66"/>
  <c r="O317" i="66"/>
  <c r="O316" i="66"/>
  <c r="O315" i="66"/>
  <c r="O314" i="66"/>
  <c r="N313" i="66"/>
  <c r="L313" i="66"/>
  <c r="I313" i="66"/>
  <c r="M312" i="66"/>
  <c r="O312" i="66" s="1"/>
  <c r="O311" i="66"/>
  <c r="O310" i="66"/>
  <c r="O309" i="66"/>
  <c r="D308" i="66"/>
  <c r="O308" i="66" s="1"/>
  <c r="O307" i="66"/>
  <c r="O306" i="66"/>
  <c r="K305" i="66"/>
  <c r="F305" i="66"/>
  <c r="O304" i="66"/>
  <c r="O303" i="66"/>
  <c r="O302" i="66"/>
  <c r="O301" i="66"/>
  <c r="O300" i="66"/>
  <c r="O299" i="66"/>
  <c r="O298" i="66"/>
  <c r="O297" i="66"/>
  <c r="O296" i="66"/>
  <c r="O295" i="66"/>
  <c r="O294" i="66"/>
  <c r="O293" i="66"/>
  <c r="O292" i="66"/>
  <c r="L291" i="66"/>
  <c r="O291" i="66" s="1"/>
  <c r="O290" i="66"/>
  <c r="O289" i="66"/>
  <c r="O288" i="66"/>
  <c r="O287" i="66"/>
  <c r="O286" i="66"/>
  <c r="O285" i="66"/>
  <c r="O284" i="66"/>
  <c r="O283" i="66"/>
  <c r="O282" i="66"/>
  <c r="O281" i="66"/>
  <c r="O280" i="66"/>
  <c r="E279" i="66"/>
  <c r="O279" i="66" s="1"/>
  <c r="O278" i="66"/>
  <c r="O277" i="66"/>
  <c r="O276" i="66"/>
  <c r="O275" i="66"/>
  <c r="O274" i="66"/>
  <c r="O273" i="66"/>
  <c r="O272" i="66"/>
  <c r="O271" i="66"/>
  <c r="O270" i="66"/>
  <c r="O269" i="66"/>
  <c r="O268" i="66"/>
  <c r="O267" i="66"/>
  <c r="O266" i="66"/>
  <c r="O265" i="66"/>
  <c r="O264" i="66"/>
  <c r="O263" i="66"/>
  <c r="O262" i="66"/>
  <c r="O261" i="66"/>
  <c r="O260" i="66"/>
  <c r="O259" i="66"/>
  <c r="M258" i="66"/>
  <c r="J258" i="66"/>
  <c r="O258" i="66" s="1"/>
  <c r="O257" i="66"/>
  <c r="O256" i="66"/>
  <c r="O255" i="66"/>
  <c r="O254" i="66"/>
  <c r="O253" i="66"/>
  <c r="N252" i="66"/>
  <c r="M252" i="66"/>
  <c r="L252" i="66"/>
  <c r="J252" i="66"/>
  <c r="O252" i="66" s="1"/>
  <c r="O251" i="66"/>
  <c r="O250" i="66"/>
  <c r="O249" i="66"/>
  <c r="O248" i="66"/>
  <c r="O247" i="66"/>
  <c r="O246" i="66"/>
  <c r="O245" i="66"/>
  <c r="O244" i="66"/>
  <c r="O243" i="66"/>
  <c r="O242" i="66"/>
  <c r="O241" i="66"/>
  <c r="O240" i="66"/>
  <c r="O239" i="66"/>
  <c r="H238" i="66"/>
  <c r="E238" i="66"/>
  <c r="O238" i="66" s="1"/>
  <c r="O237" i="66"/>
  <c r="O236" i="66"/>
  <c r="O235" i="66"/>
  <c r="O234" i="66"/>
  <c r="O233" i="66"/>
  <c r="D232" i="66"/>
  <c r="O232" i="66" s="1"/>
  <c r="O231" i="66"/>
  <c r="O230" i="66"/>
  <c r="O229" i="66"/>
  <c r="M228" i="66"/>
  <c r="H228" i="66"/>
  <c r="O227" i="66"/>
  <c r="O226" i="66"/>
  <c r="O225" i="66"/>
  <c r="O224" i="66"/>
  <c r="O223" i="66"/>
  <c r="O222" i="66"/>
  <c r="O221" i="66"/>
  <c r="O220" i="66"/>
  <c r="O219" i="66"/>
  <c r="O218" i="66"/>
  <c r="O217" i="66"/>
  <c r="M216" i="66"/>
  <c r="H216" i="66"/>
  <c r="O216" i="66" s="1"/>
  <c r="O215" i="66"/>
  <c r="O214" i="66"/>
  <c r="O213" i="66"/>
  <c r="O212" i="66"/>
  <c r="O211" i="66"/>
  <c r="O210" i="66"/>
  <c r="O209" i="66"/>
  <c r="O208" i="66"/>
  <c r="O207" i="66"/>
  <c r="O206" i="66"/>
  <c r="O205" i="66"/>
  <c r="O204" i="66"/>
  <c r="O203" i="66"/>
  <c r="O202" i="66"/>
  <c r="O201" i="66"/>
  <c r="O200" i="66"/>
  <c r="O199" i="66"/>
  <c r="O198" i="66"/>
  <c r="O197" i="66"/>
  <c r="O196" i="66"/>
  <c r="O195" i="66"/>
  <c r="O194" i="66"/>
  <c r="O193" i="66"/>
  <c r="O192" i="66"/>
  <c r="M192" i="66"/>
  <c r="O191" i="66"/>
  <c r="O190" i="66"/>
  <c r="O189" i="66"/>
  <c r="E188" i="66"/>
  <c r="O188" i="66" s="1"/>
  <c r="O187" i="66"/>
  <c r="O186" i="66"/>
  <c r="O185" i="66"/>
  <c r="O184" i="66"/>
  <c r="O183" i="66"/>
  <c r="O182" i="66"/>
  <c r="O181" i="66"/>
  <c r="O180" i="66"/>
  <c r="O179" i="66"/>
  <c r="O178" i="66"/>
  <c r="O177" i="66"/>
  <c r="O176" i="66"/>
  <c r="O175" i="66"/>
  <c r="O174" i="66"/>
  <c r="O173" i="66"/>
  <c r="O172" i="66"/>
  <c r="O171" i="66"/>
  <c r="O170" i="66"/>
  <c r="O169" i="66"/>
  <c r="O168" i="66"/>
  <c r="O167" i="66"/>
  <c r="O166" i="66"/>
  <c r="O165" i="66"/>
  <c r="O164" i="66"/>
  <c r="O163" i="66"/>
  <c r="O162" i="66"/>
  <c r="I161" i="66"/>
  <c r="O161" i="66" s="1"/>
  <c r="E160" i="66"/>
  <c r="O160" i="66" s="1"/>
  <c r="D159" i="66"/>
  <c r="O159" i="66" s="1"/>
  <c r="O158" i="66"/>
  <c r="O157" i="66"/>
  <c r="O156" i="66"/>
  <c r="O155" i="66"/>
  <c r="O154" i="66"/>
  <c r="O153" i="66"/>
  <c r="L152" i="66"/>
  <c r="O152" i="66" s="1"/>
  <c r="N151" i="66"/>
  <c r="F151" i="66"/>
  <c r="O151" i="66" s="1"/>
  <c r="O150" i="66"/>
  <c r="O149" i="66"/>
  <c r="O148" i="66"/>
  <c r="O147" i="66"/>
  <c r="O146" i="66"/>
  <c r="O145" i="66"/>
  <c r="E144" i="66"/>
  <c r="O144" i="66" s="1"/>
  <c r="O143" i="66"/>
  <c r="O142" i="66"/>
  <c r="O141" i="66"/>
  <c r="M140" i="66"/>
  <c r="E140" i="66"/>
  <c r="O140" i="66" s="1"/>
  <c r="O139" i="66"/>
  <c r="O138" i="66"/>
  <c r="O137" i="66"/>
  <c r="O136" i="66"/>
  <c r="O135" i="66"/>
  <c r="O134" i="66"/>
  <c r="O133" i="66"/>
  <c r="O132" i="66"/>
  <c r="O131" i="66"/>
  <c r="O130" i="66"/>
  <c r="O129" i="66"/>
  <c r="O128" i="66"/>
  <c r="O127" i="66"/>
  <c r="O126" i="66"/>
  <c r="O125" i="66"/>
  <c r="O124" i="66"/>
  <c r="L123" i="66"/>
  <c r="O123" i="66" s="1"/>
  <c r="O122" i="66"/>
  <c r="O121" i="66"/>
  <c r="H120" i="66"/>
  <c r="O120" i="66" s="1"/>
  <c r="O119" i="66"/>
  <c r="O118" i="66"/>
  <c r="O117" i="66"/>
  <c r="O116" i="66"/>
  <c r="O115" i="66"/>
  <c r="O114" i="66"/>
  <c r="O113" i="66"/>
  <c r="F112" i="66"/>
  <c r="O112" i="66" s="1"/>
  <c r="O111" i="66"/>
  <c r="O110" i="66"/>
  <c r="O109" i="66"/>
  <c r="O108" i="66"/>
  <c r="O107" i="66"/>
  <c r="O106" i="66"/>
  <c r="O105" i="66"/>
  <c r="O104" i="66"/>
  <c r="G104" i="66"/>
  <c r="O103" i="66"/>
  <c r="E103" i="66"/>
  <c r="O102" i="66"/>
  <c r="O101" i="66"/>
  <c r="O100" i="66"/>
  <c r="O99" i="66"/>
  <c r="O98" i="66"/>
  <c r="H98" i="66"/>
  <c r="O97" i="66"/>
  <c r="O96" i="66"/>
  <c r="O95" i="66"/>
  <c r="J94" i="66"/>
  <c r="G94" i="66"/>
  <c r="O94" i="66" s="1"/>
  <c r="G93" i="66"/>
  <c r="F93" i="66"/>
  <c r="O93" i="66" s="1"/>
  <c r="O92" i="66"/>
  <c r="O91" i="66"/>
  <c r="O90" i="66"/>
  <c r="O89" i="66"/>
  <c r="O88" i="66"/>
  <c r="O87" i="66"/>
  <c r="O86" i="66"/>
  <c r="O85" i="66"/>
  <c r="O84" i="66"/>
  <c r="O83" i="66"/>
  <c r="O82" i="66"/>
  <c r="O81" i="66"/>
  <c r="M80" i="66"/>
  <c r="L80" i="66"/>
  <c r="K80" i="66"/>
  <c r="F79" i="66"/>
  <c r="O79" i="66" s="1"/>
  <c r="O78" i="66"/>
  <c r="O77" i="66"/>
  <c r="O76" i="66"/>
  <c r="O75" i="66"/>
  <c r="O74" i="66"/>
  <c r="O73" i="66"/>
  <c r="E72" i="66"/>
  <c r="O72" i="66" s="1"/>
  <c r="O71" i="66"/>
  <c r="O70" i="66"/>
  <c r="O69" i="66"/>
  <c r="O68" i="66"/>
  <c r="O67" i="66"/>
  <c r="O66" i="66"/>
  <c r="O65" i="66"/>
  <c r="O64" i="66"/>
  <c r="F63" i="66"/>
  <c r="O63" i="66" s="1"/>
  <c r="O62" i="66"/>
  <c r="O61" i="66"/>
  <c r="O60" i="66"/>
  <c r="O59" i="66"/>
  <c r="O58" i="66"/>
  <c r="O57" i="66"/>
  <c r="O56" i="66"/>
  <c r="J55" i="66"/>
  <c r="H55" i="66"/>
  <c r="O55" i="66" s="1"/>
  <c r="O54" i="66"/>
  <c r="O53" i="66"/>
  <c r="O52" i="66"/>
  <c r="O51" i="66"/>
  <c r="O50" i="66"/>
  <c r="O49" i="66"/>
  <c r="O48" i="66"/>
  <c r="O47" i="66"/>
  <c r="O46" i="66"/>
  <c r="O45" i="66"/>
  <c r="O44" i="66"/>
  <c r="O43" i="66"/>
  <c r="O42" i="66"/>
  <c r="O41" i="66"/>
  <c r="O40" i="66"/>
  <c r="O39" i="66"/>
  <c r="G38" i="66"/>
  <c r="O38" i="66" s="1"/>
  <c r="O37" i="66"/>
  <c r="N36" i="66"/>
  <c r="M36" i="66"/>
  <c r="M414" i="66" s="1"/>
  <c r="F36" i="66"/>
  <c r="F414" i="66" s="1"/>
  <c r="E36" i="66"/>
  <c r="O36" i="66" s="1"/>
  <c r="O35" i="66"/>
  <c r="O34" i="66"/>
  <c r="K33" i="66"/>
  <c r="H33" i="66"/>
  <c r="H414" i="66" s="1"/>
  <c r="G33" i="66"/>
  <c r="O33" i="66" s="1"/>
  <c r="O32" i="66"/>
  <c r="O31" i="66"/>
  <c r="O30" i="66"/>
  <c r="O29" i="66"/>
  <c r="O28" i="66"/>
  <c r="O27" i="66"/>
  <c r="J26" i="66"/>
  <c r="O26" i="66" s="1"/>
  <c r="O25" i="66"/>
  <c r="O24" i="66"/>
  <c r="O23" i="66"/>
  <c r="O22" i="66"/>
  <c r="E21" i="66"/>
  <c r="O21" i="66" s="1"/>
  <c r="O20" i="66"/>
  <c r="O19" i="66"/>
  <c r="O18" i="66"/>
  <c r="O17" i="66"/>
  <c r="O16" i="66"/>
  <c r="O15" i="66"/>
  <c r="N14" i="66"/>
  <c r="N414" i="66" s="1"/>
  <c r="K14" i="66"/>
  <c r="J14" i="66"/>
  <c r="J414" i="66" s="1"/>
  <c r="D14" i="66"/>
  <c r="D414" i="66" s="1"/>
  <c r="O13" i="66"/>
  <c r="O12" i="66"/>
  <c r="O11" i="66"/>
  <c r="L11" i="66"/>
  <c r="L414" i="66" s="1"/>
  <c r="O10" i="66"/>
  <c r="O9" i="66"/>
  <c r="O8" i="66"/>
  <c r="O7" i="66"/>
  <c r="K414" i="66" l="1"/>
  <c r="O80" i="66"/>
  <c r="O228" i="66"/>
  <c r="O305" i="66"/>
  <c r="O313" i="66"/>
  <c r="E414" i="66"/>
  <c r="G414" i="66"/>
  <c r="I414" i="66"/>
  <c r="O14" i="66"/>
  <c r="O414" i="66" s="1"/>
</calcChain>
</file>

<file path=xl/sharedStrings.xml><?xml version="1.0" encoding="utf-8"?>
<sst xmlns="http://schemas.openxmlformats.org/spreadsheetml/2006/main" count="1232" uniqueCount="697">
  <si>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</si>
  <si>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</si>
  <si>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</si>
  <si>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</si>
  <si>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</si>
  <si>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</si>
  <si>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</si>
  <si>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</si>
  <si>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</si>
  <si>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</si>
  <si>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</si>
  <si>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</si>
  <si>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</si>
  <si>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</si>
  <si>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</si>
  <si>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Februari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</si>
  <si>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</si>
  <si>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</si>
  <si>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</si>
  <si>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</si>
  <si>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</si>
  <si>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</si>
  <si>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</si>
  <si>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</si>
  <si>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</si>
  <si>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ANTONI C HALIM</t>
  </si>
  <si>
    <t>057562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</si>
  <si>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</si>
  <si>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</si>
  <si>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</si>
  <si>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</si>
  <si>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</si>
  <si>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</si>
  <si>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</si>
  <si>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</si>
  <si>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</si>
  <si>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</si>
  <si>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</si>
  <si>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</si>
  <si>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</si>
  <si>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</si>
  <si>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</si>
  <si>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</si>
  <si>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</si>
  <si>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</si>
  <si>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</si>
  <si>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</si>
  <si>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</si>
  <si>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</si>
  <si>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</si>
  <si>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</si>
  <si>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</si>
  <si>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</si>
  <si>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</si>
  <si>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</si>
  <si>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</si>
  <si>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</si>
  <si>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</si>
  <si>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</si>
  <si>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</si>
  <si>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</si>
  <si>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</si>
  <si>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</si>
  <si>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</si>
  <si>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</si>
  <si>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</si>
  <si>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</si>
  <si>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</si>
  <si>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</si>
  <si>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</si>
  <si>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</si>
  <si>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</si>
  <si>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</si>
  <si>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</si>
  <si>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</si>
  <si>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</si>
  <si>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</si>
  <si>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</si>
  <si>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</si>
  <si>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</si>
  <si>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</si>
  <si>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</si>
  <si>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</si>
  <si>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</si>
  <si>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</si>
  <si>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</si>
  <si>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</si>
  <si>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</si>
  <si>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</si>
  <si>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</si>
  <si>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</si>
  <si>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</si>
  <si>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</si>
  <si>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</si>
  <si>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</si>
  <si>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</si>
  <si>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</si>
  <si>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</si>
  <si>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</si>
  <si>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</si>
  <si>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</si>
  <si>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</si>
  <si>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</si>
  <si>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</si>
  <si>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</si>
  <si>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</si>
  <si>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</si>
  <si>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</si>
  <si>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</si>
  <si>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</si>
  <si>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</si>
  <si>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</si>
  <si>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</si>
  <si>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</si>
  <si>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</si>
  <si>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</si>
  <si>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</si>
  <si>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</si>
  <si>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</si>
  <si>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</si>
  <si>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</si>
  <si>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</si>
  <si>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</si>
  <si>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</si>
  <si>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</si>
  <si>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</si>
  <si>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</si>
  <si>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</si>
  <si>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</si>
  <si>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</si>
  <si>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</si>
  <si>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</si>
  <si>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</si>
  <si>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</si>
  <si>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</si>
  <si>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</si>
  <si>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</si>
  <si>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</si>
  <si>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</si>
  <si>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</si>
  <si>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</si>
  <si>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</si>
  <si>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</si>
  <si>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</si>
  <si>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</si>
  <si>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</si>
  <si>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</si>
  <si>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</si>
  <si>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</si>
  <si>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</si>
  <si>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</si>
  <si>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</si>
  <si>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</si>
  <si>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</si>
  <si>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</si>
  <si>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</si>
  <si>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</si>
  <si>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</si>
  <si>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</si>
  <si>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</si>
  <si>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</si>
  <si>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</si>
  <si>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</si>
  <si>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</si>
  <si>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</si>
  <si>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</si>
  <si>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</si>
  <si>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</si>
  <si>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</si>
  <si>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</si>
  <si>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</si>
  <si>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</si>
  <si>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</si>
  <si>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</si>
  <si>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</si>
  <si>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</si>
  <si>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</si>
  <si>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</si>
  <si>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</si>
  <si>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</si>
  <si>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</si>
  <si>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</si>
  <si>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</si>
  <si>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</si>
  <si>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</si>
  <si>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</si>
  <si>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</si>
  <si>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</si>
  <si>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</si>
  <si>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</si>
  <si>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</si>
  <si>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</si>
  <si>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</si>
  <si>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</si>
  <si>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</si>
  <si>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</si>
  <si>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</si>
  <si>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</si>
  <si>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</si>
  <si>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</si>
  <si>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</si>
  <si>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</si>
  <si>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</si>
  <si>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</si>
  <si>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</si>
  <si>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</si>
  <si>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</si>
  <si>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</si>
  <si>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</si>
  <si>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</si>
  <si>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</si>
  <si>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</si>
  <si>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</si>
  <si>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</si>
  <si>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</si>
  <si>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</si>
  <si>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</si>
  <si>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</si>
  <si>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</si>
  <si>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</si>
  <si>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</si>
  <si>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</si>
  <si>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</si>
  <si>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</si>
  <si>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</si>
  <si>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</si>
  <si>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</si>
  <si>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</si>
  <si>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</si>
  <si>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</si>
  <si>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</si>
  <si>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</si>
  <si>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</si>
  <si>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</si>
  <si>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</si>
  <si>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</si>
  <si>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</si>
  <si>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</si>
  <si>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</si>
  <si>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</si>
  <si>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</si>
  <si>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</si>
  <si>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</si>
  <si>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</si>
  <si>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</si>
  <si>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</si>
  <si>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</si>
  <si>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</si>
  <si>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</si>
  <si>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</si>
  <si>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</si>
  <si>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</si>
  <si>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</si>
  <si>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</si>
  <si>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</si>
  <si>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</si>
  <si>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</si>
  <si>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</si>
  <si>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</si>
  <si>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</si>
  <si>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</si>
  <si>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</si>
  <si>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</si>
  <si>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</si>
  <si>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</si>
  <si>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</si>
  <si>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</si>
  <si>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</si>
  <si>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</si>
  <si>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</si>
  <si>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</si>
  <si>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</si>
  <si>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</si>
  <si>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</si>
  <si>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</si>
  <si>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</si>
  <si>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</si>
  <si>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</si>
  <si>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</si>
  <si>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</si>
  <si>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</si>
  <si>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</si>
  <si>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</si>
  <si>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</si>
  <si>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</si>
  <si>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</si>
  <si>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</si>
  <si>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</si>
  <si>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</si>
  <si>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</si>
  <si>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</si>
  <si>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</si>
  <si>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</si>
  <si>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</si>
  <si>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</si>
  <si>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</si>
  <si>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</si>
  <si>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</si>
  <si>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</si>
  <si>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</si>
  <si>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</si>
  <si>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</si>
  <si>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</si>
  <si>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</si>
  <si>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</si>
  <si>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</si>
  <si>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</si>
  <si>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</si>
  <si>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</si>
  <si>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</si>
  <si>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</si>
  <si>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</si>
  <si>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</si>
  <si>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</si>
  <si>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</si>
  <si>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</si>
  <si>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</si>
  <si>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</si>
  <si>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</si>
  <si>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</si>
  <si>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</si>
  <si>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</si>
  <si>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</si>
  <si>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</si>
  <si>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</si>
  <si>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</si>
  <si>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</si>
  <si>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</si>
  <si>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</si>
  <si>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</si>
  <si>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</si>
  <si>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</si>
  <si>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</si>
  <si>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</si>
  <si>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</si>
  <si>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</si>
  <si>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</si>
  <si>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</si>
  <si>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</si>
  <si>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</si>
  <si>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</si>
  <si>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</si>
  <si>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</si>
  <si>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</si>
  <si>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</si>
  <si>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</si>
  <si>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</si>
  <si>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</si>
  <si>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</si>
  <si>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</si>
  <si>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</si>
  <si>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</si>
  <si>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</si>
  <si>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</si>
  <si>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</si>
  <si>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</si>
  <si>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</si>
  <si>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</si>
  <si>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</si>
  <si>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</si>
  <si>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</si>
  <si>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</si>
  <si>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</si>
  <si>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</si>
  <si>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</si>
  <si>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</si>
  <si>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</si>
  <si>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</si>
  <si>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</si>
  <si>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</si>
  <si>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</si>
  <si>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</si>
  <si>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</si>
  <si>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</si>
  <si>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</si>
  <si>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</si>
  <si>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</si>
  <si>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</si>
  <si>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</si>
  <si>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</si>
  <si>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</si>
  <si>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</si>
  <si>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</si>
  <si>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</si>
  <si>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</si>
  <si>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</si>
  <si>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</si>
  <si>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</si>
  <si>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</si>
  <si>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</si>
  <si>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</si>
  <si>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</si>
  <si>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</si>
  <si>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</si>
  <si>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</si>
  <si>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</si>
  <si>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</si>
  <si>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</si>
  <si>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</si>
  <si>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</si>
  <si>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</si>
  <si>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</si>
  <si>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</si>
  <si>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</si>
  <si>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</si>
  <si>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</si>
  <si>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</si>
  <si>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</si>
  <si>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</si>
  <si>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</si>
  <si>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</si>
  <si>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</si>
  <si>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</si>
  <si>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</si>
  <si>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</si>
  <si>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</si>
  <si>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</si>
  <si>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</si>
  <si>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</si>
  <si>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</si>
  <si>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</si>
  <si>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</si>
  <si>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</si>
  <si>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</si>
  <si>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</si>
  <si>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</si>
  <si>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</si>
  <si>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</si>
  <si>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</si>
  <si>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</si>
  <si>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</si>
  <si>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</si>
  <si>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</si>
  <si>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</si>
  <si>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</si>
  <si>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</si>
  <si>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</si>
  <si>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</si>
  <si>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</si>
  <si>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</si>
  <si>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</si>
  <si>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</si>
  <si>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</si>
  <si>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</si>
  <si>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</si>
  <si>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</si>
  <si>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</si>
  <si>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</si>
  <si>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</si>
  <si>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</si>
  <si>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</si>
  <si>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</si>
  <si>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</si>
  <si>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</si>
  <si>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</si>
  <si>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</si>
  <si>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</si>
  <si>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</si>
  <si>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</si>
  <si>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</si>
  <si>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</si>
  <si>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</si>
  <si>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</si>
  <si>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</si>
  <si>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</si>
  <si>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</si>
  <si>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</si>
  <si>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</si>
  <si>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</si>
  <si>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</si>
  <si>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</si>
  <si>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</si>
  <si>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</si>
  <si>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</si>
  <si>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</si>
  <si>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</si>
  <si>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</si>
  <si>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</si>
  <si>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</si>
  <si>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</si>
  <si>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</si>
  <si>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</si>
  <si>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</si>
  <si>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</si>
  <si>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</si>
  <si>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</si>
  <si>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</si>
  <si>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</si>
  <si>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</si>
  <si>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</si>
  <si>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</si>
  <si>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</si>
  <si>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</si>
  <si>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</si>
  <si>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</si>
  <si>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</si>
  <si>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</si>
  <si>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</si>
  <si>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</si>
  <si>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</si>
  <si>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</si>
  <si>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</si>
  <si>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</si>
  <si>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</si>
  <si>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</si>
  <si>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</si>
  <si>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</si>
  <si>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</si>
  <si>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</si>
  <si>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</si>
  <si>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</si>
  <si>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</si>
  <si>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</si>
  <si>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</si>
  <si>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</si>
  <si>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</si>
  <si>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</si>
  <si>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</si>
  <si>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</si>
  <si>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</si>
  <si>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</si>
  <si>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</si>
  <si>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</si>
  <si>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</si>
  <si>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</si>
  <si>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</si>
  <si>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</si>
  <si>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</si>
  <si>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</si>
  <si>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</si>
  <si>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</si>
  <si>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</si>
  <si>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</si>
  <si>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</si>
  <si>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</si>
  <si>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</si>
  <si>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</si>
  <si>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</si>
  <si>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</si>
  <si>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</si>
  <si>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</si>
  <si>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</si>
  <si>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</si>
  <si>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</si>
  <si>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</si>
  <si>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</si>
  <si>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</si>
  <si>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</si>
  <si>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</si>
  <si>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</si>
  <si>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</si>
  <si>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</si>
  <si>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</si>
  <si>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</si>
  <si>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</si>
  <si>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</si>
  <si>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</si>
  <si>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</si>
  <si>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</si>
  <si>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</si>
  <si>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</si>
  <si>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</si>
  <si>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</si>
  <si>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</si>
  <si>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</si>
  <si>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</si>
  <si>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</si>
  <si>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</si>
  <si>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</si>
  <si>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</si>
  <si>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</si>
  <si>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</si>
  <si>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</si>
  <si>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</si>
  <si>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</si>
  <si>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</si>
  <si>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</si>
  <si>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</si>
  <si>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</si>
  <si>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</si>
  <si>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</si>
  <si>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</si>
  <si>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</si>
  <si>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</si>
  <si>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</si>
  <si>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</si>
  <si>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</si>
  <si>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</si>
  <si>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</si>
  <si>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</si>
  <si>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</si>
  <si>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</si>
  <si>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</si>
  <si>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</si>
  <si>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</si>
  <si>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</si>
  <si>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</si>
  <si>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</si>
  <si>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</si>
  <si>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</si>
  <si>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</si>
  <si>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</si>
  <si>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</si>
  <si>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</si>
  <si>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</si>
  <si>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</si>
  <si>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</si>
  <si>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</si>
  <si>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</si>
  <si>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</si>
  <si>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</si>
  <si>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</si>
  <si>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</si>
  <si>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</si>
  <si>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</si>
  <si>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</si>
  <si>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</si>
  <si>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</si>
  <si>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</si>
  <si>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</si>
  <si>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</si>
  <si>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</si>
  <si>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</si>
  <si>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</si>
  <si>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</si>
  <si>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</si>
  <si>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</si>
  <si>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</si>
  <si>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</si>
  <si>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</si>
  <si>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</si>
  <si>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</si>
  <si>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</si>
  <si>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</si>
  <si>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</si>
  <si>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</si>
  <si>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</si>
  <si>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</si>
  <si>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</si>
  <si>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</si>
  <si>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</si>
  <si>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</si>
  <si>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</si>
  <si>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</si>
  <si>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</si>
  <si>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</si>
  <si>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</si>
  <si>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</si>
  <si>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</si>
  <si>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</si>
  <si>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</si>
  <si>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</si>
  <si>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</si>
  <si>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ANUGERAHWATI</t>
  </si>
  <si>
    <t>DORIS TJITARSO</t>
  </si>
  <si>
    <t>990578</t>
  </si>
  <si>
    <t>Jumlah</t>
  </si>
  <si>
    <t>NB : Jumlah debet pinjaman belanja Toko OMI  tgl 1 Feb - 15 Feb 2018 Sebesar Rp.11,803.000</t>
  </si>
  <si>
    <t>PENJUALAN NUGGET</t>
  </si>
  <si>
    <t>VERY MARDA J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</si>
  <si>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</si>
  <si>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</si>
  <si>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</si>
  <si>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</si>
  <si>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</si>
  <si>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</si>
  <si>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</si>
  <si>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</si>
  <si>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</si>
  <si>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</si>
  <si>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</si>
  <si>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</si>
  <si>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</si>
  <si>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</si>
  <si>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</si>
  <si>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</si>
  <si>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</si>
  <si>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</si>
  <si>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</si>
  <si>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</si>
  <si>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</si>
  <si>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</si>
  <si>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</si>
  <si>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</si>
  <si>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</si>
  <si>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</si>
  <si>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</si>
  <si>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</si>
  <si>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</si>
  <si>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</si>
  <si>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</si>
  <si>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</si>
  <si>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</si>
  <si>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>NB : Jumlah debet pinjaman  Penjualan Nuget tgl 1 Feb-15 Feb 2018 Sebesar Rp.763.000,-</t>
  </si>
  <si>
    <t>Surabaya,19 Feb 2018</t>
  </si>
  <si>
    <t xml:space="preserve">Pembuat,             </t>
  </si>
  <si>
    <t xml:space="preserve">Irmala Y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</si>
</sst>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3" fontId="4" fillId="2" borderId="0" xfId="3" applyNumberFormat="1" applyFont="1" applyFill="1"/>
    <xf numFmtId="0" fontId="4" fillId="2" borderId="0" xfId="3" applyFont="1" applyFill="1" applyAlignment="1">
      <alignment horizontal="left"/>
    </xf>
    <xf numFmtId="0" fontId="4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41" fontId="4" fillId="2" borderId="3" xfId="3" applyNumberFormat="1" applyFont="1" applyFill="1" applyBorder="1"/>
    <xf numFmtId="0" fontId="3" fillId="2" borderId="0" xfId="3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7"/>
  <sheetViews>
    <sheetView tabSelected="1" topLeftCell="C1" workbookViewId="0">
      <selection activeCell="R2" sqref="R2"/>
    </sheetView>
  </sheetViews>
  <sheetFormatPr defaultRowHeight="15" x14ac:dyDescent="0.25"/>
  <cols>
    <col min="2" max="2" width="31.85546875" customWidth="1"/>
    <col min="4" max="4" width="11.85546875" customWidth="1"/>
    <col min="5" max="5" width="11.5703125" customWidth="1"/>
    <col min="6" max="7" width="13" customWidth="1"/>
    <col min="8" max="8" width="12.7109375" customWidth="1"/>
    <col min="9" max="9" width="10.7109375" customWidth="1"/>
    <col min="10" max="10" width="12.85546875" customWidth="1"/>
    <col min="11" max="11" width="10.28515625" customWidth="1"/>
    <col min="12" max="12" width="13.85546875" customWidth="1"/>
    <col min="13" max="13" width="10.28515625" customWidth="1"/>
    <col min="14" max="14" width="10.7109375" customWidth="1"/>
    <col min="15" max="15" width="13.5703125" customWidth="1"/>
    <col min="16" max="16" width="20.140625" customWidth="1"/>
  </cols>
  <sheetData>
    <row r="1" spans="1:18" ht="15.75" x14ac:dyDescent="0.25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ht="15.75" x14ac:dyDescent="0.25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 t="s">
        <v>14</v>
      </c>
      <c r="P2" s="4"/>
      <c r="Q2" s="4"/>
      <c r="R2" s="4"/>
    </row>
    <row r="3" spans="1:18" ht="15.75" x14ac:dyDescent="0.25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</row>
    <row r="4" spans="1:18" ht="15.75" x14ac:dyDescent="0.25">
      <c r="A4" s="8"/>
      <c r="B4" s="4"/>
      <c r="C4" s="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4"/>
      <c r="P4" s="4"/>
      <c r="Q4" s="4"/>
      <c r="R4" s="4"/>
    </row>
    <row r="5" spans="1:18" ht="15.75" x14ac:dyDescent="0.25">
      <c r="A5" s="10" t="s">
        <v>17</v>
      </c>
      <c r="B5" s="10" t="s">
        <v>0</v>
      </c>
      <c r="C5" s="10" t="s">
        <v>1</v>
      </c>
      <c r="D5" s="11">
        <v>43132</v>
      </c>
      <c r="E5" s="11">
        <v>43133</v>
      </c>
      <c r="F5" s="11">
        <v>43136</v>
      </c>
      <c r="G5" s="11">
        <v>43137</v>
      </c>
      <c r="H5" s="11">
        <v>43138</v>
      </c>
      <c r="I5" s="11">
        <v>43139</v>
      </c>
      <c r="J5" s="11">
        <v>43140</v>
      </c>
      <c r="K5" s="11">
        <v>43143</v>
      </c>
      <c r="L5" s="11">
        <v>43144</v>
      </c>
      <c r="M5" s="11">
        <v>43145</v>
      </c>
      <c r="N5" s="11">
        <v>43146</v>
      </c>
      <c r="O5" s="12" t="s">
        <v>2</v>
      </c>
      <c r="P5" s="10" t="s">
        <v>18</v>
      </c>
      <c r="Q5" s="10" t="s">
        <v>3</v>
      </c>
      <c r="R5" s="10" t="s">
        <v>19</v>
      </c>
    </row>
    <row r="6" spans="1:18" ht="15.75" x14ac:dyDescent="0.25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3" t="s">
        <v>4</v>
      </c>
      <c r="R6" s="13"/>
    </row>
    <row r="7" spans="1:18" ht="15.75" x14ac:dyDescent="0.25">
      <c r="A7" s="14">
        <v>1</v>
      </c>
      <c r="B7" s="15" t="s">
        <v>20</v>
      </c>
      <c r="C7" s="14" t="s">
        <v>21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>
        <f t="shared" ref="O7:O70" si="0">SUM(D7:N7)</f>
        <v>0</v>
      </c>
      <c r="P7" s="18" t="s">
        <v>22</v>
      </c>
      <c r="Q7" s="19"/>
      <c r="R7" s="19"/>
    </row>
    <row r="8" spans="1:18" ht="15.75" x14ac:dyDescent="0.25">
      <c r="A8" s="14">
        <v>2</v>
      </c>
      <c r="B8" s="15" t="s">
        <v>23</v>
      </c>
      <c r="C8" s="20" t="s">
        <v>24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>
        <f t="shared" si="0"/>
        <v>0</v>
      </c>
      <c r="P8" s="18" t="s">
        <v>22</v>
      </c>
      <c r="Q8" s="19"/>
      <c r="R8" s="19"/>
    </row>
    <row r="9" spans="1:18" ht="15.75" x14ac:dyDescent="0.25">
      <c r="A9" s="14">
        <v>3</v>
      </c>
      <c r="B9" s="15" t="s">
        <v>25</v>
      </c>
      <c r="C9" s="20" t="s">
        <v>26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v>15000</v>
      </c>
      <c r="O9" s="17">
        <f t="shared" si="0"/>
        <v>15000</v>
      </c>
      <c r="P9" s="18" t="s">
        <v>22</v>
      </c>
      <c r="Q9" s="19"/>
      <c r="R9" s="19"/>
    </row>
    <row r="10" spans="1:18" ht="15.75" x14ac:dyDescent="0.25">
      <c r="A10" s="14">
        <v>4</v>
      </c>
      <c r="B10" s="15" t="s">
        <v>27</v>
      </c>
      <c r="C10" s="20" t="s">
        <v>28</v>
      </c>
      <c r="D10" s="16"/>
      <c r="E10" s="16"/>
      <c r="F10" s="16"/>
      <c r="G10" s="16"/>
      <c r="H10" s="16"/>
      <c r="I10" s="16"/>
      <c r="J10" s="16"/>
      <c r="K10" s="16">
        <v>40200</v>
      </c>
      <c r="L10" s="16"/>
      <c r="M10" s="16"/>
      <c r="N10" s="16"/>
      <c r="O10" s="17">
        <f t="shared" si="0"/>
        <v>40200</v>
      </c>
      <c r="P10" s="18" t="s">
        <v>22</v>
      </c>
      <c r="Q10" s="19"/>
      <c r="R10" s="19"/>
    </row>
    <row r="11" spans="1:18" ht="15.75" x14ac:dyDescent="0.25">
      <c r="A11" s="14">
        <v>5</v>
      </c>
      <c r="B11" s="15" t="s">
        <v>29</v>
      </c>
      <c r="C11" s="20" t="s">
        <v>30</v>
      </c>
      <c r="D11" s="16"/>
      <c r="E11" s="16"/>
      <c r="F11" s="16"/>
      <c r="G11" s="16"/>
      <c r="H11" s="16"/>
      <c r="I11" s="16"/>
      <c r="J11" s="16"/>
      <c r="K11" s="16"/>
      <c r="L11" s="16">
        <f>34400-700</f>
        <v>33700</v>
      </c>
      <c r="M11" s="16"/>
      <c r="N11" s="16"/>
      <c r="O11" s="17">
        <f t="shared" si="0"/>
        <v>33700</v>
      </c>
      <c r="P11" s="18" t="s">
        <v>22</v>
      </c>
      <c r="Q11" s="19"/>
      <c r="R11" s="19"/>
    </row>
    <row r="12" spans="1:18" ht="15.75" x14ac:dyDescent="0.25">
      <c r="A12" s="14">
        <v>6</v>
      </c>
      <c r="B12" s="15" t="s">
        <v>31</v>
      </c>
      <c r="C12" s="14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>
        <f t="shared" si="0"/>
        <v>0</v>
      </c>
      <c r="P12" s="18" t="s">
        <v>22</v>
      </c>
      <c r="Q12" s="19"/>
      <c r="R12" s="19"/>
    </row>
    <row r="13" spans="1:18" ht="15.75" x14ac:dyDescent="0.25">
      <c r="A13" s="14">
        <v>7</v>
      </c>
      <c r="B13" s="15" t="s">
        <v>33</v>
      </c>
      <c r="C13" s="14" t="s">
        <v>34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>
        <f t="shared" si="0"/>
        <v>0</v>
      </c>
      <c r="P13" s="18" t="s">
        <v>22</v>
      </c>
      <c r="Q13" s="19"/>
      <c r="R13" s="19"/>
    </row>
    <row r="14" spans="1:18" ht="15.75" x14ac:dyDescent="0.25">
      <c r="A14" s="14">
        <v>8</v>
      </c>
      <c r="B14" s="15" t="s">
        <v>35</v>
      </c>
      <c r="C14" s="14" t="s">
        <v>36</v>
      </c>
      <c r="D14" s="16">
        <f>35000-1000</f>
        <v>34000</v>
      </c>
      <c r="E14" s="16"/>
      <c r="F14" s="16">
        <v>78000</v>
      </c>
      <c r="G14" s="16"/>
      <c r="H14" s="16"/>
      <c r="I14" s="16"/>
      <c r="J14" s="16">
        <f>79500-14500</f>
        <v>65000</v>
      </c>
      <c r="K14" s="16">
        <f>102800-3000-14800</f>
        <v>85000</v>
      </c>
      <c r="L14" s="16"/>
      <c r="M14" s="16"/>
      <c r="N14" s="16">
        <f>41950-950</f>
        <v>41000</v>
      </c>
      <c r="O14" s="17">
        <f t="shared" si="0"/>
        <v>303000</v>
      </c>
      <c r="P14" s="18" t="s">
        <v>22</v>
      </c>
      <c r="Q14" s="19"/>
      <c r="R14" s="19"/>
    </row>
    <row r="15" spans="1:18" ht="15.75" x14ac:dyDescent="0.25">
      <c r="A15" s="14">
        <v>9</v>
      </c>
      <c r="B15" s="15" t="s">
        <v>37</v>
      </c>
      <c r="C15" s="20" t="s">
        <v>38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>
        <f t="shared" si="0"/>
        <v>0</v>
      </c>
      <c r="P15" s="18" t="s">
        <v>22</v>
      </c>
      <c r="Q15" s="19"/>
      <c r="R15" s="19"/>
    </row>
    <row r="16" spans="1:18" ht="15.75" x14ac:dyDescent="0.25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>
        <f t="shared" si="0"/>
        <v>0</v>
      </c>
      <c r="P16" s="18" t="s">
        <v>22</v>
      </c>
      <c r="Q16" s="19"/>
      <c r="R16" s="19"/>
    </row>
    <row r="17" spans="1:18" ht="15.75" x14ac:dyDescent="0.25">
      <c r="A17" s="14">
        <v>11</v>
      </c>
      <c r="B17" s="15" t="s">
        <v>41</v>
      </c>
      <c r="C17" s="20" t="s">
        <v>42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>
        <f t="shared" si="0"/>
        <v>0</v>
      </c>
      <c r="P17" s="18" t="s">
        <v>22</v>
      </c>
      <c r="Q17" s="19"/>
      <c r="R17" s="19"/>
    </row>
    <row r="18" spans="1:18" ht="15.75" x14ac:dyDescent="0.25">
      <c r="A18" s="14">
        <v>12</v>
      </c>
      <c r="B18" s="15" t="s">
        <v>43</v>
      </c>
      <c r="C18" s="14" t="s">
        <v>44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>
        <f t="shared" si="0"/>
        <v>0</v>
      </c>
      <c r="P18" s="18" t="s">
        <v>22</v>
      </c>
      <c r="Q18" s="19"/>
      <c r="R18" s="19"/>
    </row>
    <row r="19" spans="1:18" ht="15.75" x14ac:dyDescent="0.25">
      <c r="A19" s="14">
        <v>13</v>
      </c>
      <c r="B19" s="15" t="s">
        <v>45</v>
      </c>
      <c r="C19" s="14" t="s">
        <v>46</v>
      </c>
      <c r="D19" s="16"/>
      <c r="E19" s="16"/>
      <c r="F19" s="16"/>
      <c r="G19" s="16">
        <v>39000</v>
      </c>
      <c r="H19" s="16"/>
      <c r="I19" s="16"/>
      <c r="J19" s="16">
        <v>14000</v>
      </c>
      <c r="K19" s="16"/>
      <c r="L19" s="16"/>
      <c r="M19" s="16"/>
      <c r="N19" s="16"/>
      <c r="O19" s="17">
        <f t="shared" si="0"/>
        <v>53000</v>
      </c>
      <c r="P19" s="18" t="s">
        <v>22</v>
      </c>
      <c r="Q19" s="19"/>
      <c r="R19" s="19"/>
    </row>
    <row r="20" spans="1:18" ht="15.75" x14ac:dyDescent="0.25">
      <c r="A20" s="14">
        <v>14</v>
      </c>
      <c r="B20" s="15" t="s">
        <v>47</v>
      </c>
      <c r="C20" s="20" t="s">
        <v>48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>
        <f t="shared" si="0"/>
        <v>0</v>
      </c>
      <c r="P20" s="18" t="s">
        <v>22</v>
      </c>
      <c r="Q20" s="19"/>
      <c r="R20" s="19"/>
    </row>
    <row r="21" spans="1:18" ht="15.75" x14ac:dyDescent="0.25">
      <c r="A21" s="14">
        <v>15</v>
      </c>
      <c r="B21" s="15" t="s">
        <v>49</v>
      </c>
      <c r="C21" s="14" t="s">
        <v>50</v>
      </c>
      <c r="D21" s="16"/>
      <c r="E21" s="16">
        <f>14500-2600</f>
        <v>11900</v>
      </c>
      <c r="F21" s="16"/>
      <c r="G21" s="16"/>
      <c r="H21" s="16">
        <v>38500</v>
      </c>
      <c r="I21" s="16"/>
      <c r="J21" s="16"/>
      <c r="K21" s="16"/>
      <c r="L21" s="16"/>
      <c r="M21" s="16">
        <v>31100</v>
      </c>
      <c r="N21" s="16"/>
      <c r="O21" s="17">
        <f t="shared" si="0"/>
        <v>81500</v>
      </c>
      <c r="P21" s="18" t="s">
        <v>22</v>
      </c>
      <c r="Q21" s="19"/>
      <c r="R21" s="19"/>
    </row>
    <row r="22" spans="1:18" ht="15.75" x14ac:dyDescent="0.25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>
        <f t="shared" si="0"/>
        <v>0</v>
      </c>
      <c r="P22" s="18" t="s">
        <v>22</v>
      </c>
      <c r="Q22" s="19"/>
      <c r="R22" s="19"/>
    </row>
    <row r="23" spans="1:18" ht="15.75" x14ac:dyDescent="0.25">
      <c r="A23" s="14">
        <v>17</v>
      </c>
      <c r="B23" s="15" t="s">
        <v>53</v>
      </c>
      <c r="C23" s="14" t="s">
        <v>54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>
        <f t="shared" si="0"/>
        <v>0</v>
      </c>
      <c r="P23" s="18" t="s">
        <v>22</v>
      </c>
      <c r="Q23" s="19"/>
      <c r="R23" s="19"/>
    </row>
    <row r="24" spans="1:18" ht="15.75" x14ac:dyDescent="0.25">
      <c r="A24" s="14">
        <v>18</v>
      </c>
      <c r="B24" s="15" t="s">
        <v>55</v>
      </c>
      <c r="C24" s="14" t="s">
        <v>56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>
        <f t="shared" si="0"/>
        <v>0</v>
      </c>
      <c r="P24" s="18" t="s">
        <v>22</v>
      </c>
      <c r="Q24" s="19"/>
      <c r="R24" s="19"/>
    </row>
    <row r="25" spans="1:18" ht="15.75" x14ac:dyDescent="0.25">
      <c r="A25" s="14">
        <v>19</v>
      </c>
      <c r="B25" s="15" t="s">
        <v>57</v>
      </c>
      <c r="C25" s="20" t="s">
        <v>58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>
        <f t="shared" si="0"/>
        <v>0</v>
      </c>
      <c r="P25" s="18" t="s">
        <v>22</v>
      </c>
      <c r="Q25" s="19"/>
      <c r="R25" s="19"/>
    </row>
    <row r="26" spans="1:18" ht="15.75" x14ac:dyDescent="0.25">
      <c r="A26" s="14">
        <v>20</v>
      </c>
      <c r="B26" s="15" t="s">
        <v>59</v>
      </c>
      <c r="C26" s="20" t="s">
        <v>60</v>
      </c>
      <c r="D26" s="16"/>
      <c r="E26" s="16"/>
      <c r="F26" s="16"/>
      <c r="G26" s="16"/>
      <c r="H26" s="16"/>
      <c r="I26" s="16"/>
      <c r="J26" s="16">
        <f>258500-1250</f>
        <v>257250</v>
      </c>
      <c r="K26" s="16">
        <v>3300</v>
      </c>
      <c r="L26" s="16"/>
      <c r="M26" s="16"/>
      <c r="N26" s="16"/>
      <c r="O26" s="17">
        <f t="shared" si="0"/>
        <v>260550</v>
      </c>
      <c r="P26" s="18" t="s">
        <v>22</v>
      </c>
      <c r="Q26" s="19"/>
      <c r="R26" s="19"/>
    </row>
    <row r="27" spans="1:18" ht="15.75" x14ac:dyDescent="0.25">
      <c r="A27" s="14">
        <v>21</v>
      </c>
      <c r="B27" s="15" t="s">
        <v>61</v>
      </c>
      <c r="C27" s="14" t="s">
        <v>62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>
        <f t="shared" si="0"/>
        <v>0</v>
      </c>
      <c r="P27" s="18" t="s">
        <v>22</v>
      </c>
      <c r="Q27" s="19"/>
      <c r="R27" s="19"/>
    </row>
    <row r="28" spans="1:18" ht="15.75" x14ac:dyDescent="0.25">
      <c r="A28" s="14">
        <v>22</v>
      </c>
      <c r="B28" s="15" t="s">
        <v>63</v>
      </c>
      <c r="C28" s="14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>
        <f t="shared" si="0"/>
        <v>0</v>
      </c>
      <c r="P28" s="18" t="s">
        <v>22</v>
      </c>
      <c r="Q28" s="19"/>
      <c r="R28" s="19"/>
    </row>
    <row r="29" spans="1:18" ht="15.75" x14ac:dyDescent="0.25">
      <c r="A29" s="14">
        <v>23</v>
      </c>
      <c r="B29" s="15" t="s">
        <v>65</v>
      </c>
      <c r="C29" s="20" t="s">
        <v>66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>
        <v>20100</v>
      </c>
      <c r="O29" s="17">
        <f t="shared" si="0"/>
        <v>20100</v>
      </c>
      <c r="P29" s="18" t="s">
        <v>22</v>
      </c>
      <c r="Q29" s="19"/>
      <c r="R29" s="19"/>
    </row>
    <row r="30" spans="1:18" ht="15.75" x14ac:dyDescent="0.25">
      <c r="A30" s="14">
        <v>24</v>
      </c>
      <c r="B30" s="15" t="s">
        <v>67</v>
      </c>
      <c r="C30" s="20" t="s">
        <v>68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>
        <f t="shared" si="0"/>
        <v>0</v>
      </c>
      <c r="P30" s="18" t="s">
        <v>22</v>
      </c>
      <c r="Q30" s="19"/>
      <c r="R30" s="19"/>
    </row>
    <row r="31" spans="1:18" ht="15.75" x14ac:dyDescent="0.25">
      <c r="A31" s="14">
        <v>25</v>
      </c>
      <c r="B31" s="15" t="s">
        <v>69</v>
      </c>
      <c r="C31" s="20" t="s">
        <v>70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>
        <f t="shared" si="0"/>
        <v>0</v>
      </c>
      <c r="P31" s="18" t="s">
        <v>22</v>
      </c>
      <c r="Q31" s="19"/>
      <c r="R31" s="19"/>
    </row>
    <row r="32" spans="1:18" ht="15.75" x14ac:dyDescent="0.25">
      <c r="A32" s="14">
        <v>26</v>
      </c>
      <c r="B32" s="15" t="s">
        <v>71</v>
      </c>
      <c r="C32" s="20" t="s">
        <v>72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>
        <f t="shared" si="0"/>
        <v>0</v>
      </c>
      <c r="P32" s="18" t="s">
        <v>22</v>
      </c>
      <c r="Q32" s="19"/>
      <c r="R32" s="19"/>
    </row>
    <row r="33" spans="1:18" ht="15.75" x14ac:dyDescent="0.25">
      <c r="A33" s="14">
        <v>27</v>
      </c>
      <c r="B33" s="15" t="s">
        <v>73</v>
      </c>
      <c r="C33" s="14" t="s">
        <v>74</v>
      </c>
      <c r="D33" s="16"/>
      <c r="E33" s="16">
        <v>5800</v>
      </c>
      <c r="F33" s="16">
        <v>4500</v>
      </c>
      <c r="G33" s="16">
        <f>2500+7000</f>
        <v>9500</v>
      </c>
      <c r="H33" s="16">
        <f>2500+2500</f>
        <v>5000</v>
      </c>
      <c r="I33" s="16"/>
      <c r="J33" s="16"/>
      <c r="K33" s="16">
        <f>5500+3000</f>
        <v>8500</v>
      </c>
      <c r="L33" s="16"/>
      <c r="M33" s="16"/>
      <c r="N33" s="16"/>
      <c r="O33" s="17">
        <f t="shared" si="0"/>
        <v>33300</v>
      </c>
      <c r="P33" s="18" t="s">
        <v>22</v>
      </c>
      <c r="Q33" s="19"/>
      <c r="R33" s="19"/>
    </row>
    <row r="34" spans="1:18" ht="15.75" x14ac:dyDescent="0.25">
      <c r="A34" s="14">
        <v>28</v>
      </c>
      <c r="B34" s="15" t="s">
        <v>75</v>
      </c>
      <c r="C34" s="14" t="s">
        <v>76</v>
      </c>
      <c r="D34" s="21"/>
      <c r="E34" s="16"/>
      <c r="F34" s="16">
        <v>11300</v>
      </c>
      <c r="G34" s="16"/>
      <c r="H34" s="16"/>
      <c r="I34" s="16"/>
      <c r="J34" s="16"/>
      <c r="K34" s="16"/>
      <c r="L34" s="16"/>
      <c r="M34" s="16"/>
      <c r="N34" s="16"/>
      <c r="O34" s="17">
        <f t="shared" si="0"/>
        <v>11300</v>
      </c>
      <c r="P34" s="18" t="s">
        <v>22</v>
      </c>
      <c r="Q34" s="19"/>
      <c r="R34" s="19"/>
    </row>
    <row r="35" spans="1:18" ht="15.75" x14ac:dyDescent="0.25">
      <c r="A35" s="14">
        <v>29</v>
      </c>
      <c r="B35" s="15" t="s">
        <v>77</v>
      </c>
      <c r="C35" s="20" t="s">
        <v>78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>
        <f t="shared" si="0"/>
        <v>0</v>
      </c>
      <c r="P35" s="18" t="s">
        <v>22</v>
      </c>
      <c r="Q35" s="19"/>
      <c r="R35" s="19"/>
    </row>
    <row r="36" spans="1:18" ht="15.75" x14ac:dyDescent="0.25">
      <c r="A36" s="14">
        <v>30</v>
      </c>
      <c r="B36" s="15" t="s">
        <v>79</v>
      </c>
      <c r="C36" s="14" t="s">
        <v>80</v>
      </c>
      <c r="D36" s="16"/>
      <c r="E36" s="16">
        <f>44100+68400-2400+3400</f>
        <v>113500</v>
      </c>
      <c r="F36" s="16">
        <f>12400+4500</f>
        <v>16900</v>
      </c>
      <c r="G36" s="16">
        <v>5500</v>
      </c>
      <c r="H36" s="16"/>
      <c r="I36" s="16">
        <v>11100</v>
      </c>
      <c r="J36" s="16">
        <v>14500</v>
      </c>
      <c r="K36" s="16"/>
      <c r="L36" s="16">
        <v>7000</v>
      </c>
      <c r="M36" s="16">
        <f>6000-500</f>
        <v>5500</v>
      </c>
      <c r="N36" s="16">
        <f>8300+31500-2400</f>
        <v>37400</v>
      </c>
      <c r="O36" s="17">
        <f t="shared" si="0"/>
        <v>211400</v>
      </c>
      <c r="P36" s="18" t="s">
        <v>22</v>
      </c>
      <c r="Q36" s="19"/>
      <c r="R36" s="19"/>
    </row>
    <row r="37" spans="1:18" ht="15.75" x14ac:dyDescent="0.25">
      <c r="A37" s="14">
        <v>31</v>
      </c>
      <c r="B37" s="15" t="s">
        <v>81</v>
      </c>
      <c r="C37" s="20" t="s">
        <v>82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>
        <f t="shared" si="0"/>
        <v>0</v>
      </c>
      <c r="P37" s="18" t="s">
        <v>22</v>
      </c>
      <c r="Q37" s="19"/>
      <c r="R37" s="19"/>
    </row>
    <row r="38" spans="1:18" ht="15.75" x14ac:dyDescent="0.25">
      <c r="A38" s="14">
        <v>32</v>
      </c>
      <c r="B38" s="15" t="s">
        <v>83</v>
      </c>
      <c r="C38" s="20" t="s">
        <v>84</v>
      </c>
      <c r="D38" s="16"/>
      <c r="E38" s="16"/>
      <c r="F38" s="16"/>
      <c r="G38" s="16">
        <f>42200-2000</f>
        <v>40200</v>
      </c>
      <c r="H38" s="16"/>
      <c r="I38" s="16"/>
      <c r="J38" s="16"/>
      <c r="K38" s="16"/>
      <c r="L38" s="16"/>
      <c r="M38" s="16"/>
      <c r="N38" s="16"/>
      <c r="O38" s="17">
        <f t="shared" si="0"/>
        <v>40200</v>
      </c>
      <c r="P38" s="18" t="s">
        <v>22</v>
      </c>
      <c r="Q38" s="19"/>
      <c r="R38" s="19"/>
    </row>
    <row r="39" spans="1:18" ht="15.75" x14ac:dyDescent="0.25">
      <c r="A39" s="14">
        <v>33</v>
      </c>
      <c r="B39" s="15" t="s">
        <v>85</v>
      </c>
      <c r="C39" s="14" t="s">
        <v>86</v>
      </c>
      <c r="D39" s="16"/>
      <c r="E39" s="16"/>
      <c r="F39" s="16"/>
      <c r="G39" s="16"/>
      <c r="H39" s="16"/>
      <c r="I39" s="16">
        <v>39600</v>
      </c>
      <c r="J39" s="16"/>
      <c r="K39" s="16"/>
      <c r="L39" s="16"/>
      <c r="M39" s="16"/>
      <c r="N39" s="16"/>
      <c r="O39" s="17">
        <f t="shared" si="0"/>
        <v>39600</v>
      </c>
      <c r="P39" s="18" t="s">
        <v>22</v>
      </c>
      <c r="Q39" s="19"/>
      <c r="R39" s="19"/>
    </row>
    <row r="40" spans="1:18" ht="15.75" x14ac:dyDescent="0.25">
      <c r="A40" s="14">
        <v>34</v>
      </c>
      <c r="B40" s="15" t="s">
        <v>87</v>
      </c>
      <c r="C40" s="14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>
        <f t="shared" si="0"/>
        <v>0</v>
      </c>
      <c r="P40" s="18" t="s">
        <v>22</v>
      </c>
      <c r="Q40" s="19"/>
      <c r="R40" s="19"/>
    </row>
    <row r="41" spans="1:18" ht="15.75" x14ac:dyDescent="0.25">
      <c r="A41" s="14">
        <v>35</v>
      </c>
      <c r="B41" s="15" t="s">
        <v>89</v>
      </c>
      <c r="C41" s="20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>
        <f t="shared" si="0"/>
        <v>0</v>
      </c>
      <c r="P41" s="18" t="s">
        <v>22</v>
      </c>
      <c r="Q41" s="19"/>
      <c r="R41" s="19"/>
    </row>
    <row r="42" spans="1:18" ht="15.75" x14ac:dyDescent="0.25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>
        <f t="shared" si="0"/>
        <v>0</v>
      </c>
      <c r="P42" s="18" t="s">
        <v>22</v>
      </c>
      <c r="Q42" s="19"/>
      <c r="R42" s="19"/>
    </row>
    <row r="43" spans="1:18" ht="15.75" x14ac:dyDescent="0.25">
      <c r="A43" s="14">
        <v>37</v>
      </c>
      <c r="B43" s="15" t="s">
        <v>93</v>
      </c>
      <c r="C43" s="20" t="s">
        <v>94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>
        <f t="shared" si="0"/>
        <v>0</v>
      </c>
      <c r="P43" s="18" t="s">
        <v>22</v>
      </c>
      <c r="Q43" s="19"/>
      <c r="R43" s="19"/>
    </row>
    <row r="44" spans="1:18" ht="15.75" x14ac:dyDescent="0.25">
      <c r="A44" s="14">
        <v>38</v>
      </c>
      <c r="B44" s="15" t="s">
        <v>95</v>
      </c>
      <c r="C44" s="14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>
        <f t="shared" si="0"/>
        <v>0</v>
      </c>
      <c r="P44" s="18" t="s">
        <v>22</v>
      </c>
      <c r="Q44" s="19"/>
      <c r="R44" s="19"/>
    </row>
    <row r="45" spans="1:18" ht="15.75" x14ac:dyDescent="0.25">
      <c r="A45" s="14">
        <v>39</v>
      </c>
      <c r="B45" s="15" t="s">
        <v>97</v>
      </c>
      <c r="C45" s="20" t="s">
        <v>98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7">
        <f t="shared" si="0"/>
        <v>0</v>
      </c>
      <c r="P45" s="18" t="s">
        <v>22</v>
      </c>
      <c r="Q45" s="19"/>
      <c r="R45" s="19"/>
    </row>
    <row r="46" spans="1:18" ht="15.75" x14ac:dyDescent="0.25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>
        <f t="shared" si="0"/>
        <v>0</v>
      </c>
      <c r="P46" s="18" t="s">
        <v>22</v>
      </c>
      <c r="Q46" s="19"/>
      <c r="R46" s="19"/>
    </row>
    <row r="47" spans="1:18" ht="15.75" x14ac:dyDescent="0.25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7">
        <f t="shared" si="0"/>
        <v>0</v>
      </c>
      <c r="P47" s="18" t="s">
        <v>22</v>
      </c>
      <c r="Q47" s="19"/>
      <c r="R47" s="19"/>
    </row>
    <row r="48" spans="1:18" ht="15.75" x14ac:dyDescent="0.25">
      <c r="A48" s="14">
        <v>42</v>
      </c>
      <c r="B48" s="15" t="s">
        <v>103</v>
      </c>
      <c r="C48" s="20" t="s">
        <v>104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>
        <f t="shared" si="0"/>
        <v>0</v>
      </c>
      <c r="P48" s="18" t="s">
        <v>22</v>
      </c>
      <c r="Q48" s="19"/>
      <c r="R48" s="19"/>
    </row>
    <row r="49" spans="1:18" ht="15.75" x14ac:dyDescent="0.25">
      <c r="A49" s="14">
        <v>43</v>
      </c>
      <c r="B49" s="15" t="s">
        <v>105</v>
      </c>
      <c r="C49" s="14" t="s">
        <v>106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7">
        <f t="shared" si="0"/>
        <v>0</v>
      </c>
      <c r="P49" s="18" t="s">
        <v>22</v>
      </c>
      <c r="Q49" s="19"/>
      <c r="R49" s="19"/>
    </row>
    <row r="50" spans="1:18" ht="15.75" x14ac:dyDescent="0.25">
      <c r="A50" s="14">
        <v>44</v>
      </c>
      <c r="B50" s="15" t="s">
        <v>107</v>
      </c>
      <c r="C50" s="20" t="s">
        <v>108</v>
      </c>
      <c r="D50" s="16"/>
      <c r="E50" s="16"/>
      <c r="F50" s="16"/>
      <c r="G50" s="16"/>
      <c r="H50" s="16"/>
      <c r="I50" s="16"/>
      <c r="J50" s="16">
        <v>17000</v>
      </c>
      <c r="K50" s="16"/>
      <c r="L50" s="16"/>
      <c r="M50" s="16"/>
      <c r="N50" s="16"/>
      <c r="O50" s="17">
        <f t="shared" si="0"/>
        <v>17000</v>
      </c>
      <c r="P50" s="18" t="s">
        <v>22</v>
      </c>
      <c r="Q50" s="19"/>
      <c r="R50" s="19"/>
    </row>
    <row r="51" spans="1:18" ht="15.75" x14ac:dyDescent="0.25">
      <c r="A51" s="14">
        <v>45</v>
      </c>
      <c r="B51" s="15" t="s">
        <v>109</v>
      </c>
      <c r="C51" s="20" t="s">
        <v>110</v>
      </c>
      <c r="D51" s="16"/>
      <c r="E51" s="16"/>
      <c r="F51" s="16">
        <v>91050</v>
      </c>
      <c r="G51" s="16"/>
      <c r="H51" s="16"/>
      <c r="I51" s="16"/>
      <c r="J51" s="16"/>
      <c r="K51" s="16"/>
      <c r="L51" s="16"/>
      <c r="M51" s="16"/>
      <c r="N51" s="16"/>
      <c r="O51" s="17">
        <f t="shared" si="0"/>
        <v>91050</v>
      </c>
      <c r="P51" s="18" t="s">
        <v>22</v>
      </c>
      <c r="Q51" s="19"/>
      <c r="R51" s="19"/>
    </row>
    <row r="52" spans="1:18" ht="15.75" x14ac:dyDescent="0.25">
      <c r="A52" s="14">
        <v>46</v>
      </c>
      <c r="B52" s="15" t="s">
        <v>111</v>
      </c>
      <c r="C52" s="20" t="s">
        <v>112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>
        <f t="shared" si="0"/>
        <v>0</v>
      </c>
      <c r="P52" s="18" t="s">
        <v>22</v>
      </c>
      <c r="Q52" s="19"/>
      <c r="R52" s="19"/>
    </row>
    <row r="53" spans="1:18" ht="15.75" x14ac:dyDescent="0.25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7">
        <f t="shared" si="0"/>
        <v>0</v>
      </c>
      <c r="P53" s="18" t="s">
        <v>22</v>
      </c>
      <c r="Q53" s="19"/>
      <c r="R53" s="19"/>
    </row>
    <row r="54" spans="1:18" ht="15.75" x14ac:dyDescent="0.25">
      <c r="A54" s="14">
        <v>48</v>
      </c>
      <c r="B54" s="15" t="s">
        <v>115</v>
      </c>
      <c r="C54" s="20" t="s">
        <v>116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7">
        <f t="shared" si="0"/>
        <v>0</v>
      </c>
      <c r="P54" s="18" t="s">
        <v>22</v>
      </c>
      <c r="Q54" s="19"/>
      <c r="R54" s="19"/>
    </row>
    <row r="55" spans="1:18" ht="15.75" x14ac:dyDescent="0.25">
      <c r="A55" s="14">
        <v>49</v>
      </c>
      <c r="B55" s="15" t="s">
        <v>117</v>
      </c>
      <c r="C55" s="20" t="s">
        <v>118</v>
      </c>
      <c r="D55" s="16"/>
      <c r="E55" s="16"/>
      <c r="F55" s="16"/>
      <c r="G55" s="16"/>
      <c r="H55" s="16">
        <f>10000+194700-3200</f>
        <v>201500</v>
      </c>
      <c r="I55" s="16"/>
      <c r="J55" s="16">
        <f>17000+56400</f>
        <v>73400</v>
      </c>
      <c r="K55" s="16"/>
      <c r="L55" s="16">
        <v>42300</v>
      </c>
      <c r="M55" s="16"/>
      <c r="N55" s="16">
        <v>14800</v>
      </c>
      <c r="O55" s="17">
        <f t="shared" si="0"/>
        <v>332000</v>
      </c>
      <c r="P55" s="18" t="s">
        <v>22</v>
      </c>
      <c r="Q55" s="19"/>
      <c r="R55" s="19"/>
    </row>
    <row r="56" spans="1:18" ht="15.75" x14ac:dyDescent="0.25">
      <c r="A56" s="14">
        <v>50</v>
      </c>
      <c r="B56" s="15" t="s">
        <v>119</v>
      </c>
      <c r="C56" s="20" t="s">
        <v>120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7">
        <f t="shared" si="0"/>
        <v>0</v>
      </c>
      <c r="P56" s="18" t="s">
        <v>22</v>
      </c>
      <c r="Q56" s="19"/>
      <c r="R56" s="19"/>
    </row>
    <row r="57" spans="1:18" ht="15.75" x14ac:dyDescent="0.25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7">
        <f t="shared" si="0"/>
        <v>0</v>
      </c>
      <c r="P57" s="18" t="s">
        <v>22</v>
      </c>
      <c r="Q57" s="19"/>
      <c r="R57" s="19"/>
    </row>
    <row r="58" spans="1:18" ht="15.75" x14ac:dyDescent="0.25">
      <c r="A58" s="14">
        <v>52</v>
      </c>
      <c r="B58" s="15" t="s">
        <v>123</v>
      </c>
      <c r="C58" s="20" t="s">
        <v>124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7">
        <f t="shared" si="0"/>
        <v>0</v>
      </c>
      <c r="P58" s="18" t="s">
        <v>22</v>
      </c>
      <c r="Q58" s="19"/>
      <c r="R58" s="19"/>
    </row>
    <row r="59" spans="1:18" ht="15.75" x14ac:dyDescent="0.25">
      <c r="A59" s="14">
        <v>53</v>
      </c>
      <c r="B59" s="15" t="s">
        <v>125</v>
      </c>
      <c r="C59" s="20" t="s">
        <v>126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7">
        <f t="shared" si="0"/>
        <v>0</v>
      </c>
      <c r="P59" s="18" t="s">
        <v>22</v>
      </c>
      <c r="Q59" s="19"/>
      <c r="R59" s="19"/>
    </row>
    <row r="60" spans="1:18" ht="15.75" x14ac:dyDescent="0.25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>
        <f t="shared" si="0"/>
        <v>0</v>
      </c>
      <c r="P60" s="18" t="s">
        <v>22</v>
      </c>
      <c r="Q60" s="19"/>
      <c r="R60" s="19"/>
    </row>
    <row r="61" spans="1:18" ht="15.75" x14ac:dyDescent="0.25">
      <c r="A61" s="14">
        <v>55</v>
      </c>
      <c r="B61" s="15" t="s">
        <v>129</v>
      </c>
      <c r="C61" s="20" t="s">
        <v>130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7">
        <f t="shared" si="0"/>
        <v>0</v>
      </c>
      <c r="P61" s="18" t="s">
        <v>22</v>
      </c>
      <c r="Q61" s="19"/>
      <c r="R61" s="19"/>
    </row>
    <row r="62" spans="1:18" ht="15.75" x14ac:dyDescent="0.25">
      <c r="A62" s="14">
        <v>56</v>
      </c>
      <c r="B62" s="15" t="s">
        <v>131</v>
      </c>
      <c r="C62" s="20" t="s">
        <v>132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7">
        <f t="shared" si="0"/>
        <v>0</v>
      </c>
      <c r="P62" s="18" t="s">
        <v>22</v>
      </c>
      <c r="Q62" s="19"/>
      <c r="R62" s="19"/>
    </row>
    <row r="63" spans="1:18" ht="15.75" x14ac:dyDescent="0.25">
      <c r="A63" s="14">
        <v>57</v>
      </c>
      <c r="B63" s="15" t="s">
        <v>133</v>
      </c>
      <c r="C63" s="20" t="s">
        <v>134</v>
      </c>
      <c r="D63" s="16"/>
      <c r="E63" s="16"/>
      <c r="F63" s="16">
        <f>200000+9000</f>
        <v>209000</v>
      </c>
      <c r="G63" s="16"/>
      <c r="H63" s="16"/>
      <c r="I63" s="16"/>
      <c r="J63" s="16"/>
      <c r="K63" s="16">
        <v>13900</v>
      </c>
      <c r="L63" s="16"/>
      <c r="M63" s="16"/>
      <c r="N63" s="16"/>
      <c r="O63" s="17">
        <f t="shared" si="0"/>
        <v>222900</v>
      </c>
      <c r="P63" s="18" t="s">
        <v>22</v>
      </c>
      <c r="Q63" s="19"/>
      <c r="R63" s="19"/>
    </row>
    <row r="64" spans="1:18" ht="15.75" x14ac:dyDescent="0.25">
      <c r="A64" s="14">
        <v>58</v>
      </c>
      <c r="B64" s="15" t="s">
        <v>135</v>
      </c>
      <c r="C64" s="20" t="s">
        <v>136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7">
        <f t="shared" si="0"/>
        <v>0</v>
      </c>
      <c r="P64" s="18" t="s">
        <v>22</v>
      </c>
      <c r="Q64" s="19"/>
      <c r="R64" s="19"/>
    </row>
    <row r="65" spans="1:18" ht="15.75" x14ac:dyDescent="0.25">
      <c r="A65" s="14">
        <v>59</v>
      </c>
      <c r="B65" s="15" t="s">
        <v>137</v>
      </c>
      <c r="C65" s="20" t="s">
        <v>138</v>
      </c>
      <c r="D65" s="16"/>
      <c r="E65" s="16"/>
      <c r="F65" s="16"/>
      <c r="G65" s="16"/>
      <c r="H65" s="16"/>
      <c r="I65" s="16"/>
      <c r="J65" s="16"/>
      <c r="K65" s="16"/>
      <c r="L65" s="16"/>
      <c r="M65" s="16">
        <v>47400</v>
      </c>
      <c r="N65" s="16"/>
      <c r="O65" s="17">
        <f t="shared" si="0"/>
        <v>47400</v>
      </c>
      <c r="P65" s="18" t="s">
        <v>22</v>
      </c>
      <c r="Q65" s="19"/>
      <c r="R65" s="19"/>
    </row>
    <row r="66" spans="1:18" ht="15.75" x14ac:dyDescent="0.25">
      <c r="A66" s="14">
        <v>60</v>
      </c>
      <c r="B66" s="15" t="s">
        <v>139</v>
      </c>
      <c r="C66" s="20" t="s">
        <v>140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7">
        <f t="shared" si="0"/>
        <v>0</v>
      </c>
      <c r="P66" s="18" t="s">
        <v>22</v>
      </c>
      <c r="Q66" s="19"/>
      <c r="R66" s="19"/>
    </row>
    <row r="67" spans="1:18" ht="15.75" x14ac:dyDescent="0.25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7">
        <f t="shared" si="0"/>
        <v>0</v>
      </c>
      <c r="P67" s="18" t="s">
        <v>22</v>
      </c>
      <c r="Q67" s="19"/>
      <c r="R67" s="19"/>
    </row>
    <row r="68" spans="1:18" ht="15.75" x14ac:dyDescent="0.25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7">
        <f t="shared" si="0"/>
        <v>0</v>
      </c>
      <c r="P68" s="18" t="s">
        <v>22</v>
      </c>
      <c r="Q68" s="19"/>
      <c r="R68" s="19"/>
    </row>
    <row r="69" spans="1:18" ht="15.75" x14ac:dyDescent="0.25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7">
        <f t="shared" si="0"/>
        <v>0</v>
      </c>
      <c r="P69" s="18" t="s">
        <v>22</v>
      </c>
      <c r="Q69" s="19"/>
      <c r="R69" s="19"/>
    </row>
    <row r="70" spans="1:18" ht="15.75" x14ac:dyDescent="0.25">
      <c r="A70" s="14">
        <v>64</v>
      </c>
      <c r="B70" s="15" t="s">
        <v>147</v>
      </c>
      <c r="C70" s="20" t="s">
        <v>148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7">
        <f t="shared" si="0"/>
        <v>0</v>
      </c>
      <c r="P70" s="18" t="s">
        <v>22</v>
      </c>
      <c r="Q70" s="19"/>
      <c r="R70" s="19"/>
    </row>
    <row r="71" spans="1:18" ht="15.75" x14ac:dyDescent="0.25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7">
        <f t="shared" ref="O71:O134" si="1">SUM(D71:N71)</f>
        <v>0</v>
      </c>
      <c r="P71" s="18" t="s">
        <v>22</v>
      </c>
      <c r="Q71" s="19"/>
      <c r="R71" s="19"/>
    </row>
    <row r="72" spans="1:18" ht="15.75" x14ac:dyDescent="0.25">
      <c r="A72" s="14">
        <v>66</v>
      </c>
      <c r="B72" s="15" t="s">
        <v>151</v>
      </c>
      <c r="C72" s="20" t="s">
        <v>152</v>
      </c>
      <c r="D72" s="16"/>
      <c r="E72" s="16">
        <f>31400-1000</f>
        <v>30400</v>
      </c>
      <c r="F72" s="16"/>
      <c r="G72" s="16"/>
      <c r="H72" s="16"/>
      <c r="I72" s="16"/>
      <c r="J72" s="16"/>
      <c r="K72" s="16"/>
      <c r="L72" s="16"/>
      <c r="M72" s="16"/>
      <c r="N72" s="16"/>
      <c r="O72" s="17">
        <f t="shared" si="1"/>
        <v>30400</v>
      </c>
      <c r="P72" s="18" t="s">
        <v>22</v>
      </c>
      <c r="Q72" s="19"/>
      <c r="R72" s="19"/>
    </row>
    <row r="73" spans="1:18" ht="15.75" x14ac:dyDescent="0.25">
      <c r="A73" s="14">
        <v>67</v>
      </c>
      <c r="B73" s="15" t="s">
        <v>153</v>
      </c>
      <c r="C73" s="20" t="s">
        <v>154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7">
        <f t="shared" si="1"/>
        <v>0</v>
      </c>
      <c r="P73" s="18" t="s">
        <v>22</v>
      </c>
      <c r="Q73" s="19"/>
      <c r="R73" s="19"/>
    </row>
    <row r="74" spans="1:18" ht="15.75" x14ac:dyDescent="0.25">
      <c r="A74" s="14">
        <v>68</v>
      </c>
      <c r="B74" s="15" t="s">
        <v>155</v>
      </c>
      <c r="C74" s="20" t="s">
        <v>156</v>
      </c>
      <c r="D74" s="16">
        <v>16000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7">
        <f t="shared" si="1"/>
        <v>16000</v>
      </c>
      <c r="P74" s="18" t="s">
        <v>22</v>
      </c>
      <c r="Q74" s="19"/>
      <c r="R74" s="19"/>
    </row>
    <row r="75" spans="1:18" ht="15.75" x14ac:dyDescent="0.25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7">
        <f t="shared" si="1"/>
        <v>0</v>
      </c>
      <c r="P75" s="18" t="s">
        <v>22</v>
      </c>
      <c r="Q75" s="19"/>
      <c r="R75" s="19"/>
    </row>
    <row r="76" spans="1:18" ht="15.75" x14ac:dyDescent="0.25">
      <c r="A76" s="14">
        <v>70</v>
      </c>
      <c r="B76" s="15" t="s">
        <v>159</v>
      </c>
      <c r="C76" s="20" t="s">
        <v>160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7">
        <f t="shared" si="1"/>
        <v>0</v>
      </c>
      <c r="P76" s="18" t="s">
        <v>22</v>
      </c>
      <c r="Q76" s="19"/>
      <c r="R76" s="19"/>
    </row>
    <row r="77" spans="1:18" ht="15.75" x14ac:dyDescent="0.25">
      <c r="A77" s="14">
        <v>71</v>
      </c>
      <c r="B77" s="15" t="s">
        <v>161</v>
      </c>
      <c r="C77" s="14" t="s">
        <v>5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7">
        <f t="shared" si="1"/>
        <v>0</v>
      </c>
      <c r="P77" s="18" t="s">
        <v>22</v>
      </c>
      <c r="Q77" s="19"/>
      <c r="R77" s="19"/>
    </row>
    <row r="78" spans="1:18" ht="15.75" x14ac:dyDescent="0.25">
      <c r="A78" s="14">
        <v>72</v>
      </c>
      <c r="B78" s="15" t="s">
        <v>162</v>
      </c>
      <c r="C78" s="20" t="s">
        <v>163</v>
      </c>
      <c r="D78" s="16"/>
      <c r="E78" s="16"/>
      <c r="F78" s="16">
        <v>104050</v>
      </c>
      <c r="G78" s="16"/>
      <c r="H78" s="16"/>
      <c r="I78" s="16"/>
      <c r="J78" s="16"/>
      <c r="K78" s="16"/>
      <c r="L78" s="16"/>
      <c r="M78" s="16"/>
      <c r="N78" s="16"/>
      <c r="O78" s="17">
        <f t="shared" si="1"/>
        <v>104050</v>
      </c>
      <c r="P78" s="18" t="s">
        <v>22</v>
      </c>
      <c r="Q78" s="19"/>
      <c r="R78" s="19"/>
    </row>
    <row r="79" spans="1:18" ht="15.75" x14ac:dyDescent="0.25">
      <c r="A79" s="14">
        <v>73</v>
      </c>
      <c r="B79" s="15" t="s">
        <v>164</v>
      </c>
      <c r="C79" s="20" t="s">
        <v>165</v>
      </c>
      <c r="D79" s="16"/>
      <c r="E79" s="16"/>
      <c r="F79" s="16">
        <f>3000+36900</f>
        <v>39900</v>
      </c>
      <c r="G79" s="16"/>
      <c r="H79" s="16"/>
      <c r="I79" s="16"/>
      <c r="J79" s="16"/>
      <c r="K79" s="16"/>
      <c r="L79" s="16"/>
      <c r="M79" s="16"/>
      <c r="N79" s="16"/>
      <c r="O79" s="17">
        <f t="shared" si="1"/>
        <v>39900</v>
      </c>
      <c r="P79" s="18" t="s">
        <v>22</v>
      </c>
      <c r="Q79" s="19"/>
      <c r="R79" s="19"/>
    </row>
    <row r="80" spans="1:18" ht="15.75" x14ac:dyDescent="0.25">
      <c r="A80" s="14">
        <v>74</v>
      </c>
      <c r="B80" s="15" t="s">
        <v>166</v>
      </c>
      <c r="C80" s="20">
        <v>101011</v>
      </c>
      <c r="D80" s="16">
        <v>23700</v>
      </c>
      <c r="E80" s="16"/>
      <c r="F80" s="16"/>
      <c r="G80" s="16">
        <v>14000</v>
      </c>
      <c r="H80" s="16"/>
      <c r="I80" s="16"/>
      <c r="J80" s="16">
        <v>8100</v>
      </c>
      <c r="K80" s="16">
        <f>8000-100</f>
        <v>7900</v>
      </c>
      <c r="L80" s="16">
        <f>3000+2500</f>
        <v>5500</v>
      </c>
      <c r="M80" s="16">
        <f>23500-2000</f>
        <v>21500</v>
      </c>
      <c r="N80" s="16">
        <v>10500</v>
      </c>
      <c r="O80" s="17">
        <f t="shared" si="1"/>
        <v>91200</v>
      </c>
      <c r="P80" s="18" t="s">
        <v>22</v>
      </c>
      <c r="Q80" s="19"/>
      <c r="R80" s="19"/>
    </row>
    <row r="81" spans="1:18" ht="15.75" x14ac:dyDescent="0.25">
      <c r="A81" s="14">
        <v>75</v>
      </c>
      <c r="B81" s="15" t="s">
        <v>167</v>
      </c>
      <c r="C81" s="20">
        <v>110804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7">
        <f t="shared" si="1"/>
        <v>0</v>
      </c>
      <c r="P81" s="18" t="s">
        <v>22</v>
      </c>
      <c r="Q81" s="19"/>
      <c r="R81" s="19"/>
    </row>
    <row r="82" spans="1:18" ht="15.75" x14ac:dyDescent="0.25">
      <c r="A82" s="14">
        <v>76</v>
      </c>
      <c r="B82" s="15" t="s">
        <v>168</v>
      </c>
      <c r="C82" s="20">
        <v>161013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7">
        <f t="shared" si="1"/>
        <v>0</v>
      </c>
      <c r="P82" s="18" t="s">
        <v>22</v>
      </c>
      <c r="Q82" s="19"/>
      <c r="R82" s="19"/>
    </row>
    <row r="83" spans="1:18" ht="15.75" x14ac:dyDescent="0.25">
      <c r="A83" s="14">
        <v>77</v>
      </c>
      <c r="B83" s="15" t="s">
        <v>169</v>
      </c>
      <c r="C83" s="20">
        <v>210714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7">
        <f t="shared" si="1"/>
        <v>0</v>
      </c>
      <c r="P83" s="18" t="s">
        <v>22</v>
      </c>
      <c r="Q83" s="19"/>
      <c r="R83" s="19"/>
    </row>
    <row r="84" spans="1:18" ht="15.75" x14ac:dyDescent="0.25">
      <c r="A84" s="14">
        <v>78</v>
      </c>
      <c r="B84" s="15" t="s">
        <v>170</v>
      </c>
      <c r="C84" s="14" t="s">
        <v>171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7">
        <f t="shared" si="1"/>
        <v>0</v>
      </c>
      <c r="P84" s="18" t="s">
        <v>22</v>
      </c>
      <c r="Q84" s="19"/>
      <c r="R84" s="19"/>
    </row>
    <row r="85" spans="1:18" ht="15.75" x14ac:dyDescent="0.25">
      <c r="A85" s="14">
        <v>79</v>
      </c>
      <c r="B85" s="15" t="s">
        <v>172</v>
      </c>
      <c r="C85" s="14" t="s">
        <v>173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7">
        <f t="shared" si="1"/>
        <v>0</v>
      </c>
      <c r="P85" s="18" t="s">
        <v>22</v>
      </c>
      <c r="Q85" s="19"/>
      <c r="R85" s="19"/>
    </row>
    <row r="86" spans="1:18" ht="15.75" x14ac:dyDescent="0.25">
      <c r="A86" s="14">
        <v>80</v>
      </c>
      <c r="B86" s="15" t="s">
        <v>174</v>
      </c>
      <c r="C86" s="14">
        <v>261015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7">
        <f t="shared" si="1"/>
        <v>0</v>
      </c>
      <c r="P86" s="18" t="s">
        <v>22</v>
      </c>
      <c r="Q86" s="19"/>
      <c r="R86" s="19"/>
    </row>
    <row r="87" spans="1:18" ht="15.75" x14ac:dyDescent="0.25">
      <c r="A87" s="14">
        <v>81</v>
      </c>
      <c r="B87" s="15" t="s">
        <v>175</v>
      </c>
      <c r="C87" s="14" t="s">
        <v>176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7">
        <f t="shared" si="1"/>
        <v>0</v>
      </c>
      <c r="P87" s="18" t="s">
        <v>22</v>
      </c>
      <c r="Q87" s="19"/>
      <c r="R87" s="19"/>
    </row>
    <row r="88" spans="1:18" ht="15.75" x14ac:dyDescent="0.25">
      <c r="A88" s="14">
        <v>82</v>
      </c>
      <c r="B88" s="15" t="s">
        <v>177</v>
      </c>
      <c r="C88" s="20">
        <v>822120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7">
        <f t="shared" si="1"/>
        <v>0</v>
      </c>
      <c r="P88" s="18" t="s">
        <v>22</v>
      </c>
      <c r="Q88" s="19"/>
      <c r="R88" s="19"/>
    </row>
    <row r="89" spans="1:18" ht="15.75" x14ac:dyDescent="0.25">
      <c r="A89" s="14">
        <v>83</v>
      </c>
      <c r="B89" s="15" t="s">
        <v>178</v>
      </c>
      <c r="C89" s="20" t="s">
        <v>179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>
        <f t="shared" si="1"/>
        <v>0</v>
      </c>
      <c r="P89" s="18" t="s">
        <v>22</v>
      </c>
      <c r="Q89" s="19"/>
      <c r="R89" s="19"/>
    </row>
    <row r="90" spans="1:18" ht="15.75" x14ac:dyDescent="0.25">
      <c r="A90" s="14">
        <v>84</v>
      </c>
      <c r="B90" s="15" t="s">
        <v>180</v>
      </c>
      <c r="C90" s="14" t="s">
        <v>181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7">
        <f t="shared" si="1"/>
        <v>0</v>
      </c>
      <c r="P90" s="18" t="s">
        <v>22</v>
      </c>
      <c r="Q90" s="19"/>
      <c r="R90" s="19"/>
    </row>
    <row r="91" spans="1:18" ht="15.75" x14ac:dyDescent="0.25">
      <c r="A91" s="14">
        <v>85</v>
      </c>
      <c r="B91" s="15" t="s">
        <v>182</v>
      </c>
      <c r="C91" s="14">
        <v>853135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7">
        <f t="shared" si="1"/>
        <v>0</v>
      </c>
      <c r="P91" s="18" t="s">
        <v>22</v>
      </c>
      <c r="Q91" s="19"/>
      <c r="R91" s="19"/>
    </row>
    <row r="92" spans="1:18" ht="15.75" x14ac:dyDescent="0.25">
      <c r="A92" s="14">
        <v>86</v>
      </c>
      <c r="B92" s="15" t="s">
        <v>183</v>
      </c>
      <c r="C92" s="14" t="s">
        <v>184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7">
        <f t="shared" si="1"/>
        <v>0</v>
      </c>
      <c r="P92" s="18" t="s">
        <v>22</v>
      </c>
      <c r="Q92" s="19"/>
      <c r="R92" s="19"/>
    </row>
    <row r="93" spans="1:18" ht="15.75" x14ac:dyDescent="0.25">
      <c r="A93" s="14">
        <v>87</v>
      </c>
      <c r="B93" s="15" t="s">
        <v>185</v>
      </c>
      <c r="C93" s="14">
        <v>863912</v>
      </c>
      <c r="D93" s="16">
        <v>27000</v>
      </c>
      <c r="E93" s="16"/>
      <c r="F93" s="16">
        <f>6000+132000</f>
        <v>138000</v>
      </c>
      <c r="G93" s="16">
        <f>24500-1000</f>
        <v>23500</v>
      </c>
      <c r="H93" s="16">
        <v>12200</v>
      </c>
      <c r="I93" s="16"/>
      <c r="J93" s="16"/>
      <c r="K93" s="16"/>
      <c r="L93" s="16"/>
      <c r="M93" s="16">
        <v>2200</v>
      </c>
      <c r="N93" s="16"/>
      <c r="O93" s="17">
        <f t="shared" si="1"/>
        <v>202900</v>
      </c>
      <c r="P93" s="18" t="s">
        <v>22</v>
      </c>
      <c r="Q93" s="19"/>
      <c r="R93" s="19"/>
    </row>
    <row r="94" spans="1:18" ht="15.75" x14ac:dyDescent="0.25">
      <c r="A94" s="14">
        <v>88</v>
      </c>
      <c r="B94" s="15" t="s">
        <v>186</v>
      </c>
      <c r="C94" s="14" t="s">
        <v>187</v>
      </c>
      <c r="D94" s="16"/>
      <c r="E94" s="16"/>
      <c r="F94" s="16">
        <v>20900</v>
      </c>
      <c r="G94" s="16">
        <f>17000+4500</f>
        <v>21500</v>
      </c>
      <c r="H94" s="16"/>
      <c r="I94" s="16"/>
      <c r="J94" s="16">
        <f>16500+4000</f>
        <v>20500</v>
      </c>
      <c r="K94" s="16">
        <v>8600</v>
      </c>
      <c r="L94" s="16"/>
      <c r="M94" s="16">
        <v>20900</v>
      </c>
      <c r="N94" s="16"/>
      <c r="O94" s="17">
        <f t="shared" si="1"/>
        <v>92400</v>
      </c>
      <c r="P94" s="18" t="s">
        <v>22</v>
      </c>
      <c r="Q94" s="19"/>
      <c r="R94" s="19"/>
    </row>
    <row r="95" spans="1:18" ht="15.75" x14ac:dyDescent="0.25">
      <c r="A95" s="14">
        <v>89</v>
      </c>
      <c r="B95" s="15" t="s">
        <v>188</v>
      </c>
      <c r="C95" s="14" t="s">
        <v>189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>
        <f t="shared" si="1"/>
        <v>0</v>
      </c>
      <c r="P95" s="18" t="s">
        <v>22</v>
      </c>
      <c r="Q95" s="19"/>
      <c r="R95" s="19"/>
    </row>
    <row r="96" spans="1:18" ht="15.75" x14ac:dyDescent="0.25">
      <c r="A96" s="14">
        <v>90</v>
      </c>
      <c r="B96" s="15" t="s">
        <v>190</v>
      </c>
      <c r="C96" s="20">
        <v>885814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7">
        <f t="shared" si="1"/>
        <v>0</v>
      </c>
      <c r="P96" s="18" t="s">
        <v>22</v>
      </c>
      <c r="Q96" s="19"/>
      <c r="R96" s="19"/>
    </row>
    <row r="97" spans="1:18" ht="15.75" x14ac:dyDescent="0.25">
      <c r="A97" s="14">
        <v>91</v>
      </c>
      <c r="B97" s="15" t="s">
        <v>191</v>
      </c>
      <c r="C97" s="20">
        <v>885823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7">
        <f t="shared" si="1"/>
        <v>0</v>
      </c>
      <c r="P97" s="18" t="s">
        <v>22</v>
      </c>
      <c r="Q97" s="19"/>
      <c r="R97" s="19"/>
    </row>
    <row r="98" spans="1:18" ht="15.75" x14ac:dyDescent="0.25">
      <c r="A98" s="14">
        <v>92</v>
      </c>
      <c r="B98" s="15" t="s">
        <v>192</v>
      </c>
      <c r="C98" s="14" t="s">
        <v>193</v>
      </c>
      <c r="D98" s="16"/>
      <c r="E98" s="16"/>
      <c r="F98" s="16"/>
      <c r="G98" s="16"/>
      <c r="H98" s="16">
        <f>49600-1000</f>
        <v>48600</v>
      </c>
      <c r="I98" s="16"/>
      <c r="J98" s="16"/>
      <c r="K98" s="16"/>
      <c r="L98" s="16"/>
      <c r="M98" s="16"/>
      <c r="N98" s="16"/>
      <c r="O98" s="17">
        <f t="shared" si="1"/>
        <v>48600</v>
      </c>
      <c r="P98" s="18" t="s">
        <v>22</v>
      </c>
      <c r="Q98" s="19"/>
      <c r="R98" s="19"/>
    </row>
    <row r="99" spans="1:18" ht="15.75" x14ac:dyDescent="0.25">
      <c r="A99" s="14">
        <v>93</v>
      </c>
      <c r="B99" s="15" t="s">
        <v>194</v>
      </c>
      <c r="C99" s="14">
        <v>896014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7">
        <f t="shared" si="1"/>
        <v>0</v>
      </c>
      <c r="P99" s="18" t="s">
        <v>22</v>
      </c>
      <c r="Q99" s="19"/>
      <c r="R99" s="19"/>
    </row>
    <row r="100" spans="1:18" ht="15.75" x14ac:dyDescent="0.25">
      <c r="A100" s="14">
        <v>94</v>
      </c>
      <c r="B100" s="15" t="s">
        <v>195</v>
      </c>
      <c r="C100" s="14" t="s">
        <v>196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7">
        <f t="shared" si="1"/>
        <v>0</v>
      </c>
      <c r="P100" s="18" t="s">
        <v>22</v>
      </c>
      <c r="Q100" s="19"/>
      <c r="R100" s="19"/>
    </row>
    <row r="101" spans="1:18" ht="15.75" x14ac:dyDescent="0.25">
      <c r="A101" s="14">
        <v>95</v>
      </c>
      <c r="B101" s="15" t="s">
        <v>197</v>
      </c>
      <c r="C101" s="20">
        <v>896479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7">
        <f t="shared" si="1"/>
        <v>0</v>
      </c>
      <c r="P101" s="18" t="s">
        <v>22</v>
      </c>
      <c r="Q101" s="19"/>
      <c r="R101" s="19"/>
    </row>
    <row r="102" spans="1:18" ht="15.75" x14ac:dyDescent="0.25">
      <c r="A102" s="14">
        <v>96</v>
      </c>
      <c r="B102" s="15" t="s">
        <v>198</v>
      </c>
      <c r="C102" s="14" t="s">
        <v>199</v>
      </c>
      <c r="D102" s="16"/>
      <c r="E102" s="16"/>
      <c r="F102" s="16"/>
      <c r="G102" s="16"/>
      <c r="H102" s="16"/>
      <c r="I102" s="16"/>
      <c r="J102" s="16"/>
      <c r="K102" s="16"/>
      <c r="L102" s="16">
        <v>51400</v>
      </c>
      <c r="M102" s="16"/>
      <c r="N102" s="16"/>
      <c r="O102" s="17">
        <f t="shared" si="1"/>
        <v>51400</v>
      </c>
      <c r="P102" s="18" t="s">
        <v>22</v>
      </c>
      <c r="Q102" s="19"/>
      <c r="R102" s="19"/>
    </row>
    <row r="103" spans="1:18" ht="15.75" x14ac:dyDescent="0.25">
      <c r="A103" s="14">
        <v>97</v>
      </c>
      <c r="B103" s="15" t="s">
        <v>200</v>
      </c>
      <c r="C103" s="14">
        <v>896614</v>
      </c>
      <c r="D103" s="16"/>
      <c r="E103" s="16">
        <f>89500-1600</f>
        <v>87900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7">
        <f t="shared" si="1"/>
        <v>87900</v>
      </c>
      <c r="P103" s="18" t="s">
        <v>22</v>
      </c>
      <c r="Q103" s="19"/>
      <c r="R103" s="19"/>
    </row>
    <row r="104" spans="1:18" ht="15.75" x14ac:dyDescent="0.25">
      <c r="A104" s="14">
        <v>98</v>
      </c>
      <c r="B104" s="15" t="s">
        <v>201</v>
      </c>
      <c r="C104" s="20">
        <v>896621</v>
      </c>
      <c r="D104" s="16"/>
      <c r="E104" s="16"/>
      <c r="F104" s="16"/>
      <c r="G104" s="16">
        <f>222800-4900</f>
        <v>217900</v>
      </c>
      <c r="H104" s="16"/>
      <c r="I104" s="16"/>
      <c r="J104" s="16"/>
      <c r="K104" s="16"/>
      <c r="L104" s="16"/>
      <c r="M104" s="16"/>
      <c r="N104" s="16"/>
      <c r="O104" s="17">
        <f t="shared" si="1"/>
        <v>217900</v>
      </c>
      <c r="P104" s="18" t="s">
        <v>22</v>
      </c>
      <c r="Q104" s="19"/>
      <c r="R104" s="19"/>
    </row>
    <row r="105" spans="1:18" ht="15.75" x14ac:dyDescent="0.25">
      <c r="A105" s="14">
        <v>99</v>
      </c>
      <c r="B105" s="15" t="s">
        <v>202</v>
      </c>
      <c r="C105" s="14" t="s">
        <v>203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7">
        <f t="shared" si="1"/>
        <v>0</v>
      </c>
      <c r="P105" s="18" t="s">
        <v>22</v>
      </c>
      <c r="Q105" s="19"/>
      <c r="R105" s="19"/>
    </row>
    <row r="106" spans="1:18" ht="15.75" x14ac:dyDescent="0.25">
      <c r="A106" s="14">
        <v>100</v>
      </c>
      <c r="B106" s="15" t="s">
        <v>204</v>
      </c>
      <c r="C106" s="14">
        <v>897660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7">
        <f t="shared" si="1"/>
        <v>0</v>
      </c>
      <c r="P106" s="18" t="s">
        <v>22</v>
      </c>
      <c r="Q106" s="19"/>
      <c r="R106" s="19"/>
    </row>
    <row r="107" spans="1:18" ht="15.75" x14ac:dyDescent="0.25">
      <c r="A107" s="14">
        <v>101</v>
      </c>
      <c r="B107" s="15" t="s">
        <v>205</v>
      </c>
      <c r="C107" s="14">
        <v>896947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7">
        <f t="shared" si="1"/>
        <v>0</v>
      </c>
      <c r="P107" s="18" t="s">
        <v>22</v>
      </c>
      <c r="Q107" s="19"/>
      <c r="R107" s="19"/>
    </row>
    <row r="108" spans="1:18" ht="15.75" x14ac:dyDescent="0.25">
      <c r="A108" s="14">
        <v>102</v>
      </c>
      <c r="B108" s="15" t="s">
        <v>206</v>
      </c>
      <c r="C108" s="20">
        <v>896960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7">
        <f t="shared" si="1"/>
        <v>0</v>
      </c>
      <c r="P108" s="18" t="s">
        <v>22</v>
      </c>
      <c r="Q108" s="19"/>
      <c r="R108" s="19"/>
    </row>
    <row r="109" spans="1:18" ht="15.75" x14ac:dyDescent="0.25">
      <c r="A109" s="14">
        <v>103</v>
      </c>
      <c r="B109" s="15" t="s">
        <v>207</v>
      </c>
      <c r="C109" s="20">
        <v>896939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7">
        <f t="shared" si="1"/>
        <v>0</v>
      </c>
      <c r="P109" s="18" t="s">
        <v>22</v>
      </c>
      <c r="Q109" s="19"/>
      <c r="R109" s="19"/>
    </row>
    <row r="110" spans="1:18" ht="15.75" x14ac:dyDescent="0.25">
      <c r="A110" s="14">
        <v>104</v>
      </c>
      <c r="B110" s="15" t="s">
        <v>208</v>
      </c>
      <c r="C110" s="20">
        <v>896942</v>
      </c>
      <c r="D110" s="16"/>
      <c r="E110" s="16"/>
      <c r="F110" s="16"/>
      <c r="G110" s="16"/>
      <c r="H110" s="16"/>
      <c r="I110" s="16"/>
      <c r="J110" s="16"/>
      <c r="K110" s="16"/>
      <c r="L110" s="16">
        <v>17000</v>
      </c>
      <c r="M110" s="16"/>
      <c r="N110" s="16"/>
      <c r="O110" s="17">
        <f t="shared" si="1"/>
        <v>17000</v>
      </c>
      <c r="P110" s="18" t="s">
        <v>22</v>
      </c>
      <c r="Q110" s="19"/>
      <c r="R110" s="19"/>
    </row>
    <row r="111" spans="1:18" ht="15.75" x14ac:dyDescent="0.25">
      <c r="A111" s="14">
        <v>105</v>
      </c>
      <c r="B111" s="15" t="s">
        <v>209</v>
      </c>
      <c r="C111" s="14" t="s">
        <v>210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7">
        <f t="shared" si="1"/>
        <v>0</v>
      </c>
      <c r="P111" s="18" t="s">
        <v>22</v>
      </c>
      <c r="Q111" s="19"/>
      <c r="R111" s="19"/>
    </row>
    <row r="112" spans="1:18" ht="15.75" x14ac:dyDescent="0.25">
      <c r="A112" s="14">
        <v>106</v>
      </c>
      <c r="B112" s="15" t="s">
        <v>211</v>
      </c>
      <c r="C112" s="14" t="s">
        <v>212</v>
      </c>
      <c r="D112" s="16"/>
      <c r="E112" s="16"/>
      <c r="F112" s="16">
        <f>55600-7800</f>
        <v>47800</v>
      </c>
      <c r="G112" s="16"/>
      <c r="H112" s="16"/>
      <c r="I112" s="16"/>
      <c r="J112" s="16">
        <v>15800</v>
      </c>
      <c r="K112" s="16"/>
      <c r="L112" s="16"/>
      <c r="M112" s="16"/>
      <c r="N112" s="16"/>
      <c r="O112" s="17">
        <f t="shared" si="1"/>
        <v>63600</v>
      </c>
      <c r="P112" s="18" t="s">
        <v>22</v>
      </c>
      <c r="Q112" s="19"/>
      <c r="R112" s="19"/>
    </row>
    <row r="113" spans="1:18" ht="15.75" x14ac:dyDescent="0.25">
      <c r="A113" s="14">
        <v>107</v>
      </c>
      <c r="B113" s="15" t="s">
        <v>213</v>
      </c>
      <c r="C113" s="14">
        <v>897126</v>
      </c>
      <c r="D113" s="16"/>
      <c r="E113" s="16">
        <v>2100</v>
      </c>
      <c r="F113" s="16"/>
      <c r="G113" s="16"/>
      <c r="H113" s="16">
        <v>5700</v>
      </c>
      <c r="I113" s="16"/>
      <c r="J113" s="16"/>
      <c r="K113" s="16"/>
      <c r="L113" s="16"/>
      <c r="M113" s="16"/>
      <c r="N113" s="16"/>
      <c r="O113" s="17">
        <f t="shared" si="1"/>
        <v>7800</v>
      </c>
      <c r="P113" s="18" t="s">
        <v>22</v>
      </c>
      <c r="Q113" s="19"/>
      <c r="R113" s="19"/>
    </row>
    <row r="114" spans="1:18" ht="15.75" x14ac:dyDescent="0.25">
      <c r="A114" s="14">
        <v>108</v>
      </c>
      <c r="B114" s="15" t="s">
        <v>214</v>
      </c>
      <c r="C114" s="14">
        <v>897422</v>
      </c>
      <c r="D114" s="16"/>
      <c r="E114" s="16"/>
      <c r="F114" s="16"/>
      <c r="G114" s="16">
        <v>109400</v>
      </c>
      <c r="H114" s="16"/>
      <c r="I114" s="16"/>
      <c r="J114" s="16"/>
      <c r="K114" s="16"/>
      <c r="L114" s="16"/>
      <c r="M114" s="16"/>
      <c r="N114" s="16"/>
      <c r="O114" s="17">
        <f t="shared" si="1"/>
        <v>109400</v>
      </c>
      <c r="P114" s="18" t="s">
        <v>22</v>
      </c>
      <c r="Q114" s="19"/>
      <c r="R114" s="19"/>
    </row>
    <row r="115" spans="1:18" ht="15.75" x14ac:dyDescent="0.25">
      <c r="A115" s="14">
        <v>109</v>
      </c>
      <c r="B115" s="15" t="s">
        <v>215</v>
      </c>
      <c r="C115" s="20">
        <v>897426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7">
        <f t="shared" si="1"/>
        <v>0</v>
      </c>
      <c r="P115" s="18" t="s">
        <v>22</v>
      </c>
      <c r="Q115" s="19"/>
      <c r="R115" s="19"/>
    </row>
    <row r="116" spans="1:18" ht="15.75" x14ac:dyDescent="0.25">
      <c r="A116" s="14">
        <v>110</v>
      </c>
      <c r="B116" s="15" t="s">
        <v>6</v>
      </c>
      <c r="C116" s="14" t="s">
        <v>216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7">
        <f t="shared" si="1"/>
        <v>0</v>
      </c>
      <c r="P116" s="18" t="s">
        <v>22</v>
      </c>
      <c r="Q116" s="19"/>
      <c r="R116" s="19"/>
    </row>
    <row r="117" spans="1:18" ht="15.75" x14ac:dyDescent="0.25">
      <c r="A117" s="14">
        <v>111</v>
      </c>
      <c r="B117" s="15" t="s">
        <v>217</v>
      </c>
      <c r="C117" s="14" t="s">
        <v>218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7">
        <f t="shared" si="1"/>
        <v>0</v>
      </c>
      <c r="P117" s="18" t="s">
        <v>22</v>
      </c>
      <c r="Q117" s="19"/>
      <c r="R117" s="19"/>
    </row>
    <row r="118" spans="1:18" ht="15.75" x14ac:dyDescent="0.25">
      <c r="A118" s="14">
        <v>112</v>
      </c>
      <c r="B118" s="15" t="s">
        <v>219</v>
      </c>
      <c r="C118" s="14">
        <v>897725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7">
        <f t="shared" si="1"/>
        <v>0</v>
      </c>
      <c r="P118" s="18" t="s">
        <v>22</v>
      </c>
      <c r="Q118" s="19"/>
      <c r="R118" s="19"/>
    </row>
    <row r="119" spans="1:18" ht="15.75" x14ac:dyDescent="0.25">
      <c r="A119" s="14">
        <v>113</v>
      </c>
      <c r="B119" s="15" t="s">
        <v>220</v>
      </c>
      <c r="C119" s="20">
        <v>897879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7">
        <f t="shared" si="1"/>
        <v>0</v>
      </c>
      <c r="P119" s="18" t="s">
        <v>22</v>
      </c>
      <c r="Q119" s="19"/>
      <c r="R119" s="19"/>
    </row>
    <row r="120" spans="1:18" ht="15.75" x14ac:dyDescent="0.25">
      <c r="A120" s="14">
        <v>114</v>
      </c>
      <c r="B120" s="15" t="s">
        <v>7</v>
      </c>
      <c r="C120" s="14" t="s">
        <v>221</v>
      </c>
      <c r="D120" s="16"/>
      <c r="E120" s="16"/>
      <c r="F120" s="16"/>
      <c r="G120" s="16"/>
      <c r="H120" s="16">
        <f>54800-250</f>
        <v>54550</v>
      </c>
      <c r="I120" s="16"/>
      <c r="J120" s="16"/>
      <c r="K120" s="16"/>
      <c r="L120" s="16"/>
      <c r="M120" s="16"/>
      <c r="N120" s="16"/>
      <c r="O120" s="17">
        <f t="shared" si="1"/>
        <v>54550</v>
      </c>
      <c r="P120" s="18" t="s">
        <v>22</v>
      </c>
      <c r="Q120" s="19"/>
      <c r="R120" s="19"/>
    </row>
    <row r="121" spans="1:18" ht="15.75" x14ac:dyDescent="0.25">
      <c r="A121" s="14">
        <v>115</v>
      </c>
      <c r="B121" s="15" t="s">
        <v>222</v>
      </c>
      <c r="C121" s="14" t="s">
        <v>223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7">
        <f t="shared" si="1"/>
        <v>0</v>
      </c>
      <c r="P121" s="18" t="s">
        <v>22</v>
      </c>
      <c r="Q121" s="19"/>
      <c r="R121" s="19"/>
    </row>
    <row r="122" spans="1:18" ht="15.75" x14ac:dyDescent="0.25">
      <c r="A122" s="14">
        <v>116</v>
      </c>
      <c r="B122" s="15" t="s">
        <v>224</v>
      </c>
      <c r="C122" s="20">
        <v>898342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7">
        <f t="shared" si="1"/>
        <v>0</v>
      </c>
      <c r="P122" s="18" t="s">
        <v>22</v>
      </c>
      <c r="Q122" s="19"/>
      <c r="R122" s="19"/>
    </row>
    <row r="123" spans="1:18" ht="15.75" x14ac:dyDescent="0.25">
      <c r="A123" s="14">
        <v>117</v>
      </c>
      <c r="B123" s="15" t="s">
        <v>225</v>
      </c>
      <c r="C123" s="14" t="s">
        <v>226</v>
      </c>
      <c r="D123" s="16"/>
      <c r="E123" s="16"/>
      <c r="F123" s="16"/>
      <c r="G123" s="16"/>
      <c r="H123" s="16"/>
      <c r="I123" s="16"/>
      <c r="J123" s="16">
        <v>92500</v>
      </c>
      <c r="K123" s="16"/>
      <c r="L123" s="16">
        <f>44400-3000-14800+47700-3000-14800+44400-3000-14800+47700-3000-14800</f>
        <v>113000</v>
      </c>
      <c r="M123" s="16"/>
      <c r="N123" s="16"/>
      <c r="O123" s="17">
        <f t="shared" si="1"/>
        <v>205500</v>
      </c>
      <c r="P123" s="18" t="s">
        <v>22</v>
      </c>
      <c r="Q123" s="19"/>
      <c r="R123" s="19"/>
    </row>
    <row r="124" spans="1:18" ht="15.75" x14ac:dyDescent="0.25">
      <c r="A124" s="14">
        <v>118</v>
      </c>
      <c r="B124" s="15" t="s">
        <v>227</v>
      </c>
      <c r="C124" s="14">
        <v>898618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7">
        <f t="shared" si="1"/>
        <v>0</v>
      </c>
      <c r="P124" s="18" t="s">
        <v>22</v>
      </c>
      <c r="Q124" s="19"/>
      <c r="R124" s="19"/>
    </row>
    <row r="125" spans="1:18" ht="15.75" x14ac:dyDescent="0.25">
      <c r="A125" s="14">
        <v>119</v>
      </c>
      <c r="B125" s="15" t="s">
        <v>228</v>
      </c>
      <c r="C125" s="20">
        <v>898787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7">
        <f t="shared" si="1"/>
        <v>0</v>
      </c>
      <c r="P125" s="18" t="s">
        <v>22</v>
      </c>
      <c r="Q125" s="19"/>
      <c r="R125" s="19"/>
    </row>
    <row r="126" spans="1:18" ht="15.75" x14ac:dyDescent="0.25">
      <c r="A126" s="14">
        <v>120</v>
      </c>
      <c r="B126" s="15" t="s">
        <v>229</v>
      </c>
      <c r="C126" s="14" t="s">
        <v>230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7">
        <f t="shared" si="1"/>
        <v>0</v>
      </c>
      <c r="P126" s="18" t="s">
        <v>22</v>
      </c>
      <c r="Q126" s="19"/>
      <c r="R126" s="19"/>
    </row>
    <row r="127" spans="1:18" ht="15.75" x14ac:dyDescent="0.25">
      <c r="A127" s="14">
        <v>121</v>
      </c>
      <c r="B127" s="15" t="s">
        <v>231</v>
      </c>
      <c r="C127" s="20">
        <v>898808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7">
        <f t="shared" si="1"/>
        <v>0</v>
      </c>
      <c r="P127" s="18" t="s">
        <v>22</v>
      </c>
      <c r="Q127" s="19"/>
      <c r="R127" s="19"/>
    </row>
    <row r="128" spans="1:18" ht="15.75" x14ac:dyDescent="0.25">
      <c r="A128" s="14">
        <v>122</v>
      </c>
      <c r="B128" s="15" t="s">
        <v>232</v>
      </c>
      <c r="C128" s="14" t="s">
        <v>233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7">
        <f t="shared" si="1"/>
        <v>0</v>
      </c>
      <c r="P128" s="18" t="s">
        <v>22</v>
      </c>
      <c r="Q128" s="19"/>
      <c r="R128" s="19"/>
    </row>
    <row r="129" spans="1:18" ht="15.75" x14ac:dyDescent="0.25">
      <c r="A129" s="14">
        <v>123</v>
      </c>
      <c r="B129" s="15" t="s">
        <v>234</v>
      </c>
      <c r="C129" s="14">
        <v>898819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7">
        <f t="shared" si="1"/>
        <v>0</v>
      </c>
      <c r="P129" s="18" t="s">
        <v>22</v>
      </c>
      <c r="Q129" s="19"/>
      <c r="R129" s="19"/>
    </row>
    <row r="130" spans="1:18" ht="15.75" x14ac:dyDescent="0.25">
      <c r="A130" s="14">
        <v>124</v>
      </c>
      <c r="B130" s="15" t="s">
        <v>235</v>
      </c>
      <c r="C130" s="20">
        <v>898830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7">
        <f t="shared" si="1"/>
        <v>0</v>
      </c>
      <c r="P130" s="18" t="s">
        <v>22</v>
      </c>
      <c r="Q130" s="19"/>
      <c r="R130" s="19"/>
    </row>
    <row r="131" spans="1:18" ht="15.75" x14ac:dyDescent="0.25">
      <c r="A131" s="14">
        <v>125</v>
      </c>
      <c r="B131" s="15" t="s">
        <v>236</v>
      </c>
      <c r="C131" s="20">
        <v>898840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7">
        <f t="shared" si="1"/>
        <v>0</v>
      </c>
      <c r="P131" s="18" t="s">
        <v>22</v>
      </c>
      <c r="Q131" s="19"/>
      <c r="R131" s="19"/>
    </row>
    <row r="132" spans="1:18" ht="15.75" x14ac:dyDescent="0.25">
      <c r="A132" s="14">
        <v>126</v>
      </c>
      <c r="B132" s="15" t="s">
        <v>237</v>
      </c>
      <c r="C132" s="20">
        <v>898843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7">
        <f t="shared" si="1"/>
        <v>0</v>
      </c>
      <c r="P132" s="18" t="s">
        <v>22</v>
      </c>
      <c r="Q132" s="19"/>
      <c r="R132" s="19"/>
    </row>
    <row r="133" spans="1:18" ht="15.75" x14ac:dyDescent="0.25">
      <c r="A133" s="14">
        <v>127</v>
      </c>
      <c r="B133" s="15" t="s">
        <v>238</v>
      </c>
      <c r="C133" s="14" t="s">
        <v>239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7">
        <f t="shared" si="1"/>
        <v>0</v>
      </c>
      <c r="P133" s="18" t="s">
        <v>22</v>
      </c>
      <c r="Q133" s="19"/>
      <c r="R133" s="19"/>
    </row>
    <row r="134" spans="1:18" ht="15.75" x14ac:dyDescent="0.25">
      <c r="A134" s="14">
        <v>128</v>
      </c>
      <c r="B134" s="15" t="s">
        <v>240</v>
      </c>
      <c r="C134" s="14">
        <v>899458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7">
        <f t="shared" si="1"/>
        <v>0</v>
      </c>
      <c r="P134" s="18" t="s">
        <v>22</v>
      </c>
      <c r="Q134" s="19"/>
      <c r="R134" s="19"/>
    </row>
    <row r="135" spans="1:18" ht="15.75" x14ac:dyDescent="0.25">
      <c r="A135" s="14">
        <v>129</v>
      </c>
      <c r="B135" s="15" t="s">
        <v>241</v>
      </c>
      <c r="C135" s="14" t="s">
        <v>242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7">
        <f t="shared" ref="O135:O198" si="2">SUM(D135:N135)</f>
        <v>0</v>
      </c>
      <c r="P135" s="18" t="s">
        <v>22</v>
      </c>
      <c r="Q135" s="19"/>
      <c r="R135" s="19"/>
    </row>
    <row r="136" spans="1:18" ht="15.75" x14ac:dyDescent="0.25">
      <c r="A136" s="14">
        <v>130</v>
      </c>
      <c r="B136" s="15" t="s">
        <v>243</v>
      </c>
      <c r="C136" s="14" t="s">
        <v>244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7">
        <f t="shared" si="2"/>
        <v>0</v>
      </c>
      <c r="P136" s="18" t="s">
        <v>22</v>
      </c>
      <c r="Q136" s="19"/>
      <c r="R136" s="19"/>
    </row>
    <row r="137" spans="1:18" ht="15.75" x14ac:dyDescent="0.25">
      <c r="A137" s="14">
        <v>131</v>
      </c>
      <c r="B137" s="15" t="s">
        <v>245</v>
      </c>
      <c r="C137" s="14">
        <v>899735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7">
        <f t="shared" si="2"/>
        <v>0</v>
      </c>
      <c r="P137" s="18" t="s">
        <v>22</v>
      </c>
      <c r="Q137" s="19"/>
      <c r="R137" s="19"/>
    </row>
    <row r="138" spans="1:18" ht="15.75" x14ac:dyDescent="0.25">
      <c r="A138" s="14">
        <v>132</v>
      </c>
      <c r="B138" s="15" t="s">
        <v>246</v>
      </c>
      <c r="C138" s="14" t="s">
        <v>247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7">
        <f t="shared" si="2"/>
        <v>0</v>
      </c>
      <c r="P138" s="18" t="s">
        <v>22</v>
      </c>
      <c r="Q138" s="19"/>
      <c r="R138" s="19"/>
    </row>
    <row r="139" spans="1:18" ht="15.75" x14ac:dyDescent="0.25">
      <c r="A139" s="14">
        <v>133</v>
      </c>
      <c r="B139" s="15" t="s">
        <v>248</v>
      </c>
      <c r="C139" s="20">
        <v>900208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7">
        <f t="shared" si="2"/>
        <v>0</v>
      </c>
      <c r="P139" s="18" t="s">
        <v>22</v>
      </c>
      <c r="Q139" s="19"/>
      <c r="R139" s="19"/>
    </row>
    <row r="140" spans="1:18" ht="15.75" x14ac:dyDescent="0.25">
      <c r="A140" s="14">
        <v>134</v>
      </c>
      <c r="B140" s="15" t="s">
        <v>249</v>
      </c>
      <c r="C140" s="14" t="s">
        <v>250</v>
      </c>
      <c r="D140" s="16">
        <v>69100</v>
      </c>
      <c r="E140" s="16">
        <f>87800+23200</f>
        <v>111000</v>
      </c>
      <c r="F140" s="16"/>
      <c r="G140" s="16"/>
      <c r="H140" s="16"/>
      <c r="I140" s="16"/>
      <c r="J140" s="16"/>
      <c r="K140" s="16"/>
      <c r="L140" s="16">
        <v>77000</v>
      </c>
      <c r="M140" s="16">
        <f>71000+1900</f>
        <v>72900</v>
      </c>
      <c r="N140" s="16"/>
      <c r="O140" s="17">
        <f t="shared" si="2"/>
        <v>330000</v>
      </c>
      <c r="P140" s="18" t="s">
        <v>22</v>
      </c>
      <c r="Q140" s="19"/>
      <c r="R140" s="19"/>
    </row>
    <row r="141" spans="1:18" ht="15.75" x14ac:dyDescent="0.25">
      <c r="A141" s="14">
        <v>135</v>
      </c>
      <c r="B141" s="15" t="s">
        <v>251</v>
      </c>
      <c r="C141" s="14">
        <v>900289</v>
      </c>
      <c r="D141" s="2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7">
        <f t="shared" si="2"/>
        <v>0</v>
      </c>
      <c r="P141" s="18" t="s">
        <v>22</v>
      </c>
      <c r="Q141" s="19"/>
      <c r="R141" s="19"/>
    </row>
    <row r="142" spans="1:18" ht="15.75" x14ac:dyDescent="0.25">
      <c r="A142" s="14">
        <v>136</v>
      </c>
      <c r="B142" s="15" t="s">
        <v>252</v>
      </c>
      <c r="C142" s="14" t="s">
        <v>253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7">
        <f t="shared" si="2"/>
        <v>0</v>
      </c>
      <c r="P142" s="18" t="s">
        <v>22</v>
      </c>
      <c r="Q142" s="19"/>
      <c r="R142" s="19"/>
    </row>
    <row r="143" spans="1:18" ht="15.75" x14ac:dyDescent="0.25">
      <c r="A143" s="14">
        <v>137</v>
      </c>
      <c r="B143" s="15" t="s">
        <v>254</v>
      </c>
      <c r="C143" s="14" t="s">
        <v>255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7">
        <f t="shared" si="2"/>
        <v>0</v>
      </c>
      <c r="P143" s="18" t="s">
        <v>22</v>
      </c>
      <c r="Q143" s="19"/>
      <c r="R143" s="19"/>
    </row>
    <row r="144" spans="1:18" ht="15.75" x14ac:dyDescent="0.25">
      <c r="A144" s="14">
        <v>138</v>
      </c>
      <c r="B144" s="15" t="s">
        <v>256</v>
      </c>
      <c r="C144" s="14" t="s">
        <v>257</v>
      </c>
      <c r="D144" s="16"/>
      <c r="E144" s="16">
        <f>27700</f>
        <v>27700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7">
        <f t="shared" si="2"/>
        <v>27700</v>
      </c>
      <c r="P144" s="18" t="s">
        <v>22</v>
      </c>
      <c r="Q144" s="19"/>
      <c r="R144" s="19"/>
    </row>
    <row r="145" spans="1:18" ht="15.75" x14ac:dyDescent="0.25">
      <c r="A145" s="14">
        <v>139</v>
      </c>
      <c r="B145" s="15" t="s">
        <v>258</v>
      </c>
      <c r="C145" s="14" t="s">
        <v>259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7">
        <f t="shared" si="2"/>
        <v>0</v>
      </c>
      <c r="P145" s="18" t="s">
        <v>22</v>
      </c>
      <c r="Q145" s="19"/>
      <c r="R145" s="19"/>
    </row>
    <row r="146" spans="1:18" ht="15.75" x14ac:dyDescent="0.25">
      <c r="A146" s="14">
        <v>140</v>
      </c>
      <c r="B146" s="15" t="s">
        <v>260</v>
      </c>
      <c r="C146" s="14" t="s">
        <v>261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7">
        <f t="shared" si="2"/>
        <v>0</v>
      </c>
      <c r="P146" s="18" t="s">
        <v>22</v>
      </c>
      <c r="Q146" s="19"/>
      <c r="R146" s="19"/>
    </row>
    <row r="147" spans="1:18" ht="15.75" x14ac:dyDescent="0.25">
      <c r="A147" s="14">
        <v>141</v>
      </c>
      <c r="B147" s="15" t="s">
        <v>262</v>
      </c>
      <c r="C147" s="14">
        <v>901041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7">
        <f t="shared" si="2"/>
        <v>0</v>
      </c>
      <c r="P147" s="18" t="s">
        <v>22</v>
      </c>
      <c r="Q147" s="19"/>
      <c r="R147" s="19"/>
    </row>
    <row r="148" spans="1:18" ht="15.75" x14ac:dyDescent="0.25">
      <c r="A148" s="14">
        <v>142</v>
      </c>
      <c r="B148" s="15" t="s">
        <v>263</v>
      </c>
      <c r="C148" s="14">
        <v>901056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7">
        <f t="shared" si="2"/>
        <v>0</v>
      </c>
      <c r="P148" s="18" t="s">
        <v>22</v>
      </c>
      <c r="Q148" s="19"/>
      <c r="R148" s="19"/>
    </row>
    <row r="149" spans="1:18" ht="15.75" x14ac:dyDescent="0.25">
      <c r="A149" s="14">
        <v>143</v>
      </c>
      <c r="B149" s="15" t="s">
        <v>264</v>
      </c>
      <c r="C149" s="14">
        <v>910136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7">
        <f t="shared" si="2"/>
        <v>0</v>
      </c>
      <c r="P149" s="18" t="s">
        <v>22</v>
      </c>
      <c r="Q149" s="19"/>
      <c r="R149" s="19"/>
    </row>
    <row r="150" spans="1:18" ht="15.75" x14ac:dyDescent="0.25">
      <c r="A150" s="14">
        <v>144</v>
      </c>
      <c r="B150" s="15" t="s">
        <v>265</v>
      </c>
      <c r="C150" s="14" t="s">
        <v>266</v>
      </c>
      <c r="D150" s="16"/>
      <c r="E150" s="16">
        <v>27650</v>
      </c>
      <c r="F150" s="16"/>
      <c r="G150" s="16"/>
      <c r="H150" s="16"/>
      <c r="I150" s="16">
        <v>85700</v>
      </c>
      <c r="J150" s="16"/>
      <c r="K150" s="16"/>
      <c r="L150" s="16"/>
      <c r="M150" s="16"/>
      <c r="N150" s="16">
        <v>8750</v>
      </c>
      <c r="O150" s="17">
        <f t="shared" si="2"/>
        <v>122100</v>
      </c>
      <c r="P150" s="18" t="s">
        <v>22</v>
      </c>
      <c r="Q150" s="19"/>
      <c r="R150" s="19"/>
    </row>
    <row r="151" spans="1:18" ht="15.75" x14ac:dyDescent="0.25">
      <c r="A151" s="14">
        <v>145</v>
      </c>
      <c r="B151" s="15" t="s">
        <v>267</v>
      </c>
      <c r="C151" s="14" t="s">
        <v>268</v>
      </c>
      <c r="D151" s="16"/>
      <c r="E151" s="16"/>
      <c r="F151" s="16">
        <f>969300-17200</f>
        <v>952100</v>
      </c>
      <c r="G151" s="16">
        <v>9000</v>
      </c>
      <c r="H151" s="16"/>
      <c r="I151" s="16"/>
      <c r="J151" s="16"/>
      <c r="K151" s="16"/>
      <c r="L151" s="16"/>
      <c r="M151" s="16"/>
      <c r="N151" s="16">
        <f>16900-850</f>
        <v>16050</v>
      </c>
      <c r="O151" s="17">
        <f t="shared" si="2"/>
        <v>977150</v>
      </c>
      <c r="P151" s="18" t="s">
        <v>22</v>
      </c>
      <c r="Q151" s="23"/>
      <c r="R151" s="23"/>
    </row>
    <row r="152" spans="1:18" ht="15.75" x14ac:dyDescent="0.25">
      <c r="A152" s="14">
        <v>146</v>
      </c>
      <c r="B152" s="15" t="s">
        <v>269</v>
      </c>
      <c r="C152" s="14" t="s">
        <v>270</v>
      </c>
      <c r="D152" s="16"/>
      <c r="E152" s="16">
        <v>47200</v>
      </c>
      <c r="F152" s="16"/>
      <c r="G152" s="16">
        <v>56300</v>
      </c>
      <c r="H152" s="16"/>
      <c r="I152" s="16">
        <v>50000</v>
      </c>
      <c r="J152" s="16"/>
      <c r="K152" s="16"/>
      <c r="L152" s="16">
        <f>38200-1400</f>
        <v>36800</v>
      </c>
      <c r="M152" s="16"/>
      <c r="N152" s="16"/>
      <c r="O152" s="17">
        <f t="shared" si="2"/>
        <v>190300</v>
      </c>
      <c r="P152" s="18" t="s">
        <v>22</v>
      </c>
      <c r="Q152" s="23"/>
      <c r="R152" s="23"/>
    </row>
    <row r="153" spans="1:18" ht="15.75" x14ac:dyDescent="0.25">
      <c r="A153" s="14">
        <v>147</v>
      </c>
      <c r="B153" s="15" t="s">
        <v>271</v>
      </c>
      <c r="C153" s="20">
        <v>901689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7">
        <f t="shared" si="2"/>
        <v>0</v>
      </c>
      <c r="P153" s="18" t="s">
        <v>22</v>
      </c>
      <c r="Q153" s="23"/>
      <c r="R153" s="23"/>
    </row>
    <row r="154" spans="1:18" ht="15.75" x14ac:dyDescent="0.25">
      <c r="A154" s="14">
        <v>148</v>
      </c>
      <c r="B154" s="15" t="s">
        <v>272</v>
      </c>
      <c r="C154" s="14" t="s">
        <v>273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7">
        <f t="shared" si="2"/>
        <v>0</v>
      </c>
      <c r="P154" s="18" t="s">
        <v>22</v>
      </c>
      <c r="Q154" s="23"/>
      <c r="R154" s="23"/>
    </row>
    <row r="155" spans="1:18" ht="15.75" x14ac:dyDescent="0.25">
      <c r="A155" s="14">
        <v>149</v>
      </c>
      <c r="B155" s="15" t="s">
        <v>274</v>
      </c>
      <c r="C155" s="14" t="s">
        <v>275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7">
        <f t="shared" si="2"/>
        <v>0</v>
      </c>
      <c r="P155" s="18" t="s">
        <v>22</v>
      </c>
      <c r="Q155" s="23"/>
      <c r="R155" s="23"/>
    </row>
    <row r="156" spans="1:18" ht="15.75" x14ac:dyDescent="0.25">
      <c r="A156" s="14">
        <v>150</v>
      </c>
      <c r="B156" s="15" t="s">
        <v>276</v>
      </c>
      <c r="C156" s="14" t="s">
        <v>277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7">
        <f t="shared" si="2"/>
        <v>0</v>
      </c>
      <c r="P156" s="18" t="s">
        <v>22</v>
      </c>
      <c r="Q156" s="23"/>
      <c r="R156" s="23"/>
    </row>
    <row r="157" spans="1:18" ht="15.75" x14ac:dyDescent="0.25">
      <c r="A157" s="14">
        <v>151</v>
      </c>
      <c r="B157" s="15" t="s">
        <v>278</v>
      </c>
      <c r="C157" s="20">
        <v>902195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7">
        <f t="shared" si="2"/>
        <v>0</v>
      </c>
      <c r="P157" s="18" t="s">
        <v>22</v>
      </c>
      <c r="Q157" s="23"/>
      <c r="R157" s="23"/>
    </row>
    <row r="158" spans="1:18" ht="15.75" x14ac:dyDescent="0.25">
      <c r="A158" s="14">
        <v>152</v>
      </c>
      <c r="B158" s="15" t="s">
        <v>279</v>
      </c>
      <c r="C158" s="20">
        <v>902248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7">
        <f t="shared" si="2"/>
        <v>0</v>
      </c>
      <c r="P158" s="18" t="s">
        <v>22</v>
      </c>
      <c r="Q158" s="23"/>
      <c r="R158" s="23"/>
    </row>
    <row r="159" spans="1:18" ht="15.75" x14ac:dyDescent="0.25">
      <c r="A159" s="14">
        <v>153</v>
      </c>
      <c r="B159" s="15" t="s">
        <v>280</v>
      </c>
      <c r="C159" s="14" t="s">
        <v>281</v>
      </c>
      <c r="D159" s="16">
        <f>84900-850</f>
        <v>84050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>
        <v>52000</v>
      </c>
      <c r="O159" s="17">
        <f t="shared" si="2"/>
        <v>136050</v>
      </c>
      <c r="P159" s="18" t="s">
        <v>22</v>
      </c>
      <c r="Q159" s="23"/>
      <c r="R159" s="23"/>
    </row>
    <row r="160" spans="1:18" ht="15.75" x14ac:dyDescent="0.25">
      <c r="A160" s="14">
        <v>154</v>
      </c>
      <c r="B160" s="15" t="s">
        <v>282</v>
      </c>
      <c r="C160" s="14" t="s">
        <v>283</v>
      </c>
      <c r="D160" s="16"/>
      <c r="E160" s="16">
        <f>48200-850</f>
        <v>47350</v>
      </c>
      <c r="F160" s="16"/>
      <c r="G160" s="16"/>
      <c r="H160" s="16">
        <v>41300</v>
      </c>
      <c r="I160" s="16"/>
      <c r="J160" s="16"/>
      <c r="K160" s="16"/>
      <c r="L160" s="16"/>
      <c r="M160" s="16"/>
      <c r="N160" s="16"/>
      <c r="O160" s="17">
        <f t="shared" si="2"/>
        <v>88650</v>
      </c>
      <c r="P160" s="18" t="s">
        <v>22</v>
      </c>
      <c r="Q160" s="23"/>
      <c r="R160" s="23"/>
    </row>
    <row r="161" spans="1:18" ht="15.75" x14ac:dyDescent="0.25">
      <c r="A161" s="14">
        <v>155</v>
      </c>
      <c r="B161" s="15" t="s">
        <v>284</v>
      </c>
      <c r="C161" s="14" t="s">
        <v>285</v>
      </c>
      <c r="D161" s="16"/>
      <c r="E161" s="16"/>
      <c r="F161" s="16"/>
      <c r="G161" s="16"/>
      <c r="H161" s="16"/>
      <c r="I161" s="16">
        <f>29700-1000</f>
        <v>28700</v>
      </c>
      <c r="J161" s="16"/>
      <c r="K161" s="16"/>
      <c r="L161" s="16"/>
      <c r="M161" s="16"/>
      <c r="N161" s="16"/>
      <c r="O161" s="17">
        <f t="shared" si="2"/>
        <v>28700</v>
      </c>
      <c r="P161" s="18" t="s">
        <v>22</v>
      </c>
      <c r="Q161" s="23"/>
      <c r="R161" s="23"/>
    </row>
    <row r="162" spans="1:18" ht="15.75" x14ac:dyDescent="0.25">
      <c r="A162" s="14">
        <v>156</v>
      </c>
      <c r="B162" s="15" t="s">
        <v>286</v>
      </c>
      <c r="C162" s="14" t="s">
        <v>287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7">
        <f t="shared" si="2"/>
        <v>0</v>
      </c>
      <c r="P162" s="18" t="s">
        <v>22</v>
      </c>
      <c r="Q162" s="23"/>
      <c r="R162" s="23"/>
    </row>
    <row r="163" spans="1:18" ht="15.75" x14ac:dyDescent="0.25">
      <c r="A163" s="14">
        <v>157</v>
      </c>
      <c r="B163" s="15" t="s">
        <v>288</v>
      </c>
      <c r="C163" s="14">
        <v>902265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7">
        <f t="shared" si="2"/>
        <v>0</v>
      </c>
      <c r="P163" s="18" t="s">
        <v>22</v>
      </c>
      <c r="Q163" s="23"/>
      <c r="R163" s="23"/>
    </row>
    <row r="164" spans="1:18" ht="15.75" x14ac:dyDescent="0.25">
      <c r="A164" s="14">
        <v>158</v>
      </c>
      <c r="B164" s="15" t="s">
        <v>289</v>
      </c>
      <c r="C164" s="14" t="s">
        <v>290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7">
        <f t="shared" si="2"/>
        <v>0</v>
      </c>
      <c r="P164" s="18" t="s">
        <v>22</v>
      </c>
      <c r="Q164" s="23"/>
      <c r="R164" s="23"/>
    </row>
    <row r="165" spans="1:18" ht="15.75" x14ac:dyDescent="0.25">
      <c r="A165" s="14">
        <v>159</v>
      </c>
      <c r="B165" s="15" t="s">
        <v>291</v>
      </c>
      <c r="C165" s="20">
        <v>902332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7">
        <f t="shared" si="2"/>
        <v>0</v>
      </c>
      <c r="P165" s="18" t="s">
        <v>22</v>
      </c>
      <c r="Q165" s="23"/>
      <c r="R165" s="23"/>
    </row>
    <row r="166" spans="1:18" ht="15.75" x14ac:dyDescent="0.25">
      <c r="A166" s="14">
        <v>160</v>
      </c>
      <c r="B166" s="15" t="s">
        <v>292</v>
      </c>
      <c r="C166" s="20">
        <v>902540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7">
        <f t="shared" si="2"/>
        <v>0</v>
      </c>
      <c r="P166" s="18" t="s">
        <v>22</v>
      </c>
      <c r="Q166" s="23"/>
      <c r="R166" s="23"/>
    </row>
    <row r="167" spans="1:18" ht="15.75" x14ac:dyDescent="0.25">
      <c r="A167" s="14">
        <v>161</v>
      </c>
      <c r="B167" s="15" t="s">
        <v>293</v>
      </c>
      <c r="C167" s="20">
        <v>902541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7">
        <f t="shared" si="2"/>
        <v>0</v>
      </c>
      <c r="P167" s="18" t="s">
        <v>22</v>
      </c>
      <c r="Q167" s="23"/>
      <c r="R167" s="23"/>
    </row>
    <row r="168" spans="1:18" ht="15.75" x14ac:dyDescent="0.25">
      <c r="A168" s="14">
        <v>162</v>
      </c>
      <c r="B168" s="15" t="s">
        <v>294</v>
      </c>
      <c r="C168" s="20">
        <v>902547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7">
        <f t="shared" si="2"/>
        <v>0</v>
      </c>
      <c r="P168" s="18" t="s">
        <v>22</v>
      </c>
      <c r="Q168" s="23"/>
      <c r="R168" s="23"/>
    </row>
    <row r="169" spans="1:18" ht="15.75" x14ac:dyDescent="0.25">
      <c r="A169" s="14">
        <v>163</v>
      </c>
      <c r="B169" s="15" t="s">
        <v>295</v>
      </c>
      <c r="C169" s="20">
        <v>902859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7">
        <f t="shared" si="2"/>
        <v>0</v>
      </c>
      <c r="P169" s="18" t="s">
        <v>22</v>
      </c>
      <c r="Q169" s="23"/>
      <c r="R169" s="23"/>
    </row>
    <row r="170" spans="1:18" ht="15.75" x14ac:dyDescent="0.25">
      <c r="A170" s="14">
        <v>164</v>
      </c>
      <c r="B170" s="15" t="s">
        <v>296</v>
      </c>
      <c r="C170" s="20">
        <v>903072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7">
        <f t="shared" si="2"/>
        <v>0</v>
      </c>
      <c r="P170" s="18" t="s">
        <v>22</v>
      </c>
      <c r="Q170" s="23"/>
      <c r="R170" s="23"/>
    </row>
    <row r="171" spans="1:18" ht="15.75" x14ac:dyDescent="0.25">
      <c r="A171" s="14">
        <v>165</v>
      </c>
      <c r="B171" s="15" t="s">
        <v>297</v>
      </c>
      <c r="C171" s="14">
        <v>903076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7">
        <f t="shared" si="2"/>
        <v>0</v>
      </c>
      <c r="P171" s="18" t="s">
        <v>22</v>
      </c>
      <c r="Q171" s="23"/>
      <c r="R171" s="23"/>
    </row>
    <row r="172" spans="1:18" ht="15.75" x14ac:dyDescent="0.25">
      <c r="A172" s="14">
        <v>166</v>
      </c>
      <c r="B172" s="15" t="s">
        <v>298</v>
      </c>
      <c r="C172" s="14">
        <v>903079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7">
        <f t="shared" si="2"/>
        <v>0</v>
      </c>
      <c r="P172" s="18" t="s">
        <v>22</v>
      </c>
      <c r="Q172" s="23"/>
      <c r="R172" s="23"/>
    </row>
    <row r="173" spans="1:18" ht="15.75" x14ac:dyDescent="0.25">
      <c r="A173" s="14">
        <v>167</v>
      </c>
      <c r="B173" s="15" t="s">
        <v>299</v>
      </c>
      <c r="C173" s="20">
        <v>903212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7">
        <f t="shared" si="2"/>
        <v>0</v>
      </c>
      <c r="P173" s="18" t="s">
        <v>22</v>
      </c>
      <c r="Q173" s="23"/>
      <c r="R173" s="23"/>
    </row>
    <row r="174" spans="1:18" ht="15.75" x14ac:dyDescent="0.25">
      <c r="A174" s="14">
        <v>168</v>
      </c>
      <c r="B174" s="15" t="s">
        <v>300</v>
      </c>
      <c r="C174" s="14" t="s">
        <v>301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7">
        <f t="shared" si="2"/>
        <v>0</v>
      </c>
      <c r="P174" s="18" t="s">
        <v>22</v>
      </c>
      <c r="Q174" s="23"/>
      <c r="R174" s="23"/>
    </row>
    <row r="175" spans="1:18" ht="15.75" x14ac:dyDescent="0.25">
      <c r="A175" s="14">
        <v>169</v>
      </c>
      <c r="B175" s="15" t="s">
        <v>302</v>
      </c>
      <c r="C175" s="14" t="s">
        <v>303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7">
        <f t="shared" si="2"/>
        <v>0</v>
      </c>
      <c r="P175" s="18" t="s">
        <v>22</v>
      </c>
      <c r="Q175" s="23"/>
      <c r="R175" s="23"/>
    </row>
    <row r="176" spans="1:18" ht="15.75" x14ac:dyDescent="0.25">
      <c r="A176" s="14">
        <v>170</v>
      </c>
      <c r="B176" s="15" t="s">
        <v>304</v>
      </c>
      <c r="C176" s="14">
        <v>904370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7">
        <f t="shared" si="2"/>
        <v>0</v>
      </c>
      <c r="P176" s="18" t="s">
        <v>22</v>
      </c>
      <c r="Q176" s="23"/>
      <c r="R176" s="23"/>
    </row>
    <row r="177" spans="1:18" ht="15.75" x14ac:dyDescent="0.25">
      <c r="A177" s="14">
        <v>171</v>
      </c>
      <c r="B177" s="15" t="s">
        <v>305</v>
      </c>
      <c r="C177" s="14">
        <v>904741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7">
        <f t="shared" si="2"/>
        <v>0</v>
      </c>
      <c r="P177" s="18" t="s">
        <v>22</v>
      </c>
      <c r="Q177" s="23"/>
      <c r="R177" s="23"/>
    </row>
    <row r="178" spans="1:18" ht="15.75" x14ac:dyDescent="0.25">
      <c r="A178" s="14">
        <v>172</v>
      </c>
      <c r="B178" s="15" t="s">
        <v>306</v>
      </c>
      <c r="C178" s="20">
        <v>904744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7">
        <f t="shared" si="2"/>
        <v>0</v>
      </c>
      <c r="P178" s="18" t="s">
        <v>22</v>
      </c>
      <c r="Q178" s="23"/>
      <c r="R178" s="23"/>
    </row>
    <row r="179" spans="1:18" ht="15.75" x14ac:dyDescent="0.25">
      <c r="A179" s="14">
        <v>173</v>
      </c>
      <c r="B179" s="15" t="s">
        <v>307</v>
      </c>
      <c r="C179" s="20">
        <v>904935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7">
        <f t="shared" si="2"/>
        <v>0</v>
      </c>
      <c r="P179" s="18" t="s">
        <v>22</v>
      </c>
      <c r="Q179" s="23"/>
      <c r="R179" s="23"/>
    </row>
    <row r="180" spans="1:18" ht="15.75" x14ac:dyDescent="0.25">
      <c r="A180" s="14">
        <v>174</v>
      </c>
      <c r="B180" s="15" t="s">
        <v>308</v>
      </c>
      <c r="C180" s="20">
        <v>905050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7">
        <f t="shared" si="2"/>
        <v>0</v>
      </c>
      <c r="P180" s="18" t="s">
        <v>22</v>
      </c>
      <c r="Q180" s="23"/>
      <c r="R180" s="23"/>
    </row>
    <row r="181" spans="1:18" ht="15.75" x14ac:dyDescent="0.25">
      <c r="A181" s="14">
        <v>175</v>
      </c>
      <c r="B181" s="15" t="s">
        <v>309</v>
      </c>
      <c r="C181" s="14" t="s">
        <v>310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7">
        <f t="shared" si="2"/>
        <v>0</v>
      </c>
      <c r="P181" s="18" t="s">
        <v>22</v>
      </c>
      <c r="Q181" s="23"/>
      <c r="R181" s="23"/>
    </row>
    <row r="182" spans="1:18" ht="15.75" x14ac:dyDescent="0.25">
      <c r="A182" s="14">
        <v>176</v>
      </c>
      <c r="B182" s="15" t="s">
        <v>311</v>
      </c>
      <c r="C182" s="14" t="s">
        <v>312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7">
        <f t="shared" si="2"/>
        <v>0</v>
      </c>
      <c r="P182" s="18" t="s">
        <v>22</v>
      </c>
      <c r="Q182" s="23"/>
      <c r="R182" s="23"/>
    </row>
    <row r="183" spans="1:18" ht="15.75" x14ac:dyDescent="0.25">
      <c r="A183" s="14">
        <v>177</v>
      </c>
      <c r="B183" s="15" t="s">
        <v>313</v>
      </c>
      <c r="C183" s="14" t="s">
        <v>314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7">
        <f t="shared" si="2"/>
        <v>0</v>
      </c>
      <c r="P183" s="18" t="s">
        <v>22</v>
      </c>
      <c r="Q183" s="23"/>
      <c r="R183" s="23"/>
    </row>
    <row r="184" spans="1:18" ht="15.75" x14ac:dyDescent="0.25">
      <c r="A184" s="14">
        <v>178</v>
      </c>
      <c r="B184" s="15" t="s">
        <v>315</v>
      </c>
      <c r="C184" s="14" t="s">
        <v>316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7">
        <f t="shared" si="2"/>
        <v>0</v>
      </c>
      <c r="P184" s="18" t="s">
        <v>22</v>
      </c>
      <c r="Q184" s="23"/>
      <c r="R184" s="23"/>
    </row>
    <row r="185" spans="1:18" ht="15.75" x14ac:dyDescent="0.25">
      <c r="A185" s="14">
        <v>179</v>
      </c>
      <c r="B185" s="15" t="s">
        <v>317</v>
      </c>
      <c r="C185" s="20">
        <v>910250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7">
        <f t="shared" si="2"/>
        <v>0</v>
      </c>
      <c r="P185" s="18" t="s">
        <v>22</v>
      </c>
      <c r="Q185" s="23"/>
      <c r="R185" s="23"/>
    </row>
    <row r="186" spans="1:18" ht="15.75" x14ac:dyDescent="0.25">
      <c r="A186" s="14">
        <v>180</v>
      </c>
      <c r="B186" s="15" t="s">
        <v>318</v>
      </c>
      <c r="C186" s="20">
        <v>910267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7">
        <f t="shared" si="2"/>
        <v>0</v>
      </c>
      <c r="P186" s="18" t="s">
        <v>22</v>
      </c>
      <c r="Q186" s="23"/>
      <c r="R186" s="23"/>
    </row>
    <row r="187" spans="1:18" ht="15.75" x14ac:dyDescent="0.25">
      <c r="A187" s="14">
        <v>181</v>
      </c>
      <c r="B187" s="15" t="s">
        <v>319</v>
      </c>
      <c r="C187" s="14" t="s">
        <v>320</v>
      </c>
      <c r="D187" s="16"/>
      <c r="E187" s="16"/>
      <c r="F187" s="16"/>
      <c r="G187" s="16">
        <v>31600</v>
      </c>
      <c r="H187" s="16"/>
      <c r="I187" s="16"/>
      <c r="J187" s="16">
        <v>20600</v>
      </c>
      <c r="K187" s="16"/>
      <c r="L187" s="16"/>
      <c r="M187" s="16"/>
      <c r="N187" s="16"/>
      <c r="O187" s="17">
        <f t="shared" si="2"/>
        <v>52200</v>
      </c>
      <c r="P187" s="18" t="s">
        <v>22</v>
      </c>
      <c r="Q187" s="23"/>
      <c r="R187" s="23"/>
    </row>
    <row r="188" spans="1:18" ht="15.75" x14ac:dyDescent="0.25">
      <c r="A188" s="14">
        <v>182</v>
      </c>
      <c r="B188" s="15" t="s">
        <v>321</v>
      </c>
      <c r="C188" s="14" t="s">
        <v>322</v>
      </c>
      <c r="D188" s="16">
        <v>3000</v>
      </c>
      <c r="E188" s="16">
        <f>29600+59900</f>
        <v>89500</v>
      </c>
      <c r="F188" s="16">
        <v>49400</v>
      </c>
      <c r="G188" s="16"/>
      <c r="H188" s="16"/>
      <c r="I188" s="16"/>
      <c r="J188" s="16"/>
      <c r="K188" s="16"/>
      <c r="L188" s="16"/>
      <c r="M188" s="16"/>
      <c r="N188" s="16"/>
      <c r="O188" s="17">
        <f t="shared" si="2"/>
        <v>141900</v>
      </c>
      <c r="P188" s="18" t="s">
        <v>22</v>
      </c>
      <c r="Q188" s="23"/>
      <c r="R188" s="23"/>
    </row>
    <row r="189" spans="1:18" ht="15.75" x14ac:dyDescent="0.25">
      <c r="A189" s="14">
        <v>183</v>
      </c>
      <c r="B189" s="15" t="s">
        <v>323</v>
      </c>
      <c r="C189" s="14">
        <v>910525</v>
      </c>
      <c r="D189" s="16"/>
      <c r="E189" s="16"/>
      <c r="F189" s="16"/>
      <c r="G189" s="21"/>
      <c r="H189" s="21"/>
      <c r="I189" s="21"/>
      <c r="J189" s="21"/>
      <c r="K189" s="21"/>
      <c r="L189" s="21"/>
      <c r="M189" s="21"/>
      <c r="N189" s="21"/>
      <c r="O189" s="17">
        <f t="shared" si="2"/>
        <v>0</v>
      </c>
      <c r="P189" s="18" t="s">
        <v>22</v>
      </c>
      <c r="Q189" s="23"/>
      <c r="R189" s="23"/>
    </row>
    <row r="190" spans="1:18" ht="15.75" x14ac:dyDescent="0.25">
      <c r="A190" s="14">
        <v>184</v>
      </c>
      <c r="B190" s="15" t="s">
        <v>324</v>
      </c>
      <c r="C190" s="14">
        <v>910540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7">
        <f t="shared" si="2"/>
        <v>0</v>
      </c>
      <c r="P190" s="18" t="s">
        <v>22</v>
      </c>
      <c r="Q190" s="23"/>
      <c r="R190" s="23"/>
    </row>
    <row r="191" spans="1:18" ht="15.75" x14ac:dyDescent="0.25">
      <c r="A191" s="14">
        <v>185</v>
      </c>
      <c r="B191" s="15" t="s">
        <v>325</v>
      </c>
      <c r="C191" s="20" t="s">
        <v>326</v>
      </c>
      <c r="D191" s="16"/>
      <c r="E191" s="16"/>
      <c r="F191" s="16"/>
      <c r="G191" s="16"/>
      <c r="H191" s="16">
        <v>9000</v>
      </c>
      <c r="I191" s="16"/>
      <c r="J191" s="16"/>
      <c r="K191" s="16"/>
      <c r="L191" s="16"/>
      <c r="M191" s="16"/>
      <c r="N191" s="16"/>
      <c r="O191" s="17">
        <f t="shared" si="2"/>
        <v>9000</v>
      </c>
      <c r="P191" s="18" t="s">
        <v>22</v>
      </c>
      <c r="Q191" s="23"/>
      <c r="R191" s="23"/>
    </row>
    <row r="192" spans="1:18" ht="15.75" x14ac:dyDescent="0.25">
      <c r="A192" s="14">
        <v>186</v>
      </c>
      <c r="B192" s="15" t="s">
        <v>327</v>
      </c>
      <c r="C192" s="14" t="s">
        <v>328</v>
      </c>
      <c r="D192" s="16"/>
      <c r="E192" s="16"/>
      <c r="F192" s="16"/>
      <c r="G192" s="16"/>
      <c r="H192" s="16">
        <v>44300</v>
      </c>
      <c r="I192" s="16">
        <v>20900</v>
      </c>
      <c r="J192" s="16">
        <v>20900</v>
      </c>
      <c r="K192" s="16"/>
      <c r="L192" s="16">
        <v>21000</v>
      </c>
      <c r="M192" s="16">
        <f>68000-4000</f>
        <v>64000</v>
      </c>
      <c r="N192" s="16"/>
      <c r="O192" s="17">
        <f t="shared" si="2"/>
        <v>171100</v>
      </c>
      <c r="P192" s="18" t="s">
        <v>22</v>
      </c>
      <c r="Q192" s="23"/>
      <c r="R192" s="23"/>
    </row>
    <row r="193" spans="1:18" ht="15.75" x14ac:dyDescent="0.25">
      <c r="A193" s="14">
        <v>187</v>
      </c>
      <c r="B193" s="15" t="s">
        <v>329</v>
      </c>
      <c r="C193" s="20">
        <v>910856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7">
        <f t="shared" si="2"/>
        <v>0</v>
      </c>
      <c r="P193" s="18" t="s">
        <v>22</v>
      </c>
      <c r="Q193" s="23"/>
      <c r="R193" s="23"/>
    </row>
    <row r="194" spans="1:18" ht="15.75" x14ac:dyDescent="0.25">
      <c r="A194" s="14">
        <v>188</v>
      </c>
      <c r="B194" s="15" t="s">
        <v>330</v>
      </c>
      <c r="C194" s="20" t="s">
        <v>331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>
        <v>27700</v>
      </c>
      <c r="O194" s="17">
        <f t="shared" si="2"/>
        <v>27700</v>
      </c>
      <c r="P194" s="18" t="s">
        <v>22</v>
      </c>
      <c r="Q194" s="23"/>
      <c r="R194" s="23"/>
    </row>
    <row r="195" spans="1:18" ht="15.75" x14ac:dyDescent="0.25">
      <c r="A195" s="14">
        <v>189</v>
      </c>
      <c r="B195" s="15" t="s">
        <v>332</v>
      </c>
      <c r="C195" s="14" t="s">
        <v>333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7">
        <f t="shared" si="2"/>
        <v>0</v>
      </c>
      <c r="P195" s="18" t="s">
        <v>22</v>
      </c>
      <c r="Q195" s="23"/>
      <c r="R195" s="23"/>
    </row>
    <row r="196" spans="1:18" ht="15.75" x14ac:dyDescent="0.25">
      <c r="A196" s="14">
        <v>190</v>
      </c>
      <c r="B196" s="15" t="s">
        <v>334</v>
      </c>
      <c r="C196" s="14">
        <v>911184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7">
        <f t="shared" si="2"/>
        <v>0</v>
      </c>
      <c r="P196" s="18" t="s">
        <v>22</v>
      </c>
      <c r="Q196" s="23"/>
      <c r="R196" s="23"/>
    </row>
    <row r="197" spans="1:18" ht="15.75" x14ac:dyDescent="0.25">
      <c r="A197" s="14">
        <v>191</v>
      </c>
      <c r="B197" s="15" t="s">
        <v>335</v>
      </c>
      <c r="C197" s="14">
        <v>911091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7">
        <f t="shared" si="2"/>
        <v>0</v>
      </c>
      <c r="P197" s="18" t="s">
        <v>22</v>
      </c>
      <c r="Q197" s="23"/>
      <c r="R197" s="23"/>
    </row>
    <row r="198" spans="1:18" ht="15.75" x14ac:dyDescent="0.25">
      <c r="A198" s="14">
        <v>192</v>
      </c>
      <c r="B198" s="15" t="s">
        <v>336</v>
      </c>
      <c r="C198" s="14" t="s">
        <v>337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7">
        <f t="shared" si="2"/>
        <v>0</v>
      </c>
      <c r="P198" s="18" t="s">
        <v>22</v>
      </c>
      <c r="Q198" s="23"/>
      <c r="R198" s="23"/>
    </row>
    <row r="199" spans="1:18" ht="15.75" x14ac:dyDescent="0.25">
      <c r="A199" s="14">
        <v>193</v>
      </c>
      <c r="B199" s="15" t="s">
        <v>338</v>
      </c>
      <c r="C199" s="20">
        <v>911095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7">
        <f t="shared" ref="O199:O262" si="3">SUM(D199:N199)</f>
        <v>0</v>
      </c>
      <c r="P199" s="18" t="s">
        <v>22</v>
      </c>
      <c r="Q199" s="23"/>
      <c r="R199" s="23"/>
    </row>
    <row r="200" spans="1:18" ht="15.75" x14ac:dyDescent="0.25">
      <c r="A200" s="14">
        <v>194</v>
      </c>
      <c r="B200" s="15" t="s">
        <v>339</v>
      </c>
      <c r="C200" s="20">
        <v>911098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7">
        <f t="shared" si="3"/>
        <v>0</v>
      </c>
      <c r="P200" s="18" t="s">
        <v>22</v>
      </c>
      <c r="Q200" s="23"/>
      <c r="R200" s="23"/>
    </row>
    <row r="201" spans="1:18" ht="15.75" x14ac:dyDescent="0.25">
      <c r="A201" s="14">
        <v>195</v>
      </c>
      <c r="B201" s="15" t="s">
        <v>340</v>
      </c>
      <c r="C201" s="20">
        <v>911106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7">
        <f t="shared" si="3"/>
        <v>0</v>
      </c>
      <c r="P201" s="18" t="s">
        <v>22</v>
      </c>
      <c r="Q201" s="23"/>
      <c r="R201" s="23"/>
    </row>
    <row r="202" spans="1:18" ht="15.75" x14ac:dyDescent="0.25">
      <c r="A202" s="14">
        <v>196</v>
      </c>
      <c r="B202" s="15" t="s">
        <v>341</v>
      </c>
      <c r="C202" s="14" t="s">
        <v>342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7">
        <f t="shared" si="3"/>
        <v>0</v>
      </c>
      <c r="P202" s="18" t="s">
        <v>22</v>
      </c>
      <c r="Q202" s="23"/>
      <c r="R202" s="23"/>
    </row>
    <row r="203" spans="1:18" ht="15.75" x14ac:dyDescent="0.25">
      <c r="A203" s="14">
        <v>197</v>
      </c>
      <c r="B203" s="15" t="s">
        <v>343</v>
      </c>
      <c r="C203" s="20">
        <v>911589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7">
        <f t="shared" si="3"/>
        <v>0</v>
      </c>
      <c r="P203" s="18" t="s">
        <v>22</v>
      </c>
      <c r="Q203" s="23"/>
      <c r="R203" s="23"/>
    </row>
    <row r="204" spans="1:18" ht="15.75" x14ac:dyDescent="0.25">
      <c r="A204" s="14">
        <v>198</v>
      </c>
      <c r="B204" s="15" t="s">
        <v>344</v>
      </c>
      <c r="C204" s="20" t="s">
        <v>345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7">
        <f t="shared" si="3"/>
        <v>0</v>
      </c>
      <c r="P204" s="18" t="s">
        <v>22</v>
      </c>
      <c r="Q204" s="23"/>
      <c r="R204" s="23"/>
    </row>
    <row r="205" spans="1:18" ht="15.75" x14ac:dyDescent="0.25">
      <c r="A205" s="14">
        <v>199</v>
      </c>
      <c r="B205" s="15" t="s">
        <v>346</v>
      </c>
      <c r="C205" s="20">
        <v>911811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7">
        <f t="shared" si="3"/>
        <v>0</v>
      </c>
      <c r="P205" s="18" t="s">
        <v>22</v>
      </c>
      <c r="Q205" s="23"/>
      <c r="R205" s="23"/>
    </row>
    <row r="206" spans="1:18" ht="15.75" x14ac:dyDescent="0.25">
      <c r="A206" s="14">
        <v>200</v>
      </c>
      <c r="B206" s="15" t="s">
        <v>347</v>
      </c>
      <c r="C206" s="20">
        <v>911812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>
        <v>67900</v>
      </c>
      <c r="O206" s="17">
        <f t="shared" si="3"/>
        <v>67900</v>
      </c>
      <c r="P206" s="18" t="s">
        <v>22</v>
      </c>
      <c r="Q206" s="23"/>
      <c r="R206" s="23"/>
    </row>
    <row r="207" spans="1:18" ht="15.75" x14ac:dyDescent="0.25">
      <c r="A207" s="14">
        <v>201</v>
      </c>
      <c r="B207" s="15" t="s">
        <v>348</v>
      </c>
      <c r="C207" s="14" t="s">
        <v>349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7">
        <f t="shared" si="3"/>
        <v>0</v>
      </c>
      <c r="P207" s="18" t="s">
        <v>22</v>
      </c>
      <c r="Q207" s="23"/>
      <c r="R207" s="23"/>
    </row>
    <row r="208" spans="1:18" ht="15.75" x14ac:dyDescent="0.25">
      <c r="A208" s="14">
        <v>202</v>
      </c>
      <c r="B208" s="15" t="s">
        <v>350</v>
      </c>
      <c r="C208" s="14">
        <v>911814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7">
        <f t="shared" si="3"/>
        <v>0</v>
      </c>
      <c r="P208" s="18" t="s">
        <v>22</v>
      </c>
      <c r="Q208" s="23"/>
      <c r="R208" s="23"/>
    </row>
    <row r="209" spans="1:18" ht="15.75" x14ac:dyDescent="0.25">
      <c r="A209" s="14">
        <v>203</v>
      </c>
      <c r="B209" s="15" t="s">
        <v>351</v>
      </c>
      <c r="C209" s="14" t="s">
        <v>352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7">
        <f t="shared" si="3"/>
        <v>0</v>
      </c>
      <c r="P209" s="18" t="s">
        <v>22</v>
      </c>
      <c r="Q209" s="23"/>
      <c r="R209" s="23"/>
    </row>
    <row r="210" spans="1:18" ht="15.75" x14ac:dyDescent="0.25">
      <c r="A210" s="14">
        <v>204</v>
      </c>
      <c r="B210" s="15" t="s">
        <v>353</v>
      </c>
      <c r="C210" s="14">
        <v>912050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7">
        <f t="shared" si="3"/>
        <v>0</v>
      </c>
      <c r="P210" s="18" t="s">
        <v>22</v>
      </c>
      <c r="Q210" s="23"/>
      <c r="R210" s="23"/>
    </row>
    <row r="211" spans="1:18" ht="15.75" x14ac:dyDescent="0.25">
      <c r="A211" s="14">
        <v>205</v>
      </c>
      <c r="B211" s="15" t="s">
        <v>354</v>
      </c>
      <c r="C211" s="14" t="s">
        <v>355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7">
        <f t="shared" si="3"/>
        <v>0</v>
      </c>
      <c r="P211" s="18" t="s">
        <v>22</v>
      </c>
      <c r="Q211" s="23"/>
      <c r="R211" s="23"/>
    </row>
    <row r="212" spans="1:18" ht="15.75" x14ac:dyDescent="0.25">
      <c r="A212" s="14">
        <v>206</v>
      </c>
      <c r="B212" s="15" t="s">
        <v>356</v>
      </c>
      <c r="C212" s="20">
        <v>912059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7">
        <f t="shared" si="3"/>
        <v>0</v>
      </c>
      <c r="P212" s="18" t="s">
        <v>22</v>
      </c>
      <c r="Q212" s="23"/>
      <c r="R212" s="23"/>
    </row>
    <row r="213" spans="1:18" ht="15.75" x14ac:dyDescent="0.25">
      <c r="A213" s="14">
        <v>207</v>
      </c>
      <c r="B213" s="15" t="s">
        <v>357</v>
      </c>
      <c r="C213" s="20" t="s">
        <v>358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7">
        <f t="shared" si="3"/>
        <v>0</v>
      </c>
      <c r="P213" s="18" t="s">
        <v>22</v>
      </c>
      <c r="Q213" s="23"/>
      <c r="R213" s="23"/>
    </row>
    <row r="214" spans="1:18" ht="15.75" x14ac:dyDescent="0.25">
      <c r="A214" s="14">
        <v>208</v>
      </c>
      <c r="B214" s="15" t="s">
        <v>359</v>
      </c>
      <c r="C214" s="20">
        <v>912202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7">
        <f t="shared" si="3"/>
        <v>0</v>
      </c>
      <c r="P214" s="18" t="s">
        <v>22</v>
      </c>
      <c r="Q214" s="23"/>
      <c r="R214" s="23"/>
    </row>
    <row r="215" spans="1:18" ht="15.75" x14ac:dyDescent="0.25">
      <c r="A215" s="14">
        <v>209</v>
      </c>
      <c r="B215" s="15" t="s">
        <v>360</v>
      </c>
      <c r="C215" s="20">
        <v>912208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7">
        <f t="shared" si="3"/>
        <v>0</v>
      </c>
      <c r="P215" s="18" t="s">
        <v>22</v>
      </c>
      <c r="Q215" s="23"/>
      <c r="R215" s="23"/>
    </row>
    <row r="216" spans="1:18" ht="15.75" x14ac:dyDescent="0.25">
      <c r="A216" s="14">
        <v>210</v>
      </c>
      <c r="B216" s="15" t="s">
        <v>361</v>
      </c>
      <c r="C216" s="14" t="s">
        <v>362</v>
      </c>
      <c r="D216" s="16"/>
      <c r="E216" s="16">
        <v>152500</v>
      </c>
      <c r="F216" s="16">
        <v>20500</v>
      </c>
      <c r="G216" s="16"/>
      <c r="H216" s="16">
        <f>16500+21000</f>
        <v>37500</v>
      </c>
      <c r="I216" s="16"/>
      <c r="J216" s="16">
        <v>20500</v>
      </c>
      <c r="K216" s="16"/>
      <c r="L216" s="16">
        <v>16500</v>
      </c>
      <c r="M216" s="16">
        <f>24700+20500</f>
        <v>45200</v>
      </c>
      <c r="N216" s="16"/>
      <c r="O216" s="17">
        <f t="shared" si="3"/>
        <v>292700</v>
      </c>
      <c r="P216" s="18" t="s">
        <v>22</v>
      </c>
      <c r="Q216" s="23"/>
      <c r="R216" s="23"/>
    </row>
    <row r="217" spans="1:18" ht="15.75" x14ac:dyDescent="0.25">
      <c r="A217" s="14">
        <v>211</v>
      </c>
      <c r="B217" s="15" t="s">
        <v>363</v>
      </c>
      <c r="C217" s="14">
        <v>912787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7">
        <f t="shared" si="3"/>
        <v>0</v>
      </c>
      <c r="P217" s="18" t="s">
        <v>22</v>
      </c>
      <c r="Q217" s="23"/>
      <c r="R217" s="23"/>
    </row>
    <row r="218" spans="1:18" ht="15.75" x14ac:dyDescent="0.25">
      <c r="A218" s="14">
        <v>212</v>
      </c>
      <c r="B218" s="15" t="s">
        <v>364</v>
      </c>
      <c r="C218" s="14">
        <v>912810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7">
        <f t="shared" si="3"/>
        <v>0</v>
      </c>
      <c r="P218" s="18" t="s">
        <v>22</v>
      </c>
      <c r="Q218" s="23"/>
      <c r="R218" s="23"/>
    </row>
    <row r="219" spans="1:18" ht="15.75" x14ac:dyDescent="0.25">
      <c r="A219" s="14">
        <v>213</v>
      </c>
      <c r="B219" s="15" t="s">
        <v>365</v>
      </c>
      <c r="C219" s="14" t="s">
        <v>366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7">
        <f t="shared" si="3"/>
        <v>0</v>
      </c>
      <c r="P219" s="18" t="s">
        <v>22</v>
      </c>
      <c r="Q219" s="23"/>
      <c r="R219" s="23"/>
    </row>
    <row r="220" spans="1:18" ht="15.75" x14ac:dyDescent="0.25">
      <c r="A220" s="14">
        <v>214</v>
      </c>
      <c r="B220" s="15" t="s">
        <v>367</v>
      </c>
      <c r="C220" s="20">
        <v>912818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7">
        <f t="shared" si="3"/>
        <v>0</v>
      </c>
      <c r="P220" s="18" t="s">
        <v>22</v>
      </c>
      <c r="Q220" s="23"/>
      <c r="R220" s="23"/>
    </row>
    <row r="221" spans="1:18" ht="15.75" x14ac:dyDescent="0.25">
      <c r="A221" s="14">
        <v>215</v>
      </c>
      <c r="B221" s="15" t="s">
        <v>368</v>
      </c>
      <c r="C221" s="20">
        <v>912822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7">
        <f t="shared" si="3"/>
        <v>0</v>
      </c>
      <c r="P221" s="18" t="s">
        <v>22</v>
      </c>
      <c r="Q221" s="23"/>
      <c r="R221" s="23"/>
    </row>
    <row r="222" spans="1:18" ht="15.75" x14ac:dyDescent="0.25">
      <c r="A222" s="14">
        <v>216</v>
      </c>
      <c r="B222" s="15" t="s">
        <v>369</v>
      </c>
      <c r="C222" s="14" t="s">
        <v>370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7">
        <f t="shared" si="3"/>
        <v>0</v>
      </c>
      <c r="P222" s="18" t="s">
        <v>22</v>
      </c>
      <c r="Q222" s="23"/>
      <c r="R222" s="23"/>
    </row>
    <row r="223" spans="1:18" ht="15.75" x14ac:dyDescent="0.25">
      <c r="A223" s="14">
        <v>217</v>
      </c>
      <c r="B223" s="15" t="s">
        <v>371</v>
      </c>
      <c r="C223" s="14">
        <v>913169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7">
        <f t="shared" si="3"/>
        <v>0</v>
      </c>
      <c r="P223" s="18" t="s">
        <v>22</v>
      </c>
      <c r="Q223" s="23"/>
      <c r="R223" s="23"/>
    </row>
    <row r="224" spans="1:18" ht="15.75" x14ac:dyDescent="0.25">
      <c r="A224" s="14">
        <v>218</v>
      </c>
      <c r="B224" s="15" t="s">
        <v>372</v>
      </c>
      <c r="C224" s="14" t="s">
        <v>373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7">
        <f t="shared" si="3"/>
        <v>0</v>
      </c>
      <c r="P224" s="18" t="s">
        <v>22</v>
      </c>
      <c r="Q224" s="23"/>
      <c r="R224" s="23"/>
    </row>
    <row r="225" spans="1:18" ht="15.75" x14ac:dyDescent="0.25">
      <c r="A225" s="14">
        <v>219</v>
      </c>
      <c r="B225" s="15" t="s">
        <v>374</v>
      </c>
      <c r="C225" s="20">
        <v>913376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7">
        <f t="shared" si="3"/>
        <v>0</v>
      </c>
      <c r="P225" s="18" t="s">
        <v>22</v>
      </c>
      <c r="Q225" s="23"/>
      <c r="R225" s="23"/>
    </row>
    <row r="226" spans="1:18" ht="15.75" x14ac:dyDescent="0.25">
      <c r="A226" s="14">
        <v>220</v>
      </c>
      <c r="B226" s="15" t="s">
        <v>375</v>
      </c>
      <c r="C226" s="14" t="s">
        <v>376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7">
        <f t="shared" si="3"/>
        <v>0</v>
      </c>
      <c r="P226" s="18" t="s">
        <v>22</v>
      </c>
      <c r="Q226" s="23"/>
      <c r="R226" s="23"/>
    </row>
    <row r="227" spans="1:18" ht="15.75" x14ac:dyDescent="0.25">
      <c r="A227" s="14">
        <v>221</v>
      </c>
      <c r="B227" s="15" t="s">
        <v>377</v>
      </c>
      <c r="C227" s="20">
        <v>913619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7">
        <f t="shared" si="3"/>
        <v>0</v>
      </c>
      <c r="P227" s="18" t="s">
        <v>22</v>
      </c>
      <c r="Q227" s="23"/>
      <c r="R227" s="23"/>
    </row>
    <row r="228" spans="1:18" ht="15.75" x14ac:dyDescent="0.25">
      <c r="A228" s="14">
        <v>222</v>
      </c>
      <c r="B228" s="15" t="s">
        <v>378</v>
      </c>
      <c r="C228" s="14" t="s">
        <v>379</v>
      </c>
      <c r="D228" s="16"/>
      <c r="E228" s="16"/>
      <c r="F228" s="16"/>
      <c r="G228" s="16"/>
      <c r="H228" s="16">
        <f>5300-800</f>
        <v>4500</v>
      </c>
      <c r="I228" s="16"/>
      <c r="J228" s="16"/>
      <c r="K228" s="16"/>
      <c r="L228" s="16"/>
      <c r="M228" s="16">
        <f>16800+31200</f>
        <v>48000</v>
      </c>
      <c r="N228" s="16"/>
      <c r="O228" s="17">
        <f t="shared" si="3"/>
        <v>52500</v>
      </c>
      <c r="P228" s="18" t="s">
        <v>22</v>
      </c>
      <c r="Q228" s="23"/>
      <c r="R228" s="23"/>
    </row>
    <row r="229" spans="1:18" ht="15.75" x14ac:dyDescent="0.25">
      <c r="A229" s="14">
        <v>223</v>
      </c>
      <c r="B229" s="15" t="s">
        <v>380</v>
      </c>
      <c r="C229" s="14" t="s">
        <v>381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7">
        <f t="shared" si="3"/>
        <v>0</v>
      </c>
      <c r="P229" s="18" t="s">
        <v>22</v>
      </c>
      <c r="Q229" s="23"/>
      <c r="R229" s="23"/>
    </row>
    <row r="230" spans="1:18" ht="15.75" x14ac:dyDescent="0.25">
      <c r="A230" s="14">
        <v>224</v>
      </c>
      <c r="B230" s="15" t="s">
        <v>382</v>
      </c>
      <c r="C230" s="14">
        <v>913992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7">
        <f t="shared" si="3"/>
        <v>0</v>
      </c>
      <c r="P230" s="18" t="s">
        <v>22</v>
      </c>
      <c r="Q230" s="23"/>
      <c r="R230" s="23"/>
    </row>
    <row r="231" spans="1:18" ht="15.75" x14ac:dyDescent="0.25">
      <c r="A231" s="14">
        <v>225</v>
      </c>
      <c r="B231" s="15" t="s">
        <v>383</v>
      </c>
      <c r="C231" s="14">
        <v>914011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7">
        <f t="shared" si="3"/>
        <v>0</v>
      </c>
      <c r="P231" s="18" t="s">
        <v>22</v>
      </c>
      <c r="Q231" s="23"/>
      <c r="R231" s="23"/>
    </row>
    <row r="232" spans="1:18" ht="15.75" x14ac:dyDescent="0.25">
      <c r="A232" s="14">
        <v>226</v>
      </c>
      <c r="B232" s="15" t="s">
        <v>384</v>
      </c>
      <c r="C232" s="14" t="s">
        <v>385</v>
      </c>
      <c r="D232" s="16">
        <f>4500+79500</f>
        <v>84000</v>
      </c>
      <c r="E232" s="16"/>
      <c r="F232" s="16"/>
      <c r="G232" s="16"/>
      <c r="H232" s="16">
        <v>91500</v>
      </c>
      <c r="I232" s="16">
        <v>15900</v>
      </c>
      <c r="J232" s="16"/>
      <c r="K232" s="16"/>
      <c r="L232" s="16"/>
      <c r="M232" s="16">
        <v>32000</v>
      </c>
      <c r="N232" s="16"/>
      <c r="O232" s="17">
        <f t="shared" si="3"/>
        <v>223400</v>
      </c>
      <c r="P232" s="18" t="s">
        <v>22</v>
      </c>
      <c r="Q232" s="23"/>
      <c r="R232" s="23"/>
    </row>
    <row r="233" spans="1:18" ht="15.75" x14ac:dyDescent="0.25">
      <c r="A233" s="14">
        <v>227</v>
      </c>
      <c r="B233" s="15" t="s">
        <v>386</v>
      </c>
      <c r="C233" s="20">
        <v>914013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7">
        <f t="shared" si="3"/>
        <v>0</v>
      </c>
      <c r="P233" s="18" t="s">
        <v>22</v>
      </c>
      <c r="Q233" s="23"/>
      <c r="R233" s="23"/>
    </row>
    <row r="234" spans="1:18" ht="15.75" x14ac:dyDescent="0.25">
      <c r="A234" s="14">
        <v>228</v>
      </c>
      <c r="B234" s="15" t="s">
        <v>387</v>
      </c>
      <c r="C234" s="20">
        <v>914062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7">
        <f t="shared" si="3"/>
        <v>0</v>
      </c>
      <c r="P234" s="18" t="s">
        <v>22</v>
      </c>
      <c r="Q234" s="23"/>
      <c r="R234" s="23"/>
    </row>
    <row r="235" spans="1:18" ht="15.75" x14ac:dyDescent="0.25">
      <c r="A235" s="14">
        <v>229</v>
      </c>
      <c r="B235" s="15" t="s">
        <v>388</v>
      </c>
      <c r="C235" s="20">
        <v>914063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7">
        <f t="shared" si="3"/>
        <v>0</v>
      </c>
      <c r="P235" s="18" t="s">
        <v>22</v>
      </c>
      <c r="Q235" s="23"/>
      <c r="R235" s="23"/>
    </row>
    <row r="236" spans="1:18" ht="15.75" x14ac:dyDescent="0.25">
      <c r="A236" s="14">
        <v>230</v>
      </c>
      <c r="B236" s="15" t="s">
        <v>389</v>
      </c>
      <c r="C236" s="20">
        <v>914064</v>
      </c>
      <c r="D236" s="16">
        <v>24000</v>
      </c>
      <c r="E236" s="16"/>
      <c r="F236" s="16"/>
      <c r="G236" s="16"/>
      <c r="H236" s="16"/>
      <c r="I236" s="16"/>
      <c r="J236" s="16"/>
      <c r="K236" s="16"/>
      <c r="L236" s="16"/>
      <c r="M236" s="16">
        <v>19500</v>
      </c>
      <c r="N236" s="16"/>
      <c r="O236" s="17">
        <f t="shared" si="3"/>
        <v>43500</v>
      </c>
      <c r="P236" s="18" t="s">
        <v>22</v>
      </c>
      <c r="Q236" s="23"/>
      <c r="R236" s="23"/>
    </row>
    <row r="237" spans="1:18" ht="15.75" x14ac:dyDescent="0.25">
      <c r="A237" s="14">
        <v>231</v>
      </c>
      <c r="B237" s="15" t="s">
        <v>390</v>
      </c>
      <c r="C237" s="20">
        <v>914072</v>
      </c>
      <c r="D237" s="16"/>
      <c r="E237" s="16">
        <v>87300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7">
        <f t="shared" si="3"/>
        <v>87300</v>
      </c>
      <c r="P237" s="18" t="s">
        <v>22</v>
      </c>
      <c r="Q237" s="23"/>
      <c r="R237" s="23"/>
    </row>
    <row r="238" spans="1:18" ht="15.75" x14ac:dyDescent="0.25">
      <c r="A238" s="14">
        <v>232</v>
      </c>
      <c r="B238" s="15" t="s">
        <v>391</v>
      </c>
      <c r="C238" s="14">
        <v>914242</v>
      </c>
      <c r="D238" s="16"/>
      <c r="E238" s="16">
        <f>23200+10000</f>
        <v>33200</v>
      </c>
      <c r="F238" s="16"/>
      <c r="G238" s="16"/>
      <c r="H238" s="16">
        <f>33500-1000</f>
        <v>32500</v>
      </c>
      <c r="I238" s="16"/>
      <c r="J238" s="16"/>
      <c r="K238" s="16"/>
      <c r="L238" s="16"/>
      <c r="M238" s="16"/>
      <c r="N238" s="16"/>
      <c r="O238" s="17">
        <f t="shared" si="3"/>
        <v>65700</v>
      </c>
      <c r="P238" s="18" t="s">
        <v>22</v>
      </c>
      <c r="Q238" s="23"/>
      <c r="R238" s="23"/>
    </row>
    <row r="239" spans="1:18" ht="15.75" x14ac:dyDescent="0.25">
      <c r="A239" s="14">
        <v>233</v>
      </c>
      <c r="B239" s="15" t="s">
        <v>392</v>
      </c>
      <c r="C239" s="14" t="s">
        <v>393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7">
        <f t="shared" si="3"/>
        <v>0</v>
      </c>
      <c r="P239" s="18" t="s">
        <v>22</v>
      </c>
      <c r="Q239" s="23"/>
      <c r="R239" s="23"/>
    </row>
    <row r="240" spans="1:18" ht="15.75" x14ac:dyDescent="0.25">
      <c r="A240" s="14">
        <v>234</v>
      </c>
      <c r="B240" s="15" t="s">
        <v>394</v>
      </c>
      <c r="C240" s="14">
        <v>920078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7">
        <f t="shared" si="3"/>
        <v>0</v>
      </c>
      <c r="P240" s="18" t="s">
        <v>22</v>
      </c>
      <c r="Q240" s="23"/>
      <c r="R240" s="23"/>
    </row>
    <row r="241" spans="1:18" ht="15.75" x14ac:dyDescent="0.25">
      <c r="A241" s="14">
        <v>235</v>
      </c>
      <c r="B241" s="15" t="s">
        <v>395</v>
      </c>
      <c r="C241" s="14" t="s">
        <v>396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7">
        <f t="shared" si="3"/>
        <v>0</v>
      </c>
      <c r="P241" s="18" t="s">
        <v>22</v>
      </c>
      <c r="Q241" s="23"/>
      <c r="R241" s="23"/>
    </row>
    <row r="242" spans="1:18" ht="15.75" x14ac:dyDescent="0.25">
      <c r="A242" s="14">
        <v>236</v>
      </c>
      <c r="B242" s="15" t="s">
        <v>397</v>
      </c>
      <c r="C242" s="14" t="s">
        <v>398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7">
        <f t="shared" si="3"/>
        <v>0</v>
      </c>
      <c r="P242" s="18" t="s">
        <v>22</v>
      </c>
      <c r="Q242" s="23"/>
      <c r="R242" s="23"/>
    </row>
    <row r="243" spans="1:18" ht="15.75" x14ac:dyDescent="0.25">
      <c r="A243" s="14">
        <v>237</v>
      </c>
      <c r="B243" s="15" t="s">
        <v>399</v>
      </c>
      <c r="C243" s="14" t="s">
        <v>400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7">
        <f t="shared" si="3"/>
        <v>0</v>
      </c>
      <c r="P243" s="18" t="s">
        <v>22</v>
      </c>
      <c r="Q243" s="23"/>
      <c r="R243" s="23"/>
    </row>
    <row r="244" spans="1:18" ht="15.75" x14ac:dyDescent="0.25">
      <c r="A244" s="14">
        <v>238</v>
      </c>
      <c r="B244" s="15" t="s">
        <v>401</v>
      </c>
      <c r="C244" s="14" t="s">
        <v>402</v>
      </c>
      <c r="D244" s="16"/>
      <c r="E244" s="16">
        <v>34700</v>
      </c>
      <c r="F244" s="16"/>
      <c r="G244" s="16"/>
      <c r="H244" s="16"/>
      <c r="I244" s="16">
        <v>20300</v>
      </c>
      <c r="J244" s="16"/>
      <c r="K244" s="16"/>
      <c r="L244" s="16"/>
      <c r="M244" s="16"/>
      <c r="N244" s="16"/>
      <c r="O244" s="17">
        <f t="shared" si="3"/>
        <v>55000</v>
      </c>
      <c r="P244" s="18" t="s">
        <v>22</v>
      </c>
      <c r="Q244" s="23"/>
      <c r="R244" s="23"/>
    </row>
    <row r="245" spans="1:18" ht="15.75" x14ac:dyDescent="0.25">
      <c r="A245" s="14">
        <v>239</v>
      </c>
      <c r="B245" s="15" t="s">
        <v>403</v>
      </c>
      <c r="C245" s="14">
        <v>920413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7">
        <f t="shared" si="3"/>
        <v>0</v>
      </c>
      <c r="P245" s="18" t="s">
        <v>22</v>
      </c>
      <c r="Q245" s="23"/>
      <c r="R245" s="23"/>
    </row>
    <row r="246" spans="1:18" ht="15.75" x14ac:dyDescent="0.25">
      <c r="A246" s="14">
        <v>240</v>
      </c>
      <c r="B246" s="15" t="s">
        <v>404</v>
      </c>
      <c r="C246" s="14" t="s">
        <v>405</v>
      </c>
      <c r="D246" s="16"/>
      <c r="E246" s="16"/>
      <c r="F246" s="16">
        <v>60200</v>
      </c>
      <c r="G246" s="16"/>
      <c r="H246" s="16"/>
      <c r="I246" s="16"/>
      <c r="J246" s="16">
        <v>28300</v>
      </c>
      <c r="K246" s="16"/>
      <c r="L246" s="16"/>
      <c r="M246" s="16"/>
      <c r="N246" s="16"/>
      <c r="O246" s="17">
        <f t="shared" si="3"/>
        <v>88500</v>
      </c>
      <c r="P246" s="18" t="s">
        <v>22</v>
      </c>
      <c r="Q246" s="23"/>
      <c r="R246" s="23"/>
    </row>
    <row r="247" spans="1:18" ht="15.75" x14ac:dyDescent="0.25">
      <c r="A247" s="14">
        <v>241</v>
      </c>
      <c r="B247" s="15" t="s">
        <v>406</v>
      </c>
      <c r="C247" s="20">
        <v>920892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7">
        <f t="shared" si="3"/>
        <v>0</v>
      </c>
      <c r="P247" s="18" t="s">
        <v>22</v>
      </c>
      <c r="Q247" s="23"/>
      <c r="R247" s="23"/>
    </row>
    <row r="248" spans="1:18" ht="15.75" x14ac:dyDescent="0.25">
      <c r="A248" s="14">
        <v>242</v>
      </c>
      <c r="B248" s="15" t="s">
        <v>407</v>
      </c>
      <c r="C248" s="14" t="s">
        <v>408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7">
        <f t="shared" si="3"/>
        <v>0</v>
      </c>
      <c r="P248" s="18" t="s">
        <v>22</v>
      </c>
      <c r="Q248" s="23"/>
      <c r="R248" s="23"/>
    </row>
    <row r="249" spans="1:18" ht="15.75" x14ac:dyDescent="0.25">
      <c r="A249" s="14">
        <v>243</v>
      </c>
      <c r="B249" s="15" t="s">
        <v>409</v>
      </c>
      <c r="C249" s="14" t="s">
        <v>410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7">
        <f t="shared" si="3"/>
        <v>0</v>
      </c>
      <c r="P249" s="18" t="s">
        <v>22</v>
      </c>
      <c r="Q249" s="23"/>
      <c r="R249" s="23"/>
    </row>
    <row r="250" spans="1:18" ht="15.75" x14ac:dyDescent="0.25">
      <c r="A250" s="14">
        <v>244</v>
      </c>
      <c r="B250" s="15" t="s">
        <v>411</v>
      </c>
      <c r="C250" s="20" t="s">
        <v>412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7">
        <f t="shared" si="3"/>
        <v>0</v>
      </c>
      <c r="P250" s="18" t="s">
        <v>22</v>
      </c>
      <c r="Q250" s="23"/>
      <c r="R250" s="23"/>
    </row>
    <row r="251" spans="1:18" ht="15.75" x14ac:dyDescent="0.25">
      <c r="A251" s="14">
        <v>245</v>
      </c>
      <c r="B251" s="15" t="s">
        <v>413</v>
      </c>
      <c r="C251" s="20">
        <v>921366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7">
        <f t="shared" si="3"/>
        <v>0</v>
      </c>
      <c r="P251" s="18" t="s">
        <v>22</v>
      </c>
      <c r="Q251" s="23"/>
      <c r="R251" s="23"/>
    </row>
    <row r="252" spans="1:18" ht="15.75" x14ac:dyDescent="0.25">
      <c r="A252" s="14">
        <v>246</v>
      </c>
      <c r="B252" s="15" t="s">
        <v>414</v>
      </c>
      <c r="C252" s="14" t="s">
        <v>415</v>
      </c>
      <c r="D252" s="16">
        <v>20900</v>
      </c>
      <c r="E252" s="16">
        <v>28900</v>
      </c>
      <c r="F252" s="16">
        <v>8000</v>
      </c>
      <c r="G252" s="16">
        <v>28900</v>
      </c>
      <c r="H252" s="16">
        <v>8000</v>
      </c>
      <c r="I252" s="16"/>
      <c r="J252" s="16">
        <f>8200-100</f>
        <v>8100</v>
      </c>
      <c r="K252" s="16"/>
      <c r="L252" s="16">
        <f>29200-100</f>
        <v>29100</v>
      </c>
      <c r="M252" s="16">
        <f>8200-100</f>
        <v>8100</v>
      </c>
      <c r="N252" s="16">
        <f>8200-100</f>
        <v>8100</v>
      </c>
      <c r="O252" s="17">
        <f t="shared" si="3"/>
        <v>148100</v>
      </c>
      <c r="P252" s="18" t="s">
        <v>22</v>
      </c>
      <c r="Q252" s="23"/>
      <c r="R252" s="23"/>
    </row>
    <row r="253" spans="1:18" ht="15.75" x14ac:dyDescent="0.25">
      <c r="A253" s="14">
        <v>247</v>
      </c>
      <c r="B253" s="15" t="s">
        <v>416</v>
      </c>
      <c r="C253" s="14" t="s">
        <v>417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7">
        <f t="shared" si="3"/>
        <v>0</v>
      </c>
      <c r="P253" s="18" t="s">
        <v>22</v>
      </c>
      <c r="Q253" s="23"/>
      <c r="R253" s="23"/>
    </row>
    <row r="254" spans="1:18" ht="15.75" x14ac:dyDescent="0.25">
      <c r="A254" s="14">
        <v>248</v>
      </c>
      <c r="B254" s="15" t="s">
        <v>418</v>
      </c>
      <c r="C254" s="14" t="s">
        <v>419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7">
        <f t="shared" si="3"/>
        <v>0</v>
      </c>
      <c r="P254" s="18" t="s">
        <v>22</v>
      </c>
      <c r="Q254" s="23"/>
      <c r="R254" s="23"/>
    </row>
    <row r="255" spans="1:18" ht="15.75" x14ac:dyDescent="0.25">
      <c r="A255" s="14">
        <v>249</v>
      </c>
      <c r="B255" s="15" t="s">
        <v>420</v>
      </c>
      <c r="C255" s="14" t="s">
        <v>421</v>
      </c>
      <c r="D255" s="16"/>
      <c r="E255" s="16"/>
      <c r="F255" s="16"/>
      <c r="G255" s="16">
        <v>13800</v>
      </c>
      <c r="H255" s="16"/>
      <c r="I255" s="16"/>
      <c r="J255" s="16"/>
      <c r="K255" s="16"/>
      <c r="L255" s="16"/>
      <c r="M255" s="16"/>
      <c r="N255" s="16"/>
      <c r="O255" s="17">
        <f t="shared" si="3"/>
        <v>13800</v>
      </c>
      <c r="P255" s="18" t="s">
        <v>22</v>
      </c>
      <c r="Q255" s="23"/>
      <c r="R255" s="23"/>
    </row>
    <row r="256" spans="1:18" ht="15.75" x14ac:dyDescent="0.25">
      <c r="A256" s="14">
        <v>250</v>
      </c>
      <c r="B256" s="15" t="s">
        <v>422</v>
      </c>
      <c r="C256" s="14" t="s">
        <v>423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7">
        <f t="shared" si="3"/>
        <v>0</v>
      </c>
      <c r="P256" s="18" t="s">
        <v>22</v>
      </c>
      <c r="Q256" s="23"/>
      <c r="R256" s="23"/>
    </row>
    <row r="257" spans="1:18" ht="15.75" x14ac:dyDescent="0.25">
      <c r="A257" s="14">
        <v>251</v>
      </c>
      <c r="B257" s="15" t="s">
        <v>424</v>
      </c>
      <c r="C257" s="14">
        <v>921764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7">
        <f t="shared" si="3"/>
        <v>0</v>
      </c>
      <c r="P257" s="18" t="s">
        <v>22</v>
      </c>
      <c r="Q257" s="23"/>
      <c r="R257" s="23"/>
    </row>
    <row r="258" spans="1:18" ht="15.75" x14ac:dyDescent="0.25">
      <c r="A258" s="14">
        <v>252</v>
      </c>
      <c r="B258" s="15" t="s">
        <v>425</v>
      </c>
      <c r="C258" s="14" t="s">
        <v>426</v>
      </c>
      <c r="D258" s="16"/>
      <c r="E258" s="16">
        <v>18800</v>
      </c>
      <c r="F258" s="16"/>
      <c r="G258" s="16"/>
      <c r="H258" s="16"/>
      <c r="I258" s="16">
        <v>19000</v>
      </c>
      <c r="J258" s="16">
        <f>329700-3000-14800</f>
        <v>311900</v>
      </c>
      <c r="K258" s="16"/>
      <c r="L258" s="16"/>
      <c r="M258" s="16">
        <f>125100-2000</f>
        <v>123100</v>
      </c>
      <c r="N258" s="16"/>
      <c r="O258" s="17">
        <f t="shared" si="3"/>
        <v>472800</v>
      </c>
      <c r="P258" s="18" t="s">
        <v>22</v>
      </c>
      <c r="Q258" s="23"/>
      <c r="R258" s="23"/>
    </row>
    <row r="259" spans="1:18" ht="15.75" x14ac:dyDescent="0.25">
      <c r="A259" s="14">
        <v>253</v>
      </c>
      <c r="B259" s="15" t="s">
        <v>427</v>
      </c>
      <c r="C259" s="14" t="s">
        <v>428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7">
        <f t="shared" si="3"/>
        <v>0</v>
      </c>
      <c r="P259" s="18" t="s">
        <v>22</v>
      </c>
      <c r="Q259" s="23"/>
      <c r="R259" s="23"/>
    </row>
    <row r="260" spans="1:18" ht="15.75" x14ac:dyDescent="0.25">
      <c r="A260" s="14">
        <v>254</v>
      </c>
      <c r="B260" s="15" t="s">
        <v>429</v>
      </c>
      <c r="C260" s="14" t="s">
        <v>430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7">
        <f t="shared" si="3"/>
        <v>0</v>
      </c>
      <c r="P260" s="18" t="s">
        <v>22</v>
      </c>
      <c r="Q260" s="23"/>
      <c r="R260" s="23"/>
    </row>
    <row r="261" spans="1:18" ht="15.75" x14ac:dyDescent="0.25">
      <c r="A261" s="14">
        <v>255</v>
      </c>
      <c r="B261" s="15" t="s">
        <v>431</v>
      </c>
      <c r="C261" s="14" t="s">
        <v>432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7">
        <f t="shared" si="3"/>
        <v>0</v>
      </c>
      <c r="P261" s="18" t="s">
        <v>22</v>
      </c>
      <c r="Q261" s="23"/>
      <c r="R261" s="23"/>
    </row>
    <row r="262" spans="1:18" ht="15.75" x14ac:dyDescent="0.25">
      <c r="A262" s="14">
        <v>256</v>
      </c>
      <c r="B262" s="15" t="s">
        <v>433</v>
      </c>
      <c r="C262" s="14" t="s">
        <v>434</v>
      </c>
      <c r="D262" s="16"/>
      <c r="E262" s="16">
        <v>48900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7">
        <f t="shared" si="3"/>
        <v>48900</v>
      </c>
      <c r="P262" s="18" t="s">
        <v>22</v>
      </c>
      <c r="Q262" s="23"/>
      <c r="R262" s="23"/>
    </row>
    <row r="263" spans="1:18" ht="15.75" x14ac:dyDescent="0.25">
      <c r="A263" s="14">
        <v>257</v>
      </c>
      <c r="B263" s="15" t="s">
        <v>435</v>
      </c>
      <c r="C263" s="14">
        <v>931967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7">
        <f t="shared" ref="O263:O326" si="4">SUM(D263:N263)</f>
        <v>0</v>
      </c>
      <c r="P263" s="18" t="s">
        <v>22</v>
      </c>
      <c r="Q263" s="23"/>
      <c r="R263" s="23"/>
    </row>
    <row r="264" spans="1:18" ht="15.75" x14ac:dyDescent="0.25">
      <c r="A264" s="14">
        <v>258</v>
      </c>
      <c r="B264" s="15" t="s">
        <v>436</v>
      </c>
      <c r="C264" s="14" t="s">
        <v>437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7">
        <f t="shared" si="4"/>
        <v>0</v>
      </c>
      <c r="P264" s="18" t="s">
        <v>22</v>
      </c>
      <c r="Q264" s="23"/>
      <c r="R264" s="23"/>
    </row>
    <row r="265" spans="1:18" ht="15.75" x14ac:dyDescent="0.25">
      <c r="A265" s="14">
        <v>259</v>
      </c>
      <c r="B265" s="15" t="s">
        <v>438</v>
      </c>
      <c r="C265" s="20" t="s">
        <v>439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7">
        <f t="shared" si="4"/>
        <v>0</v>
      </c>
      <c r="P265" s="18" t="s">
        <v>22</v>
      </c>
      <c r="Q265" s="23"/>
      <c r="R265" s="23"/>
    </row>
    <row r="266" spans="1:18" ht="15.75" x14ac:dyDescent="0.25">
      <c r="A266" s="14">
        <v>260</v>
      </c>
      <c r="B266" s="15" t="s">
        <v>440</v>
      </c>
      <c r="C266" s="14" t="s">
        <v>441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17">
        <f t="shared" si="4"/>
        <v>0</v>
      </c>
      <c r="P266" s="18" t="s">
        <v>22</v>
      </c>
      <c r="Q266" s="23"/>
      <c r="R266" s="23"/>
    </row>
    <row r="267" spans="1:18" ht="15.75" x14ac:dyDescent="0.25">
      <c r="A267" s="14">
        <v>261</v>
      </c>
      <c r="B267" s="15" t="s">
        <v>442</v>
      </c>
      <c r="C267" s="14" t="s">
        <v>443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17">
        <f t="shared" si="4"/>
        <v>0</v>
      </c>
      <c r="P267" s="18" t="s">
        <v>22</v>
      </c>
      <c r="Q267" s="23"/>
      <c r="R267" s="23"/>
    </row>
    <row r="268" spans="1:18" ht="15.75" x14ac:dyDescent="0.25">
      <c r="A268" s="14">
        <v>262</v>
      </c>
      <c r="B268" s="15" t="s">
        <v>444</v>
      </c>
      <c r="C268" s="20">
        <v>940134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17">
        <f t="shared" si="4"/>
        <v>0</v>
      </c>
      <c r="P268" s="18" t="s">
        <v>22</v>
      </c>
      <c r="Q268" s="23"/>
      <c r="R268" s="23"/>
    </row>
    <row r="269" spans="1:18" ht="15.75" x14ac:dyDescent="0.25">
      <c r="A269" s="14">
        <v>263</v>
      </c>
      <c r="B269" s="15" t="s">
        <v>445</v>
      </c>
      <c r="C269" s="20">
        <v>940372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17">
        <f t="shared" si="4"/>
        <v>0</v>
      </c>
      <c r="P269" s="18" t="s">
        <v>22</v>
      </c>
      <c r="Q269" s="23"/>
      <c r="R269" s="23"/>
    </row>
    <row r="270" spans="1:18" ht="15.75" x14ac:dyDescent="0.25">
      <c r="A270" s="14">
        <v>264</v>
      </c>
      <c r="B270" s="15" t="s">
        <v>446</v>
      </c>
      <c r="C270" s="14" t="s">
        <v>447</v>
      </c>
      <c r="D270" s="22"/>
      <c r="E270" s="22"/>
      <c r="F270" s="22"/>
      <c r="G270" s="22">
        <v>37800</v>
      </c>
      <c r="H270" s="22"/>
      <c r="I270" s="22"/>
      <c r="J270" s="22"/>
      <c r="K270" s="22"/>
      <c r="L270" s="22">
        <v>19800</v>
      </c>
      <c r="M270" s="22"/>
      <c r="N270" s="22"/>
      <c r="O270" s="17">
        <f t="shared" si="4"/>
        <v>57600</v>
      </c>
      <c r="P270" s="18" t="s">
        <v>22</v>
      </c>
      <c r="Q270" s="23"/>
      <c r="R270" s="23"/>
    </row>
    <row r="271" spans="1:18" ht="15.75" x14ac:dyDescent="0.25">
      <c r="A271" s="14">
        <v>265</v>
      </c>
      <c r="B271" s="15" t="s">
        <v>448</v>
      </c>
      <c r="C271" s="14" t="s">
        <v>449</v>
      </c>
      <c r="D271" s="22"/>
      <c r="E271" s="22"/>
      <c r="F271" s="16"/>
      <c r="G271" s="22"/>
      <c r="H271" s="22"/>
      <c r="I271" s="22"/>
      <c r="J271" s="22"/>
      <c r="K271" s="22"/>
      <c r="L271" s="22"/>
      <c r="M271" s="22"/>
      <c r="N271" s="22"/>
      <c r="O271" s="17">
        <f t="shared" si="4"/>
        <v>0</v>
      </c>
      <c r="P271" s="18" t="s">
        <v>22</v>
      </c>
      <c r="Q271" s="23"/>
      <c r="R271" s="23"/>
    </row>
    <row r="272" spans="1:18" ht="15.75" x14ac:dyDescent="0.25">
      <c r="A272" s="14">
        <v>266</v>
      </c>
      <c r="B272" s="15" t="s">
        <v>450</v>
      </c>
      <c r="C272" s="14" t="s">
        <v>451</v>
      </c>
      <c r="D272" s="22"/>
      <c r="E272" s="22"/>
      <c r="F272" s="22">
        <v>14700</v>
      </c>
      <c r="G272" s="22"/>
      <c r="H272" s="22"/>
      <c r="I272" s="22"/>
      <c r="J272" s="22"/>
      <c r="K272" s="22"/>
      <c r="L272" s="22"/>
      <c r="M272" s="22"/>
      <c r="N272" s="22"/>
      <c r="O272" s="17">
        <f t="shared" si="4"/>
        <v>14700</v>
      </c>
      <c r="P272" s="18" t="s">
        <v>22</v>
      </c>
      <c r="Q272" s="23"/>
      <c r="R272" s="23"/>
    </row>
    <row r="273" spans="1:18" ht="15.75" x14ac:dyDescent="0.25">
      <c r="A273" s="14">
        <v>267</v>
      </c>
      <c r="B273" s="15" t="s">
        <v>452</v>
      </c>
      <c r="C273" s="14" t="s">
        <v>453</v>
      </c>
      <c r="D273" s="22"/>
      <c r="E273" s="22">
        <v>48200</v>
      </c>
      <c r="F273" s="22"/>
      <c r="G273" s="22"/>
      <c r="H273" s="22"/>
      <c r="I273" s="22"/>
      <c r="J273" s="22"/>
      <c r="K273" s="22">
        <v>23900</v>
      </c>
      <c r="L273" s="22"/>
      <c r="M273" s="22"/>
      <c r="N273" s="22"/>
      <c r="O273" s="17">
        <f t="shared" si="4"/>
        <v>72100</v>
      </c>
      <c r="P273" s="18" t="s">
        <v>22</v>
      </c>
      <c r="Q273" s="23"/>
      <c r="R273" s="23"/>
    </row>
    <row r="274" spans="1:18" ht="15.75" x14ac:dyDescent="0.25">
      <c r="A274" s="14">
        <v>268</v>
      </c>
      <c r="B274" s="15" t="s">
        <v>454</v>
      </c>
      <c r="C274" s="14">
        <v>950145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7">
        <f t="shared" si="4"/>
        <v>0</v>
      </c>
      <c r="P274" s="18" t="s">
        <v>22</v>
      </c>
      <c r="Q274" s="23"/>
      <c r="R274" s="23"/>
    </row>
    <row r="275" spans="1:18" ht="15.75" x14ac:dyDescent="0.25">
      <c r="A275" s="14">
        <v>269</v>
      </c>
      <c r="B275" s="15" t="s">
        <v>455</v>
      </c>
      <c r="C275" s="14">
        <v>950298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7">
        <f t="shared" si="4"/>
        <v>0</v>
      </c>
      <c r="P275" s="18" t="s">
        <v>22</v>
      </c>
      <c r="Q275" s="23"/>
      <c r="R275" s="23"/>
    </row>
    <row r="276" spans="1:18" ht="15.75" x14ac:dyDescent="0.25">
      <c r="A276" s="14">
        <v>270</v>
      </c>
      <c r="B276" s="15" t="s">
        <v>456</v>
      </c>
      <c r="C276" s="14">
        <v>951269</v>
      </c>
      <c r="D276" s="22"/>
      <c r="E276" s="22"/>
      <c r="F276" s="22"/>
      <c r="G276" s="22"/>
      <c r="H276" s="22">
        <v>6900</v>
      </c>
      <c r="I276" s="22"/>
      <c r="J276" s="22"/>
      <c r="K276" s="22"/>
      <c r="L276" s="22"/>
      <c r="M276" s="22"/>
      <c r="N276" s="22"/>
      <c r="O276" s="17">
        <f t="shared" si="4"/>
        <v>6900</v>
      </c>
      <c r="P276" s="18" t="s">
        <v>22</v>
      </c>
      <c r="Q276" s="23"/>
      <c r="R276" s="23"/>
    </row>
    <row r="277" spans="1:18" ht="15.75" x14ac:dyDescent="0.25">
      <c r="A277" s="14">
        <v>271</v>
      </c>
      <c r="B277" s="15" t="s">
        <v>457</v>
      </c>
      <c r="C277" s="14" t="s">
        <v>458</v>
      </c>
      <c r="D277" s="22"/>
      <c r="E277" s="22"/>
      <c r="F277" s="22"/>
      <c r="G277" s="4"/>
      <c r="H277" s="4"/>
      <c r="I277" s="4"/>
      <c r="J277" s="4"/>
      <c r="K277" s="4"/>
      <c r="L277" s="4"/>
      <c r="M277" s="4"/>
      <c r="N277" s="4"/>
      <c r="O277" s="17">
        <f t="shared" si="4"/>
        <v>0</v>
      </c>
      <c r="P277" s="18" t="s">
        <v>22</v>
      </c>
      <c r="Q277" s="23"/>
      <c r="R277" s="23"/>
    </row>
    <row r="278" spans="1:18" ht="15.75" x14ac:dyDescent="0.25">
      <c r="A278" s="14">
        <v>272</v>
      </c>
      <c r="B278" s="15" t="s">
        <v>459</v>
      </c>
      <c r="C278" s="20">
        <v>951803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7">
        <f t="shared" si="4"/>
        <v>0</v>
      </c>
      <c r="P278" s="18" t="s">
        <v>22</v>
      </c>
      <c r="Q278" s="23"/>
      <c r="R278" s="23"/>
    </row>
    <row r="279" spans="1:18" ht="15.75" x14ac:dyDescent="0.25">
      <c r="A279" s="14">
        <v>273</v>
      </c>
      <c r="B279" s="15" t="s">
        <v>460</v>
      </c>
      <c r="C279" s="20">
        <v>960196</v>
      </c>
      <c r="D279" s="22"/>
      <c r="E279" s="22">
        <f>345000+78200-1000</f>
        <v>422200</v>
      </c>
      <c r="F279" s="22"/>
      <c r="G279" s="22"/>
      <c r="H279" s="22"/>
      <c r="I279" s="22"/>
      <c r="J279" s="22"/>
      <c r="K279" s="22"/>
      <c r="L279" s="22"/>
      <c r="M279" s="22"/>
      <c r="N279" s="22"/>
      <c r="O279" s="17">
        <f t="shared" si="4"/>
        <v>422200</v>
      </c>
      <c r="P279" s="18" t="s">
        <v>22</v>
      </c>
      <c r="Q279" s="23"/>
      <c r="R279" s="23"/>
    </row>
    <row r="280" spans="1:18" ht="15.75" x14ac:dyDescent="0.25">
      <c r="A280" s="14">
        <v>274</v>
      </c>
      <c r="B280" s="15" t="s">
        <v>461</v>
      </c>
      <c r="C280" s="20" t="s">
        <v>462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7">
        <f t="shared" si="4"/>
        <v>0</v>
      </c>
      <c r="P280" s="18" t="s">
        <v>22</v>
      </c>
      <c r="Q280" s="23"/>
      <c r="R280" s="23"/>
    </row>
    <row r="281" spans="1:18" ht="15.75" x14ac:dyDescent="0.25">
      <c r="A281" s="14">
        <v>275</v>
      </c>
      <c r="B281" s="15" t="s">
        <v>463</v>
      </c>
      <c r="C281" s="14">
        <v>960207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7">
        <f t="shared" si="4"/>
        <v>0</v>
      </c>
      <c r="P281" s="18" t="s">
        <v>22</v>
      </c>
      <c r="Q281" s="23"/>
      <c r="R281" s="23"/>
    </row>
    <row r="282" spans="1:18" ht="15.75" x14ac:dyDescent="0.25">
      <c r="A282" s="14">
        <v>276</v>
      </c>
      <c r="B282" s="15" t="s">
        <v>464</v>
      </c>
      <c r="C282" s="14" t="s">
        <v>465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7">
        <f t="shared" si="4"/>
        <v>0</v>
      </c>
      <c r="P282" s="18" t="s">
        <v>22</v>
      </c>
      <c r="Q282" s="23"/>
      <c r="R282" s="23"/>
    </row>
    <row r="283" spans="1:18" ht="15.75" x14ac:dyDescent="0.25">
      <c r="A283" s="14">
        <v>277</v>
      </c>
      <c r="B283" s="15" t="s">
        <v>466</v>
      </c>
      <c r="C283" s="14" t="s">
        <v>467</v>
      </c>
      <c r="D283" s="22">
        <v>45800</v>
      </c>
      <c r="E283" s="22"/>
      <c r="F283" s="22"/>
      <c r="G283" s="22"/>
      <c r="H283" s="22"/>
      <c r="I283" s="22"/>
      <c r="J283" s="22"/>
      <c r="K283" s="22"/>
      <c r="L283" s="22">
        <v>30600</v>
      </c>
      <c r="M283" s="22"/>
      <c r="N283" s="22"/>
      <c r="O283" s="17">
        <f t="shared" si="4"/>
        <v>76400</v>
      </c>
      <c r="P283" s="18" t="s">
        <v>22</v>
      </c>
      <c r="Q283" s="23"/>
      <c r="R283" s="23"/>
    </row>
    <row r="284" spans="1:18" ht="15.75" x14ac:dyDescent="0.25">
      <c r="A284" s="14">
        <v>278</v>
      </c>
      <c r="B284" s="15" t="s">
        <v>468</v>
      </c>
      <c r="C284" s="14" t="s">
        <v>469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7">
        <f t="shared" si="4"/>
        <v>0</v>
      </c>
      <c r="P284" s="18" t="s">
        <v>22</v>
      </c>
      <c r="Q284" s="23"/>
      <c r="R284" s="23"/>
    </row>
    <row r="285" spans="1:18" ht="15.75" x14ac:dyDescent="0.25">
      <c r="A285" s="14">
        <v>279</v>
      </c>
      <c r="B285" s="15" t="s">
        <v>470</v>
      </c>
      <c r="C285" s="14" t="s">
        <v>471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7">
        <f t="shared" si="4"/>
        <v>0</v>
      </c>
      <c r="P285" s="18" t="s">
        <v>22</v>
      </c>
      <c r="Q285" s="23"/>
      <c r="R285" s="23"/>
    </row>
    <row r="286" spans="1:18" ht="15.75" x14ac:dyDescent="0.25">
      <c r="A286" s="14">
        <v>280</v>
      </c>
      <c r="B286" s="15" t="s">
        <v>472</v>
      </c>
      <c r="C286" s="14">
        <v>960940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7">
        <f t="shared" si="4"/>
        <v>0</v>
      </c>
      <c r="P286" s="18" t="s">
        <v>22</v>
      </c>
      <c r="Q286" s="23"/>
      <c r="R286" s="23"/>
    </row>
    <row r="287" spans="1:18" ht="15.75" x14ac:dyDescent="0.25">
      <c r="A287" s="14">
        <v>281</v>
      </c>
      <c r="B287" s="15" t="s">
        <v>473</v>
      </c>
      <c r="C287" s="14">
        <v>960949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17">
        <f t="shared" si="4"/>
        <v>0</v>
      </c>
      <c r="P287" s="18" t="s">
        <v>22</v>
      </c>
      <c r="Q287" s="23"/>
      <c r="R287" s="23"/>
    </row>
    <row r="288" spans="1:18" ht="15.75" x14ac:dyDescent="0.25">
      <c r="A288" s="14">
        <v>282</v>
      </c>
      <c r="B288" s="15" t="s">
        <v>474</v>
      </c>
      <c r="C288" s="20">
        <v>961300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17">
        <f t="shared" si="4"/>
        <v>0</v>
      </c>
      <c r="P288" s="18" t="s">
        <v>22</v>
      </c>
      <c r="Q288" s="23"/>
      <c r="R288" s="23"/>
    </row>
    <row r="289" spans="1:18" ht="15.75" x14ac:dyDescent="0.25">
      <c r="A289" s="14">
        <v>283</v>
      </c>
      <c r="B289" s="15" t="s">
        <v>475</v>
      </c>
      <c r="C289" s="20">
        <v>961528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17">
        <f t="shared" si="4"/>
        <v>0</v>
      </c>
      <c r="P289" s="18" t="s">
        <v>22</v>
      </c>
      <c r="Q289" s="23"/>
      <c r="R289" s="23"/>
    </row>
    <row r="290" spans="1:18" ht="15.75" x14ac:dyDescent="0.25">
      <c r="A290" s="14">
        <v>284</v>
      </c>
      <c r="B290" s="15" t="s">
        <v>476</v>
      </c>
      <c r="C290" s="20">
        <v>961551</v>
      </c>
      <c r="D290" s="16"/>
      <c r="E290" s="16"/>
      <c r="F290" s="22">
        <v>69600</v>
      </c>
      <c r="G290" s="22"/>
      <c r="H290" s="22"/>
      <c r="I290" s="22"/>
      <c r="J290" s="22">
        <v>86500</v>
      </c>
      <c r="K290" s="22"/>
      <c r="L290" s="22">
        <v>8500</v>
      </c>
      <c r="M290" s="22"/>
      <c r="N290" s="22"/>
      <c r="O290" s="17">
        <f t="shared" si="4"/>
        <v>164600</v>
      </c>
      <c r="P290" s="18" t="s">
        <v>22</v>
      </c>
      <c r="Q290" s="23"/>
      <c r="R290" s="23"/>
    </row>
    <row r="291" spans="1:18" ht="15.75" x14ac:dyDescent="0.25">
      <c r="A291" s="14">
        <v>285</v>
      </c>
      <c r="B291" s="15" t="s">
        <v>477</v>
      </c>
      <c r="C291" s="14" t="s">
        <v>478</v>
      </c>
      <c r="D291" s="22"/>
      <c r="E291" s="22"/>
      <c r="F291" s="22"/>
      <c r="G291" s="22"/>
      <c r="H291" s="22"/>
      <c r="I291" s="22">
        <v>44100</v>
      </c>
      <c r="J291" s="22"/>
      <c r="K291" s="22"/>
      <c r="L291" s="22">
        <f>91900+19600</f>
        <v>111500</v>
      </c>
      <c r="M291" s="22">
        <v>27200</v>
      </c>
      <c r="N291" s="22"/>
      <c r="O291" s="17">
        <f t="shared" si="4"/>
        <v>182800</v>
      </c>
      <c r="P291" s="18" t="s">
        <v>22</v>
      </c>
      <c r="Q291" s="23"/>
      <c r="R291" s="23"/>
    </row>
    <row r="292" spans="1:18" ht="15.75" x14ac:dyDescent="0.25">
      <c r="A292" s="14">
        <v>286</v>
      </c>
      <c r="B292" s="15" t="s">
        <v>479</v>
      </c>
      <c r="C292" s="20">
        <v>961764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17">
        <f t="shared" si="4"/>
        <v>0</v>
      </c>
      <c r="P292" s="18" t="s">
        <v>22</v>
      </c>
      <c r="Q292" s="23"/>
      <c r="R292" s="23"/>
    </row>
    <row r="293" spans="1:18" ht="15.75" x14ac:dyDescent="0.25">
      <c r="A293" s="14">
        <v>287</v>
      </c>
      <c r="B293" s="15" t="s">
        <v>480</v>
      </c>
      <c r="C293" s="14" t="s">
        <v>481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17">
        <f t="shared" si="4"/>
        <v>0</v>
      </c>
      <c r="P293" s="18" t="s">
        <v>22</v>
      </c>
      <c r="Q293" s="23"/>
      <c r="R293" s="23"/>
    </row>
    <row r="294" spans="1:18" ht="15.75" x14ac:dyDescent="0.25">
      <c r="A294" s="14">
        <v>288</v>
      </c>
      <c r="B294" s="15" t="s">
        <v>482</v>
      </c>
      <c r="C294" s="14" t="s">
        <v>483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17">
        <f t="shared" si="4"/>
        <v>0</v>
      </c>
      <c r="P294" s="18" t="s">
        <v>22</v>
      </c>
      <c r="Q294" s="23"/>
      <c r="R294" s="23"/>
    </row>
    <row r="295" spans="1:18" ht="15.75" x14ac:dyDescent="0.25">
      <c r="A295" s="14">
        <v>289</v>
      </c>
      <c r="B295" s="15" t="s">
        <v>484</v>
      </c>
      <c r="C295" s="14">
        <v>962160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17">
        <f t="shared" si="4"/>
        <v>0</v>
      </c>
      <c r="P295" s="18" t="s">
        <v>22</v>
      </c>
      <c r="Q295" s="23"/>
      <c r="R295" s="23"/>
    </row>
    <row r="296" spans="1:18" ht="15.75" x14ac:dyDescent="0.25">
      <c r="A296" s="14">
        <v>290</v>
      </c>
      <c r="B296" s="15" t="s">
        <v>485</v>
      </c>
      <c r="C296" s="14" t="s">
        <v>486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17">
        <f t="shared" si="4"/>
        <v>0</v>
      </c>
      <c r="P296" s="18" t="s">
        <v>22</v>
      </c>
      <c r="Q296" s="23"/>
      <c r="R296" s="23"/>
    </row>
    <row r="297" spans="1:18" ht="15.75" x14ac:dyDescent="0.25">
      <c r="A297" s="14">
        <v>291</v>
      </c>
      <c r="B297" s="15" t="s">
        <v>487</v>
      </c>
      <c r="C297" s="14">
        <v>962205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7">
        <f t="shared" si="4"/>
        <v>0</v>
      </c>
      <c r="P297" s="18" t="s">
        <v>22</v>
      </c>
      <c r="Q297" s="23"/>
      <c r="R297" s="23"/>
    </row>
    <row r="298" spans="1:18" ht="15.75" x14ac:dyDescent="0.25">
      <c r="A298" s="14">
        <v>292</v>
      </c>
      <c r="B298" s="15" t="s">
        <v>488</v>
      </c>
      <c r="C298" s="14">
        <v>96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17">
        <f t="shared" si="4"/>
        <v>0</v>
      </c>
      <c r="P298" s="18" t="s">
        <v>22</v>
      </c>
      <c r="Q298" s="23"/>
      <c r="R298" s="23"/>
    </row>
    <row r="299" spans="1:18" ht="15.75" x14ac:dyDescent="0.25">
      <c r="A299" s="14">
        <v>293</v>
      </c>
      <c r="B299" s="15" t="s">
        <v>489</v>
      </c>
      <c r="C299" s="14" t="s">
        <v>490</v>
      </c>
      <c r="D299" s="22">
        <v>15500</v>
      </c>
      <c r="E299" s="22"/>
      <c r="F299" s="22">
        <v>17400</v>
      </c>
      <c r="G299" s="22"/>
      <c r="H299" s="22">
        <v>43950</v>
      </c>
      <c r="I299" s="22"/>
      <c r="J299" s="22"/>
      <c r="K299" s="22"/>
      <c r="L299" s="22"/>
      <c r="M299" s="22">
        <v>91000</v>
      </c>
      <c r="N299" s="22"/>
      <c r="O299" s="17">
        <f t="shared" si="4"/>
        <v>167850</v>
      </c>
      <c r="P299" s="18" t="s">
        <v>22</v>
      </c>
      <c r="Q299" s="23"/>
      <c r="R299" s="23"/>
    </row>
    <row r="300" spans="1:18" ht="15.75" x14ac:dyDescent="0.25">
      <c r="A300" s="14">
        <v>294</v>
      </c>
      <c r="B300" s="15" t="s">
        <v>491</v>
      </c>
      <c r="C300" s="14" t="s">
        <v>492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>
        <v>69000</v>
      </c>
      <c r="O300" s="17">
        <f t="shared" si="4"/>
        <v>69000</v>
      </c>
      <c r="P300" s="18" t="s">
        <v>22</v>
      </c>
      <c r="Q300" s="23"/>
      <c r="R300" s="23"/>
    </row>
    <row r="301" spans="1:18" ht="15.75" x14ac:dyDescent="0.25">
      <c r="A301" s="14">
        <v>295</v>
      </c>
      <c r="B301" s="15" t="s">
        <v>493</v>
      </c>
      <c r="C301" s="14" t="s">
        <v>494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17">
        <f t="shared" si="4"/>
        <v>0</v>
      </c>
      <c r="P301" s="18" t="s">
        <v>22</v>
      </c>
      <c r="Q301" s="23"/>
      <c r="R301" s="23"/>
    </row>
    <row r="302" spans="1:18" ht="15.75" x14ac:dyDescent="0.25">
      <c r="A302" s="14">
        <v>296</v>
      </c>
      <c r="B302" s="15" t="s">
        <v>495</v>
      </c>
      <c r="C302" s="14">
        <v>962409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17">
        <f t="shared" si="4"/>
        <v>0</v>
      </c>
      <c r="P302" s="18" t="s">
        <v>22</v>
      </c>
      <c r="Q302" s="23"/>
      <c r="R302" s="23"/>
    </row>
    <row r="303" spans="1:18" ht="15.75" x14ac:dyDescent="0.25">
      <c r="A303" s="14">
        <v>297</v>
      </c>
      <c r="B303" s="15" t="s">
        <v>496</v>
      </c>
      <c r="C303" s="14">
        <v>962414</v>
      </c>
      <c r="D303" s="22"/>
      <c r="E303" s="22">
        <v>20500</v>
      </c>
      <c r="F303" s="22"/>
      <c r="G303" s="22"/>
      <c r="H303" s="22"/>
      <c r="I303" s="22"/>
      <c r="J303" s="22"/>
      <c r="K303" s="22"/>
      <c r="L303" s="22"/>
      <c r="M303" s="22"/>
      <c r="N303" s="22">
        <v>12900</v>
      </c>
      <c r="O303" s="17">
        <f t="shared" si="4"/>
        <v>33400</v>
      </c>
      <c r="P303" s="18" t="s">
        <v>22</v>
      </c>
      <c r="Q303" s="23"/>
      <c r="R303" s="23"/>
    </row>
    <row r="304" spans="1:18" ht="15.75" x14ac:dyDescent="0.25">
      <c r="A304" s="14">
        <v>298</v>
      </c>
      <c r="B304" s="15" t="s">
        <v>497</v>
      </c>
      <c r="C304" s="14">
        <v>962744</v>
      </c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17">
        <f t="shared" si="4"/>
        <v>0</v>
      </c>
      <c r="P304" s="18" t="s">
        <v>22</v>
      </c>
      <c r="Q304" s="23"/>
      <c r="R304" s="23"/>
    </row>
    <row r="305" spans="1:18" ht="15.75" x14ac:dyDescent="0.25">
      <c r="A305" s="14">
        <v>299</v>
      </c>
      <c r="B305" s="15" t="s">
        <v>498</v>
      </c>
      <c r="C305" s="14">
        <v>962782</v>
      </c>
      <c r="D305" s="22"/>
      <c r="E305" s="22"/>
      <c r="F305" s="22">
        <f>13100-1000</f>
        <v>12100</v>
      </c>
      <c r="G305" s="22"/>
      <c r="H305" s="22"/>
      <c r="I305" s="22"/>
      <c r="J305" s="22"/>
      <c r="K305" s="22">
        <f>54300-6000</f>
        <v>48300</v>
      </c>
      <c r="L305" s="22"/>
      <c r="M305" s="22"/>
      <c r="N305" s="22"/>
      <c r="O305" s="17">
        <f t="shared" si="4"/>
        <v>60400</v>
      </c>
      <c r="P305" s="18" t="s">
        <v>22</v>
      </c>
      <c r="Q305" s="23"/>
      <c r="R305" s="23"/>
    </row>
    <row r="306" spans="1:18" ht="15.75" x14ac:dyDescent="0.25">
      <c r="A306" s="14">
        <v>300</v>
      </c>
      <c r="B306" s="15" t="s">
        <v>499</v>
      </c>
      <c r="C306" s="14">
        <v>962795</v>
      </c>
      <c r="D306" s="22"/>
      <c r="E306" s="22"/>
      <c r="F306" s="22"/>
      <c r="G306" s="22"/>
      <c r="H306" s="22"/>
      <c r="I306" s="22"/>
      <c r="J306" s="22">
        <v>69000</v>
      </c>
      <c r="K306" s="22"/>
      <c r="L306" s="22"/>
      <c r="M306" s="22"/>
      <c r="N306" s="22"/>
      <c r="O306" s="17">
        <f t="shared" si="4"/>
        <v>69000</v>
      </c>
      <c r="P306" s="18" t="s">
        <v>22</v>
      </c>
      <c r="Q306" s="23"/>
      <c r="R306" s="23"/>
    </row>
    <row r="307" spans="1:18" ht="15.75" x14ac:dyDescent="0.25">
      <c r="A307" s="14">
        <v>301</v>
      </c>
      <c r="B307" s="15" t="s">
        <v>500</v>
      </c>
      <c r="C307" s="14" t="s">
        <v>501</v>
      </c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17">
        <f t="shared" si="4"/>
        <v>0</v>
      </c>
      <c r="P307" s="18" t="s">
        <v>22</v>
      </c>
      <c r="Q307" s="23"/>
      <c r="R307" s="23"/>
    </row>
    <row r="308" spans="1:18" ht="15.75" x14ac:dyDescent="0.25">
      <c r="A308" s="14">
        <v>302</v>
      </c>
      <c r="B308" s="15" t="s">
        <v>502</v>
      </c>
      <c r="C308" s="20">
        <v>962810</v>
      </c>
      <c r="D308" s="22">
        <f>56700-4200</f>
        <v>52500</v>
      </c>
      <c r="E308" s="22"/>
      <c r="F308" s="22"/>
      <c r="G308" s="22"/>
      <c r="H308" s="22"/>
      <c r="I308" s="22"/>
      <c r="J308" s="22">
        <v>5900</v>
      </c>
      <c r="K308" s="22">
        <v>9300</v>
      </c>
      <c r="L308" s="22"/>
      <c r="M308" s="22"/>
      <c r="N308" s="22"/>
      <c r="O308" s="17">
        <f t="shared" si="4"/>
        <v>67700</v>
      </c>
      <c r="P308" s="18" t="s">
        <v>22</v>
      </c>
      <c r="Q308" s="23"/>
      <c r="R308" s="23"/>
    </row>
    <row r="309" spans="1:18" ht="15.75" x14ac:dyDescent="0.25">
      <c r="A309" s="14">
        <v>303</v>
      </c>
      <c r="B309" s="15" t="s">
        <v>503</v>
      </c>
      <c r="C309" s="14" t="s">
        <v>504</v>
      </c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17">
        <f t="shared" si="4"/>
        <v>0</v>
      </c>
      <c r="P309" s="18" t="s">
        <v>22</v>
      </c>
      <c r="Q309" s="23"/>
      <c r="R309" s="23"/>
    </row>
    <row r="310" spans="1:18" ht="15.75" x14ac:dyDescent="0.25">
      <c r="A310" s="14">
        <v>304</v>
      </c>
      <c r="B310" s="15" t="s">
        <v>505</v>
      </c>
      <c r="C310" s="20">
        <v>962920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17">
        <f t="shared" si="4"/>
        <v>0</v>
      </c>
      <c r="P310" s="18" t="s">
        <v>22</v>
      </c>
      <c r="Q310" s="23"/>
      <c r="R310" s="23"/>
    </row>
    <row r="311" spans="1:18" ht="15.75" x14ac:dyDescent="0.25">
      <c r="A311" s="14">
        <v>305</v>
      </c>
      <c r="B311" s="15" t="s">
        <v>506</v>
      </c>
      <c r="C311" s="14" t="s">
        <v>507</v>
      </c>
      <c r="D311" s="16">
        <v>119000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7">
        <f t="shared" si="4"/>
        <v>119000</v>
      </c>
      <c r="P311" s="18" t="s">
        <v>22</v>
      </c>
      <c r="Q311" s="23"/>
      <c r="R311" s="23"/>
    </row>
    <row r="312" spans="1:18" ht="15.75" x14ac:dyDescent="0.25">
      <c r="A312" s="14">
        <v>306</v>
      </c>
      <c r="B312" s="15" t="s">
        <v>508</v>
      </c>
      <c r="C312" s="20" t="s">
        <v>509</v>
      </c>
      <c r="D312" s="16"/>
      <c r="E312" s="16"/>
      <c r="F312" s="16"/>
      <c r="G312" s="16">
        <v>62200</v>
      </c>
      <c r="H312" s="16"/>
      <c r="I312" s="16"/>
      <c r="J312" s="16"/>
      <c r="K312" s="16"/>
      <c r="L312" s="16">
        <v>19400</v>
      </c>
      <c r="M312" s="16">
        <f>104600-4000</f>
        <v>100600</v>
      </c>
      <c r="N312" s="16"/>
      <c r="O312" s="17">
        <f t="shared" si="4"/>
        <v>182200</v>
      </c>
      <c r="P312" s="18" t="s">
        <v>22</v>
      </c>
      <c r="Q312" s="23"/>
      <c r="R312" s="23"/>
    </row>
    <row r="313" spans="1:18" ht="15.75" x14ac:dyDescent="0.25">
      <c r="A313" s="14">
        <v>307</v>
      </c>
      <c r="B313" s="15" t="s">
        <v>510</v>
      </c>
      <c r="C313" s="14" t="s">
        <v>511</v>
      </c>
      <c r="D313" s="16"/>
      <c r="E313" s="16"/>
      <c r="F313" s="16"/>
      <c r="G313" s="16"/>
      <c r="H313" s="16">
        <v>24700</v>
      </c>
      <c r="I313" s="16">
        <f>6000+86500</f>
        <v>92500</v>
      </c>
      <c r="J313" s="16">
        <v>49400</v>
      </c>
      <c r="K313" s="16">
        <v>29200</v>
      </c>
      <c r="L313" s="16">
        <f>25900+34500</f>
        <v>60400</v>
      </c>
      <c r="M313" s="16">
        <v>5800</v>
      </c>
      <c r="N313" s="16">
        <f>15000+87500</f>
        <v>102500</v>
      </c>
      <c r="O313" s="17">
        <f t="shared" si="4"/>
        <v>364500</v>
      </c>
      <c r="P313" s="18" t="s">
        <v>22</v>
      </c>
      <c r="Q313" s="23"/>
      <c r="R313" s="23"/>
    </row>
    <row r="314" spans="1:18" ht="15.75" x14ac:dyDescent="0.25">
      <c r="A314" s="14">
        <v>308</v>
      </c>
      <c r="B314" s="15" t="s">
        <v>512</v>
      </c>
      <c r="C314" s="14" t="s">
        <v>513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7">
        <f t="shared" si="4"/>
        <v>0</v>
      </c>
      <c r="P314" s="18" t="s">
        <v>22</v>
      </c>
      <c r="Q314" s="23"/>
      <c r="R314" s="23"/>
    </row>
    <row r="315" spans="1:18" ht="15.75" x14ac:dyDescent="0.25">
      <c r="A315" s="14">
        <v>309</v>
      </c>
      <c r="B315" s="15" t="s">
        <v>514</v>
      </c>
      <c r="C315" s="14" t="s">
        <v>515</v>
      </c>
      <c r="D315" s="16"/>
      <c r="E315" s="16">
        <v>12200</v>
      </c>
      <c r="F315" s="16"/>
      <c r="G315" s="16"/>
      <c r="H315" s="16"/>
      <c r="I315" s="16">
        <v>31700</v>
      </c>
      <c r="J315" s="16"/>
      <c r="K315" s="16"/>
      <c r="L315" s="16"/>
      <c r="M315" s="16"/>
      <c r="N315" s="16"/>
      <c r="O315" s="17">
        <f t="shared" si="4"/>
        <v>43900</v>
      </c>
      <c r="P315" s="18" t="s">
        <v>22</v>
      </c>
      <c r="Q315" s="23"/>
      <c r="R315" s="23"/>
    </row>
    <row r="316" spans="1:18" ht="15.75" x14ac:dyDescent="0.25">
      <c r="A316" s="14">
        <v>310</v>
      </c>
      <c r="B316" s="15" t="s">
        <v>516</v>
      </c>
      <c r="C316" s="14">
        <v>963378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7">
        <f t="shared" si="4"/>
        <v>0</v>
      </c>
      <c r="P316" s="18" t="s">
        <v>22</v>
      </c>
      <c r="Q316" s="23"/>
      <c r="R316" s="23"/>
    </row>
    <row r="317" spans="1:18" ht="15.75" x14ac:dyDescent="0.25">
      <c r="A317" s="14">
        <v>311</v>
      </c>
      <c r="B317" s="15" t="s">
        <v>517</v>
      </c>
      <c r="C317" s="20">
        <v>963668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7">
        <f t="shared" si="4"/>
        <v>0</v>
      </c>
      <c r="P317" s="18" t="s">
        <v>22</v>
      </c>
      <c r="Q317" s="23"/>
      <c r="R317" s="23"/>
    </row>
    <row r="318" spans="1:18" ht="15.75" x14ac:dyDescent="0.25">
      <c r="A318" s="14">
        <v>312</v>
      </c>
      <c r="B318" s="15" t="s">
        <v>518</v>
      </c>
      <c r="C318" s="14" t="s">
        <v>519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7">
        <f t="shared" si="4"/>
        <v>0</v>
      </c>
      <c r="P318" s="18" t="s">
        <v>22</v>
      </c>
      <c r="Q318" s="23"/>
      <c r="R318" s="23"/>
    </row>
    <row r="319" spans="1:18" ht="15.75" x14ac:dyDescent="0.25">
      <c r="A319" s="14">
        <v>313</v>
      </c>
      <c r="B319" s="15" t="s">
        <v>520</v>
      </c>
      <c r="C319" s="14" t="s">
        <v>521</v>
      </c>
      <c r="D319" s="16"/>
      <c r="E319" s="16"/>
      <c r="F319" s="16"/>
      <c r="G319" s="16"/>
      <c r="H319" s="16"/>
      <c r="I319" s="16">
        <f>42000-1000</f>
        <v>41000</v>
      </c>
      <c r="J319" s="16"/>
      <c r="K319" s="16"/>
      <c r="L319" s="16"/>
      <c r="M319" s="16"/>
      <c r="N319" s="16"/>
      <c r="O319" s="17">
        <f t="shared" si="4"/>
        <v>41000</v>
      </c>
      <c r="P319" s="18" t="s">
        <v>22</v>
      </c>
      <c r="Q319" s="23"/>
      <c r="R319" s="23"/>
    </row>
    <row r="320" spans="1:18" ht="15.75" x14ac:dyDescent="0.25">
      <c r="A320" s="14">
        <v>314</v>
      </c>
      <c r="B320" s="15" t="s">
        <v>522</v>
      </c>
      <c r="C320" s="14" t="s">
        <v>523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7">
        <f t="shared" si="4"/>
        <v>0</v>
      </c>
      <c r="P320" s="18" t="s">
        <v>22</v>
      </c>
      <c r="Q320" s="23"/>
      <c r="R320" s="23"/>
    </row>
    <row r="321" spans="1:18" ht="15.75" x14ac:dyDescent="0.25">
      <c r="A321" s="14">
        <v>315</v>
      </c>
      <c r="B321" s="15" t="s">
        <v>524</v>
      </c>
      <c r="C321" s="14" t="s">
        <v>525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7">
        <f t="shared" si="4"/>
        <v>0</v>
      </c>
      <c r="P321" s="18" t="s">
        <v>22</v>
      </c>
      <c r="Q321" s="23"/>
      <c r="R321" s="23"/>
    </row>
    <row r="322" spans="1:18" ht="15.75" x14ac:dyDescent="0.25">
      <c r="A322" s="14">
        <v>316</v>
      </c>
      <c r="B322" s="15" t="s">
        <v>526</v>
      </c>
      <c r="C322" s="20" t="s">
        <v>527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7">
        <f t="shared" si="4"/>
        <v>0</v>
      </c>
      <c r="P322" s="18" t="s">
        <v>22</v>
      </c>
      <c r="Q322" s="23"/>
      <c r="R322" s="23"/>
    </row>
    <row r="323" spans="1:18" ht="15.75" x14ac:dyDescent="0.25">
      <c r="A323" s="14">
        <v>317</v>
      </c>
      <c r="B323" s="15" t="s">
        <v>528</v>
      </c>
      <c r="C323" s="14" t="s">
        <v>529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7">
        <f t="shared" si="4"/>
        <v>0</v>
      </c>
      <c r="P323" s="18" t="s">
        <v>22</v>
      </c>
      <c r="Q323" s="23"/>
      <c r="R323" s="23"/>
    </row>
    <row r="324" spans="1:18" ht="15.75" x14ac:dyDescent="0.25">
      <c r="A324" s="14">
        <v>318</v>
      </c>
      <c r="B324" s="15" t="s">
        <v>530</v>
      </c>
      <c r="C324" s="14" t="s">
        <v>531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7">
        <f t="shared" si="4"/>
        <v>0</v>
      </c>
      <c r="P324" s="18" t="s">
        <v>22</v>
      </c>
      <c r="Q324" s="23"/>
      <c r="R324" s="23"/>
    </row>
    <row r="325" spans="1:18" ht="15.75" x14ac:dyDescent="0.25">
      <c r="A325" s="14">
        <v>319</v>
      </c>
      <c r="B325" s="15" t="s">
        <v>532</v>
      </c>
      <c r="C325" s="14" t="s">
        <v>533</v>
      </c>
      <c r="D325" s="16"/>
      <c r="E325" s="16"/>
      <c r="F325" s="16">
        <f>26900</f>
        <v>26900</v>
      </c>
      <c r="G325" s="16">
        <f>25600-1500</f>
        <v>24100</v>
      </c>
      <c r="H325" s="16"/>
      <c r="I325" s="16"/>
      <c r="J325" s="16"/>
      <c r="K325" s="16">
        <v>16800</v>
      </c>
      <c r="L325" s="16"/>
      <c r="M325" s="16"/>
      <c r="N325" s="16"/>
      <c r="O325" s="17">
        <f t="shared" si="4"/>
        <v>67800</v>
      </c>
      <c r="P325" s="18" t="s">
        <v>22</v>
      </c>
      <c r="Q325" s="23"/>
      <c r="R325" s="23"/>
    </row>
    <row r="326" spans="1:18" ht="15.75" x14ac:dyDescent="0.25">
      <c r="A326" s="14">
        <v>320</v>
      </c>
      <c r="B326" s="15" t="s">
        <v>534</v>
      </c>
      <c r="C326" s="20">
        <v>964050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7">
        <f t="shared" si="4"/>
        <v>0</v>
      </c>
      <c r="P326" s="18" t="s">
        <v>22</v>
      </c>
      <c r="Q326" s="23"/>
      <c r="R326" s="23"/>
    </row>
    <row r="327" spans="1:18" ht="15.75" x14ac:dyDescent="0.25">
      <c r="A327" s="14">
        <v>321</v>
      </c>
      <c r="B327" s="15" t="s">
        <v>535</v>
      </c>
      <c r="C327" s="20">
        <v>964065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7">
        <f t="shared" ref="O327:O390" si="5">SUM(D327:N327)</f>
        <v>0</v>
      </c>
      <c r="P327" s="18" t="s">
        <v>22</v>
      </c>
      <c r="Q327" s="23"/>
      <c r="R327" s="23"/>
    </row>
    <row r="328" spans="1:18" ht="15.75" x14ac:dyDescent="0.25">
      <c r="A328" s="14">
        <v>322</v>
      </c>
      <c r="B328" s="15" t="s">
        <v>536</v>
      </c>
      <c r="C328" s="14" t="s">
        <v>537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7">
        <f t="shared" si="5"/>
        <v>0</v>
      </c>
      <c r="P328" s="18" t="s">
        <v>22</v>
      </c>
      <c r="Q328" s="23"/>
      <c r="R328" s="23"/>
    </row>
    <row r="329" spans="1:18" ht="15.75" x14ac:dyDescent="0.25">
      <c r="A329" s="14">
        <v>323</v>
      </c>
      <c r="B329" s="15" t="s">
        <v>538</v>
      </c>
      <c r="C329" s="20">
        <v>970174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7">
        <f t="shared" si="5"/>
        <v>0</v>
      </c>
      <c r="P329" s="18" t="s">
        <v>22</v>
      </c>
      <c r="Q329" s="23"/>
      <c r="R329" s="23"/>
    </row>
    <row r="330" spans="1:18" ht="15.75" x14ac:dyDescent="0.25">
      <c r="A330" s="14">
        <v>324</v>
      </c>
      <c r="B330" s="15" t="s">
        <v>539</v>
      </c>
      <c r="C330" s="14" t="s">
        <v>540</v>
      </c>
      <c r="D330" s="16"/>
      <c r="E330" s="16"/>
      <c r="F330" s="16"/>
      <c r="G330" s="16"/>
      <c r="H330" s="16"/>
      <c r="I330" s="16"/>
      <c r="J330" s="16"/>
      <c r="K330" s="16">
        <v>94200</v>
      </c>
      <c r="L330" s="16"/>
      <c r="M330" s="16"/>
      <c r="N330" s="16"/>
      <c r="O330" s="17">
        <f t="shared" si="5"/>
        <v>94200</v>
      </c>
      <c r="P330" s="18" t="s">
        <v>22</v>
      </c>
      <c r="Q330" s="23"/>
      <c r="R330" s="23"/>
    </row>
    <row r="331" spans="1:18" ht="15.75" x14ac:dyDescent="0.25">
      <c r="A331" s="14">
        <v>325</v>
      </c>
      <c r="B331" s="15" t="s">
        <v>541</v>
      </c>
      <c r="C331" s="20">
        <v>970196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7">
        <f t="shared" si="5"/>
        <v>0</v>
      </c>
      <c r="P331" s="18" t="s">
        <v>22</v>
      </c>
      <c r="Q331" s="23"/>
      <c r="R331" s="23"/>
    </row>
    <row r="332" spans="1:18" ht="15.75" x14ac:dyDescent="0.25">
      <c r="A332" s="14">
        <v>326</v>
      </c>
      <c r="B332" s="15" t="s">
        <v>542</v>
      </c>
      <c r="C332" s="20">
        <v>970337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7">
        <f t="shared" si="5"/>
        <v>0</v>
      </c>
      <c r="P332" s="18" t="s">
        <v>22</v>
      </c>
      <c r="Q332" s="23"/>
      <c r="R332" s="23"/>
    </row>
    <row r="333" spans="1:18" ht="15.75" x14ac:dyDescent="0.25">
      <c r="A333" s="14">
        <v>327</v>
      </c>
      <c r="B333" s="15" t="s">
        <v>543</v>
      </c>
      <c r="C333" s="14" t="s">
        <v>544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7">
        <f t="shared" si="5"/>
        <v>0</v>
      </c>
      <c r="P333" s="18" t="s">
        <v>22</v>
      </c>
      <c r="Q333" s="23"/>
      <c r="R333" s="23"/>
    </row>
    <row r="334" spans="1:18" ht="15.75" x14ac:dyDescent="0.25">
      <c r="A334" s="14">
        <v>328</v>
      </c>
      <c r="B334" s="15" t="s">
        <v>545</v>
      </c>
      <c r="C334" s="14" t="s">
        <v>546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7">
        <f t="shared" si="5"/>
        <v>0</v>
      </c>
      <c r="P334" s="18" t="s">
        <v>22</v>
      </c>
      <c r="Q334" s="23"/>
      <c r="R334" s="23"/>
    </row>
    <row r="335" spans="1:18" ht="15.75" x14ac:dyDescent="0.25">
      <c r="A335" s="14">
        <v>329</v>
      </c>
      <c r="B335" s="15" t="s">
        <v>547</v>
      </c>
      <c r="C335" s="14" t="s">
        <v>548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7">
        <f t="shared" si="5"/>
        <v>0</v>
      </c>
      <c r="P335" s="18" t="s">
        <v>22</v>
      </c>
      <c r="Q335" s="23"/>
      <c r="R335" s="23"/>
    </row>
    <row r="336" spans="1:18" ht="15.75" x14ac:dyDescent="0.25">
      <c r="A336" s="14">
        <v>330</v>
      </c>
      <c r="B336" s="15" t="s">
        <v>549</v>
      </c>
      <c r="C336" s="14" t="s">
        <v>550</v>
      </c>
      <c r="D336" s="16">
        <v>15500</v>
      </c>
      <c r="E336" s="16"/>
      <c r="F336" s="16"/>
      <c r="G336" s="16">
        <v>10700</v>
      </c>
      <c r="H336" s="16"/>
      <c r="I336" s="16"/>
      <c r="J336" s="16">
        <v>10700</v>
      </c>
      <c r="K336" s="16"/>
      <c r="L336" s="16"/>
      <c r="M336" s="16"/>
      <c r="N336" s="16"/>
      <c r="O336" s="17">
        <f t="shared" si="5"/>
        <v>36900</v>
      </c>
      <c r="P336" s="18" t="s">
        <v>22</v>
      </c>
      <c r="Q336" s="23"/>
      <c r="R336" s="23"/>
    </row>
    <row r="337" spans="1:18" ht="15.75" x14ac:dyDescent="0.25">
      <c r="A337" s="14">
        <v>331</v>
      </c>
      <c r="B337" s="15" t="s">
        <v>551</v>
      </c>
      <c r="C337" s="14" t="s">
        <v>552</v>
      </c>
      <c r="D337" s="16"/>
      <c r="E337" s="16"/>
      <c r="F337" s="16">
        <f>25100-1000</f>
        <v>24100</v>
      </c>
      <c r="G337" s="16"/>
      <c r="H337" s="16"/>
      <c r="I337" s="16"/>
      <c r="J337" s="16"/>
      <c r="K337" s="16"/>
      <c r="L337" s="16">
        <v>15700</v>
      </c>
      <c r="M337" s="16"/>
      <c r="N337" s="16"/>
      <c r="O337" s="17">
        <f t="shared" si="5"/>
        <v>39800</v>
      </c>
      <c r="P337" s="18" t="s">
        <v>22</v>
      </c>
      <c r="Q337" s="23"/>
      <c r="R337" s="23"/>
    </row>
    <row r="338" spans="1:18" ht="15.75" x14ac:dyDescent="0.25">
      <c r="A338" s="14">
        <v>332</v>
      </c>
      <c r="B338" s="15" t="s">
        <v>553</v>
      </c>
      <c r="C338" s="14" t="s">
        <v>554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7">
        <f t="shared" si="5"/>
        <v>0</v>
      </c>
      <c r="P338" s="18" t="s">
        <v>22</v>
      </c>
      <c r="Q338" s="23"/>
      <c r="R338" s="23"/>
    </row>
    <row r="339" spans="1:18" ht="15.75" x14ac:dyDescent="0.25">
      <c r="A339" s="14">
        <v>333</v>
      </c>
      <c r="B339" s="15" t="s">
        <v>555</v>
      </c>
      <c r="C339" s="20">
        <v>971048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7">
        <f t="shared" si="5"/>
        <v>0</v>
      </c>
      <c r="P339" s="18" t="s">
        <v>22</v>
      </c>
      <c r="Q339" s="23"/>
      <c r="R339" s="23"/>
    </row>
    <row r="340" spans="1:18" ht="15.75" x14ac:dyDescent="0.25">
      <c r="A340" s="14">
        <v>334</v>
      </c>
      <c r="B340" s="15" t="s">
        <v>556</v>
      </c>
      <c r="C340" s="14" t="s">
        <v>557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7">
        <f t="shared" si="5"/>
        <v>0</v>
      </c>
      <c r="P340" s="18" t="s">
        <v>22</v>
      </c>
      <c r="Q340" s="23"/>
      <c r="R340" s="23"/>
    </row>
    <row r="341" spans="1:18" ht="15.75" x14ac:dyDescent="0.25">
      <c r="A341" s="14">
        <v>335</v>
      </c>
      <c r="B341" s="15" t="s">
        <v>558</v>
      </c>
      <c r="C341" s="20">
        <v>971236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7">
        <f t="shared" si="5"/>
        <v>0</v>
      </c>
      <c r="P341" s="18" t="s">
        <v>22</v>
      </c>
      <c r="Q341" s="23"/>
      <c r="R341" s="23"/>
    </row>
    <row r="342" spans="1:18" ht="15.75" x14ac:dyDescent="0.25">
      <c r="A342" s="14">
        <v>336</v>
      </c>
      <c r="B342" s="15" t="s">
        <v>559</v>
      </c>
      <c r="C342" s="20" t="s">
        <v>560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7">
        <f t="shared" si="5"/>
        <v>0</v>
      </c>
      <c r="P342" s="18" t="s">
        <v>22</v>
      </c>
      <c r="Q342" s="23"/>
      <c r="R342" s="23"/>
    </row>
    <row r="343" spans="1:18" ht="15.75" x14ac:dyDescent="0.25">
      <c r="A343" s="14">
        <v>337</v>
      </c>
      <c r="B343" s="15" t="s">
        <v>561</v>
      </c>
      <c r="C343" s="20">
        <v>971302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7">
        <f t="shared" si="5"/>
        <v>0</v>
      </c>
      <c r="P343" s="18" t="s">
        <v>22</v>
      </c>
      <c r="Q343" s="23"/>
      <c r="R343" s="23"/>
    </row>
    <row r="344" spans="1:18" ht="15.75" x14ac:dyDescent="0.25">
      <c r="A344" s="14">
        <v>338</v>
      </c>
      <c r="B344" s="15" t="s">
        <v>562</v>
      </c>
      <c r="C344" s="20" t="s">
        <v>563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7">
        <f t="shared" si="5"/>
        <v>0</v>
      </c>
      <c r="P344" s="18" t="s">
        <v>22</v>
      </c>
      <c r="Q344" s="23"/>
      <c r="R344" s="23"/>
    </row>
    <row r="345" spans="1:18" ht="15.75" x14ac:dyDescent="0.25">
      <c r="A345" s="14">
        <v>339</v>
      </c>
      <c r="B345" s="15" t="s">
        <v>564</v>
      </c>
      <c r="C345" s="14" t="s">
        <v>565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7">
        <f t="shared" si="5"/>
        <v>0</v>
      </c>
      <c r="P345" s="18" t="s">
        <v>22</v>
      </c>
      <c r="Q345" s="23"/>
      <c r="R345" s="23"/>
    </row>
    <row r="346" spans="1:18" ht="15.75" x14ac:dyDescent="0.25">
      <c r="A346" s="14">
        <v>340</v>
      </c>
      <c r="B346" s="15" t="s">
        <v>566</v>
      </c>
      <c r="C346" s="14" t="s">
        <v>567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7">
        <f t="shared" si="5"/>
        <v>0</v>
      </c>
      <c r="P346" s="18" t="s">
        <v>22</v>
      </c>
      <c r="Q346" s="23"/>
      <c r="R346" s="23"/>
    </row>
    <row r="347" spans="1:18" ht="15.75" x14ac:dyDescent="0.25">
      <c r="A347" s="14">
        <v>341</v>
      </c>
      <c r="B347" s="15" t="s">
        <v>568</v>
      </c>
      <c r="C347" s="14" t="s">
        <v>569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7">
        <f t="shared" si="5"/>
        <v>0</v>
      </c>
      <c r="P347" s="18" t="s">
        <v>22</v>
      </c>
      <c r="Q347" s="23"/>
      <c r="R347" s="23"/>
    </row>
    <row r="348" spans="1:18" ht="15.75" x14ac:dyDescent="0.25">
      <c r="A348" s="14">
        <v>342</v>
      </c>
      <c r="B348" s="15" t="s">
        <v>570</v>
      </c>
      <c r="C348" s="20">
        <v>971769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7">
        <f t="shared" si="5"/>
        <v>0</v>
      </c>
      <c r="P348" s="18" t="s">
        <v>22</v>
      </c>
      <c r="Q348" s="23"/>
      <c r="R348" s="23"/>
    </row>
    <row r="349" spans="1:18" ht="15.75" x14ac:dyDescent="0.25">
      <c r="A349" s="14">
        <v>343</v>
      </c>
      <c r="B349" s="15" t="s">
        <v>571</v>
      </c>
      <c r="C349" s="20">
        <v>971990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7">
        <f t="shared" si="5"/>
        <v>0</v>
      </c>
      <c r="P349" s="18" t="s">
        <v>22</v>
      </c>
      <c r="Q349" s="23"/>
      <c r="R349" s="23"/>
    </row>
    <row r="350" spans="1:18" ht="15.75" x14ac:dyDescent="0.25">
      <c r="A350" s="14">
        <v>344</v>
      </c>
      <c r="B350" s="15" t="s">
        <v>572</v>
      </c>
      <c r="C350" s="14" t="s">
        <v>573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7">
        <f t="shared" si="5"/>
        <v>0</v>
      </c>
      <c r="P350" s="18" t="s">
        <v>22</v>
      </c>
      <c r="Q350" s="23"/>
      <c r="R350" s="23"/>
    </row>
    <row r="351" spans="1:18" ht="15.75" x14ac:dyDescent="0.25">
      <c r="A351" s="14">
        <v>345</v>
      </c>
      <c r="B351" s="15" t="s">
        <v>574</v>
      </c>
      <c r="C351" s="14">
        <v>972239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7">
        <f t="shared" si="5"/>
        <v>0</v>
      </c>
      <c r="P351" s="18" t="s">
        <v>22</v>
      </c>
      <c r="Q351" s="23"/>
      <c r="R351" s="23"/>
    </row>
    <row r="352" spans="1:18" ht="15.75" x14ac:dyDescent="0.25">
      <c r="A352" s="14">
        <v>346</v>
      </c>
      <c r="B352" s="15" t="s">
        <v>575</v>
      </c>
      <c r="C352" s="14" t="s">
        <v>576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7">
        <f t="shared" si="5"/>
        <v>0</v>
      </c>
      <c r="P352" s="18" t="s">
        <v>22</v>
      </c>
      <c r="Q352" s="23"/>
      <c r="R352" s="23"/>
    </row>
    <row r="353" spans="1:18" ht="15.75" x14ac:dyDescent="0.25">
      <c r="A353" s="14">
        <v>347</v>
      </c>
      <c r="B353" s="15" t="s">
        <v>577</v>
      </c>
      <c r="C353" s="14" t="s">
        <v>578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7">
        <f t="shared" si="5"/>
        <v>0</v>
      </c>
      <c r="P353" s="18" t="s">
        <v>22</v>
      </c>
      <c r="Q353" s="23"/>
      <c r="R353" s="23"/>
    </row>
    <row r="354" spans="1:18" ht="15.75" x14ac:dyDescent="0.25">
      <c r="A354" s="14">
        <v>348</v>
      </c>
      <c r="B354" s="15" t="s">
        <v>579</v>
      </c>
      <c r="C354" s="14">
        <v>972948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7">
        <f t="shared" si="5"/>
        <v>0</v>
      </c>
      <c r="P354" s="18" t="s">
        <v>22</v>
      </c>
      <c r="Q354" s="23"/>
      <c r="R354" s="23"/>
    </row>
    <row r="355" spans="1:18" ht="15.75" x14ac:dyDescent="0.25">
      <c r="A355" s="14">
        <v>349</v>
      </c>
      <c r="B355" s="15" t="s">
        <v>580</v>
      </c>
      <c r="C355" s="14" t="s">
        <v>581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7">
        <f t="shared" si="5"/>
        <v>0</v>
      </c>
      <c r="P355" s="18" t="s">
        <v>22</v>
      </c>
      <c r="Q355" s="23"/>
      <c r="R355" s="23"/>
    </row>
    <row r="356" spans="1:18" ht="15.75" x14ac:dyDescent="0.25">
      <c r="A356" s="14">
        <v>350</v>
      </c>
      <c r="B356" s="15" t="s">
        <v>582</v>
      </c>
      <c r="C356" s="14">
        <v>973101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7">
        <f t="shared" si="5"/>
        <v>0</v>
      </c>
      <c r="P356" s="18" t="s">
        <v>22</v>
      </c>
      <c r="Q356" s="23"/>
      <c r="R356" s="23"/>
    </row>
    <row r="357" spans="1:18" ht="15.75" x14ac:dyDescent="0.25">
      <c r="A357" s="14">
        <v>351</v>
      </c>
      <c r="B357" s="15" t="s">
        <v>583</v>
      </c>
      <c r="C357" s="20" t="s">
        <v>584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7">
        <f t="shared" si="5"/>
        <v>0</v>
      </c>
      <c r="P357" s="18" t="s">
        <v>22</v>
      </c>
      <c r="Q357" s="23"/>
      <c r="R357" s="23"/>
    </row>
    <row r="358" spans="1:18" ht="15.75" x14ac:dyDescent="0.25">
      <c r="A358" s="14">
        <v>352</v>
      </c>
      <c r="B358" s="15" t="s">
        <v>585</v>
      </c>
      <c r="C358" s="20">
        <v>973145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7">
        <f t="shared" si="5"/>
        <v>0</v>
      </c>
      <c r="P358" s="18" t="s">
        <v>22</v>
      </c>
      <c r="Q358" s="23"/>
      <c r="R358" s="23"/>
    </row>
    <row r="359" spans="1:18" ht="15.75" x14ac:dyDescent="0.25">
      <c r="A359" s="14">
        <v>353</v>
      </c>
      <c r="B359" s="15" t="s">
        <v>586</v>
      </c>
      <c r="C359" s="20" t="s">
        <v>587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7">
        <f t="shared" si="5"/>
        <v>0</v>
      </c>
      <c r="P359" s="18" t="s">
        <v>22</v>
      </c>
      <c r="Q359" s="23"/>
      <c r="R359" s="23"/>
    </row>
    <row r="360" spans="1:18" ht="15.75" x14ac:dyDescent="0.25">
      <c r="A360" s="14">
        <v>354</v>
      </c>
      <c r="B360" s="15" t="s">
        <v>588</v>
      </c>
      <c r="C360" s="20">
        <v>973171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7">
        <f t="shared" si="5"/>
        <v>0</v>
      </c>
      <c r="P360" s="18" t="s">
        <v>22</v>
      </c>
      <c r="Q360" s="23"/>
      <c r="R360" s="23"/>
    </row>
    <row r="361" spans="1:18" ht="15.75" x14ac:dyDescent="0.25">
      <c r="A361" s="14">
        <v>355</v>
      </c>
      <c r="B361" s="15" t="s">
        <v>589</v>
      </c>
      <c r="C361" s="20">
        <v>973179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7">
        <f t="shared" si="5"/>
        <v>0</v>
      </c>
      <c r="P361" s="18" t="s">
        <v>22</v>
      </c>
      <c r="Q361" s="23"/>
      <c r="R361" s="23"/>
    </row>
    <row r="362" spans="1:18" ht="15.75" x14ac:dyDescent="0.25">
      <c r="A362" s="14">
        <v>356</v>
      </c>
      <c r="B362" s="15" t="s">
        <v>590</v>
      </c>
      <c r="C362" s="14" t="s">
        <v>591</v>
      </c>
      <c r="D362" s="16"/>
      <c r="E362" s="16"/>
      <c r="F362" s="16"/>
      <c r="G362" s="16"/>
      <c r="H362" s="16">
        <v>217200</v>
      </c>
      <c r="I362" s="16"/>
      <c r="J362" s="16"/>
      <c r="K362" s="16"/>
      <c r="L362" s="16"/>
      <c r="M362" s="16"/>
      <c r="N362" s="16"/>
      <c r="O362" s="17">
        <f t="shared" si="5"/>
        <v>217200</v>
      </c>
      <c r="P362" s="18" t="s">
        <v>22</v>
      </c>
      <c r="Q362" s="23"/>
      <c r="R362" s="23"/>
    </row>
    <row r="363" spans="1:18" ht="15.75" x14ac:dyDescent="0.25">
      <c r="A363" s="14">
        <v>357</v>
      </c>
      <c r="B363" s="15" t="s">
        <v>592</v>
      </c>
      <c r="C363" s="20">
        <v>973204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7">
        <f t="shared" si="5"/>
        <v>0</v>
      </c>
      <c r="P363" s="18" t="s">
        <v>22</v>
      </c>
      <c r="Q363" s="23"/>
      <c r="R363" s="23"/>
    </row>
    <row r="364" spans="1:18" ht="15.75" x14ac:dyDescent="0.25">
      <c r="A364" s="14">
        <v>358</v>
      </c>
      <c r="B364" s="15" t="s">
        <v>593</v>
      </c>
      <c r="C364" s="20">
        <v>973215</v>
      </c>
      <c r="D364" s="16"/>
      <c r="E364" s="16">
        <v>58600</v>
      </c>
      <c r="F364" s="16"/>
      <c r="G364" s="16"/>
      <c r="H364" s="16"/>
      <c r="I364" s="16"/>
      <c r="J364" s="16"/>
      <c r="K364" s="16"/>
      <c r="L364" s="16"/>
      <c r="M364" s="16"/>
      <c r="N364" s="16"/>
      <c r="O364" s="17">
        <f t="shared" si="5"/>
        <v>58600</v>
      </c>
      <c r="P364" s="18" t="s">
        <v>22</v>
      </c>
      <c r="Q364" s="23"/>
      <c r="R364" s="23"/>
    </row>
    <row r="365" spans="1:18" ht="15.75" x14ac:dyDescent="0.25">
      <c r="A365" s="14">
        <v>359</v>
      </c>
      <c r="B365" s="15" t="s">
        <v>594</v>
      </c>
      <c r="C365" s="20">
        <v>973261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7">
        <f t="shared" si="5"/>
        <v>0</v>
      </c>
      <c r="P365" s="18" t="s">
        <v>22</v>
      </c>
      <c r="Q365" s="23"/>
      <c r="R365" s="23"/>
    </row>
    <row r="366" spans="1:18" ht="15.75" x14ac:dyDescent="0.25">
      <c r="A366" s="14">
        <v>360</v>
      </c>
      <c r="B366" s="15" t="s">
        <v>595</v>
      </c>
      <c r="C366" s="20">
        <v>973267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7">
        <f t="shared" si="5"/>
        <v>0</v>
      </c>
      <c r="P366" s="18" t="s">
        <v>22</v>
      </c>
      <c r="Q366" s="23"/>
      <c r="R366" s="23"/>
    </row>
    <row r="367" spans="1:18" ht="15.75" x14ac:dyDescent="0.25">
      <c r="A367" s="14">
        <v>361</v>
      </c>
      <c r="B367" s="15" t="s">
        <v>596</v>
      </c>
      <c r="C367" s="14" t="s">
        <v>597</v>
      </c>
      <c r="D367" s="16"/>
      <c r="E367" s="16">
        <v>54100</v>
      </c>
      <c r="F367" s="16"/>
      <c r="G367" s="16"/>
      <c r="H367" s="16"/>
      <c r="I367" s="16">
        <v>44700</v>
      </c>
      <c r="J367" s="16"/>
      <c r="K367" s="16">
        <v>51600</v>
      </c>
      <c r="L367" s="16"/>
      <c r="M367" s="16"/>
      <c r="N367" s="16">
        <v>43300</v>
      </c>
      <c r="O367" s="17">
        <f t="shared" si="5"/>
        <v>193700</v>
      </c>
      <c r="P367" s="18" t="s">
        <v>22</v>
      </c>
      <c r="Q367" s="23"/>
      <c r="R367" s="23"/>
    </row>
    <row r="368" spans="1:18" ht="15.75" x14ac:dyDescent="0.25">
      <c r="A368" s="14">
        <v>362</v>
      </c>
      <c r="B368" s="15" t="s">
        <v>598</v>
      </c>
      <c r="C368" s="14" t="s">
        <v>599</v>
      </c>
      <c r="D368" s="16"/>
      <c r="E368" s="16"/>
      <c r="F368" s="16"/>
      <c r="G368" s="16"/>
      <c r="H368" s="16">
        <v>30200</v>
      </c>
      <c r="I368" s="16"/>
      <c r="J368" s="16"/>
      <c r="K368" s="16"/>
      <c r="L368" s="16"/>
      <c r="M368" s="16"/>
      <c r="N368" s="16"/>
      <c r="O368" s="17">
        <f t="shared" si="5"/>
        <v>30200</v>
      </c>
      <c r="P368" s="18" t="s">
        <v>22</v>
      </c>
      <c r="Q368" s="23"/>
      <c r="R368" s="23"/>
    </row>
    <row r="369" spans="1:18" ht="15.75" x14ac:dyDescent="0.25">
      <c r="A369" s="14">
        <v>363</v>
      </c>
      <c r="B369" s="15" t="s">
        <v>600</v>
      </c>
      <c r="C369" s="20">
        <v>973405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7">
        <f t="shared" si="5"/>
        <v>0</v>
      </c>
      <c r="P369" s="18" t="s">
        <v>22</v>
      </c>
      <c r="Q369" s="23"/>
      <c r="R369" s="23"/>
    </row>
    <row r="370" spans="1:18" ht="15.75" x14ac:dyDescent="0.25">
      <c r="A370" s="14">
        <v>364</v>
      </c>
      <c r="B370" s="15" t="s">
        <v>601</v>
      </c>
      <c r="C370" s="20">
        <v>973414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7">
        <f t="shared" si="5"/>
        <v>0</v>
      </c>
      <c r="P370" s="18" t="s">
        <v>22</v>
      </c>
      <c r="Q370" s="23"/>
      <c r="R370" s="23"/>
    </row>
    <row r="371" spans="1:18" ht="15.75" x14ac:dyDescent="0.25">
      <c r="A371" s="14">
        <v>365</v>
      </c>
      <c r="B371" s="15" t="s">
        <v>602</v>
      </c>
      <c r="C371" s="20">
        <v>973505</v>
      </c>
      <c r="D371" s="16"/>
      <c r="E371" s="16"/>
      <c r="F371" s="16">
        <v>19200</v>
      </c>
      <c r="G371" s="16">
        <f>16000-800</f>
        <v>15200</v>
      </c>
      <c r="H371" s="16"/>
      <c r="I371" s="16"/>
      <c r="J371" s="16"/>
      <c r="K371" s="16"/>
      <c r="L371" s="16">
        <v>86000</v>
      </c>
      <c r="M371" s="16">
        <v>17400</v>
      </c>
      <c r="N371" s="16"/>
      <c r="O371" s="17">
        <f t="shared" si="5"/>
        <v>137800</v>
      </c>
      <c r="P371" s="18" t="s">
        <v>22</v>
      </c>
      <c r="Q371" s="23"/>
      <c r="R371" s="23"/>
    </row>
    <row r="372" spans="1:18" ht="15.75" x14ac:dyDescent="0.25">
      <c r="A372" s="14">
        <v>366</v>
      </c>
      <c r="B372" s="15" t="s">
        <v>603</v>
      </c>
      <c r="C372" s="14" t="s">
        <v>604</v>
      </c>
      <c r="D372" s="16"/>
      <c r="E372" s="16"/>
      <c r="F372" s="16"/>
      <c r="G372" s="16"/>
      <c r="H372" s="16"/>
      <c r="I372" s="16"/>
      <c r="J372" s="16">
        <v>79600</v>
      </c>
      <c r="K372" s="16">
        <v>26600</v>
      </c>
      <c r="L372" s="16"/>
      <c r="M372" s="16"/>
      <c r="N372" s="16"/>
      <c r="O372" s="17">
        <f t="shared" si="5"/>
        <v>106200</v>
      </c>
      <c r="P372" s="18" t="s">
        <v>22</v>
      </c>
      <c r="Q372" s="23"/>
      <c r="R372" s="23"/>
    </row>
    <row r="373" spans="1:18" ht="15.75" x14ac:dyDescent="0.25">
      <c r="A373" s="14">
        <v>367</v>
      </c>
      <c r="B373" s="15" t="s">
        <v>605</v>
      </c>
      <c r="C373" s="14">
        <v>973672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7">
        <f t="shared" si="5"/>
        <v>0</v>
      </c>
      <c r="P373" s="18" t="s">
        <v>22</v>
      </c>
      <c r="Q373" s="23"/>
      <c r="R373" s="23"/>
    </row>
    <row r="374" spans="1:18" ht="15.75" x14ac:dyDescent="0.25">
      <c r="A374" s="14">
        <v>368</v>
      </c>
      <c r="B374" s="15" t="s">
        <v>606</v>
      </c>
      <c r="C374" s="14" t="s">
        <v>607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7">
        <f t="shared" si="5"/>
        <v>0</v>
      </c>
      <c r="P374" s="18" t="s">
        <v>22</v>
      </c>
      <c r="Q374" s="23"/>
      <c r="R374" s="23"/>
    </row>
    <row r="375" spans="1:18" ht="15.75" x14ac:dyDescent="0.25">
      <c r="A375" s="14">
        <v>369</v>
      </c>
      <c r="B375" s="15" t="s">
        <v>608</v>
      </c>
      <c r="C375" s="14" t="s">
        <v>609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7">
        <f t="shared" si="5"/>
        <v>0</v>
      </c>
      <c r="P375" s="18" t="s">
        <v>22</v>
      </c>
      <c r="Q375" s="23"/>
      <c r="R375" s="23"/>
    </row>
    <row r="376" spans="1:18" ht="15.75" x14ac:dyDescent="0.25">
      <c r="A376" s="14">
        <v>370</v>
      </c>
      <c r="B376" s="15" t="s">
        <v>610</v>
      </c>
      <c r="C376" s="20">
        <v>973821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7">
        <f t="shared" si="5"/>
        <v>0</v>
      </c>
      <c r="P376" s="18" t="s">
        <v>22</v>
      </c>
      <c r="Q376" s="23"/>
      <c r="R376" s="23"/>
    </row>
    <row r="377" spans="1:18" ht="15.75" x14ac:dyDescent="0.25">
      <c r="A377" s="14">
        <v>371</v>
      </c>
      <c r="B377" s="15" t="s">
        <v>611</v>
      </c>
      <c r="C377" s="14" t="s">
        <v>612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7">
        <f t="shared" si="5"/>
        <v>0</v>
      </c>
      <c r="P377" s="18" t="s">
        <v>22</v>
      </c>
      <c r="Q377" s="23"/>
      <c r="R377" s="23"/>
    </row>
    <row r="378" spans="1:18" ht="15.75" x14ac:dyDescent="0.25">
      <c r="A378" s="14">
        <v>372</v>
      </c>
      <c r="B378" s="15" t="s">
        <v>613</v>
      </c>
      <c r="C378" s="14">
        <v>973873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7">
        <f t="shared" si="5"/>
        <v>0</v>
      </c>
      <c r="P378" s="18" t="s">
        <v>22</v>
      </c>
      <c r="Q378" s="23"/>
      <c r="R378" s="23"/>
    </row>
    <row r="379" spans="1:18" ht="15.75" x14ac:dyDescent="0.25">
      <c r="A379" s="14">
        <v>373</v>
      </c>
      <c r="B379" s="15" t="s">
        <v>614</v>
      </c>
      <c r="C379" s="14" t="s">
        <v>615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7">
        <f t="shared" si="5"/>
        <v>0</v>
      </c>
      <c r="P379" s="18" t="s">
        <v>22</v>
      </c>
      <c r="Q379" s="23"/>
      <c r="R379" s="23"/>
    </row>
    <row r="380" spans="1:18" ht="15.75" x14ac:dyDescent="0.25">
      <c r="A380" s="14">
        <v>374</v>
      </c>
      <c r="B380" s="15" t="s">
        <v>616</v>
      </c>
      <c r="C380" s="14" t="s">
        <v>617</v>
      </c>
      <c r="D380" s="16"/>
      <c r="E380" s="16"/>
      <c r="F380" s="16"/>
      <c r="G380" s="16"/>
      <c r="H380" s="16"/>
      <c r="I380" s="16"/>
      <c r="J380" s="16">
        <f>93750-450</f>
        <v>93300</v>
      </c>
      <c r="K380" s="16"/>
      <c r="L380" s="16"/>
      <c r="M380" s="16"/>
      <c r="N380" s="16"/>
      <c r="O380" s="17">
        <f t="shared" si="5"/>
        <v>93300</v>
      </c>
      <c r="P380" s="18" t="s">
        <v>22</v>
      </c>
      <c r="Q380" s="23"/>
      <c r="R380" s="23"/>
    </row>
    <row r="381" spans="1:18" ht="15.75" x14ac:dyDescent="0.25">
      <c r="A381" s="14">
        <v>375</v>
      </c>
      <c r="B381" s="15" t="s">
        <v>618</v>
      </c>
      <c r="C381" s="20">
        <v>974040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7">
        <f t="shared" si="5"/>
        <v>0</v>
      </c>
      <c r="P381" s="18" t="s">
        <v>22</v>
      </c>
      <c r="Q381" s="23"/>
      <c r="R381" s="23"/>
    </row>
    <row r="382" spans="1:18" ht="15.75" x14ac:dyDescent="0.25">
      <c r="A382" s="14">
        <v>376</v>
      </c>
      <c r="B382" s="15" t="s">
        <v>619</v>
      </c>
      <c r="C382" s="20">
        <v>974051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7">
        <f t="shared" si="5"/>
        <v>0</v>
      </c>
      <c r="P382" s="18" t="s">
        <v>22</v>
      </c>
      <c r="Q382" s="23"/>
      <c r="R382" s="23"/>
    </row>
    <row r="383" spans="1:18" ht="15.75" x14ac:dyDescent="0.25">
      <c r="A383" s="14">
        <v>377</v>
      </c>
      <c r="B383" s="15" t="s">
        <v>620</v>
      </c>
      <c r="C383" s="20">
        <v>974060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7">
        <f t="shared" si="5"/>
        <v>0</v>
      </c>
      <c r="P383" s="18" t="s">
        <v>22</v>
      </c>
      <c r="Q383" s="23"/>
      <c r="R383" s="23"/>
    </row>
    <row r="384" spans="1:18" ht="15.75" x14ac:dyDescent="0.25">
      <c r="A384" s="14">
        <v>378</v>
      </c>
      <c r="B384" s="15" t="s">
        <v>621</v>
      </c>
      <c r="C384" s="20">
        <v>974069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7">
        <f t="shared" si="5"/>
        <v>0</v>
      </c>
      <c r="P384" s="18" t="s">
        <v>22</v>
      </c>
      <c r="Q384" s="23"/>
      <c r="R384" s="23"/>
    </row>
    <row r="385" spans="1:18" ht="15.75" x14ac:dyDescent="0.25">
      <c r="A385" s="14">
        <v>379</v>
      </c>
      <c r="B385" s="15" t="s">
        <v>622</v>
      </c>
      <c r="C385" s="20">
        <v>974072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7">
        <f t="shared" si="5"/>
        <v>0</v>
      </c>
      <c r="P385" s="18" t="s">
        <v>22</v>
      </c>
      <c r="Q385" s="23"/>
      <c r="R385" s="23"/>
    </row>
    <row r="386" spans="1:18" ht="15.75" x14ac:dyDescent="0.25">
      <c r="A386" s="14">
        <v>380</v>
      </c>
      <c r="B386" s="15" t="s">
        <v>623</v>
      </c>
      <c r="C386" s="20">
        <v>974170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7">
        <f t="shared" si="5"/>
        <v>0</v>
      </c>
      <c r="P386" s="18" t="s">
        <v>22</v>
      </c>
      <c r="Q386" s="23"/>
      <c r="R386" s="23"/>
    </row>
    <row r="387" spans="1:18" ht="15.75" x14ac:dyDescent="0.25">
      <c r="A387" s="14">
        <v>381</v>
      </c>
      <c r="B387" s="15" t="s">
        <v>624</v>
      </c>
      <c r="C387" s="14" t="s">
        <v>625</v>
      </c>
      <c r="D387" s="16"/>
      <c r="E387" s="16"/>
      <c r="F387" s="16"/>
      <c r="G387" s="16">
        <v>6000</v>
      </c>
      <c r="H387" s="16"/>
      <c r="I387" s="16"/>
      <c r="J387" s="16"/>
      <c r="K387" s="16"/>
      <c r="L387" s="16"/>
      <c r="M387" s="16"/>
      <c r="N387" s="16"/>
      <c r="O387" s="17">
        <f t="shared" si="5"/>
        <v>6000</v>
      </c>
      <c r="P387" s="18" t="s">
        <v>22</v>
      </c>
      <c r="Q387" s="23"/>
      <c r="R387" s="23"/>
    </row>
    <row r="388" spans="1:18" ht="15.75" x14ac:dyDescent="0.25">
      <c r="A388" s="14">
        <v>382</v>
      </c>
      <c r="B388" s="15" t="s">
        <v>626</v>
      </c>
      <c r="C388" s="14" t="s">
        <v>627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7">
        <f t="shared" si="5"/>
        <v>0</v>
      </c>
      <c r="P388" s="18" t="s">
        <v>22</v>
      </c>
      <c r="Q388" s="23"/>
      <c r="R388" s="23"/>
    </row>
    <row r="389" spans="1:18" ht="15.75" x14ac:dyDescent="0.25">
      <c r="A389" s="14">
        <v>383</v>
      </c>
      <c r="B389" s="15" t="s">
        <v>628</v>
      </c>
      <c r="C389" s="20">
        <v>974430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7">
        <f t="shared" si="5"/>
        <v>0</v>
      </c>
      <c r="P389" s="18" t="s">
        <v>22</v>
      </c>
      <c r="Q389" s="23"/>
      <c r="R389" s="23"/>
    </row>
    <row r="390" spans="1:18" ht="15.75" x14ac:dyDescent="0.25">
      <c r="A390" s="14">
        <v>384</v>
      </c>
      <c r="B390" s="15" t="s">
        <v>629</v>
      </c>
      <c r="C390" s="14" t="s">
        <v>630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7">
        <f t="shared" si="5"/>
        <v>0</v>
      </c>
      <c r="P390" s="18" t="s">
        <v>22</v>
      </c>
      <c r="Q390" s="23"/>
      <c r="R390" s="23"/>
    </row>
    <row r="391" spans="1:18" ht="15.75" x14ac:dyDescent="0.25">
      <c r="A391" s="14">
        <v>385</v>
      </c>
      <c r="B391" s="15" t="s">
        <v>631</v>
      </c>
      <c r="C391" s="14" t="s">
        <v>632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7">
        <f t="shared" ref="O391:O413" si="6">SUM(D391:N391)</f>
        <v>0</v>
      </c>
      <c r="P391" s="18" t="s">
        <v>22</v>
      </c>
      <c r="Q391" s="23"/>
      <c r="R391" s="23"/>
    </row>
    <row r="392" spans="1:18" ht="15.75" x14ac:dyDescent="0.25">
      <c r="A392" s="14">
        <v>386</v>
      </c>
      <c r="B392" s="15" t="s">
        <v>633</v>
      </c>
      <c r="C392" s="20">
        <v>974928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7">
        <f t="shared" si="6"/>
        <v>0</v>
      </c>
      <c r="P392" s="18" t="s">
        <v>22</v>
      </c>
      <c r="Q392" s="23"/>
      <c r="R392" s="23"/>
    </row>
    <row r="393" spans="1:18" ht="15.75" x14ac:dyDescent="0.25">
      <c r="A393" s="14">
        <v>387</v>
      </c>
      <c r="B393" s="15" t="s">
        <v>634</v>
      </c>
      <c r="C393" s="20">
        <v>975039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7">
        <f t="shared" si="6"/>
        <v>0</v>
      </c>
      <c r="P393" s="18" t="s">
        <v>22</v>
      </c>
      <c r="Q393" s="23"/>
      <c r="R393" s="23"/>
    </row>
    <row r="394" spans="1:18" ht="15.75" x14ac:dyDescent="0.25">
      <c r="A394" s="14">
        <v>388</v>
      </c>
      <c r="B394" s="15" t="s">
        <v>635</v>
      </c>
      <c r="C394" s="14" t="s">
        <v>636</v>
      </c>
      <c r="D394" s="16"/>
      <c r="E394" s="16">
        <v>20900</v>
      </c>
      <c r="F394" s="16">
        <f>178400+14600</f>
        <v>193000</v>
      </c>
      <c r="G394" s="16"/>
      <c r="H394" s="16">
        <v>44500</v>
      </c>
      <c r="I394" s="16"/>
      <c r="J394" s="16">
        <f>98800-3700-14800</f>
        <v>80300</v>
      </c>
      <c r="K394" s="16"/>
      <c r="L394" s="16">
        <f>67000+42000</f>
        <v>109000</v>
      </c>
      <c r="M394" s="16">
        <f>164300-700</f>
        <v>163600</v>
      </c>
      <c r="N394" s="16"/>
      <c r="O394" s="17">
        <f t="shared" si="6"/>
        <v>611300</v>
      </c>
      <c r="P394" s="18" t="s">
        <v>22</v>
      </c>
      <c r="Q394" s="23"/>
      <c r="R394" s="23"/>
    </row>
    <row r="395" spans="1:18" ht="15.75" x14ac:dyDescent="0.25">
      <c r="A395" s="14">
        <v>389</v>
      </c>
      <c r="B395" s="15" t="s">
        <v>637</v>
      </c>
      <c r="C395" s="20">
        <v>975189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7">
        <f t="shared" si="6"/>
        <v>0</v>
      </c>
      <c r="P395" s="18" t="s">
        <v>22</v>
      </c>
      <c r="Q395" s="23"/>
      <c r="R395" s="23"/>
    </row>
    <row r="396" spans="1:18" ht="15.75" x14ac:dyDescent="0.25">
      <c r="A396" s="14">
        <v>390</v>
      </c>
      <c r="B396" s="15" t="s">
        <v>638</v>
      </c>
      <c r="C396" s="20">
        <v>975206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7">
        <f t="shared" si="6"/>
        <v>0</v>
      </c>
      <c r="P396" s="18" t="s">
        <v>22</v>
      </c>
      <c r="Q396" s="23"/>
      <c r="R396" s="23"/>
    </row>
    <row r="397" spans="1:18" ht="15.75" x14ac:dyDescent="0.25">
      <c r="A397" s="14">
        <v>391</v>
      </c>
      <c r="B397" s="15" t="s">
        <v>639</v>
      </c>
      <c r="C397" s="20">
        <v>975246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7">
        <f t="shared" si="6"/>
        <v>0</v>
      </c>
      <c r="P397" s="18" t="s">
        <v>22</v>
      </c>
      <c r="Q397" s="23"/>
      <c r="R397" s="23"/>
    </row>
    <row r="398" spans="1:18" ht="15.75" x14ac:dyDescent="0.25">
      <c r="A398" s="14">
        <v>392</v>
      </c>
      <c r="B398" s="15" t="s">
        <v>640</v>
      </c>
      <c r="C398" s="20">
        <v>975306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7">
        <f t="shared" si="6"/>
        <v>0</v>
      </c>
      <c r="P398" s="18" t="s">
        <v>22</v>
      </c>
      <c r="Q398" s="23"/>
      <c r="R398" s="23"/>
    </row>
    <row r="399" spans="1:18" ht="15.75" x14ac:dyDescent="0.25">
      <c r="A399" s="14">
        <v>393</v>
      </c>
      <c r="B399" s="15" t="s">
        <v>641</v>
      </c>
      <c r="C399" s="20">
        <v>975326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7">
        <f t="shared" si="6"/>
        <v>0</v>
      </c>
      <c r="P399" s="18" t="s">
        <v>22</v>
      </c>
      <c r="Q399" s="23"/>
      <c r="R399" s="23"/>
    </row>
    <row r="400" spans="1:18" ht="15.75" x14ac:dyDescent="0.25">
      <c r="A400" s="14">
        <v>394</v>
      </c>
      <c r="B400" s="15" t="s">
        <v>642</v>
      </c>
      <c r="C400" s="20">
        <v>975384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7">
        <f t="shared" si="6"/>
        <v>0</v>
      </c>
      <c r="P400" s="18" t="s">
        <v>22</v>
      </c>
      <c r="Q400" s="23"/>
      <c r="R400" s="23"/>
    </row>
    <row r="401" spans="1:18" ht="15.75" x14ac:dyDescent="0.25">
      <c r="A401" s="14">
        <v>395</v>
      </c>
      <c r="B401" s="15" t="s">
        <v>643</v>
      </c>
      <c r="C401" s="20">
        <v>975392</v>
      </c>
      <c r="D401" s="16"/>
      <c r="E401" s="16"/>
      <c r="F401" s="16"/>
      <c r="G401" s="16">
        <v>32000</v>
      </c>
      <c r="H401" s="16"/>
      <c r="I401" s="16"/>
      <c r="J401" s="16"/>
      <c r="K401" s="16"/>
      <c r="L401" s="16">
        <v>15700</v>
      </c>
      <c r="M401" s="16"/>
      <c r="N401" s="16"/>
      <c r="O401" s="17">
        <f t="shared" si="6"/>
        <v>47700</v>
      </c>
      <c r="P401" s="18" t="s">
        <v>22</v>
      </c>
      <c r="Q401" s="23"/>
      <c r="R401" s="23"/>
    </row>
    <row r="402" spans="1:18" ht="15.75" x14ac:dyDescent="0.25">
      <c r="A402" s="14">
        <v>396</v>
      </c>
      <c r="B402" s="15" t="s">
        <v>644</v>
      </c>
      <c r="C402" s="14">
        <v>975486</v>
      </c>
      <c r="D402" s="16"/>
      <c r="E402" s="16"/>
      <c r="F402" s="16"/>
      <c r="G402" s="16"/>
      <c r="H402" s="16"/>
      <c r="I402" s="16"/>
      <c r="J402" s="16"/>
      <c r="K402" s="16">
        <f>136650-2400+41000</f>
        <v>175250</v>
      </c>
      <c r="L402" s="16"/>
      <c r="M402" s="16"/>
      <c r="N402" s="16"/>
      <c r="O402" s="17">
        <f t="shared" si="6"/>
        <v>175250</v>
      </c>
      <c r="P402" s="18" t="s">
        <v>22</v>
      </c>
      <c r="Q402" s="23"/>
      <c r="R402" s="23"/>
    </row>
    <row r="403" spans="1:18" ht="15.75" x14ac:dyDescent="0.25">
      <c r="A403" s="14">
        <v>397</v>
      </c>
      <c r="B403" s="15" t="s">
        <v>645</v>
      </c>
      <c r="C403" s="14">
        <v>975795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7">
        <f t="shared" si="6"/>
        <v>0</v>
      </c>
      <c r="P403" s="18" t="s">
        <v>22</v>
      </c>
      <c r="Q403" s="23"/>
      <c r="R403" s="23"/>
    </row>
    <row r="404" spans="1:18" ht="15.75" x14ac:dyDescent="0.25">
      <c r="A404" s="14">
        <v>398</v>
      </c>
      <c r="B404" s="15" t="s">
        <v>646</v>
      </c>
      <c r="C404" s="14">
        <v>976579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7">
        <f t="shared" si="6"/>
        <v>0</v>
      </c>
      <c r="P404" s="18" t="s">
        <v>22</v>
      </c>
      <c r="Q404" s="23"/>
      <c r="R404" s="23"/>
    </row>
    <row r="405" spans="1:18" ht="15.75" x14ac:dyDescent="0.25">
      <c r="A405" s="14">
        <v>399</v>
      </c>
      <c r="B405" s="15" t="s">
        <v>647</v>
      </c>
      <c r="C405" s="14" t="s">
        <v>648</v>
      </c>
      <c r="D405" s="16"/>
      <c r="E405" s="16"/>
      <c r="F405" s="16"/>
      <c r="G405" s="16"/>
      <c r="H405" s="16"/>
      <c r="I405" s="16"/>
      <c r="J405" s="16"/>
      <c r="K405" s="16">
        <f>160150-4200</f>
        <v>155950</v>
      </c>
      <c r="L405" s="16"/>
      <c r="M405" s="16"/>
      <c r="N405" s="16"/>
      <c r="O405" s="17">
        <f t="shared" si="6"/>
        <v>155950</v>
      </c>
      <c r="P405" s="18" t="s">
        <v>22</v>
      </c>
      <c r="Q405" s="23"/>
      <c r="R405" s="23"/>
    </row>
    <row r="406" spans="1:18" ht="15.75" x14ac:dyDescent="0.25">
      <c r="A406" s="14">
        <v>400</v>
      </c>
      <c r="B406" s="15" t="s">
        <v>649</v>
      </c>
      <c r="C406" s="14" t="s">
        <v>650</v>
      </c>
      <c r="D406" s="16"/>
      <c r="E406" s="16">
        <f>84100+21000</f>
        <v>105100</v>
      </c>
      <c r="F406" s="16"/>
      <c r="G406" s="16"/>
      <c r="H406" s="16"/>
      <c r="I406" s="16"/>
      <c r="J406" s="16">
        <v>33600</v>
      </c>
      <c r="K406" s="16"/>
      <c r="L406" s="16"/>
      <c r="M406" s="16">
        <v>21900</v>
      </c>
      <c r="N406" s="16"/>
      <c r="O406" s="17">
        <f t="shared" si="6"/>
        <v>160600</v>
      </c>
      <c r="P406" s="18" t="s">
        <v>22</v>
      </c>
      <c r="Q406" s="23"/>
      <c r="R406" s="23"/>
    </row>
    <row r="407" spans="1:18" ht="15.75" x14ac:dyDescent="0.25">
      <c r="A407" s="14">
        <v>401</v>
      </c>
      <c r="B407" s="15" t="s">
        <v>651</v>
      </c>
      <c r="C407" s="20">
        <v>980115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7">
        <f t="shared" si="6"/>
        <v>0</v>
      </c>
      <c r="P407" s="18" t="s">
        <v>22</v>
      </c>
      <c r="Q407" s="23"/>
      <c r="R407" s="23"/>
    </row>
    <row r="408" spans="1:18" ht="15.75" x14ac:dyDescent="0.25">
      <c r="A408" s="14">
        <v>402</v>
      </c>
      <c r="B408" s="15" t="s">
        <v>652</v>
      </c>
      <c r="C408" s="20">
        <v>980193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7">
        <f t="shared" si="6"/>
        <v>0</v>
      </c>
      <c r="P408" s="18" t="s">
        <v>22</v>
      </c>
      <c r="Q408" s="23"/>
      <c r="R408" s="23"/>
    </row>
    <row r="409" spans="1:18" ht="15.75" x14ac:dyDescent="0.25">
      <c r="A409" s="14">
        <v>403</v>
      </c>
      <c r="B409" s="15" t="s">
        <v>653</v>
      </c>
      <c r="C409" s="20">
        <v>980801</v>
      </c>
      <c r="D409" s="16"/>
      <c r="E409" s="16"/>
      <c r="F409" s="16"/>
      <c r="G409" s="16"/>
      <c r="H409" s="16"/>
      <c r="I409" s="16"/>
      <c r="J409" s="16"/>
      <c r="K409" s="16">
        <v>98900</v>
      </c>
      <c r="L409" s="16"/>
      <c r="M409" s="16"/>
      <c r="N409" s="16"/>
      <c r="O409" s="17">
        <f t="shared" si="6"/>
        <v>98900</v>
      </c>
      <c r="P409" s="18" t="s">
        <v>22</v>
      </c>
      <c r="Q409" s="23"/>
      <c r="R409" s="23"/>
    </row>
    <row r="410" spans="1:18" ht="15.75" x14ac:dyDescent="0.25">
      <c r="A410" s="14">
        <v>404</v>
      </c>
      <c r="B410" s="15" t="s">
        <v>654</v>
      </c>
      <c r="C410" s="14" t="s">
        <v>655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7">
        <f t="shared" si="6"/>
        <v>0</v>
      </c>
      <c r="P410" s="18" t="s">
        <v>22</v>
      </c>
      <c r="Q410" s="23"/>
      <c r="R410" s="23"/>
    </row>
    <row r="411" spans="1:18" ht="15.75" x14ac:dyDescent="0.25">
      <c r="A411" s="14">
        <v>405</v>
      </c>
      <c r="B411" s="15"/>
      <c r="C411" s="20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7">
        <f t="shared" si="6"/>
        <v>0</v>
      </c>
      <c r="P411" s="18" t="s">
        <v>22</v>
      </c>
      <c r="Q411" s="23"/>
      <c r="R411" s="23"/>
    </row>
    <row r="412" spans="1:18" ht="15.75" x14ac:dyDescent="0.25">
      <c r="A412" s="14">
        <v>406</v>
      </c>
      <c r="B412" s="15"/>
      <c r="C412" s="20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7">
        <f t="shared" si="6"/>
        <v>0</v>
      </c>
      <c r="P412" s="18" t="s">
        <v>22</v>
      </c>
      <c r="Q412" s="23"/>
      <c r="R412" s="23"/>
    </row>
    <row r="413" spans="1:18" ht="15.75" x14ac:dyDescent="0.25">
      <c r="A413" s="14"/>
      <c r="B413" s="14" t="s">
        <v>656</v>
      </c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7">
        <f t="shared" si="6"/>
        <v>0</v>
      </c>
      <c r="P413" s="18" t="s">
        <v>22</v>
      </c>
      <c r="Q413" s="24"/>
      <c r="R413" s="24"/>
    </row>
    <row r="414" spans="1:18" ht="15.75" x14ac:dyDescent="0.25">
      <c r="A414" s="14"/>
      <c r="B414" s="25"/>
      <c r="C414" s="25"/>
      <c r="D414" s="26">
        <f>SUM(D7:D413)</f>
        <v>634050</v>
      </c>
      <c r="E414" s="26">
        <f t="shared" ref="E414:N414" si="7">SUM(E7:E413)</f>
        <v>1748100</v>
      </c>
      <c r="F414" s="26">
        <f t="shared" si="7"/>
        <v>2228600</v>
      </c>
      <c r="G414" s="26">
        <f t="shared" si="7"/>
        <v>808100</v>
      </c>
      <c r="H414" s="26">
        <f t="shared" si="7"/>
        <v>1002100</v>
      </c>
      <c r="I414" s="26">
        <f t="shared" si="7"/>
        <v>545200</v>
      </c>
      <c r="J414" s="26">
        <f t="shared" si="7"/>
        <v>1496650</v>
      </c>
      <c r="K414" s="26">
        <f t="shared" si="7"/>
        <v>897400</v>
      </c>
      <c r="L414" s="26">
        <f t="shared" si="7"/>
        <v>926900</v>
      </c>
      <c r="M414" s="26">
        <f t="shared" si="7"/>
        <v>968900</v>
      </c>
      <c r="N414" s="26">
        <f t="shared" si="7"/>
        <v>547000</v>
      </c>
      <c r="O414" s="26">
        <f>SUM(O7:O413)</f>
        <v>11803000</v>
      </c>
      <c r="P414" s="27"/>
      <c r="Q414" s="27"/>
      <c r="R414" s="27"/>
    </row>
    <row r="415" spans="1:18" ht="15.75" x14ac:dyDescent="0.25">
      <c r="A415" s="28"/>
      <c r="B415" s="29"/>
      <c r="C415" s="30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2"/>
      <c r="P415" s="4"/>
      <c r="Q415" s="4"/>
      <c r="R415" s="4"/>
    </row>
    <row r="416" spans="1:18" ht="15.75" x14ac:dyDescent="0.25">
      <c r="A416" s="33"/>
      <c r="B416" s="34"/>
      <c r="C416" s="3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4"/>
      <c r="P416" s="4"/>
      <c r="Q416" s="4"/>
      <c r="R416" s="4"/>
    </row>
    <row r="417" spans="1:18" ht="15.75" x14ac:dyDescent="0.25">
      <c r="A417" s="33"/>
      <c r="B417" s="35"/>
      <c r="C417" s="35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4"/>
      <c r="P417" s="4"/>
      <c r="Q417" s="4"/>
      <c r="R417" s="4"/>
    </row>
    <row r="418" spans="1:18" ht="15.75" x14ac:dyDescent="0.25">
      <c r="A418" s="37" t="s">
        <v>657</v>
      </c>
      <c r="B418" s="4"/>
      <c r="C418" s="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4"/>
      <c r="P418" s="4"/>
      <c r="Q418" s="4"/>
      <c r="R418" s="4"/>
    </row>
    <row r="419" spans="1:18" ht="15.75" x14ac:dyDescent="0.25">
      <c r="A419" s="33"/>
      <c r="B419" s="4"/>
      <c r="C419" s="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4"/>
      <c r="P419" s="4"/>
      <c r="Q419" s="4"/>
      <c r="R419" s="4"/>
    </row>
    <row r="420" spans="1:18" ht="15.75" x14ac:dyDescent="0.25">
      <c r="A420" s="33"/>
      <c r="B420" s="38" t="s">
        <v>658</v>
      </c>
      <c r="C420" s="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4"/>
      <c r="P420" s="4"/>
      <c r="Q420" s="4"/>
      <c r="R420" s="4"/>
    </row>
    <row r="421" spans="1:18" ht="15.75" x14ac:dyDescent="0.25">
      <c r="A421" s="10" t="s">
        <v>17</v>
      </c>
      <c r="B421" s="10" t="s">
        <v>0</v>
      </c>
      <c r="C421" s="10" t="s">
        <v>1</v>
      </c>
      <c r="D421" s="11">
        <v>43132</v>
      </c>
      <c r="E421" s="11">
        <v>43133</v>
      </c>
      <c r="F421" s="11">
        <v>43136</v>
      </c>
      <c r="G421" s="11">
        <v>43137</v>
      </c>
      <c r="H421" s="11">
        <v>43138</v>
      </c>
      <c r="I421" s="11">
        <v>43139</v>
      </c>
      <c r="J421" s="11">
        <v>43140</v>
      </c>
      <c r="K421" s="11">
        <v>43143</v>
      </c>
      <c r="L421" s="11">
        <v>43144</v>
      </c>
      <c r="M421" s="11">
        <v>43145</v>
      </c>
      <c r="N421" s="11">
        <v>43146</v>
      </c>
      <c r="O421" s="12" t="s">
        <v>2</v>
      </c>
      <c r="P421" s="10" t="s">
        <v>18</v>
      </c>
      <c r="Q421" s="10" t="s">
        <v>3</v>
      </c>
      <c r="R421" s="10" t="s">
        <v>19</v>
      </c>
    </row>
    <row r="422" spans="1:18" ht="15.75" x14ac:dyDescent="0.25">
      <c r="A422" s="13"/>
      <c r="B422" s="13"/>
      <c r="C422" s="13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40"/>
      <c r="P422" s="13"/>
      <c r="Q422" s="13" t="s">
        <v>4</v>
      </c>
      <c r="R422" s="13"/>
    </row>
    <row r="423" spans="1:18" ht="15.75" x14ac:dyDescent="0.25">
      <c r="A423" s="14">
        <v>1</v>
      </c>
      <c r="B423" s="15" t="s">
        <v>79</v>
      </c>
      <c r="C423" s="14" t="s">
        <v>80</v>
      </c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2">
        <f t="shared" ref="O423:O486" si="8">SUM(D423:N423)</f>
        <v>0</v>
      </c>
      <c r="P423" s="15"/>
      <c r="Q423" s="15"/>
      <c r="R423" s="15"/>
    </row>
    <row r="424" spans="1:18" ht="15.75" x14ac:dyDescent="0.25">
      <c r="A424" s="14">
        <v>2</v>
      </c>
      <c r="B424" s="15" t="s">
        <v>659</v>
      </c>
      <c r="C424" s="20">
        <v>973845</v>
      </c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2">
        <f t="shared" si="8"/>
        <v>0</v>
      </c>
      <c r="P424" s="15"/>
      <c r="Q424" s="15"/>
      <c r="R424" s="15"/>
    </row>
    <row r="425" spans="1:18" ht="15.75" x14ac:dyDescent="0.25">
      <c r="A425" s="14">
        <v>3</v>
      </c>
      <c r="B425" s="15" t="s">
        <v>442</v>
      </c>
      <c r="C425" s="14" t="s">
        <v>443</v>
      </c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2">
        <f t="shared" si="8"/>
        <v>0</v>
      </c>
      <c r="P425" s="15"/>
      <c r="Q425" s="15"/>
      <c r="R425" s="15"/>
    </row>
    <row r="426" spans="1:18" ht="15.75" x14ac:dyDescent="0.25">
      <c r="A426" s="14">
        <v>4</v>
      </c>
      <c r="B426" s="15" t="s">
        <v>161</v>
      </c>
      <c r="C426" s="14" t="s">
        <v>5</v>
      </c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2">
        <f t="shared" si="8"/>
        <v>0</v>
      </c>
      <c r="P426" s="15"/>
      <c r="Q426" s="15"/>
      <c r="R426" s="15"/>
    </row>
    <row r="427" spans="1:18" ht="15.75" x14ac:dyDescent="0.25">
      <c r="A427" s="14">
        <v>5</v>
      </c>
      <c r="B427" s="15" t="s">
        <v>596</v>
      </c>
      <c r="C427" s="14" t="s">
        <v>597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2">
        <f t="shared" si="8"/>
        <v>0</v>
      </c>
      <c r="P427" s="15"/>
      <c r="Q427" s="15"/>
      <c r="R427" s="15"/>
    </row>
    <row r="428" spans="1:18" ht="15.75" x14ac:dyDescent="0.25">
      <c r="A428" s="14">
        <v>6</v>
      </c>
      <c r="B428" s="15" t="s">
        <v>354</v>
      </c>
      <c r="C428" s="14" t="s">
        <v>355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2">
        <f t="shared" si="8"/>
        <v>0</v>
      </c>
      <c r="P428" s="15"/>
      <c r="Q428" s="15"/>
      <c r="R428" s="15"/>
    </row>
    <row r="429" spans="1:18" ht="15.75" x14ac:dyDescent="0.25">
      <c r="A429" s="14">
        <v>7</v>
      </c>
      <c r="B429" s="15" t="s">
        <v>510</v>
      </c>
      <c r="C429" s="14" t="s">
        <v>511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2">
        <f t="shared" si="8"/>
        <v>0</v>
      </c>
      <c r="P429" s="15"/>
      <c r="Q429" s="15"/>
      <c r="R429" s="15"/>
    </row>
    <row r="430" spans="1:18" ht="15.75" x14ac:dyDescent="0.25">
      <c r="A430" s="14">
        <v>8</v>
      </c>
      <c r="B430" s="15" t="s">
        <v>616</v>
      </c>
      <c r="C430" s="14" t="s">
        <v>617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2">
        <f t="shared" si="8"/>
        <v>0</v>
      </c>
      <c r="P430" s="15"/>
      <c r="Q430" s="15"/>
      <c r="R430" s="15"/>
    </row>
    <row r="431" spans="1:18" ht="15.75" x14ac:dyDescent="0.25">
      <c r="A431" s="14">
        <v>9</v>
      </c>
      <c r="B431" s="15" t="s">
        <v>7</v>
      </c>
      <c r="C431" s="14" t="s">
        <v>221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2">
        <f t="shared" si="8"/>
        <v>0</v>
      </c>
      <c r="P431" s="15"/>
      <c r="Q431" s="15"/>
      <c r="R431" s="15"/>
    </row>
    <row r="432" spans="1:18" ht="15.75" x14ac:dyDescent="0.25">
      <c r="A432" s="14">
        <v>10</v>
      </c>
      <c r="B432" s="15" t="s">
        <v>341</v>
      </c>
      <c r="C432" s="14" t="s">
        <v>342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2">
        <f t="shared" si="8"/>
        <v>0</v>
      </c>
      <c r="P432" s="15"/>
      <c r="Q432" s="15"/>
      <c r="R432" s="15"/>
    </row>
    <row r="433" spans="1:18" ht="15.75" x14ac:dyDescent="0.25">
      <c r="A433" s="14">
        <v>11</v>
      </c>
      <c r="B433" s="15" t="s">
        <v>292</v>
      </c>
      <c r="C433" s="14">
        <v>902540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2">
        <f t="shared" si="8"/>
        <v>0</v>
      </c>
      <c r="P433" s="15"/>
      <c r="Q433" s="15"/>
      <c r="R433" s="15"/>
    </row>
    <row r="434" spans="1:18" ht="15.75" x14ac:dyDescent="0.25">
      <c r="A434" s="14">
        <v>12</v>
      </c>
      <c r="B434" s="15" t="s">
        <v>274</v>
      </c>
      <c r="C434" s="14" t="s">
        <v>275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2">
        <f t="shared" si="8"/>
        <v>0</v>
      </c>
      <c r="P434" s="15"/>
      <c r="Q434" s="15"/>
      <c r="R434" s="15"/>
    </row>
    <row r="435" spans="1:18" ht="15.75" x14ac:dyDescent="0.25">
      <c r="A435" s="14">
        <v>13</v>
      </c>
      <c r="B435" s="15" t="s">
        <v>433</v>
      </c>
      <c r="C435" s="20" t="s">
        <v>434</v>
      </c>
      <c r="D435" s="41"/>
      <c r="E435" s="41">
        <v>95000</v>
      </c>
      <c r="F435" s="41"/>
      <c r="G435" s="41"/>
      <c r="H435" s="41"/>
      <c r="I435" s="41"/>
      <c r="J435" s="41"/>
      <c r="K435" s="41"/>
      <c r="L435" s="41"/>
      <c r="M435" s="41"/>
      <c r="N435" s="41"/>
      <c r="O435" s="42">
        <f t="shared" si="8"/>
        <v>95000</v>
      </c>
      <c r="P435" s="15"/>
      <c r="Q435" s="15"/>
      <c r="R435" s="15"/>
    </row>
    <row r="436" spans="1:18" ht="15.75" x14ac:dyDescent="0.25">
      <c r="A436" s="14">
        <v>14</v>
      </c>
      <c r="B436" s="15" t="s">
        <v>35</v>
      </c>
      <c r="C436" s="14" t="s">
        <v>36</v>
      </c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2">
        <f t="shared" si="8"/>
        <v>0</v>
      </c>
      <c r="P436" s="15"/>
      <c r="Q436" s="15"/>
      <c r="R436" s="15"/>
    </row>
    <row r="437" spans="1:18" ht="15.75" x14ac:dyDescent="0.25">
      <c r="A437" s="14">
        <v>15</v>
      </c>
      <c r="B437" s="15" t="s">
        <v>286</v>
      </c>
      <c r="C437" s="14" t="s">
        <v>287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2">
        <f t="shared" si="8"/>
        <v>0</v>
      </c>
      <c r="P437" s="15"/>
      <c r="Q437" s="15"/>
      <c r="R437" s="15"/>
    </row>
    <row r="438" spans="1:18" ht="15.75" x14ac:dyDescent="0.25">
      <c r="A438" s="14">
        <v>16</v>
      </c>
      <c r="B438" s="15" t="s">
        <v>660</v>
      </c>
      <c r="C438" s="20" t="s">
        <v>34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2">
        <f t="shared" si="8"/>
        <v>0</v>
      </c>
      <c r="P438" s="15"/>
      <c r="Q438" s="15"/>
      <c r="R438" s="15"/>
    </row>
    <row r="439" spans="1:18" ht="15.75" x14ac:dyDescent="0.25">
      <c r="A439" s="14">
        <v>17</v>
      </c>
      <c r="B439" s="15" t="s">
        <v>629</v>
      </c>
      <c r="C439" s="14" t="s">
        <v>630</v>
      </c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2">
        <f t="shared" si="8"/>
        <v>0</v>
      </c>
      <c r="P439" s="15"/>
      <c r="Q439" s="15"/>
      <c r="R439" s="15"/>
    </row>
    <row r="440" spans="1:18" ht="15.75" x14ac:dyDescent="0.25">
      <c r="A440" s="14">
        <v>18</v>
      </c>
      <c r="B440" s="15" t="s">
        <v>378</v>
      </c>
      <c r="C440" s="14">
        <v>913622</v>
      </c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2">
        <f t="shared" si="8"/>
        <v>0</v>
      </c>
      <c r="P440" s="15"/>
      <c r="Q440" s="15"/>
      <c r="R440" s="15"/>
    </row>
    <row r="441" spans="1:18" ht="15.75" x14ac:dyDescent="0.25">
      <c r="A441" s="14">
        <v>19</v>
      </c>
      <c r="B441" s="15" t="s">
        <v>452</v>
      </c>
      <c r="C441" s="20">
        <v>950020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2">
        <f t="shared" si="8"/>
        <v>0</v>
      </c>
      <c r="P441" s="15"/>
      <c r="Q441" s="15"/>
      <c r="R441" s="15"/>
    </row>
    <row r="442" spans="1:18" ht="15.75" x14ac:dyDescent="0.25">
      <c r="A442" s="14">
        <v>20</v>
      </c>
      <c r="B442" s="15" t="s">
        <v>87</v>
      </c>
      <c r="C442" s="20" t="s">
        <v>88</v>
      </c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2">
        <f t="shared" si="8"/>
        <v>0</v>
      </c>
      <c r="P442" s="15"/>
      <c r="Q442" s="15"/>
      <c r="R442" s="15"/>
    </row>
    <row r="443" spans="1:18" ht="15.75" x14ac:dyDescent="0.25">
      <c r="A443" s="14">
        <v>21</v>
      </c>
      <c r="B443" s="15" t="s">
        <v>198</v>
      </c>
      <c r="C443" s="20">
        <v>896480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2">
        <f t="shared" si="8"/>
        <v>0</v>
      </c>
      <c r="P443" s="15"/>
      <c r="Q443" s="15"/>
      <c r="R443" s="15"/>
    </row>
    <row r="444" spans="1:18" ht="15.75" x14ac:dyDescent="0.25">
      <c r="A444" s="14">
        <v>22</v>
      </c>
      <c r="B444" s="15" t="s">
        <v>661</v>
      </c>
      <c r="C444" s="20">
        <v>970654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2">
        <f t="shared" si="8"/>
        <v>0</v>
      </c>
      <c r="P444" s="15"/>
      <c r="Q444" s="15"/>
      <c r="R444" s="15"/>
    </row>
    <row r="445" spans="1:18" ht="15.75" x14ac:dyDescent="0.25">
      <c r="A445" s="14">
        <v>23</v>
      </c>
      <c r="B445" s="15" t="s">
        <v>592</v>
      </c>
      <c r="C445" s="20">
        <v>973204</v>
      </c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2">
        <f t="shared" si="8"/>
        <v>0</v>
      </c>
      <c r="P445" s="15"/>
      <c r="Q445" s="15"/>
      <c r="R445" s="15"/>
    </row>
    <row r="446" spans="1:18" ht="15.75" x14ac:dyDescent="0.25">
      <c r="A446" s="14">
        <v>24</v>
      </c>
      <c r="B446" s="15" t="s">
        <v>117</v>
      </c>
      <c r="C446" s="20" t="s">
        <v>118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2">
        <f t="shared" si="8"/>
        <v>0</v>
      </c>
      <c r="P446" s="15"/>
      <c r="Q446" s="15"/>
      <c r="R446" s="15"/>
    </row>
    <row r="447" spans="1:18" ht="15.75" x14ac:dyDescent="0.25">
      <c r="A447" s="14">
        <v>25</v>
      </c>
      <c r="B447" s="15" t="s">
        <v>662</v>
      </c>
      <c r="C447" s="20">
        <v>900257</v>
      </c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2">
        <f t="shared" si="8"/>
        <v>0</v>
      </c>
      <c r="P447" s="15"/>
      <c r="Q447" s="15"/>
      <c r="R447" s="15"/>
    </row>
    <row r="448" spans="1:18" ht="15.75" x14ac:dyDescent="0.25">
      <c r="A448" s="14">
        <v>26</v>
      </c>
      <c r="B448" s="15" t="s">
        <v>646</v>
      </c>
      <c r="C448" s="20">
        <v>976579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2">
        <f t="shared" si="8"/>
        <v>0</v>
      </c>
      <c r="P448" s="15"/>
      <c r="Q448" s="15"/>
      <c r="R448" s="15"/>
    </row>
    <row r="449" spans="1:18" ht="15.75" x14ac:dyDescent="0.25">
      <c r="A449" s="14">
        <v>27</v>
      </c>
      <c r="B449" s="15" t="s">
        <v>8</v>
      </c>
      <c r="C449" s="20">
        <v>901149</v>
      </c>
      <c r="D449" s="41"/>
      <c r="E449" s="41"/>
      <c r="F449" s="41">
        <v>206000</v>
      </c>
      <c r="G449" s="41"/>
      <c r="H449" s="41"/>
      <c r="I449" s="41"/>
      <c r="J449" s="41"/>
      <c r="K449" s="41"/>
      <c r="L449" s="41"/>
      <c r="M449" s="41"/>
      <c r="N449" s="41"/>
      <c r="O449" s="42">
        <f t="shared" si="8"/>
        <v>206000</v>
      </c>
      <c r="P449" s="15"/>
      <c r="Q449" s="15"/>
      <c r="R449" s="15"/>
    </row>
    <row r="450" spans="1:18" ht="15.75" x14ac:dyDescent="0.25">
      <c r="A450" s="14">
        <v>28</v>
      </c>
      <c r="B450" s="15" t="s">
        <v>663</v>
      </c>
      <c r="C450" s="20" t="s">
        <v>76</v>
      </c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2">
        <f t="shared" si="8"/>
        <v>0</v>
      </c>
      <c r="P450" s="15"/>
      <c r="Q450" s="15"/>
      <c r="R450" s="15"/>
    </row>
    <row r="451" spans="1:18" ht="15.75" x14ac:dyDescent="0.25">
      <c r="A451" s="14">
        <v>29</v>
      </c>
      <c r="B451" s="15" t="s">
        <v>572</v>
      </c>
      <c r="C451" s="20">
        <v>972131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2">
        <f t="shared" si="8"/>
        <v>0</v>
      </c>
      <c r="P451" s="15"/>
      <c r="Q451" s="15"/>
      <c r="R451" s="15"/>
    </row>
    <row r="452" spans="1:18" ht="15.75" x14ac:dyDescent="0.25">
      <c r="A452" s="14">
        <v>30</v>
      </c>
      <c r="B452" s="15" t="s">
        <v>514</v>
      </c>
      <c r="C452" s="20">
        <v>963185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2">
        <f t="shared" si="8"/>
        <v>0</v>
      </c>
      <c r="P452" s="15"/>
      <c r="Q452" s="15"/>
      <c r="R452" s="15"/>
    </row>
    <row r="453" spans="1:18" ht="15.75" x14ac:dyDescent="0.25">
      <c r="A453" s="14">
        <v>31</v>
      </c>
      <c r="B453" s="15" t="s">
        <v>319</v>
      </c>
      <c r="C453" s="20">
        <v>910476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2">
        <f t="shared" si="8"/>
        <v>0</v>
      </c>
      <c r="P453" s="15"/>
      <c r="Q453" s="15"/>
      <c r="R453" s="15"/>
    </row>
    <row r="454" spans="1:18" ht="15.75" x14ac:dyDescent="0.25">
      <c r="A454" s="14">
        <v>32</v>
      </c>
      <c r="B454" s="15" t="s">
        <v>45</v>
      </c>
      <c r="C454" s="20" t="s">
        <v>46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2">
        <f t="shared" si="8"/>
        <v>0</v>
      </c>
      <c r="P454" s="15"/>
      <c r="Q454" s="15"/>
      <c r="R454" s="15"/>
    </row>
    <row r="455" spans="1:18" ht="15.75" x14ac:dyDescent="0.25">
      <c r="A455" s="14">
        <v>33</v>
      </c>
      <c r="B455" s="15" t="s">
        <v>470</v>
      </c>
      <c r="C455" s="20">
        <v>960929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2">
        <f t="shared" si="8"/>
        <v>0</v>
      </c>
      <c r="P455" s="15"/>
      <c r="Q455" s="15"/>
      <c r="R455" s="15"/>
    </row>
    <row r="456" spans="1:18" ht="15.75" x14ac:dyDescent="0.25">
      <c r="A456" s="14">
        <v>34</v>
      </c>
      <c r="B456" s="15" t="s">
        <v>664</v>
      </c>
      <c r="C456" s="20" t="s">
        <v>74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2">
        <f t="shared" si="8"/>
        <v>0</v>
      </c>
      <c r="P456" s="15"/>
      <c r="Q456" s="15"/>
      <c r="R456" s="15"/>
    </row>
    <row r="457" spans="1:18" ht="15.75" x14ac:dyDescent="0.25">
      <c r="A457" s="14">
        <v>35</v>
      </c>
      <c r="B457" s="15" t="s">
        <v>526</v>
      </c>
      <c r="C457" s="20">
        <v>963713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2">
        <f t="shared" si="8"/>
        <v>0</v>
      </c>
      <c r="P457" s="15"/>
      <c r="Q457" s="15"/>
      <c r="R457" s="15"/>
    </row>
    <row r="458" spans="1:18" ht="15.75" x14ac:dyDescent="0.25">
      <c r="A458" s="14">
        <v>36</v>
      </c>
      <c r="B458" s="15" t="s">
        <v>317</v>
      </c>
      <c r="C458" s="20">
        <v>910250</v>
      </c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2">
        <f t="shared" si="8"/>
        <v>0</v>
      </c>
      <c r="P458" s="15"/>
      <c r="Q458" s="15"/>
      <c r="R458" s="15"/>
    </row>
    <row r="459" spans="1:18" ht="15.75" x14ac:dyDescent="0.25">
      <c r="A459" s="14">
        <v>37</v>
      </c>
      <c r="B459" s="15" t="s">
        <v>282</v>
      </c>
      <c r="C459" s="20">
        <v>902254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2">
        <f t="shared" si="8"/>
        <v>0</v>
      </c>
      <c r="P459" s="15"/>
      <c r="Q459" s="15"/>
      <c r="R459" s="15"/>
    </row>
    <row r="460" spans="1:18" ht="15.75" x14ac:dyDescent="0.25">
      <c r="A460" s="14">
        <v>38</v>
      </c>
      <c r="B460" s="15" t="s">
        <v>665</v>
      </c>
      <c r="C460" s="20">
        <v>898343</v>
      </c>
      <c r="D460" s="41"/>
      <c r="E460" s="41"/>
      <c r="F460" s="41"/>
      <c r="G460" s="41"/>
      <c r="H460" s="41"/>
      <c r="I460" s="41"/>
      <c r="J460" s="41">
        <v>122000</v>
      </c>
      <c r="K460" s="41"/>
      <c r="L460" s="41"/>
      <c r="M460" s="41"/>
      <c r="N460" s="41"/>
      <c r="O460" s="42">
        <f t="shared" si="8"/>
        <v>122000</v>
      </c>
      <c r="P460" s="15"/>
      <c r="Q460" s="15"/>
      <c r="R460" s="15"/>
    </row>
    <row r="461" spans="1:18" ht="15.75" x14ac:dyDescent="0.25">
      <c r="A461" s="14">
        <v>39</v>
      </c>
      <c r="B461" s="15" t="s">
        <v>71</v>
      </c>
      <c r="C461" s="20" t="s">
        <v>72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2">
        <f t="shared" si="8"/>
        <v>0</v>
      </c>
      <c r="P461" s="15"/>
      <c r="Q461" s="15"/>
      <c r="R461" s="15"/>
    </row>
    <row r="462" spans="1:18" ht="15.75" x14ac:dyDescent="0.25">
      <c r="A462" s="14">
        <v>40</v>
      </c>
      <c r="B462" s="15" t="s">
        <v>666</v>
      </c>
      <c r="C462" s="20">
        <v>973200</v>
      </c>
      <c r="D462" s="41"/>
      <c r="E462" s="41"/>
      <c r="F462" s="41"/>
      <c r="G462" s="41"/>
      <c r="H462" s="41">
        <v>135000</v>
      </c>
      <c r="I462" s="41"/>
      <c r="J462" s="41"/>
      <c r="K462" s="41"/>
      <c r="L462" s="41"/>
      <c r="M462" s="41"/>
      <c r="N462" s="41"/>
      <c r="O462" s="42">
        <f t="shared" si="8"/>
        <v>135000</v>
      </c>
      <c r="P462" s="15"/>
      <c r="Q462" s="15"/>
      <c r="R462" s="15"/>
    </row>
    <row r="463" spans="1:18" ht="15.75" x14ac:dyDescent="0.25">
      <c r="A463" s="14">
        <v>41</v>
      </c>
      <c r="B463" s="15" t="s">
        <v>667</v>
      </c>
      <c r="C463" s="20">
        <v>920216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2">
        <f t="shared" si="8"/>
        <v>0</v>
      </c>
      <c r="P463" s="15"/>
      <c r="Q463" s="15"/>
      <c r="R463" s="15"/>
    </row>
    <row r="464" spans="1:18" ht="15.75" x14ac:dyDescent="0.25">
      <c r="A464" s="14">
        <v>42</v>
      </c>
      <c r="B464" s="15" t="s">
        <v>668</v>
      </c>
      <c r="C464" s="20">
        <v>900781</v>
      </c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2">
        <f t="shared" si="8"/>
        <v>0</v>
      </c>
      <c r="P464" s="15"/>
      <c r="Q464" s="15"/>
      <c r="R464" s="15"/>
    </row>
    <row r="465" spans="1:18" ht="15.75" x14ac:dyDescent="0.25">
      <c r="A465" s="14">
        <v>43</v>
      </c>
      <c r="B465" s="15" t="s">
        <v>121</v>
      </c>
      <c r="C465" s="20" t="s">
        <v>122</v>
      </c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2">
        <f t="shared" si="8"/>
        <v>0</v>
      </c>
      <c r="P465" s="15"/>
      <c r="Q465" s="15"/>
      <c r="R465" s="15"/>
    </row>
    <row r="466" spans="1:18" ht="15.75" x14ac:dyDescent="0.25">
      <c r="A466" s="14">
        <v>44</v>
      </c>
      <c r="B466" s="15" t="s">
        <v>669</v>
      </c>
      <c r="C466" s="20">
        <v>899557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2">
        <f t="shared" si="8"/>
        <v>0</v>
      </c>
      <c r="P466" s="15"/>
      <c r="Q466" s="15"/>
      <c r="R466" s="15"/>
    </row>
    <row r="467" spans="1:18" ht="15.75" x14ac:dyDescent="0.25">
      <c r="A467" s="14">
        <v>45</v>
      </c>
      <c r="B467" s="15" t="s">
        <v>670</v>
      </c>
      <c r="C467" s="20">
        <v>843032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2">
        <f t="shared" si="8"/>
        <v>0</v>
      </c>
      <c r="P467" s="15"/>
      <c r="Q467" s="15"/>
      <c r="R467" s="15"/>
    </row>
    <row r="468" spans="1:18" ht="15.75" x14ac:dyDescent="0.25">
      <c r="A468" s="14">
        <v>46</v>
      </c>
      <c r="B468" s="15" t="s">
        <v>53</v>
      </c>
      <c r="C468" s="20" t="s">
        <v>54</v>
      </c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2">
        <f t="shared" si="8"/>
        <v>0</v>
      </c>
      <c r="P468" s="15"/>
      <c r="Q468" s="15"/>
      <c r="R468" s="15"/>
    </row>
    <row r="469" spans="1:18" ht="15.75" x14ac:dyDescent="0.25">
      <c r="A469" s="14">
        <v>47</v>
      </c>
      <c r="B469" s="15" t="s">
        <v>69</v>
      </c>
      <c r="C469" s="20" t="s">
        <v>70</v>
      </c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2">
        <f t="shared" si="8"/>
        <v>0</v>
      </c>
      <c r="P469" s="15"/>
      <c r="Q469" s="15"/>
      <c r="R469" s="15"/>
    </row>
    <row r="470" spans="1:18" ht="15.75" x14ac:dyDescent="0.25">
      <c r="A470" s="14">
        <v>48</v>
      </c>
      <c r="B470" s="15" t="s">
        <v>295</v>
      </c>
      <c r="C470" s="20">
        <v>902859</v>
      </c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2">
        <f t="shared" si="8"/>
        <v>0</v>
      </c>
      <c r="P470" s="15"/>
      <c r="Q470" s="15"/>
      <c r="R470" s="15"/>
    </row>
    <row r="471" spans="1:18" ht="15.75" x14ac:dyDescent="0.25">
      <c r="A471" s="14">
        <v>49</v>
      </c>
      <c r="B471" s="15" t="s">
        <v>586</v>
      </c>
      <c r="C471" s="20" t="s">
        <v>587</v>
      </c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2">
        <f t="shared" si="8"/>
        <v>0</v>
      </c>
      <c r="P471" s="15"/>
      <c r="Q471" s="15"/>
      <c r="R471" s="15"/>
    </row>
    <row r="472" spans="1:18" ht="15.75" x14ac:dyDescent="0.25">
      <c r="A472" s="14">
        <v>50</v>
      </c>
      <c r="B472" s="15" t="s">
        <v>564</v>
      </c>
      <c r="C472" s="14" t="s">
        <v>565</v>
      </c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2">
        <f t="shared" si="8"/>
        <v>0</v>
      </c>
      <c r="P472" s="15"/>
      <c r="Q472" s="15"/>
      <c r="R472" s="15"/>
    </row>
    <row r="473" spans="1:18" ht="15.75" x14ac:dyDescent="0.25">
      <c r="A473" s="14">
        <v>51</v>
      </c>
      <c r="B473" s="15" t="s">
        <v>671</v>
      </c>
      <c r="C473" s="20">
        <v>911094</v>
      </c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2">
        <f t="shared" si="8"/>
        <v>0</v>
      </c>
      <c r="P473" s="15"/>
      <c r="Q473" s="15"/>
      <c r="R473" s="15"/>
    </row>
    <row r="474" spans="1:18" ht="15.75" x14ac:dyDescent="0.25">
      <c r="A474" s="14">
        <v>52</v>
      </c>
      <c r="B474" s="15" t="s">
        <v>321</v>
      </c>
      <c r="C474" s="20">
        <v>910522</v>
      </c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2">
        <f t="shared" si="8"/>
        <v>0</v>
      </c>
      <c r="P474" s="15"/>
      <c r="Q474" s="15"/>
      <c r="R474" s="15"/>
    </row>
    <row r="475" spans="1:18" ht="15.75" x14ac:dyDescent="0.25">
      <c r="A475" s="14">
        <v>53</v>
      </c>
      <c r="B475" s="15" t="s">
        <v>532</v>
      </c>
      <c r="C475" s="20">
        <v>963888</v>
      </c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2">
        <f t="shared" si="8"/>
        <v>0</v>
      </c>
      <c r="P475" s="15"/>
      <c r="Q475" s="15"/>
      <c r="R475" s="15"/>
    </row>
    <row r="476" spans="1:18" ht="15.75" x14ac:dyDescent="0.25">
      <c r="A476" s="14">
        <v>54</v>
      </c>
      <c r="B476" s="15" t="s">
        <v>464</v>
      </c>
      <c r="C476" s="20">
        <v>960381</v>
      </c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2">
        <f t="shared" si="8"/>
        <v>0</v>
      </c>
      <c r="P476" s="15"/>
      <c r="Q476" s="15"/>
      <c r="R476" s="15"/>
    </row>
    <row r="477" spans="1:18" ht="15.75" x14ac:dyDescent="0.25">
      <c r="A477" s="14">
        <v>55</v>
      </c>
      <c r="B477" s="15" t="s">
        <v>325</v>
      </c>
      <c r="C477" s="20">
        <v>910546</v>
      </c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2">
        <f t="shared" si="8"/>
        <v>0</v>
      </c>
      <c r="P477" s="15"/>
      <c r="Q477" s="15"/>
      <c r="R477" s="15"/>
    </row>
    <row r="478" spans="1:18" ht="15.75" x14ac:dyDescent="0.25">
      <c r="A478" s="14">
        <v>56</v>
      </c>
      <c r="B478" s="15" t="s">
        <v>672</v>
      </c>
      <c r="C478" s="20">
        <v>897647</v>
      </c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2">
        <f t="shared" si="8"/>
        <v>0</v>
      </c>
      <c r="P478" s="15"/>
      <c r="Q478" s="15"/>
      <c r="R478" s="15"/>
    </row>
    <row r="479" spans="1:18" ht="15.75" x14ac:dyDescent="0.25">
      <c r="A479" s="14">
        <v>57</v>
      </c>
      <c r="B479" s="15" t="s">
        <v>83</v>
      </c>
      <c r="C479" s="20" t="s">
        <v>84</v>
      </c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2">
        <f t="shared" si="8"/>
        <v>0</v>
      </c>
      <c r="P479" s="15"/>
      <c r="Q479" s="15"/>
      <c r="R479" s="15"/>
    </row>
    <row r="480" spans="1:18" ht="15.75" x14ac:dyDescent="0.25">
      <c r="A480" s="14">
        <v>58</v>
      </c>
      <c r="B480" s="15" t="s">
        <v>616</v>
      </c>
      <c r="C480" s="20">
        <v>974015</v>
      </c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2">
        <f t="shared" si="8"/>
        <v>0</v>
      </c>
      <c r="P480" s="15"/>
      <c r="Q480" s="15"/>
      <c r="R480" s="15"/>
    </row>
    <row r="481" spans="1:18" ht="15.75" x14ac:dyDescent="0.25">
      <c r="A481" s="14">
        <v>59</v>
      </c>
      <c r="B481" s="15" t="s">
        <v>476</v>
      </c>
      <c r="C481" s="20">
        <v>961551</v>
      </c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2">
        <f t="shared" si="8"/>
        <v>0</v>
      </c>
      <c r="P481" s="15"/>
      <c r="Q481" s="15"/>
      <c r="R481" s="15"/>
    </row>
    <row r="482" spans="1:18" ht="15.75" x14ac:dyDescent="0.25">
      <c r="A482" s="14">
        <v>60</v>
      </c>
      <c r="B482" s="15" t="s">
        <v>450</v>
      </c>
      <c r="C482" s="20">
        <v>941153</v>
      </c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2">
        <f t="shared" si="8"/>
        <v>0</v>
      </c>
      <c r="P482" s="15"/>
      <c r="Q482" s="15"/>
      <c r="R482" s="15"/>
    </row>
    <row r="483" spans="1:18" ht="15.75" x14ac:dyDescent="0.25">
      <c r="A483" s="14">
        <v>61</v>
      </c>
      <c r="B483" s="15" t="s">
        <v>673</v>
      </c>
      <c r="C483" s="20">
        <v>973623</v>
      </c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2">
        <f t="shared" si="8"/>
        <v>0</v>
      </c>
      <c r="P483" s="15"/>
      <c r="Q483" s="15"/>
      <c r="R483" s="15"/>
    </row>
    <row r="484" spans="1:18" ht="15.75" x14ac:dyDescent="0.25">
      <c r="A484" s="14">
        <v>62</v>
      </c>
      <c r="B484" s="15" t="s">
        <v>425</v>
      </c>
      <c r="C484" s="20">
        <v>921870</v>
      </c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2">
        <f t="shared" si="8"/>
        <v>0</v>
      </c>
      <c r="P484" s="15"/>
      <c r="Q484" s="15"/>
      <c r="R484" s="15"/>
    </row>
    <row r="485" spans="1:18" ht="15.75" x14ac:dyDescent="0.25">
      <c r="A485" s="14">
        <v>63</v>
      </c>
      <c r="B485" s="15" t="s">
        <v>674</v>
      </c>
      <c r="C485" s="20" t="s">
        <v>78</v>
      </c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2">
        <f t="shared" si="8"/>
        <v>0</v>
      </c>
      <c r="P485" s="15"/>
      <c r="Q485" s="15"/>
      <c r="R485" s="15"/>
    </row>
    <row r="486" spans="1:18" ht="15.75" x14ac:dyDescent="0.25">
      <c r="A486" s="14">
        <v>64</v>
      </c>
      <c r="B486" s="15" t="s">
        <v>675</v>
      </c>
      <c r="C486" s="20">
        <v>971238</v>
      </c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2">
        <f t="shared" si="8"/>
        <v>0</v>
      </c>
      <c r="P486" s="15"/>
      <c r="Q486" s="15"/>
      <c r="R486" s="15"/>
    </row>
    <row r="487" spans="1:18" ht="15.75" x14ac:dyDescent="0.25">
      <c r="A487" s="14">
        <v>65</v>
      </c>
      <c r="B487" s="15" t="s">
        <v>676</v>
      </c>
      <c r="C487" s="20">
        <v>912208</v>
      </c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2">
        <f t="shared" ref="O487:O534" si="9">SUM(D487:N487)</f>
        <v>0</v>
      </c>
      <c r="P487" s="15"/>
      <c r="Q487" s="15"/>
      <c r="R487" s="15"/>
    </row>
    <row r="488" spans="1:18" ht="15.75" x14ac:dyDescent="0.25">
      <c r="A488" s="14">
        <v>66</v>
      </c>
      <c r="B488" s="15" t="s">
        <v>571</v>
      </c>
      <c r="C488" s="20">
        <v>971990</v>
      </c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2">
        <f t="shared" si="9"/>
        <v>0</v>
      </c>
      <c r="P488" s="15"/>
      <c r="Q488" s="15"/>
      <c r="R488" s="15"/>
    </row>
    <row r="489" spans="1:18" ht="15.75" x14ac:dyDescent="0.25">
      <c r="A489" s="14">
        <v>67</v>
      </c>
      <c r="B489" s="15" t="s">
        <v>579</v>
      </c>
      <c r="C489" s="20">
        <v>972948</v>
      </c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2">
        <f t="shared" si="9"/>
        <v>0</v>
      </c>
      <c r="P489" s="15"/>
      <c r="Q489" s="15"/>
      <c r="R489" s="15"/>
    </row>
    <row r="490" spans="1:18" ht="15.75" x14ac:dyDescent="0.25">
      <c r="A490" s="14">
        <v>68</v>
      </c>
      <c r="B490" s="15" t="s">
        <v>254</v>
      </c>
      <c r="C490" s="20">
        <v>900593</v>
      </c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2">
        <f t="shared" si="9"/>
        <v>0</v>
      </c>
      <c r="P490" s="15"/>
      <c r="Q490" s="15"/>
      <c r="R490" s="15"/>
    </row>
    <row r="491" spans="1:18" ht="15.75" x14ac:dyDescent="0.25">
      <c r="A491" s="14">
        <v>69</v>
      </c>
      <c r="B491" s="15" t="s">
        <v>677</v>
      </c>
      <c r="C491" s="20">
        <v>963723</v>
      </c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2">
        <f t="shared" si="9"/>
        <v>0</v>
      </c>
      <c r="P491" s="15"/>
      <c r="Q491" s="15"/>
      <c r="R491" s="15"/>
    </row>
    <row r="492" spans="1:18" ht="15.75" x14ac:dyDescent="0.25">
      <c r="A492" s="14">
        <v>70</v>
      </c>
      <c r="B492" s="15" t="s">
        <v>350</v>
      </c>
      <c r="C492" s="20">
        <v>911814</v>
      </c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2">
        <f t="shared" si="9"/>
        <v>0</v>
      </c>
      <c r="P492" s="15"/>
      <c r="Q492" s="15"/>
      <c r="R492" s="15"/>
    </row>
    <row r="493" spans="1:18" ht="15.75" x14ac:dyDescent="0.25">
      <c r="A493" s="14">
        <v>71</v>
      </c>
      <c r="B493" s="15" t="s">
        <v>208</v>
      </c>
      <c r="C493" s="20">
        <v>896942</v>
      </c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2">
        <f t="shared" si="9"/>
        <v>0</v>
      </c>
      <c r="P493" s="15"/>
      <c r="Q493" s="15"/>
      <c r="R493" s="15"/>
    </row>
    <row r="494" spans="1:18" ht="15.75" x14ac:dyDescent="0.25">
      <c r="A494" s="14">
        <v>72</v>
      </c>
      <c r="B494" s="15" t="s">
        <v>654</v>
      </c>
      <c r="C494" s="14" t="s">
        <v>655</v>
      </c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2">
        <f t="shared" si="9"/>
        <v>0</v>
      </c>
      <c r="P494" s="15"/>
      <c r="Q494" s="15"/>
      <c r="R494" s="15"/>
    </row>
    <row r="495" spans="1:18" ht="15.75" x14ac:dyDescent="0.25">
      <c r="A495" s="14">
        <v>73</v>
      </c>
      <c r="B495" s="15" t="s">
        <v>678</v>
      </c>
      <c r="C495" s="20" t="s">
        <v>86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2">
        <f t="shared" si="9"/>
        <v>0</v>
      </c>
      <c r="P495" s="15"/>
      <c r="Q495" s="15"/>
      <c r="R495" s="15"/>
    </row>
    <row r="496" spans="1:18" ht="15.75" x14ac:dyDescent="0.25">
      <c r="A496" s="14">
        <v>74</v>
      </c>
      <c r="B496" s="15" t="s">
        <v>585</v>
      </c>
      <c r="C496" s="20">
        <v>973145</v>
      </c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2">
        <f t="shared" si="9"/>
        <v>0</v>
      </c>
      <c r="P496" s="15"/>
      <c r="Q496" s="15"/>
      <c r="R496" s="15"/>
    </row>
    <row r="497" spans="1:18" ht="15.75" x14ac:dyDescent="0.25">
      <c r="A497" s="14">
        <v>75</v>
      </c>
      <c r="B497" s="15" t="s">
        <v>547</v>
      </c>
      <c r="C497" s="20">
        <v>970675</v>
      </c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2">
        <f t="shared" si="9"/>
        <v>0</v>
      </c>
      <c r="P497" s="15"/>
      <c r="Q497" s="15"/>
      <c r="R497" s="15"/>
    </row>
    <row r="498" spans="1:18" ht="15.75" x14ac:dyDescent="0.25">
      <c r="A498" s="14">
        <v>76</v>
      </c>
      <c r="B498" s="15" t="s">
        <v>109</v>
      </c>
      <c r="C498" s="20" t="s">
        <v>110</v>
      </c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2">
        <f t="shared" si="9"/>
        <v>0</v>
      </c>
      <c r="P498" s="15"/>
      <c r="Q498" s="15"/>
      <c r="R498" s="15"/>
    </row>
    <row r="499" spans="1:18" ht="15.75" x14ac:dyDescent="0.25">
      <c r="A499" s="14">
        <v>77</v>
      </c>
      <c r="B499" s="15" t="s">
        <v>9</v>
      </c>
      <c r="C499" s="20">
        <v>913368</v>
      </c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2">
        <f t="shared" si="9"/>
        <v>0</v>
      </c>
      <c r="P499" s="15"/>
      <c r="Q499" s="15"/>
      <c r="R499" s="15"/>
    </row>
    <row r="500" spans="1:18" ht="15.75" x14ac:dyDescent="0.25">
      <c r="A500" s="14">
        <v>78</v>
      </c>
      <c r="B500" s="15" t="s">
        <v>357</v>
      </c>
      <c r="C500" s="20">
        <v>912201</v>
      </c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2">
        <f t="shared" si="9"/>
        <v>0</v>
      </c>
      <c r="P500" s="15"/>
      <c r="Q500" s="15"/>
      <c r="R500" s="15"/>
    </row>
    <row r="501" spans="1:18" ht="15.75" x14ac:dyDescent="0.25">
      <c r="A501" s="14">
        <v>79</v>
      </c>
      <c r="B501" s="15" t="s">
        <v>679</v>
      </c>
      <c r="C501" s="20" t="s">
        <v>165</v>
      </c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2">
        <f t="shared" si="9"/>
        <v>0</v>
      </c>
      <c r="P501" s="15"/>
      <c r="Q501" s="15"/>
      <c r="R501" s="15"/>
    </row>
    <row r="502" spans="1:18" ht="15.75" x14ac:dyDescent="0.25">
      <c r="A502" s="14">
        <v>80</v>
      </c>
      <c r="B502" s="15" t="s">
        <v>680</v>
      </c>
      <c r="C502" s="20">
        <v>101011</v>
      </c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2">
        <f t="shared" si="9"/>
        <v>0</v>
      </c>
      <c r="P502" s="15"/>
      <c r="Q502" s="15"/>
      <c r="R502" s="15"/>
    </row>
    <row r="503" spans="1:18" ht="15.75" x14ac:dyDescent="0.25">
      <c r="A503" s="14">
        <v>81</v>
      </c>
      <c r="B503" s="15" t="s">
        <v>681</v>
      </c>
      <c r="C503" s="20">
        <v>974072</v>
      </c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2">
        <f t="shared" si="9"/>
        <v>0</v>
      </c>
      <c r="P503" s="15"/>
      <c r="Q503" s="15"/>
      <c r="R503" s="15"/>
    </row>
    <row r="504" spans="1:18" ht="15.75" x14ac:dyDescent="0.25">
      <c r="A504" s="14">
        <v>82</v>
      </c>
      <c r="B504" s="15" t="s">
        <v>406</v>
      </c>
      <c r="C504" s="20">
        <v>920892</v>
      </c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2">
        <f t="shared" si="9"/>
        <v>0</v>
      </c>
      <c r="P504" s="15"/>
      <c r="Q504" s="15"/>
      <c r="R504" s="15"/>
    </row>
    <row r="505" spans="1:18" ht="15.75" x14ac:dyDescent="0.25">
      <c r="A505" s="14">
        <v>83</v>
      </c>
      <c r="B505" s="15" t="s">
        <v>682</v>
      </c>
      <c r="C505" s="20">
        <v>975130</v>
      </c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2">
        <f t="shared" si="9"/>
        <v>0</v>
      </c>
      <c r="P505" s="15"/>
      <c r="Q505" s="15"/>
      <c r="R505" s="15"/>
    </row>
    <row r="506" spans="1:18" ht="15.75" x14ac:dyDescent="0.25">
      <c r="A506" s="14">
        <v>84</v>
      </c>
      <c r="B506" s="15" t="s">
        <v>476</v>
      </c>
      <c r="C506" s="20">
        <v>961551</v>
      </c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2">
        <f t="shared" si="9"/>
        <v>0</v>
      </c>
      <c r="P506" s="15"/>
      <c r="Q506" s="15"/>
      <c r="R506" s="15"/>
    </row>
    <row r="507" spans="1:18" ht="15.75" x14ac:dyDescent="0.25">
      <c r="A507" s="14">
        <v>85</v>
      </c>
      <c r="B507" s="15" t="s">
        <v>683</v>
      </c>
      <c r="C507" s="20">
        <v>911812</v>
      </c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2">
        <f t="shared" si="9"/>
        <v>0</v>
      </c>
      <c r="P507" s="15"/>
      <c r="Q507" s="15"/>
      <c r="R507" s="15"/>
    </row>
    <row r="508" spans="1:18" ht="15.75" x14ac:dyDescent="0.25">
      <c r="A508" s="14">
        <v>86</v>
      </c>
      <c r="B508" s="15" t="s">
        <v>684</v>
      </c>
      <c r="C508" s="20">
        <v>951269</v>
      </c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2">
        <f t="shared" si="9"/>
        <v>0</v>
      </c>
      <c r="P508" s="15"/>
      <c r="Q508" s="15"/>
      <c r="R508" s="15"/>
    </row>
    <row r="509" spans="1:18" ht="15.75" x14ac:dyDescent="0.25">
      <c r="A509" s="14">
        <v>87</v>
      </c>
      <c r="B509" s="15" t="s">
        <v>685</v>
      </c>
      <c r="C509" s="20">
        <v>863912</v>
      </c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2">
        <f t="shared" si="9"/>
        <v>0</v>
      </c>
      <c r="P509" s="15"/>
      <c r="Q509" s="15"/>
      <c r="R509" s="15"/>
    </row>
    <row r="510" spans="1:18" ht="15.75" x14ac:dyDescent="0.25">
      <c r="A510" s="14">
        <v>88</v>
      </c>
      <c r="B510" s="15" t="s">
        <v>420</v>
      </c>
      <c r="C510" s="14" t="s">
        <v>421</v>
      </c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2">
        <f t="shared" si="9"/>
        <v>0</v>
      </c>
      <c r="P510" s="15"/>
      <c r="Q510" s="15"/>
      <c r="R510" s="15"/>
    </row>
    <row r="511" spans="1:18" ht="15.75" x14ac:dyDescent="0.25">
      <c r="A511" s="14">
        <v>89</v>
      </c>
      <c r="B511" s="15" t="s">
        <v>686</v>
      </c>
      <c r="C511" s="20" t="s">
        <v>42</v>
      </c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2">
        <f t="shared" si="9"/>
        <v>0</v>
      </c>
      <c r="P511" s="15"/>
      <c r="Q511" s="15"/>
      <c r="R511" s="15"/>
    </row>
    <row r="512" spans="1:18" ht="15.75" x14ac:dyDescent="0.25">
      <c r="A512" s="14">
        <v>90</v>
      </c>
      <c r="B512" s="15" t="s">
        <v>687</v>
      </c>
      <c r="C512" s="20">
        <v>960694</v>
      </c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2">
        <f t="shared" si="9"/>
        <v>0</v>
      </c>
      <c r="P512" s="15"/>
      <c r="Q512" s="15"/>
      <c r="R512" s="15"/>
    </row>
    <row r="513" spans="1:18" ht="15.75" x14ac:dyDescent="0.25">
      <c r="A513" s="14">
        <v>91</v>
      </c>
      <c r="B513" s="15" t="s">
        <v>559</v>
      </c>
      <c r="C513" s="20" t="s">
        <v>560</v>
      </c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2">
        <f t="shared" si="9"/>
        <v>0</v>
      </c>
      <c r="P513" s="15"/>
      <c r="Q513" s="15"/>
      <c r="R513" s="15"/>
    </row>
    <row r="514" spans="1:18" ht="15.75" x14ac:dyDescent="0.25">
      <c r="A514" s="14">
        <v>92</v>
      </c>
      <c r="B514" s="15" t="s">
        <v>688</v>
      </c>
      <c r="C514" s="20">
        <v>920410</v>
      </c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2">
        <f t="shared" si="9"/>
        <v>0</v>
      </c>
      <c r="P514" s="15"/>
      <c r="Q514" s="15"/>
      <c r="R514" s="15"/>
    </row>
    <row r="515" spans="1:18" ht="15.75" x14ac:dyDescent="0.25">
      <c r="A515" s="14">
        <v>93</v>
      </c>
      <c r="B515" s="15" t="s">
        <v>55</v>
      </c>
      <c r="C515" s="14" t="s">
        <v>56</v>
      </c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2">
        <f t="shared" si="9"/>
        <v>0</v>
      </c>
      <c r="P515" s="15"/>
      <c r="Q515" s="15"/>
      <c r="R515" s="15"/>
    </row>
    <row r="516" spans="1:18" ht="15.75" x14ac:dyDescent="0.25">
      <c r="A516" s="14">
        <v>94</v>
      </c>
      <c r="B516" s="15" t="s">
        <v>689</v>
      </c>
      <c r="C516" s="14">
        <v>975392</v>
      </c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2">
        <f t="shared" si="9"/>
        <v>0</v>
      </c>
      <c r="P516" s="15"/>
      <c r="Q516" s="15"/>
      <c r="R516" s="15"/>
    </row>
    <row r="517" spans="1:18" ht="15.75" x14ac:dyDescent="0.25">
      <c r="A517" s="14">
        <v>95</v>
      </c>
      <c r="B517" s="15" t="s">
        <v>228</v>
      </c>
      <c r="C517" s="20">
        <v>898787</v>
      </c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2">
        <f t="shared" si="9"/>
        <v>0</v>
      </c>
      <c r="P517" s="15"/>
      <c r="Q517" s="15"/>
      <c r="R517" s="15"/>
    </row>
    <row r="518" spans="1:18" ht="15.75" x14ac:dyDescent="0.25">
      <c r="A518" s="14">
        <v>96</v>
      </c>
      <c r="B518" s="15" t="s">
        <v>502</v>
      </c>
      <c r="C518" s="20">
        <v>962810</v>
      </c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2">
        <f t="shared" si="9"/>
        <v>0</v>
      </c>
      <c r="P518" s="15"/>
      <c r="Q518" s="15"/>
      <c r="R518" s="15"/>
    </row>
    <row r="519" spans="1:18" ht="15.75" x14ac:dyDescent="0.25">
      <c r="A519" s="14">
        <v>97</v>
      </c>
      <c r="B519" s="15" t="s">
        <v>422</v>
      </c>
      <c r="C519" s="14" t="s">
        <v>423</v>
      </c>
      <c r="D519" s="41"/>
      <c r="E519" s="41"/>
      <c r="F519" s="41">
        <v>125000</v>
      </c>
      <c r="G519" s="41"/>
      <c r="H519" s="41"/>
      <c r="I519" s="41"/>
      <c r="J519" s="41"/>
      <c r="K519" s="41"/>
      <c r="L519" s="41"/>
      <c r="M519" s="41"/>
      <c r="N519" s="41"/>
      <c r="O519" s="42">
        <f t="shared" si="9"/>
        <v>125000</v>
      </c>
      <c r="P519" s="15"/>
      <c r="Q519" s="15"/>
      <c r="R519" s="15"/>
    </row>
    <row r="520" spans="1:18" ht="15.75" x14ac:dyDescent="0.25">
      <c r="A520" s="14">
        <v>98</v>
      </c>
      <c r="B520" s="15" t="s">
        <v>211</v>
      </c>
      <c r="C520" s="14" t="s">
        <v>212</v>
      </c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2">
        <f t="shared" si="9"/>
        <v>0</v>
      </c>
      <c r="P520" s="15"/>
      <c r="Q520" s="15"/>
      <c r="R520" s="15"/>
    </row>
    <row r="521" spans="1:18" ht="15.75" x14ac:dyDescent="0.25">
      <c r="A521" s="14">
        <v>99</v>
      </c>
      <c r="B521" s="15" t="s">
        <v>403</v>
      </c>
      <c r="C521" s="14">
        <v>920413</v>
      </c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2">
        <f t="shared" si="9"/>
        <v>0</v>
      </c>
      <c r="P521" s="15"/>
      <c r="Q521" s="15"/>
      <c r="R521" s="15"/>
    </row>
    <row r="522" spans="1:18" ht="15.75" x14ac:dyDescent="0.25">
      <c r="A522" s="14">
        <v>100</v>
      </c>
      <c r="B522" s="15" t="s">
        <v>252</v>
      </c>
      <c r="C522" s="14" t="s">
        <v>253</v>
      </c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2">
        <f t="shared" si="9"/>
        <v>0</v>
      </c>
      <c r="P522" s="15"/>
      <c r="Q522" s="15"/>
      <c r="R522" s="15"/>
    </row>
    <row r="523" spans="1:18" ht="15.75" x14ac:dyDescent="0.25">
      <c r="A523" s="14">
        <v>101</v>
      </c>
      <c r="B523" s="15" t="s">
        <v>338</v>
      </c>
      <c r="C523" s="20">
        <v>911095</v>
      </c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2">
        <f t="shared" si="9"/>
        <v>0</v>
      </c>
      <c r="P523" s="15"/>
      <c r="Q523" s="15"/>
      <c r="R523" s="15"/>
    </row>
    <row r="524" spans="1:18" ht="15.75" x14ac:dyDescent="0.25">
      <c r="A524" s="14">
        <v>102</v>
      </c>
      <c r="B524" s="15" t="s">
        <v>399</v>
      </c>
      <c r="C524" s="14" t="s">
        <v>400</v>
      </c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2">
        <f t="shared" si="9"/>
        <v>0</v>
      </c>
      <c r="P524" s="15"/>
      <c r="Q524" s="15"/>
      <c r="R524" s="15"/>
    </row>
    <row r="525" spans="1:18" ht="15.75" x14ac:dyDescent="0.25">
      <c r="A525" s="14">
        <v>103</v>
      </c>
      <c r="B525" s="15" t="s">
        <v>474</v>
      </c>
      <c r="C525" s="20">
        <v>961300</v>
      </c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2">
        <f t="shared" si="9"/>
        <v>0</v>
      </c>
      <c r="P525" s="15"/>
      <c r="Q525" s="15"/>
      <c r="R525" s="15"/>
    </row>
    <row r="526" spans="1:18" ht="15.75" x14ac:dyDescent="0.25">
      <c r="A526" s="14">
        <v>104</v>
      </c>
      <c r="B526" s="15" t="s">
        <v>496</v>
      </c>
      <c r="C526" s="14">
        <v>962414</v>
      </c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2">
        <f t="shared" si="9"/>
        <v>0</v>
      </c>
      <c r="P526" s="15"/>
      <c r="Q526" s="15"/>
      <c r="R526" s="15"/>
    </row>
    <row r="527" spans="1:18" ht="15.75" x14ac:dyDescent="0.25">
      <c r="A527" s="14">
        <v>105</v>
      </c>
      <c r="B527" s="15" t="s">
        <v>201</v>
      </c>
      <c r="C527" s="20">
        <v>896621</v>
      </c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2">
        <f t="shared" si="9"/>
        <v>0</v>
      </c>
      <c r="P527" s="15"/>
      <c r="Q527" s="15"/>
      <c r="R527" s="15"/>
    </row>
    <row r="528" spans="1:18" ht="15.75" x14ac:dyDescent="0.25">
      <c r="A528" s="14">
        <v>106</v>
      </c>
      <c r="B528" s="15" t="s">
        <v>219</v>
      </c>
      <c r="C528" s="14">
        <v>897725</v>
      </c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2">
        <f t="shared" si="9"/>
        <v>0</v>
      </c>
      <c r="P528" s="15"/>
      <c r="Q528" s="15"/>
      <c r="R528" s="15"/>
    </row>
    <row r="529" spans="1:18" ht="15.75" x14ac:dyDescent="0.25">
      <c r="A529" s="14">
        <v>107</v>
      </c>
      <c r="B529" s="15" t="s">
        <v>613</v>
      </c>
      <c r="C529" s="14">
        <v>973873</v>
      </c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2">
        <f t="shared" si="9"/>
        <v>0</v>
      </c>
      <c r="P529" s="15"/>
      <c r="Q529" s="15"/>
      <c r="R529" s="15"/>
    </row>
    <row r="530" spans="1:18" ht="15.75" x14ac:dyDescent="0.25">
      <c r="A530" s="14">
        <v>108</v>
      </c>
      <c r="B530" s="15" t="s">
        <v>390</v>
      </c>
      <c r="C530" s="20">
        <v>914072</v>
      </c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2">
        <f t="shared" si="9"/>
        <v>0</v>
      </c>
      <c r="P530" s="15"/>
      <c r="Q530" s="15"/>
      <c r="R530" s="15"/>
    </row>
    <row r="531" spans="1:18" ht="15.75" x14ac:dyDescent="0.25">
      <c r="A531" s="14">
        <v>109</v>
      </c>
      <c r="B531" s="15" t="s">
        <v>219</v>
      </c>
      <c r="C531" s="14">
        <v>897725</v>
      </c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2">
        <f t="shared" si="9"/>
        <v>0</v>
      </c>
      <c r="P531" s="15"/>
      <c r="Q531" s="15"/>
      <c r="R531" s="15"/>
    </row>
    <row r="532" spans="1:18" ht="15.75" x14ac:dyDescent="0.25">
      <c r="A532" s="14">
        <v>110</v>
      </c>
      <c r="B532" s="15" t="s">
        <v>23</v>
      </c>
      <c r="C532" s="20" t="s">
        <v>24</v>
      </c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2">
        <f t="shared" si="9"/>
        <v>0</v>
      </c>
      <c r="P532" s="15"/>
      <c r="Q532" s="15"/>
      <c r="R532" s="15"/>
    </row>
    <row r="533" spans="1:18" ht="15.75" x14ac:dyDescent="0.25">
      <c r="A533" s="14">
        <v>111</v>
      </c>
      <c r="B533" s="15" t="s">
        <v>690</v>
      </c>
      <c r="C533" s="20" t="s">
        <v>691</v>
      </c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2">
        <f t="shared" si="9"/>
        <v>0</v>
      </c>
      <c r="P533" s="15"/>
      <c r="Q533" s="15"/>
      <c r="R533" s="15"/>
    </row>
    <row r="534" spans="1:18" ht="15.75" x14ac:dyDescent="0.25">
      <c r="A534" s="14">
        <v>112</v>
      </c>
      <c r="B534" s="15" t="s">
        <v>59</v>
      </c>
      <c r="C534" s="20" t="s">
        <v>60</v>
      </c>
      <c r="D534" s="41"/>
      <c r="E534" s="41"/>
      <c r="F534" s="41"/>
      <c r="G534" s="41"/>
      <c r="H534" s="41"/>
      <c r="I534" s="41"/>
      <c r="J534" s="41">
        <v>80000</v>
      </c>
      <c r="K534" s="41"/>
      <c r="L534" s="41"/>
      <c r="M534" s="41"/>
      <c r="N534" s="41"/>
      <c r="O534" s="42">
        <f t="shared" si="9"/>
        <v>80000</v>
      </c>
      <c r="P534" s="15"/>
      <c r="Q534" s="15"/>
      <c r="R534" s="15"/>
    </row>
    <row r="535" spans="1:18" ht="15.75" x14ac:dyDescent="0.25">
      <c r="A535" s="14"/>
      <c r="B535" s="15"/>
      <c r="C535" s="14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2"/>
      <c r="P535" s="15"/>
      <c r="Q535" s="15"/>
      <c r="R535" s="15"/>
    </row>
    <row r="536" spans="1:18" ht="15.75" x14ac:dyDescent="0.25">
      <c r="A536" s="14"/>
      <c r="B536" s="15" t="s">
        <v>692</v>
      </c>
      <c r="C536" s="15"/>
      <c r="D536" s="41">
        <f>SUM(D423:D535)</f>
        <v>0</v>
      </c>
      <c r="E536" s="41">
        <f t="shared" ref="E536:N536" si="10">SUM(E423:E535)</f>
        <v>95000</v>
      </c>
      <c r="F536" s="41">
        <f t="shared" si="10"/>
        <v>331000</v>
      </c>
      <c r="G536" s="41">
        <f t="shared" si="10"/>
        <v>0</v>
      </c>
      <c r="H536" s="41">
        <f t="shared" si="10"/>
        <v>135000</v>
      </c>
      <c r="I536" s="41">
        <f t="shared" si="10"/>
        <v>0</v>
      </c>
      <c r="J536" s="41">
        <f t="shared" si="10"/>
        <v>202000</v>
      </c>
      <c r="K536" s="41">
        <f t="shared" si="10"/>
        <v>0</v>
      </c>
      <c r="L536" s="41">
        <f t="shared" si="10"/>
        <v>0</v>
      </c>
      <c r="M536" s="41">
        <f t="shared" si="10"/>
        <v>0</v>
      </c>
      <c r="N536" s="41">
        <f t="shared" si="10"/>
        <v>0</v>
      </c>
      <c r="O536" s="43">
        <f>SUM(O423:O535)</f>
        <v>763000</v>
      </c>
      <c r="P536" s="15"/>
      <c r="Q536" s="15"/>
      <c r="R536" s="15"/>
    </row>
    <row r="537" spans="1:18" ht="15.7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5.7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5.75" x14ac:dyDescent="0.25">
      <c r="A539" s="37" t="s">
        <v>693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5.7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5.75" x14ac:dyDescent="0.25">
      <c r="A541" s="4"/>
      <c r="B541" s="29" t="s">
        <v>694</v>
      </c>
      <c r="C541" s="3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5.75" x14ac:dyDescent="0.25">
      <c r="A542" s="4"/>
      <c r="B542" s="29"/>
      <c r="C542" s="3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5.75" x14ac:dyDescent="0.25">
      <c r="A543" s="4"/>
      <c r="B543" s="29" t="s">
        <v>695</v>
      </c>
      <c r="C543" s="44" t="s">
        <v>11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5.75" x14ac:dyDescent="0.25">
      <c r="A544" s="4"/>
      <c r="B544" s="4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5.75" x14ac:dyDescent="0.25">
      <c r="A545" s="4"/>
      <c r="B545" s="4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5.75" x14ac:dyDescent="0.25">
      <c r="A546" s="4"/>
      <c r="B546" s="4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5.75" x14ac:dyDescent="0.25">
      <c r="A547" s="4"/>
      <c r="B547" s="44" t="s">
        <v>696</v>
      </c>
      <c r="C547" s="4" t="s">
        <v>10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Lenovo</cp:lastModifiedBy>
  <cp:lastPrinted>2018-01-19T02:06:51Z</cp:lastPrinted>
  <dcterms:created xsi:type="dcterms:W3CDTF">2016-05-03T04:52:30Z</dcterms:created>
  <dcterms:modified xsi:type="dcterms:W3CDTF">2018-02-19T09:53:27Z</dcterms:modified>
</cp:coreProperties>
</file>