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20" windowHeight="7980"/>
  </bookViews>
  <sheets>
    <sheet name="Sheet1" sheetId="64" r:id="rId1"/>
  </sheets>
  <calcPr calcId="144525"/>
</workbook>
</file>

<file path=xl/calcChain.xml><?xml version="1.0" encoding="utf-8"?>
<calcChain xmlns="http://schemas.openxmlformats.org/spreadsheetml/2006/main">
  <c r="L534" i="64" l="1"/>
  <c r="K534" i="64"/>
  <c r="J534" i="64"/>
  <c r="I534" i="64"/>
  <c r="H534" i="64"/>
  <c r="G534" i="64"/>
  <c r="F534" i="64"/>
  <c r="E534" i="64"/>
  <c r="D534" i="64"/>
  <c r="M532" i="64"/>
  <c r="M531" i="64"/>
  <c r="M530" i="64"/>
  <c r="M529" i="64"/>
  <c r="M528" i="64"/>
  <c r="M527" i="64"/>
  <c r="M526" i="64"/>
  <c r="M525" i="64"/>
  <c r="M524" i="64"/>
  <c r="M523" i="64"/>
  <c r="M522" i="64"/>
  <c r="M521" i="64"/>
  <c r="M520" i="64"/>
  <c r="M519" i="64"/>
  <c r="M518" i="64"/>
  <c r="M517" i="64"/>
  <c r="M516" i="64"/>
  <c r="M515" i="64"/>
  <c r="M514" i="64"/>
  <c r="M513" i="64"/>
  <c r="M512" i="64"/>
  <c r="M511" i="64"/>
  <c r="M510" i="64"/>
  <c r="M509" i="64"/>
  <c r="M508" i="64"/>
  <c r="M507" i="64"/>
  <c r="M506" i="64"/>
  <c r="M505" i="64"/>
  <c r="M504" i="64"/>
  <c r="M503" i="64"/>
  <c r="M502" i="64"/>
  <c r="M501" i="64"/>
  <c r="M500" i="64"/>
  <c r="M499" i="64"/>
  <c r="M498" i="64"/>
  <c r="M497" i="64"/>
  <c r="M496" i="64"/>
  <c r="M495" i="64"/>
  <c r="M494" i="64"/>
  <c r="M493" i="64"/>
  <c r="M492" i="64"/>
  <c r="M491" i="64"/>
  <c r="M490" i="64"/>
  <c r="M489" i="64"/>
  <c r="M488" i="64"/>
  <c r="M487" i="64"/>
  <c r="M486" i="64"/>
  <c r="M485" i="64"/>
  <c r="M484" i="64"/>
  <c r="M483" i="64"/>
  <c r="M482" i="64"/>
  <c r="M481" i="64"/>
  <c r="M480" i="64"/>
  <c r="M479" i="64"/>
  <c r="M478" i="64"/>
  <c r="M477" i="64"/>
  <c r="M476" i="64"/>
  <c r="M475" i="64"/>
  <c r="M474" i="64"/>
  <c r="M473" i="64"/>
  <c r="M472" i="64"/>
  <c r="M471" i="64"/>
  <c r="M470" i="64"/>
  <c r="M469" i="64"/>
  <c r="M468" i="64"/>
  <c r="M467" i="64"/>
  <c r="M466" i="64"/>
  <c r="M465" i="64"/>
  <c r="M464" i="64"/>
  <c r="M463" i="64"/>
  <c r="M462" i="64"/>
  <c r="M461" i="64"/>
  <c r="M460" i="64"/>
  <c r="M459" i="64"/>
  <c r="M458" i="64"/>
  <c r="M457" i="64"/>
  <c r="M456" i="64"/>
  <c r="M455" i="64"/>
  <c r="M454" i="64"/>
  <c r="M453" i="64"/>
  <c r="M452" i="64"/>
  <c r="M451" i="64"/>
  <c r="M450" i="64"/>
  <c r="M449" i="64"/>
  <c r="M448" i="64"/>
  <c r="M447" i="64"/>
  <c r="M446" i="64"/>
  <c r="M445" i="64"/>
  <c r="M444" i="64"/>
  <c r="M443" i="64"/>
  <c r="M442" i="64"/>
  <c r="M441" i="64"/>
  <c r="M440" i="64"/>
  <c r="M439" i="64"/>
  <c r="M438" i="64"/>
  <c r="M437" i="64"/>
  <c r="M436" i="64"/>
  <c r="M435" i="64"/>
  <c r="M434" i="64"/>
  <c r="M433" i="64"/>
  <c r="M432" i="64"/>
  <c r="M431" i="64"/>
  <c r="M430" i="64"/>
  <c r="M429" i="64"/>
  <c r="M428" i="64"/>
  <c r="M427" i="64"/>
  <c r="M426" i="64"/>
  <c r="M425" i="64"/>
  <c r="M424" i="64"/>
  <c r="M423" i="64"/>
  <c r="M422" i="64"/>
  <c r="M421" i="64"/>
  <c r="M534" i="64" s="1"/>
  <c r="M411" i="64"/>
  <c r="M410" i="64"/>
  <c r="M409" i="64"/>
  <c r="M408" i="64"/>
  <c r="M407" i="64"/>
  <c r="M406" i="64"/>
  <c r="M405" i="64"/>
  <c r="J404" i="64"/>
  <c r="M404" i="64" s="1"/>
  <c r="M403" i="64"/>
  <c r="M402" i="64"/>
  <c r="M401" i="64"/>
  <c r="K400" i="64"/>
  <c r="I400" i="64"/>
  <c r="M399" i="64"/>
  <c r="M398" i="64"/>
  <c r="M397" i="64"/>
  <c r="M396" i="64"/>
  <c r="M395" i="64"/>
  <c r="M394" i="64"/>
  <c r="J393" i="64"/>
  <c r="I393" i="64"/>
  <c r="G393" i="64"/>
  <c r="E393" i="64"/>
  <c r="D393" i="64"/>
  <c r="M392" i="64"/>
  <c r="M391" i="64"/>
  <c r="M390" i="64"/>
  <c r="M389" i="64"/>
  <c r="M388" i="64"/>
  <c r="M387" i="64"/>
  <c r="M386" i="64"/>
  <c r="M385" i="64"/>
  <c r="M384" i="64"/>
  <c r="M383" i="64"/>
  <c r="M382" i="64"/>
  <c r="M381" i="64"/>
  <c r="M380" i="64"/>
  <c r="M379" i="64"/>
  <c r="G379" i="64"/>
  <c r="M378" i="64"/>
  <c r="M377" i="64"/>
  <c r="M376" i="64"/>
  <c r="M375" i="64"/>
  <c r="M374" i="64"/>
  <c r="M373" i="64"/>
  <c r="M372" i="64"/>
  <c r="M371" i="64"/>
  <c r="G370" i="64"/>
  <c r="M370" i="64" s="1"/>
  <c r="M369" i="64"/>
  <c r="M368" i="64"/>
  <c r="M367" i="64"/>
  <c r="M366" i="64"/>
  <c r="M365" i="64"/>
  <c r="M364" i="64"/>
  <c r="M363" i="64"/>
  <c r="M362" i="64"/>
  <c r="K361" i="64"/>
  <c r="M361" i="64" s="1"/>
  <c r="M360" i="64"/>
  <c r="M359" i="64"/>
  <c r="M358" i="64"/>
  <c r="E357" i="64"/>
  <c r="M357" i="64" s="1"/>
  <c r="M356" i="64"/>
  <c r="M355" i="64"/>
  <c r="M354" i="64"/>
  <c r="M353" i="64"/>
  <c r="M352" i="64"/>
  <c r="M351" i="64"/>
  <c r="M350" i="64"/>
  <c r="M349" i="64"/>
  <c r="M348" i="64"/>
  <c r="M347" i="64"/>
  <c r="M346" i="64"/>
  <c r="M345" i="64"/>
  <c r="M344" i="64"/>
  <c r="M343" i="64"/>
  <c r="M342" i="64"/>
  <c r="M341" i="64"/>
  <c r="M340" i="64"/>
  <c r="M339" i="64"/>
  <c r="M338" i="64"/>
  <c r="M337" i="64"/>
  <c r="M336" i="64"/>
  <c r="M335" i="64"/>
  <c r="M334" i="64"/>
  <c r="M333" i="64"/>
  <c r="M332" i="64"/>
  <c r="M331" i="64"/>
  <c r="M330" i="64"/>
  <c r="M329" i="64"/>
  <c r="M328" i="64"/>
  <c r="M327" i="64"/>
  <c r="M326" i="64"/>
  <c r="M325" i="64"/>
  <c r="M324" i="64"/>
  <c r="M323" i="64"/>
  <c r="M322" i="64"/>
  <c r="M321" i="64"/>
  <c r="M320" i="64"/>
  <c r="M319" i="64"/>
  <c r="M318" i="64"/>
  <c r="M317" i="64"/>
  <c r="M316" i="64"/>
  <c r="M315" i="64"/>
  <c r="M314" i="64"/>
  <c r="E313" i="64"/>
  <c r="M313" i="64" s="1"/>
  <c r="M312" i="64"/>
  <c r="J311" i="64"/>
  <c r="M311" i="64" s="1"/>
  <c r="F310" i="64"/>
  <c r="M310" i="64" s="1"/>
  <c r="M309" i="64"/>
  <c r="M308" i="64"/>
  <c r="M307" i="64"/>
  <c r="M306" i="64"/>
  <c r="K305" i="64"/>
  <c r="M305" i="64" s="1"/>
  <c r="K304" i="64"/>
  <c r="F304" i="64"/>
  <c r="M304" i="64" s="1"/>
  <c r="M303" i="64"/>
  <c r="M302" i="64"/>
  <c r="M301" i="64"/>
  <c r="M300" i="64"/>
  <c r="F300" i="64"/>
  <c r="M299" i="64"/>
  <c r="H298" i="64"/>
  <c r="M298" i="64" s="1"/>
  <c r="M297" i="64"/>
  <c r="M296" i="64"/>
  <c r="M295" i="64"/>
  <c r="M294" i="64"/>
  <c r="M293" i="64"/>
  <c r="L292" i="64"/>
  <c r="M292" i="64" s="1"/>
  <c r="M291" i="64"/>
  <c r="H290" i="64"/>
  <c r="M290" i="64" s="1"/>
  <c r="F289" i="64"/>
  <c r="M289" i="64" s="1"/>
  <c r="M288" i="64"/>
  <c r="M287" i="64"/>
  <c r="M286" i="64"/>
  <c r="M285" i="64"/>
  <c r="M284" i="64"/>
  <c r="M283" i="64"/>
  <c r="E282" i="64"/>
  <c r="M282" i="64" s="1"/>
  <c r="M281" i="64"/>
  <c r="M280" i="64"/>
  <c r="M279" i="64"/>
  <c r="M278" i="64"/>
  <c r="M277" i="64"/>
  <c r="M276" i="64"/>
  <c r="M275" i="64"/>
  <c r="G274" i="64"/>
  <c r="M274" i="64" s="1"/>
  <c r="M273" i="64"/>
  <c r="M272" i="64"/>
  <c r="F272" i="64"/>
  <c r="M271" i="64"/>
  <c r="M270" i="64"/>
  <c r="M269" i="64"/>
  <c r="M268" i="64"/>
  <c r="M267" i="64"/>
  <c r="M266" i="64"/>
  <c r="M265" i="64"/>
  <c r="M264" i="64"/>
  <c r="M263" i="64"/>
  <c r="M262" i="64"/>
  <c r="M261" i="64"/>
  <c r="G261" i="64"/>
  <c r="M260" i="64"/>
  <c r="L259" i="64"/>
  <c r="M259" i="64" s="1"/>
  <c r="M258" i="64"/>
  <c r="I257" i="64"/>
  <c r="M257" i="64" s="1"/>
  <c r="M256" i="64"/>
  <c r="M255" i="64"/>
  <c r="M254" i="64"/>
  <c r="K253" i="64"/>
  <c r="M253" i="64" s="1"/>
  <c r="M252" i="64"/>
  <c r="M251" i="64"/>
  <c r="M250" i="64"/>
  <c r="M249" i="64"/>
  <c r="M248" i="64"/>
  <c r="M247" i="64"/>
  <c r="M246" i="64"/>
  <c r="M245" i="64"/>
  <c r="M244" i="64"/>
  <c r="I243" i="64"/>
  <c r="M243" i="64" s="1"/>
  <c r="F242" i="64"/>
  <c r="M242" i="64" s="1"/>
  <c r="M241" i="64"/>
  <c r="M240" i="64"/>
  <c r="M239" i="64"/>
  <c r="M238" i="64"/>
  <c r="M237" i="64"/>
  <c r="M236" i="64"/>
  <c r="M235" i="64"/>
  <c r="M234" i="64"/>
  <c r="M233" i="64"/>
  <c r="M232" i="64"/>
  <c r="M231" i="64"/>
  <c r="M230" i="64"/>
  <c r="M229" i="64"/>
  <c r="M228" i="64"/>
  <c r="M227" i="64"/>
  <c r="J227" i="64"/>
  <c r="M226" i="64"/>
  <c r="M225" i="64"/>
  <c r="M224" i="64"/>
  <c r="M223" i="64"/>
  <c r="M222" i="64"/>
  <c r="M221" i="64"/>
  <c r="M220" i="64"/>
  <c r="M219" i="64"/>
  <c r="M218" i="64"/>
  <c r="M217" i="64"/>
  <c r="M216" i="64"/>
  <c r="M215" i="64"/>
  <c r="M214" i="64"/>
  <c r="M213" i="64"/>
  <c r="M212" i="64"/>
  <c r="J211" i="64"/>
  <c r="M211" i="64" s="1"/>
  <c r="M210" i="64"/>
  <c r="M209" i="64"/>
  <c r="M208" i="64"/>
  <c r="M207" i="64"/>
  <c r="M206" i="64"/>
  <c r="I205" i="64"/>
  <c r="M205" i="64" s="1"/>
  <c r="M204" i="64"/>
  <c r="M203" i="64"/>
  <c r="M202" i="64"/>
  <c r="K201" i="64"/>
  <c r="F201" i="64"/>
  <c r="M201" i="64" s="1"/>
  <c r="M200" i="64"/>
  <c r="M199" i="64"/>
  <c r="M198" i="64"/>
  <c r="M197" i="64"/>
  <c r="M196" i="64"/>
  <c r="M195" i="64"/>
  <c r="E194" i="64"/>
  <c r="M194" i="64" s="1"/>
  <c r="M193" i="64"/>
  <c r="M192" i="64"/>
  <c r="L191" i="64"/>
  <c r="M191" i="64" s="1"/>
  <c r="M190" i="64"/>
  <c r="M189" i="64"/>
  <c r="M188" i="64"/>
  <c r="K187" i="64"/>
  <c r="E187" i="64"/>
  <c r="M187" i="64" s="1"/>
  <c r="M186" i="64"/>
  <c r="M185" i="64"/>
  <c r="M184" i="64"/>
  <c r="M183" i="64"/>
  <c r="M182" i="64"/>
  <c r="M181" i="64"/>
  <c r="M180" i="64"/>
  <c r="M179" i="64"/>
  <c r="M178" i="64"/>
  <c r="M177" i="64"/>
  <c r="M176" i="64"/>
  <c r="M175" i="64"/>
  <c r="M174" i="64"/>
  <c r="M173" i="64"/>
  <c r="M172" i="64"/>
  <c r="M171" i="64"/>
  <c r="M170" i="64"/>
  <c r="M169" i="64"/>
  <c r="M168" i="64"/>
  <c r="M167" i="64"/>
  <c r="M166" i="64"/>
  <c r="M165" i="64"/>
  <c r="M164" i="64"/>
  <c r="M163" i="64"/>
  <c r="M162" i="64"/>
  <c r="M161" i="64"/>
  <c r="M160" i="64"/>
  <c r="M159" i="64"/>
  <c r="M158" i="64"/>
  <c r="M157" i="64"/>
  <c r="M156" i="64"/>
  <c r="M155" i="64"/>
  <c r="M154" i="64"/>
  <c r="M153" i="64"/>
  <c r="M152" i="64"/>
  <c r="J151" i="64"/>
  <c r="F151" i="64"/>
  <c r="M151" i="64" s="1"/>
  <c r="J150" i="64"/>
  <c r="M150" i="64" s="1"/>
  <c r="D149" i="64"/>
  <c r="M149" i="64" s="1"/>
  <c r="M148" i="64"/>
  <c r="M147" i="64"/>
  <c r="M146" i="64"/>
  <c r="M145" i="64"/>
  <c r="M144" i="64"/>
  <c r="I143" i="64"/>
  <c r="M143" i="64" s="1"/>
  <c r="M142" i="64"/>
  <c r="M141" i="64"/>
  <c r="M140" i="64"/>
  <c r="E139" i="64"/>
  <c r="M139" i="64" s="1"/>
  <c r="M138" i="64"/>
  <c r="M137" i="64"/>
  <c r="M136" i="64"/>
  <c r="D135" i="64"/>
  <c r="M135" i="64" s="1"/>
  <c r="M134" i="64"/>
  <c r="M133" i="64"/>
  <c r="M132" i="64"/>
  <c r="M131" i="64"/>
  <c r="M130" i="64"/>
  <c r="M129" i="64"/>
  <c r="M128" i="64"/>
  <c r="M127" i="64"/>
  <c r="M126" i="64"/>
  <c r="I125" i="64"/>
  <c r="M125" i="64" s="1"/>
  <c r="M124" i="64"/>
  <c r="M123" i="64"/>
  <c r="I122" i="64"/>
  <c r="E122" i="64"/>
  <c r="M122" i="64" s="1"/>
  <c r="M121" i="64"/>
  <c r="M120" i="64"/>
  <c r="M119" i="64"/>
  <c r="M118" i="64"/>
  <c r="M117" i="64"/>
  <c r="M116" i="64"/>
  <c r="M115" i="64"/>
  <c r="M114" i="64"/>
  <c r="M113" i="64"/>
  <c r="M112" i="64"/>
  <c r="E111" i="64"/>
  <c r="D111" i="64"/>
  <c r="M111" i="64" s="1"/>
  <c r="M110" i="64"/>
  <c r="M109" i="64"/>
  <c r="M108" i="64"/>
  <c r="M107" i="64"/>
  <c r="M106" i="64"/>
  <c r="M105" i="64"/>
  <c r="M104" i="64"/>
  <c r="M103" i="64"/>
  <c r="F102" i="64"/>
  <c r="F412" i="64" s="1"/>
  <c r="M101" i="64"/>
  <c r="M100" i="64"/>
  <c r="M99" i="64"/>
  <c r="M98" i="64"/>
  <c r="M97" i="64"/>
  <c r="M96" i="64"/>
  <c r="M95" i="64"/>
  <c r="M94" i="64"/>
  <c r="H93" i="64"/>
  <c r="M93" i="64" s="1"/>
  <c r="M92" i="64"/>
  <c r="E92" i="64"/>
  <c r="M91" i="64"/>
  <c r="M90" i="64"/>
  <c r="M89" i="64"/>
  <c r="M88" i="64"/>
  <c r="M87" i="64"/>
  <c r="M86" i="64"/>
  <c r="M85" i="64"/>
  <c r="M84" i="64"/>
  <c r="M83" i="64"/>
  <c r="M82" i="64"/>
  <c r="M81" i="64"/>
  <c r="M80" i="64"/>
  <c r="M79" i="64"/>
  <c r="I78" i="64"/>
  <c r="M78" i="64" s="1"/>
  <c r="M77" i="64"/>
  <c r="G76" i="64"/>
  <c r="M76" i="64" s="1"/>
  <c r="M75" i="64"/>
  <c r="M74" i="64"/>
  <c r="M73" i="64"/>
  <c r="M72" i="64"/>
  <c r="G71" i="64"/>
  <c r="M71" i="64" s="1"/>
  <c r="M70" i="64"/>
  <c r="M69" i="64"/>
  <c r="M68" i="64"/>
  <c r="M67" i="64"/>
  <c r="M66" i="64"/>
  <c r="M65" i="64"/>
  <c r="M64" i="64"/>
  <c r="M63" i="64"/>
  <c r="M62" i="64"/>
  <c r="M61" i="64"/>
  <c r="M60" i="64"/>
  <c r="M59" i="64"/>
  <c r="M58" i="64"/>
  <c r="M57" i="64"/>
  <c r="M56" i="64"/>
  <c r="M55" i="64"/>
  <c r="K54" i="64"/>
  <c r="E54" i="64"/>
  <c r="E412" i="64" s="1"/>
  <c r="M53" i="64"/>
  <c r="M52" i="64"/>
  <c r="M51" i="64"/>
  <c r="M50" i="64"/>
  <c r="M49" i="64"/>
  <c r="M48" i="64"/>
  <c r="M47" i="64"/>
  <c r="M46" i="64"/>
  <c r="M45" i="64"/>
  <c r="M44" i="64"/>
  <c r="M43" i="64"/>
  <c r="M42" i="64"/>
  <c r="M41" i="64"/>
  <c r="M40" i="64"/>
  <c r="M39" i="64"/>
  <c r="M38" i="64"/>
  <c r="J38" i="64"/>
  <c r="M37" i="64"/>
  <c r="M36" i="64"/>
  <c r="J35" i="64"/>
  <c r="I35" i="64"/>
  <c r="H35" i="64"/>
  <c r="M34" i="64"/>
  <c r="M33" i="64"/>
  <c r="K32" i="64"/>
  <c r="J32" i="64"/>
  <c r="J412" i="64" s="1"/>
  <c r="I32" i="64"/>
  <c r="H32" i="64"/>
  <c r="M32" i="64" s="1"/>
  <c r="M31" i="64"/>
  <c r="M30" i="64"/>
  <c r="M29" i="64"/>
  <c r="M28" i="64"/>
  <c r="M27" i="64"/>
  <c r="M26" i="64"/>
  <c r="D25" i="64"/>
  <c r="D412" i="64" s="1"/>
  <c r="M24" i="64"/>
  <c r="M23" i="64"/>
  <c r="M22" i="64"/>
  <c r="M21" i="64"/>
  <c r="M20" i="64"/>
  <c r="M19" i="64"/>
  <c r="M18" i="64"/>
  <c r="M17" i="64"/>
  <c r="M16" i="64"/>
  <c r="M15" i="64"/>
  <c r="M14" i="64"/>
  <c r="K13" i="64"/>
  <c r="K412" i="64" s="1"/>
  <c r="G13" i="64"/>
  <c r="G412" i="64" s="1"/>
  <c r="H12" i="64"/>
  <c r="M11" i="64"/>
  <c r="L10" i="64"/>
  <c r="L412" i="64" s="1"/>
  <c r="M9" i="64"/>
  <c r="I8" i="64"/>
  <c r="M8" i="64" s="1"/>
  <c r="M7" i="64"/>
  <c r="M400" i="64" l="1"/>
  <c r="M10" i="64"/>
  <c r="H412" i="64"/>
  <c r="M35" i="64"/>
  <c r="M393" i="64"/>
  <c r="M13" i="64"/>
  <c r="M54" i="64"/>
  <c r="M102" i="64"/>
  <c r="I412" i="64"/>
  <c r="M12" i="64"/>
  <c r="M25" i="64"/>
  <c r="M412" i="64" l="1"/>
</calcChain>
</file>

<file path=xl/sharedStrings.xml><?xml version="1.0" encoding="utf-8"?>
<sst xmlns="http://schemas.openxmlformats.org/spreadsheetml/2006/main" count="1225" uniqueCount="694">
  <si>
    <t>NAMA</t>
  </si>
  <si>
    <t>NIP</t>
  </si>
  <si>
    <t>JUMLAH</t>
  </si>
  <si>
    <t>UNIT</t>
  </si>
  <si>
    <t>KERJA</t>
  </si>
  <si>
    <t>060309</t>
  </si>
  <si>
    <t>LILIK SETYORINI</t>
  </si>
  <si>
    <t>SETIA PUDIANI</t>
  </si>
  <si>
    <t>M.ARIEF KAPRAWI</t>
  </si>
  <si>
    <t>MARIA DEWI</t>
  </si>
  <si>
    <t>M.Arief Kaprawi</t>
  </si>
  <si>
    <t>Mengetahui,</t>
  </si>
  <si>
    <t>KOPERASI KARYAWAN BCA "MITRA SEJAHTERA" SURABAYA</t>
  </si>
  <si>
    <t>DAFTAR PIUTANG BELANJA KARYAWAN</t>
  </si>
  <si>
    <t xml:space="preserve"> </t>
  </si>
  <si>
    <t>BULAN Januari 2018</t>
  </si>
  <si>
    <t xml:space="preserve">  </t>
  </si>
  <si>
    <t>NO</t>
  </si>
  <si>
    <t>KETERANGAN</t>
  </si>
  <si>
    <t>NO.REK</t>
  </si>
  <si>
    <t>DINO</t>
  </si>
  <si>
    <t>005493</t>
  </si>
  <si>
    <t>BELANJA TOKO OMI</t>
  </si>
  <si>
    <t>MARDA BRAJAN</t>
  </si>
  <si>
    <t>005596</t>
  </si>
  <si>
    <t>HARYO AGUNG L</t>
  </si>
  <si>
    <t>005919</t>
  </si>
  <si>
    <t>FERRY SETIAWAN</t>
  </si>
  <si>
    <t>005924</t>
  </si>
  <si>
    <t>BUI BUI</t>
  </si>
  <si>
    <t>006020</t>
  </si>
  <si>
    <t>MURIYANTI HARTINI</t>
  </si>
  <si>
    <t>006039</t>
  </si>
  <si>
    <t>YULI DWI HARTATI</t>
  </si>
  <si>
    <t>007044</t>
  </si>
  <si>
    <t>PATRICIA ANGELINA</t>
  </si>
  <si>
    <t>007509</t>
  </si>
  <si>
    <t>ERWIN ANGGODO</t>
  </si>
  <si>
    <t>007873</t>
  </si>
  <si>
    <t>DIAH WISNUWARDHANI P</t>
  </si>
  <si>
    <t>008543</t>
  </si>
  <si>
    <t>TOMMY ALFAN</t>
  </si>
  <si>
    <t>008887</t>
  </si>
  <si>
    <t>AGUS ADMAJA</t>
  </si>
  <si>
    <t>009674</t>
  </si>
  <si>
    <t>SONNY LODIAN</t>
  </si>
  <si>
    <t>010158</t>
  </si>
  <si>
    <t>FRIDA</t>
  </si>
  <si>
    <t>010242</t>
  </si>
  <si>
    <t>TITIK NUR WAHYUNINGSIH</t>
  </si>
  <si>
    <t>010314</t>
  </si>
  <si>
    <t>LINGGAWATI</t>
  </si>
  <si>
    <t>010401</t>
  </si>
  <si>
    <t>INDAH SULISTYANINGATI</t>
  </si>
  <si>
    <t>010403</t>
  </si>
  <si>
    <t>SIFERA TRISMINARTI</t>
  </si>
  <si>
    <t>010424</t>
  </si>
  <si>
    <t>HESTI DWI</t>
  </si>
  <si>
    <t>010464</t>
  </si>
  <si>
    <t>NURRAJEPIN</t>
  </si>
  <si>
    <t>010521</t>
  </si>
  <si>
    <t>HERLINA</t>
  </si>
  <si>
    <t>010806</t>
  </si>
  <si>
    <t>HANDAKA S</t>
  </si>
  <si>
    <t>010849</t>
  </si>
  <si>
    <t>SYAFII</t>
  </si>
  <si>
    <t>011013</t>
  </si>
  <si>
    <t>HENDRO PRABOWO</t>
  </si>
  <si>
    <t>011211</t>
  </si>
  <si>
    <t>YULIA HARDJANTO</t>
  </si>
  <si>
    <t>020199</t>
  </si>
  <si>
    <t>SULIS SETYANI</t>
  </si>
  <si>
    <t>020206</t>
  </si>
  <si>
    <t>WIWID WIDYAWATI</t>
  </si>
  <si>
    <t>030305</t>
  </si>
  <si>
    <t>P.HERRY</t>
  </si>
  <si>
    <t>031011</t>
  </si>
  <si>
    <t>ISPARINA TRIAGUSTIN</t>
  </si>
  <si>
    <t>040310</t>
  </si>
  <si>
    <t>HERMAN SALIM</t>
  </si>
  <si>
    <t>050379</t>
  </si>
  <si>
    <t>AFANI YUNADI E</t>
  </si>
  <si>
    <t>050405</t>
  </si>
  <si>
    <t>MEIFA DIANTARI</t>
  </si>
  <si>
    <t>050594</t>
  </si>
  <si>
    <t>TITI LARASATI</t>
  </si>
  <si>
    <t>050935</t>
  </si>
  <si>
    <t>MULIATI WIBOWO</t>
  </si>
  <si>
    <t>051002</t>
  </si>
  <si>
    <t>DAVID ARIANTO</t>
  </si>
  <si>
    <t>051117</t>
  </si>
  <si>
    <t>STELLA NOVIANTY WIBAWA</t>
  </si>
  <si>
    <t>051304</t>
  </si>
  <si>
    <t>MONIKA HETSI WAHYU</t>
  </si>
  <si>
    <t>051406</t>
  </si>
  <si>
    <t>SUSANTI NATALIA</t>
  </si>
  <si>
    <t>051470</t>
  </si>
  <si>
    <t>ALBERTUS AGUNG</t>
  </si>
  <si>
    <t>051673</t>
  </si>
  <si>
    <t>CHANDRA PRATAMA A S</t>
  </si>
  <si>
    <t>052461</t>
  </si>
  <si>
    <t>RITA YUNITA</t>
  </si>
  <si>
    <t>053478</t>
  </si>
  <si>
    <t>LAILY ROSYIDAH</t>
  </si>
  <si>
    <t>053053</t>
  </si>
  <si>
    <t>TJATURRINI DIAH R</t>
  </si>
  <si>
    <t>053563</t>
  </si>
  <si>
    <t>PUTRI</t>
  </si>
  <si>
    <t>053564</t>
  </si>
  <si>
    <t>FERDY WIDJAJA</t>
  </si>
  <si>
    <t>053749</t>
  </si>
  <si>
    <t>IRMA INDRIANA</t>
  </si>
  <si>
    <t>053837</t>
  </si>
  <si>
    <t>RACHMAD WIJAYA</t>
  </si>
  <si>
    <t>053838</t>
  </si>
  <si>
    <t>SURAYA S UTAMI</t>
  </si>
  <si>
    <t>053839</t>
  </si>
  <si>
    <t>ABDUL AZIS</t>
  </si>
  <si>
    <t>054135</t>
  </si>
  <si>
    <t>FITRIYA YUNIARTI</t>
  </si>
  <si>
    <t>054266</t>
  </si>
  <si>
    <t>SILVANUS JIMANTORO</t>
  </si>
  <si>
    <t>054466</t>
  </si>
  <si>
    <t>NOVITA T</t>
  </si>
  <si>
    <t>054498</t>
  </si>
  <si>
    <t>DEVRI PRATAMA</t>
  </si>
  <si>
    <t>054616</t>
  </si>
  <si>
    <t>M.RADITYA AP</t>
  </si>
  <si>
    <t>055166</t>
  </si>
  <si>
    <t>CHRISTINE W</t>
  </si>
  <si>
    <t>055220</t>
  </si>
  <si>
    <t>NUR SITI APRILIYANA</t>
  </si>
  <si>
    <t>055458</t>
  </si>
  <si>
    <t>MORRIS TRADANA</t>
  </si>
  <si>
    <t>055629</t>
  </si>
  <si>
    <t>CINDY</t>
  </si>
  <si>
    <t>056023</t>
  </si>
  <si>
    <t>IMAM TAUFIK</t>
  </si>
  <si>
    <t>056142</t>
  </si>
  <si>
    <t>DEVITA AYU</t>
  </si>
  <si>
    <t>056554</t>
  </si>
  <si>
    <t>DIAH NINGRUM ASTUTI</t>
  </si>
  <si>
    <t>057125</t>
  </si>
  <si>
    <t>ELEN AGUSTINA WIJAYA</t>
  </si>
  <si>
    <t>057163</t>
  </si>
  <si>
    <t>SALLY CARIESTHA</t>
  </si>
  <si>
    <t>057188</t>
  </si>
  <si>
    <t>TANIA RIZKY NING</t>
  </si>
  <si>
    <t>057189</t>
  </si>
  <si>
    <t>PRISCILIA</t>
  </si>
  <si>
    <t>058494</t>
  </si>
  <si>
    <t>GIBSON</t>
  </si>
  <si>
    <t>059164</t>
  </si>
  <si>
    <t>LUKAS RAHMA</t>
  </si>
  <si>
    <t>059165</t>
  </si>
  <si>
    <t>TAMMY R</t>
  </si>
  <si>
    <t>059685</t>
  </si>
  <si>
    <t>DISTY</t>
  </si>
  <si>
    <t>060204</t>
  </si>
  <si>
    <t>IRMALA YUNIARSASI</t>
  </si>
  <si>
    <t>LUVI MARIANA</t>
  </si>
  <si>
    <t>061621</t>
  </si>
  <si>
    <t>NURLAILA</t>
  </si>
  <si>
    <t>090512</t>
  </si>
  <si>
    <t>SUGENG PURNOMO</t>
  </si>
  <si>
    <t>EDY CAHYO SUSANTO</t>
  </si>
  <si>
    <t>DWI WAHYUNINGSIH</t>
  </si>
  <si>
    <t>SEPTINA PUTRI</t>
  </si>
  <si>
    <t>WANDA RISMAWATI</t>
  </si>
  <si>
    <t>230707</t>
  </si>
  <si>
    <t>LESTARI YULIANI</t>
  </si>
  <si>
    <t>231007</t>
  </si>
  <si>
    <t>RITA ANDRIANA</t>
  </si>
  <si>
    <t>ROMMY SALENTI</t>
  </si>
  <si>
    <t>821843</t>
  </si>
  <si>
    <t>PUGUH K</t>
  </si>
  <si>
    <t>SUGIONO</t>
  </si>
  <si>
    <t>843028</t>
  </si>
  <si>
    <t>M. NAWARI</t>
  </si>
  <si>
    <t>843032</t>
  </si>
  <si>
    <t xml:space="preserve">CATHARINA </t>
  </si>
  <si>
    <t>M. SUNARTO</t>
  </si>
  <si>
    <t>853691</t>
  </si>
  <si>
    <t>HERRY WIDODO</t>
  </si>
  <si>
    <t>AGUS HERIYANTO</t>
  </si>
  <si>
    <t>885217</t>
  </si>
  <si>
    <t>EDDY PRANOTO</t>
  </si>
  <si>
    <t>885555</t>
  </si>
  <si>
    <t>MIRA ISMAWATI</t>
  </si>
  <si>
    <t>RIANU WIJAYA</t>
  </si>
  <si>
    <t>EDI HANAFI</t>
  </si>
  <si>
    <t>890026</t>
  </si>
  <si>
    <t>MULYONO</t>
  </si>
  <si>
    <t>AMAN SUNARYO</t>
  </si>
  <si>
    <t>896468</t>
  </si>
  <si>
    <t>A.M CENDRA W</t>
  </si>
  <si>
    <t>LANNY DANU</t>
  </si>
  <si>
    <t>896480</t>
  </si>
  <si>
    <t>ANDREAS WIKANANTA</t>
  </si>
  <si>
    <t>ENDARTO</t>
  </si>
  <si>
    <t>SANTI PARAMITA</t>
  </si>
  <si>
    <t>896728</t>
  </si>
  <si>
    <t>TOERINO</t>
  </si>
  <si>
    <t>MURDIANTO</t>
  </si>
  <si>
    <t>ANTONIUS B R</t>
  </si>
  <si>
    <t>SURJO TJAHJONO</t>
  </si>
  <si>
    <t>DWI HARINI</t>
  </si>
  <si>
    <t>RATIH D.UTAMI</t>
  </si>
  <si>
    <t>897001</t>
  </si>
  <si>
    <t>MARZUKI</t>
  </si>
  <si>
    <t>897091</t>
  </si>
  <si>
    <t>WIDODO HANDOYO</t>
  </si>
  <si>
    <t>DODY CATUR</t>
  </si>
  <si>
    <t>AGUS WIDJANARKO</t>
  </si>
  <si>
    <t>897647</t>
  </si>
  <si>
    <t>ANDREJANTO</t>
  </si>
  <si>
    <t>897658</t>
  </si>
  <si>
    <t>IRIANTI SRI ASTUTI</t>
  </si>
  <si>
    <t>MOCH HARI</t>
  </si>
  <si>
    <t>898039</t>
  </si>
  <si>
    <t>MURYANTO</t>
  </si>
  <si>
    <t>898330</t>
  </si>
  <si>
    <t>SRI WAHYU SUKARNI</t>
  </si>
  <si>
    <t>SUSWANTINA T.E</t>
  </si>
  <si>
    <t>898343</t>
  </si>
  <si>
    <t>SUTADJI</t>
  </si>
  <si>
    <t>SUJARWO</t>
  </si>
  <si>
    <t>ARIP PUJO UTOMO</t>
  </si>
  <si>
    <t>898788</t>
  </si>
  <si>
    <t>ARIEF BUDI S</t>
  </si>
  <si>
    <t>MOCH SYAFII</t>
  </si>
  <si>
    <t>898810</t>
  </si>
  <si>
    <t>SUEB HARYONO</t>
  </si>
  <si>
    <t>OEKIK DIAN D</t>
  </si>
  <si>
    <t>SURJONO</t>
  </si>
  <si>
    <t>ELSYE</t>
  </si>
  <si>
    <t>HERU SUPARTO</t>
  </si>
  <si>
    <t>899096</t>
  </si>
  <si>
    <t>ATING</t>
  </si>
  <si>
    <t>DJUMA'IN</t>
  </si>
  <si>
    <t>899556</t>
  </si>
  <si>
    <t>T.M.DJUNAIDI</t>
  </si>
  <si>
    <t>899557</t>
  </si>
  <si>
    <t>TITIK SURYANI</t>
  </si>
  <si>
    <t>SOEYANTO</t>
  </si>
  <si>
    <t>900016</t>
  </si>
  <si>
    <t>KUNCORO</t>
  </si>
  <si>
    <t>DJOKO PRIYO UTOMO</t>
  </si>
  <si>
    <t>900257</t>
  </si>
  <si>
    <t>KRIS ANDIJANI</t>
  </si>
  <si>
    <t>MUMU MU'MINAH</t>
  </si>
  <si>
    <t>900293</t>
  </si>
  <si>
    <t>NINIK ERMAWATI</t>
  </si>
  <si>
    <t>900593</t>
  </si>
  <si>
    <t>PRIANTONO SOEBEKTI</t>
  </si>
  <si>
    <t>900781</t>
  </si>
  <si>
    <t>KUSWANDI</t>
  </si>
  <si>
    <t>900835</t>
  </si>
  <si>
    <t>GANJAR</t>
  </si>
  <si>
    <t>900842</t>
  </si>
  <si>
    <t>BUDI SETYANINGSIH</t>
  </si>
  <si>
    <t>M.RAMLOE</t>
  </si>
  <si>
    <t>SULISTYANTO</t>
  </si>
  <si>
    <t>DIDIK IRBAMANTO</t>
  </si>
  <si>
    <t>901147</t>
  </si>
  <si>
    <t>M. ARIEF KAPRAWI</t>
  </si>
  <si>
    <t>901149</t>
  </si>
  <si>
    <t>HERMIN DWI K</t>
  </si>
  <si>
    <t>901423</t>
  </si>
  <si>
    <t xml:space="preserve">SRI RAHAJOE </t>
  </si>
  <si>
    <t>BUADIN</t>
  </si>
  <si>
    <t>901774</t>
  </si>
  <si>
    <t>SULARMO</t>
  </si>
  <si>
    <t>901786</t>
  </si>
  <si>
    <t>ADI SUSANTO</t>
  </si>
  <si>
    <t>901950</t>
  </si>
  <si>
    <t>AGUS PUJIONO</t>
  </si>
  <si>
    <t>WAKHIDAH NURHAYATI</t>
  </si>
  <si>
    <t>DADANG ISWORO</t>
  </si>
  <si>
    <t>902252</t>
  </si>
  <si>
    <t>EMMY SRI HASTUTI</t>
  </si>
  <si>
    <t>902254</t>
  </si>
  <si>
    <t>HEDWIG K T</t>
  </si>
  <si>
    <t>902256</t>
  </si>
  <si>
    <t>EVIE INDRAWATI</t>
  </si>
  <si>
    <t>902260</t>
  </si>
  <si>
    <t>FIRMAN PANE</t>
  </si>
  <si>
    <t>TRIADI DESI</t>
  </si>
  <si>
    <t>902266</t>
  </si>
  <si>
    <t>ULFIAH</t>
  </si>
  <si>
    <t>RUDYKO</t>
  </si>
  <si>
    <t>RATNASARI R</t>
  </si>
  <si>
    <t>SULUH UTOMO</t>
  </si>
  <si>
    <t>CHAIRUL ANAM</t>
  </si>
  <si>
    <t>WAHJUDI</t>
  </si>
  <si>
    <t>SUGITO HARI S.</t>
  </si>
  <si>
    <t>MARIA E DJUHANA</t>
  </si>
  <si>
    <t>MARUDUT SIREGAR</t>
  </si>
  <si>
    <t>SUTEDJA</t>
  </si>
  <si>
    <t>903333</t>
  </si>
  <si>
    <t>HENRY NUGROHO</t>
  </si>
  <si>
    <t>904360</t>
  </si>
  <si>
    <t>TEGUH PRIHANTO</t>
  </si>
  <si>
    <t>AGUS WIJAYA</t>
  </si>
  <si>
    <t>PAMBUDI</t>
  </si>
  <si>
    <t>SOETRISNO</t>
  </si>
  <si>
    <t>ABDUL DJUMALI</t>
  </si>
  <si>
    <t>AGUS PRASETYO</t>
  </si>
  <si>
    <t>910046</t>
  </si>
  <si>
    <t>SRI RAHAYU</t>
  </si>
  <si>
    <t>910056</t>
  </si>
  <si>
    <t>KUSRINI</t>
  </si>
  <si>
    <t>910244</t>
  </si>
  <si>
    <t>SABAR</t>
  </si>
  <si>
    <t>910245</t>
  </si>
  <si>
    <t>LILYANA</t>
  </si>
  <si>
    <t>RATNA DEWI WIDJAJA</t>
  </si>
  <si>
    <t>SUDARTI INDRIANI</t>
  </si>
  <si>
    <t>910476</t>
  </si>
  <si>
    <t>BAHAYUDIN</t>
  </si>
  <si>
    <t>910522</t>
  </si>
  <si>
    <t>KUSWANTO</t>
  </si>
  <si>
    <t>FAUZI AMRIN</t>
  </si>
  <si>
    <t>ARIF WIDODO</t>
  </si>
  <si>
    <t>910546</t>
  </si>
  <si>
    <t>ANDREAS SUMARLIANTO</t>
  </si>
  <si>
    <t>910846</t>
  </si>
  <si>
    <t>NUGRAHANING</t>
  </si>
  <si>
    <t>MARTINUS EKO K</t>
  </si>
  <si>
    <t>910963</t>
  </si>
  <si>
    <t>ABDULLAH</t>
  </si>
  <si>
    <t>910968</t>
  </si>
  <si>
    <t>R.R INDRIYAWATI</t>
  </si>
  <si>
    <t>ANNA</t>
  </si>
  <si>
    <t xml:space="preserve">HENRY SETYO </t>
  </si>
  <si>
    <t>911094</t>
  </si>
  <si>
    <t>ONNY SURYANI</t>
  </si>
  <si>
    <t>JUNARIS</t>
  </si>
  <si>
    <t>DANA ONG</t>
  </si>
  <si>
    <t>AKINA LANNY S.</t>
  </si>
  <si>
    <t>911195</t>
  </si>
  <si>
    <t>RINA HARTATIK SISWADEWI</t>
  </si>
  <si>
    <t>SUGIANTO</t>
  </si>
  <si>
    <t>911767</t>
  </si>
  <si>
    <t>SAIRI</t>
  </si>
  <si>
    <t>ARIANI PRINARYANTI</t>
  </si>
  <si>
    <t>SOLICHIN</t>
  </si>
  <si>
    <t>911813</t>
  </si>
  <si>
    <t>MULYADI</t>
  </si>
  <si>
    <t>EDY PURNOMO</t>
  </si>
  <si>
    <t>911825</t>
  </si>
  <si>
    <t>NANING P</t>
  </si>
  <si>
    <t>EINSTEINA M W</t>
  </si>
  <si>
    <t>912056</t>
  </si>
  <si>
    <t>INDRAWATI</t>
  </si>
  <si>
    <t>SLAMET RIYADI</t>
  </si>
  <si>
    <t>912201</t>
  </si>
  <si>
    <t>TRI WIBOWO</t>
  </si>
  <si>
    <t>ENDANG MOEDJIASTOETI</t>
  </si>
  <si>
    <t>RUDY BHAKTI S.A</t>
  </si>
  <si>
    <t>912218</t>
  </si>
  <si>
    <t>SUGIYANTO</t>
  </si>
  <si>
    <t>BAMBANG YUDHI</t>
  </si>
  <si>
    <t>M. URIFAN</t>
  </si>
  <si>
    <t>912811</t>
  </si>
  <si>
    <t>GANTI HASTATA</t>
  </si>
  <si>
    <t>LISTIJOWATI S</t>
  </si>
  <si>
    <t>REBEKA CHANDRA</t>
  </si>
  <si>
    <t>912828</t>
  </si>
  <si>
    <t>NAWIR SARDJONO</t>
  </si>
  <si>
    <t>MARIA DEWI A.</t>
  </si>
  <si>
    <t>913368</t>
  </si>
  <si>
    <t>I WAYAN MUDJIANTO</t>
  </si>
  <si>
    <t>NURUL MUFIDAH</t>
  </si>
  <si>
    <t>913610</t>
  </si>
  <si>
    <t>WIDIAWATI TJHEN</t>
  </si>
  <si>
    <t>SURIANTO</t>
  </si>
  <si>
    <t>913622</t>
  </si>
  <si>
    <t>HENNY RUMUI</t>
  </si>
  <si>
    <t>913809</t>
  </si>
  <si>
    <t>EDDI CUNG</t>
  </si>
  <si>
    <t>MOCH ILYAS</t>
  </si>
  <si>
    <t>IWAN HERMAWAN</t>
  </si>
  <si>
    <t>914012</t>
  </si>
  <si>
    <t>AHYADI</t>
  </si>
  <si>
    <t>ANDRINI WOEKIRSARI</t>
  </si>
  <si>
    <t>TRI HARYONO</t>
  </si>
  <si>
    <t>LULUEK HASETIONO</t>
  </si>
  <si>
    <t>YOHANES ANDI S</t>
  </si>
  <si>
    <t>AGUNG SULAKSONO</t>
  </si>
  <si>
    <t>MAMIK CITRARASMI</t>
  </si>
  <si>
    <t>920032</t>
  </si>
  <si>
    <t>KURNIADI</t>
  </si>
  <si>
    <t>M. YOSEP</t>
  </si>
  <si>
    <t>920079</t>
  </si>
  <si>
    <t>AGUS PRIYANTO</t>
  </si>
  <si>
    <t>920081</t>
  </si>
  <si>
    <t>WASIS WAHYUDI</t>
  </si>
  <si>
    <t>920216</t>
  </si>
  <si>
    <t>NI MADE SWASTINI</t>
  </si>
  <si>
    <t>920410</t>
  </si>
  <si>
    <t>DIJAH RUKMINI</t>
  </si>
  <si>
    <t>JUPRI</t>
  </si>
  <si>
    <t>920657</t>
  </si>
  <si>
    <t>SULATIK</t>
  </si>
  <si>
    <t>M. SOLEH</t>
  </si>
  <si>
    <t>920893</t>
  </si>
  <si>
    <t>WONG SHAN SHAN</t>
  </si>
  <si>
    <t>921010</t>
  </si>
  <si>
    <t>SUDARMAWAN</t>
  </si>
  <si>
    <t>921354</t>
  </si>
  <si>
    <t>CHRISTYANI ARI W</t>
  </si>
  <si>
    <t>BUDI JUSUF</t>
  </si>
  <si>
    <t>921598</t>
  </si>
  <si>
    <t xml:space="preserve">SUTOMO </t>
  </si>
  <si>
    <t>921686</t>
  </si>
  <si>
    <t>SOEMARTO</t>
  </si>
  <si>
    <t>921691</t>
  </si>
  <si>
    <t>SETYO WIDARTI</t>
  </si>
  <si>
    <t>921694</t>
  </si>
  <si>
    <t>YAHYA</t>
  </si>
  <si>
    <t>921747</t>
  </si>
  <si>
    <t>K.M . RAMOND</t>
  </si>
  <si>
    <t>MUJIANA</t>
  </si>
  <si>
    <t>921870</t>
  </si>
  <si>
    <t>JAUHARI</t>
  </si>
  <si>
    <t>922039</t>
  </si>
  <si>
    <t>ENDANG POERWANTINI</t>
  </si>
  <si>
    <t>930113</t>
  </si>
  <si>
    <t>HERY PURWANTO</t>
  </si>
  <si>
    <t>931391</t>
  </si>
  <si>
    <t>DESTI IKA ROYANI</t>
  </si>
  <si>
    <t>931800</t>
  </si>
  <si>
    <t>HENDRIYANTO</t>
  </si>
  <si>
    <t>EKA SRI SARASWATI</t>
  </si>
  <si>
    <t>931989</t>
  </si>
  <si>
    <t>BAMBANG HARTONO</t>
  </si>
  <si>
    <t>931992</t>
  </si>
  <si>
    <t>GATOT SUBROTO</t>
  </si>
  <si>
    <t>932162</t>
  </si>
  <si>
    <t>SELVEI JOENI K</t>
  </si>
  <si>
    <t>932401</t>
  </si>
  <si>
    <t>CHINTIA WINATA</t>
  </si>
  <si>
    <t>ARI PITONO</t>
  </si>
  <si>
    <t>ANDRIYANTO</t>
  </si>
  <si>
    <t>940715</t>
  </si>
  <si>
    <t>BAMBANG E.</t>
  </si>
  <si>
    <t>940940</t>
  </si>
  <si>
    <t>PRIYANTO</t>
  </si>
  <si>
    <t>941153</t>
  </si>
  <si>
    <t>THOMAS BUNAWAN</t>
  </si>
  <si>
    <t>950020</t>
  </si>
  <si>
    <t>SYLVIA ZEINDRY F</t>
  </si>
  <si>
    <t xml:space="preserve">DAVID </t>
  </si>
  <si>
    <t>ONG LIE LING/ LILYWATI</t>
  </si>
  <si>
    <t>HENRY GOZALI</t>
  </si>
  <si>
    <t>951774</t>
  </si>
  <si>
    <t>IGNATIUS</t>
  </si>
  <si>
    <t>HENDRA</t>
  </si>
  <si>
    <t>CORRY RATIH</t>
  </si>
  <si>
    <t>960201</t>
  </si>
  <si>
    <t>ARDI ANUGRAH</t>
  </si>
  <si>
    <t>TAN SIOK BIE</t>
  </si>
  <si>
    <t>960381</t>
  </si>
  <si>
    <t>MOCH .YOSI FIDAL</t>
  </si>
  <si>
    <t>960690</t>
  </si>
  <si>
    <t>M.B.KRISTI RUTYANI</t>
  </si>
  <si>
    <t>960694</t>
  </si>
  <si>
    <t>PRIYO AGUNG</t>
  </si>
  <si>
    <t>960929</t>
  </si>
  <si>
    <t>TANTI DAMAYANTI</t>
  </si>
  <si>
    <t>HARTONO</t>
  </si>
  <si>
    <t>ESTER W</t>
  </si>
  <si>
    <t>DARMAWAN</t>
  </si>
  <si>
    <t>PARTO</t>
  </si>
  <si>
    <t>AHMAD RIFA'I</t>
  </si>
  <si>
    <t>961581</t>
  </si>
  <si>
    <t>DARMA SETIAWAN</t>
  </si>
  <si>
    <t>MARDJUKI</t>
  </si>
  <si>
    <t>962069</t>
  </si>
  <si>
    <t>SHANTI KARTIKA S</t>
  </si>
  <si>
    <t>962140</t>
  </si>
  <si>
    <t>WINA SARASWATI</t>
  </si>
  <si>
    <t>NUR MUCHAMAD F.</t>
  </si>
  <si>
    <t>962261</t>
  </si>
  <si>
    <t>HOOGERVORST DANNY</t>
  </si>
  <si>
    <t>M.SAIROZI</t>
  </si>
  <si>
    <t>ANDRI LAKSONO</t>
  </si>
  <si>
    <t>962306</t>
  </si>
  <si>
    <t>JONI</t>
  </si>
  <si>
    <t>962378</t>
  </si>
  <si>
    <t>SUMANTO</t>
  </si>
  <si>
    <t>962380</t>
  </si>
  <si>
    <t>SUNARTO</t>
  </si>
  <si>
    <t>MARIYANI</t>
  </si>
  <si>
    <t>ERNI</t>
  </si>
  <si>
    <t>CAECILIA ERIKA</t>
  </si>
  <si>
    <t>SANDY DEBORAH</t>
  </si>
  <si>
    <t>ELISABETH</t>
  </si>
  <si>
    <t>962796</t>
  </si>
  <si>
    <t>YOPPIE K</t>
  </si>
  <si>
    <t>RENNY RATNAWATI</t>
  </si>
  <si>
    <t>962814</t>
  </si>
  <si>
    <t>SIGIT M ALIM</t>
  </si>
  <si>
    <t>AHMAD KHOZIN</t>
  </si>
  <si>
    <t>962946</t>
  </si>
  <si>
    <t>TOMAS</t>
  </si>
  <si>
    <t>963175</t>
  </si>
  <si>
    <t>ADE YUNITA WARDHANI</t>
  </si>
  <si>
    <t>963176</t>
  </si>
  <si>
    <t>EKO SUSANTO</t>
  </si>
  <si>
    <t>963180</t>
  </si>
  <si>
    <t>INSANI</t>
  </si>
  <si>
    <t>963185</t>
  </si>
  <si>
    <t>RUDY MARDIYANTO</t>
  </si>
  <si>
    <t>LUSI MEIDOAWATI</t>
  </si>
  <si>
    <t>MAJA ELISABETH. U</t>
  </si>
  <si>
    <t>963669</t>
  </si>
  <si>
    <t>LILY SUTANTO</t>
  </si>
  <si>
    <t>963680</t>
  </si>
  <si>
    <t>OCTAVIANUS Y.W.S</t>
  </si>
  <si>
    <t>963685</t>
  </si>
  <si>
    <t>PAULA</t>
  </si>
  <si>
    <t>963709</t>
  </si>
  <si>
    <t>FELISIA</t>
  </si>
  <si>
    <t>963713</t>
  </si>
  <si>
    <t>MOCH. ALVAN SE</t>
  </si>
  <si>
    <t>963721</t>
  </si>
  <si>
    <t>ENDANG PURWANINGSIH</t>
  </si>
  <si>
    <t>963723</t>
  </si>
  <si>
    <t>JULI</t>
  </si>
  <si>
    <t>963888</t>
  </si>
  <si>
    <t>BARFITTO</t>
  </si>
  <si>
    <t>SEDLYWATI</t>
  </si>
  <si>
    <t>FIFIE TJONDRO</t>
  </si>
  <si>
    <t>970067</t>
  </si>
  <si>
    <t>EMMA MARIA</t>
  </si>
  <si>
    <t>SULIANI LIMINTO</t>
  </si>
  <si>
    <t>970190</t>
  </si>
  <si>
    <t>ROSMAWATI R</t>
  </si>
  <si>
    <t>ANNA REKASARI</t>
  </si>
  <si>
    <t>JUNITA REBIKA WADJA</t>
  </si>
  <si>
    <t>970654</t>
  </si>
  <si>
    <t>DIDI RUSLI</t>
  </si>
  <si>
    <t>970664</t>
  </si>
  <si>
    <t>WINARTO</t>
  </si>
  <si>
    <t>970675</t>
  </si>
  <si>
    <t>JONY YACOBUS</t>
  </si>
  <si>
    <t>970677</t>
  </si>
  <si>
    <t>HERU TANASAPUTERA</t>
  </si>
  <si>
    <t>970825</t>
  </si>
  <si>
    <t>VIVA CHANDRA</t>
  </si>
  <si>
    <t>971005</t>
  </si>
  <si>
    <t>NIENIEK SRI RAHAYU</t>
  </si>
  <si>
    <t>WILLY JOKO</t>
  </si>
  <si>
    <t>971137</t>
  </si>
  <si>
    <t>IWAN</t>
  </si>
  <si>
    <t>SOLIKHATI</t>
  </si>
  <si>
    <t>971238</t>
  </si>
  <si>
    <t>DHALIANA</t>
  </si>
  <si>
    <t>DWI ARTANTRI</t>
  </si>
  <si>
    <t>971508</t>
  </si>
  <si>
    <t>ROSALINE CHANDRA</t>
  </si>
  <si>
    <t>971698</t>
  </si>
  <si>
    <t>ENDAH JULIATI</t>
  </si>
  <si>
    <t>971702</t>
  </si>
  <si>
    <t>MICHELSEN</t>
  </si>
  <si>
    <t>971755</t>
  </si>
  <si>
    <t>LINA GUINARTO</t>
  </si>
  <si>
    <t>SISWI DAMAYANTI</t>
  </si>
  <si>
    <t>INGE SUPROBO</t>
  </si>
  <si>
    <t>972131</t>
  </si>
  <si>
    <t>EFI SUHERMAN</t>
  </si>
  <si>
    <t>SUSY YANTI SIMANJUNTAK</t>
  </si>
  <si>
    <t>972264</t>
  </si>
  <si>
    <t>ENDANG CHANDRA DEWI</t>
  </si>
  <si>
    <t>972608</t>
  </si>
  <si>
    <t>INA SUGIARTI</t>
  </si>
  <si>
    <t>YULI FARINA DEWI</t>
  </si>
  <si>
    <t>973034</t>
  </si>
  <si>
    <t>DIAN PRATIWI</t>
  </si>
  <si>
    <t>LENY TANDRA ARMAN</t>
  </si>
  <si>
    <t>973133</t>
  </si>
  <si>
    <t>TITIN HERNANIK</t>
  </si>
  <si>
    <t>WIWIK FENILINDAWATI</t>
  </si>
  <si>
    <t>973163</t>
  </si>
  <si>
    <t>TJATUR IDA H S</t>
  </si>
  <si>
    <t>DJUWADI</t>
  </si>
  <si>
    <t>RIYANTI WULANDARI</t>
  </si>
  <si>
    <t>973200</t>
  </si>
  <si>
    <t>ANGELIKA</t>
  </si>
  <si>
    <t>NINA</t>
  </si>
  <si>
    <t>SHIERLY</t>
  </si>
  <si>
    <t>WAHYU UTOMO</t>
  </si>
  <si>
    <t>TRI MURTININGSIH</t>
  </si>
  <si>
    <t>973270</t>
  </si>
  <si>
    <t>NOVITASARI</t>
  </si>
  <si>
    <t>973336</t>
  </si>
  <si>
    <t>FANNY</t>
  </si>
  <si>
    <t>ANDRE BAGUS S</t>
  </si>
  <si>
    <t>PRASETYO MAHANANI</t>
  </si>
  <si>
    <t>ASTERIA ANDRI</t>
  </si>
  <si>
    <t>973623</t>
  </si>
  <si>
    <t>SENG HUAT</t>
  </si>
  <si>
    <t>CHARLI CINDERELA</t>
  </si>
  <si>
    <t>973687</t>
  </si>
  <si>
    <t>GANI</t>
  </si>
  <si>
    <t>973761</t>
  </si>
  <si>
    <t>VELLIE WIDIONO</t>
  </si>
  <si>
    <t>VERY MARDA JONIWATI</t>
  </si>
  <si>
    <t>973845</t>
  </si>
  <si>
    <t>YAP TJUAN KIM</t>
  </si>
  <si>
    <t>JO KUI PU</t>
  </si>
  <si>
    <t>973875</t>
  </si>
  <si>
    <t>IN ANGGRAINI</t>
  </si>
  <si>
    <t>974015</t>
  </si>
  <si>
    <t>FIFY SOEHENDRA</t>
  </si>
  <si>
    <t>HENDRA YAP</t>
  </si>
  <si>
    <t>ARIS WIDAGDO</t>
  </si>
  <si>
    <t>TONY CH TOWOLIU</t>
  </si>
  <si>
    <t>KRISTIN DENNI</t>
  </si>
  <si>
    <t xml:space="preserve">YUDHA AGUS </t>
  </si>
  <si>
    <t>EDDY SUWIGNYO</t>
  </si>
  <si>
    <t>974229</t>
  </si>
  <si>
    <t>DENNY SINATRA</t>
  </si>
  <si>
    <t>974408</t>
  </si>
  <si>
    <t xml:space="preserve">HANMZAH </t>
  </si>
  <si>
    <t>MAYA DEWI</t>
  </si>
  <si>
    <t>974632</t>
  </si>
  <si>
    <t>THIO MOY LIAN</t>
  </si>
  <si>
    <t>974731</t>
  </si>
  <si>
    <t>LEONORA</t>
  </si>
  <si>
    <t>HANDOKO SOETIONO</t>
  </si>
  <si>
    <t>DAVID LAMONGI</t>
  </si>
  <si>
    <t>975130</t>
  </si>
  <si>
    <t>ENDANG RESTU WINARSIH</t>
  </si>
  <si>
    <t>LILIK SETYOWATI</t>
  </si>
  <si>
    <t>WURI WAHJU UTAMI</t>
  </si>
  <si>
    <t>FIFI YULIA H</t>
  </si>
  <si>
    <t>PEDRO S</t>
  </si>
  <si>
    <t>NURIL LISANA</t>
  </si>
  <si>
    <t>HENY RUSDIANA</t>
  </si>
  <si>
    <t>FEMMY RAMONA LEMAN</t>
  </si>
  <si>
    <t>DOMINNGUS SENONG</t>
  </si>
  <si>
    <t>AGUSTINA SUSANTI</t>
  </si>
  <si>
    <t>SONJA E I P</t>
  </si>
  <si>
    <t>976608</t>
  </si>
  <si>
    <t>RUDI HANDOKO</t>
  </si>
  <si>
    <t>977398</t>
  </si>
  <si>
    <t>DJOKO SOELISTIJO</t>
  </si>
  <si>
    <t>SANDRA KARTIKA</t>
  </si>
  <si>
    <t>DORIS TJITARSO</t>
  </si>
  <si>
    <t>990578</t>
  </si>
  <si>
    <t>Jumlah</t>
  </si>
  <si>
    <t>PENJUALAN NUGGET</t>
  </si>
  <si>
    <t>VERY MARDA J</t>
  </si>
  <si>
    <t>MURIYANTI  HARTINI</t>
  </si>
  <si>
    <t xml:space="preserve">JUNITA REBIKA </t>
  </si>
  <si>
    <t>DJOKO PRIYO</t>
  </si>
  <si>
    <t>WIWID W</t>
  </si>
  <si>
    <t>SULIS SETIYANI</t>
  </si>
  <si>
    <t>SUSWANTINA</t>
  </si>
  <si>
    <t>RIYANTI W</t>
  </si>
  <si>
    <t xml:space="preserve">WASIS </t>
  </si>
  <si>
    <t>PRIANTONO S</t>
  </si>
  <si>
    <t>TM DJU NAIDI</t>
  </si>
  <si>
    <t>M.NAWARI</t>
  </si>
  <si>
    <t>HENRY SETYO</t>
  </si>
  <si>
    <t>LILIK S</t>
  </si>
  <si>
    <t>ASTERIA A</t>
  </si>
  <si>
    <t>P. HERRY</t>
  </si>
  <si>
    <t>SOLIHKATI</t>
  </si>
  <si>
    <t>ENDANG M</t>
  </si>
  <si>
    <t>ENDANG P</t>
  </si>
  <si>
    <t>MEIFA</t>
  </si>
  <si>
    <t>NUR LAILA</t>
  </si>
  <si>
    <t>SUGENG P</t>
  </si>
  <si>
    <t>KRISTEN DENNI</t>
  </si>
  <si>
    <t>DAVID L</t>
  </si>
  <si>
    <t>ARIANI P</t>
  </si>
  <si>
    <t>ONG LI LIE</t>
  </si>
  <si>
    <t>HERRY W</t>
  </si>
  <si>
    <t>DIAH W</t>
  </si>
  <si>
    <t xml:space="preserve">M.B.KRITI </t>
  </si>
  <si>
    <t>Ni Made S</t>
  </si>
  <si>
    <t>Henny R</t>
  </si>
  <si>
    <t>DIAN</t>
  </si>
  <si>
    <t>053465</t>
  </si>
  <si>
    <t>TOTAL</t>
  </si>
  <si>
    <t xml:space="preserve">Pembuat,             </t>
  </si>
  <si>
    <t xml:space="preserve">Irmala Y      </t>
  </si>
  <si>
    <t>NB : Jumlah debet pinjaman belanja Toko OMI  tgl 19- 31 Jan 2018 Sebesar Rp.18.000.400</t>
  </si>
  <si>
    <t>NB : Jumlah debet pinjaman  Penjualan Nuget tgl 19-31 Jan 2018 Sebesar Rp.951.000,-</t>
  </si>
  <si>
    <t>Surabaya,31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</si>
</sst>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164" formatCode="_(* #,##0.00_);_(* \(#,##0.00\);_(* \-??_);_(@_)"/>
    <numFmt numFmtId="165" formatCode="[$-409]dd\-mmm\-yy;@"/>
    <numFmt numFmtId="166" formatCode="_(* #,##0_);_(* \(#,##0\);_(* \-??_);_(@_)"/>
    <numFmt numFmtId="167" formatCode="#,##0.00\ ;&quot; (&quot;#,##0.00\);&quot; -&quot;#\ ;@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0" fontId="1" fillId="0" borderId="0"/>
    <xf numFmtId="0" fontId="1" fillId="0" borderId="0"/>
  </cellStyleXfs>
  <cellXfs count="46">
    <xf numFmtId="0" fontId="0" fillId="0" borderId="0" xfId="0"/>
    <xf numFmtId="0" fontId="2" fillId="2" borderId="0" xfId="3" applyFont="1" applyFill="1" applyAlignment="1"/>
    <xf numFmtId="0" fontId="2" fillId="2" borderId="0" xfId="3" applyFont="1" applyFill="1"/>
    <xf numFmtId="3" fontId="2" fillId="2" borderId="0" xfId="3" applyNumberFormat="1" applyFont="1" applyFill="1"/>
    <xf numFmtId="0" fontId="3" fillId="2" borderId="0" xfId="0" applyFont="1" applyFill="1"/>
    <xf numFmtId="0" fontId="2" fillId="3" borderId="0" xfId="3" applyFont="1" applyFill="1" applyAlignment="1"/>
    <xf numFmtId="0" fontId="2" fillId="3" borderId="0" xfId="3" applyFont="1" applyFill="1"/>
    <xf numFmtId="3" fontId="2" fillId="3" borderId="0" xfId="3" applyNumberFormat="1" applyFont="1" applyFill="1"/>
    <xf numFmtId="0" fontId="3" fillId="2" borderId="0" xfId="0" applyFont="1" applyFill="1" applyAlignment="1">
      <alignment horizontal="center"/>
    </xf>
    <xf numFmtId="3" fontId="3" fillId="2" borderId="0" xfId="3" applyNumberFormat="1" applyFont="1" applyFill="1"/>
    <xf numFmtId="0" fontId="3" fillId="2" borderId="1" xfId="3" applyFont="1" applyFill="1" applyBorder="1" applyAlignment="1">
      <alignment horizontal="center"/>
    </xf>
    <xf numFmtId="165" fontId="3" fillId="2" borderId="3" xfId="3" applyNumberFormat="1" applyFont="1" applyFill="1" applyBorder="1" applyAlignment="1">
      <alignment horizontal="center"/>
    </xf>
    <xf numFmtId="166" fontId="3" fillId="2" borderId="1" xfId="2" applyNumberFormat="1" applyFont="1" applyFill="1" applyBorder="1" applyAlignment="1" applyProtection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3" xfId="3" applyFont="1" applyFill="1" applyBorder="1"/>
    <xf numFmtId="3" fontId="3" fillId="2" borderId="3" xfId="3" applyNumberFormat="1" applyFont="1" applyFill="1" applyBorder="1" applyAlignment="1">
      <alignment horizontal="center"/>
    </xf>
    <xf numFmtId="3" fontId="3" fillId="2" borderId="3" xfId="0" applyNumberFormat="1" applyFont="1" applyFill="1" applyBorder="1"/>
    <xf numFmtId="4" fontId="3" fillId="2" borderId="2" xfId="3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center"/>
    </xf>
    <xf numFmtId="0" fontId="3" fillId="2" borderId="3" xfId="3" quotePrefix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3" xfId="3" quotePrefix="1" applyNumberFormat="1" applyFont="1" applyFill="1" applyBorder="1" applyAlignment="1">
      <alignment horizontal="center"/>
    </xf>
    <xf numFmtId="167" fontId="3" fillId="2" borderId="3" xfId="2" applyNumberFormat="1" applyFont="1" applyFill="1" applyBorder="1" applyAlignment="1" applyProtection="1">
      <alignment horizontal="right"/>
    </xf>
    <xf numFmtId="3" fontId="3" fillId="2" borderId="3" xfId="2" applyNumberFormat="1" applyFont="1" applyFill="1" applyBorder="1" applyAlignment="1" applyProtection="1">
      <alignment horizontal="center"/>
    </xf>
    <xf numFmtId="0" fontId="3" fillId="2" borderId="2" xfId="3" applyFont="1" applyFill="1" applyBorder="1"/>
    <xf numFmtId="3" fontId="3" fillId="2" borderId="2" xfId="3" applyNumberFormat="1" applyFont="1" applyFill="1" applyBorder="1"/>
    <xf numFmtId="167" fontId="3" fillId="2" borderId="2" xfId="2" applyNumberFormat="1" applyFont="1" applyFill="1" applyBorder="1" applyAlignment="1" applyProtection="1">
      <alignment horizontal="right"/>
    </xf>
    <xf numFmtId="0" fontId="3" fillId="2" borderId="4" xfId="3" applyFont="1" applyFill="1" applyBorder="1" applyAlignment="1">
      <alignment horizontal="center"/>
    </xf>
    <xf numFmtId="15" fontId="3" fillId="2" borderId="0" xfId="3" applyNumberFormat="1" applyFont="1" applyFill="1" applyBorder="1" applyAlignment="1">
      <alignment horizontal="left"/>
    </xf>
    <xf numFmtId="4" fontId="3" fillId="2" borderId="0" xfId="3" applyNumberFormat="1" applyFont="1" applyFill="1" applyBorder="1"/>
    <xf numFmtId="3" fontId="3" fillId="2" borderId="0" xfId="3" applyNumberFormat="1" applyFont="1" applyFill="1" applyBorder="1"/>
    <xf numFmtId="15" fontId="3" fillId="2" borderId="0" xfId="3" applyNumberFormat="1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3" fontId="4" fillId="2" borderId="0" xfId="3" applyNumberFormat="1" applyFont="1" applyFill="1"/>
    <xf numFmtId="0" fontId="4" fillId="2" borderId="0" xfId="3" applyFont="1" applyFill="1" applyAlignment="1">
      <alignment horizontal="left"/>
    </xf>
    <xf numFmtId="0" fontId="4" fillId="2" borderId="0" xfId="3" applyFont="1" applyFill="1"/>
    <xf numFmtId="3" fontId="3" fillId="2" borderId="2" xfId="3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 applyProtection="1">
      <alignment horizontal="center"/>
    </xf>
    <xf numFmtId="3" fontId="3" fillId="2" borderId="3" xfId="3" applyNumberFormat="1" applyFont="1" applyFill="1" applyBorder="1"/>
    <xf numFmtId="41" fontId="3" fillId="2" borderId="3" xfId="3" applyNumberFormat="1" applyFont="1" applyFill="1" applyBorder="1"/>
    <xf numFmtId="41" fontId="4" fillId="2" borderId="3" xfId="3" applyNumberFormat="1" applyFont="1" applyFill="1" applyBorder="1"/>
    <xf numFmtId="0" fontId="3" fillId="2" borderId="0" xfId="3" applyFont="1" applyFill="1" applyBorder="1"/>
    <xf numFmtId="3" fontId="4" fillId="2" borderId="2" xfId="3" applyNumberFormat="1" applyFont="1" applyFill="1" applyBorder="1"/>
  </cellXfs>
  <cellStyles count="5">
    <cellStyle name="Comma 2" xfId="2"/>
    <cellStyle name="Excel Built-in Normal" xfId="3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5"/>
  <sheetViews>
    <sheetView tabSelected="1" workbookViewId="0">
      <selection activeCell="J2" sqref="J2"/>
    </sheetView>
  </sheetViews>
  <sheetFormatPr defaultRowHeight="15.75" x14ac:dyDescent="0.25"/>
  <cols>
    <col min="1" max="1" width="9.140625" style="4"/>
    <col min="2" max="2" width="27.5703125" style="4" customWidth="1"/>
    <col min="3" max="3" width="9.140625" style="4"/>
    <col min="4" max="4" width="12.28515625" style="4" customWidth="1"/>
    <col min="5" max="5" width="10.85546875" style="4" customWidth="1"/>
    <col min="6" max="6" width="12" style="4" customWidth="1"/>
    <col min="7" max="7" width="11.85546875" style="4" customWidth="1"/>
    <col min="8" max="8" width="11.7109375" style="4" customWidth="1"/>
    <col min="9" max="9" width="10.85546875" style="4" customWidth="1"/>
    <col min="10" max="10" width="10" style="4" customWidth="1"/>
    <col min="11" max="11" width="10.5703125" style="4" customWidth="1"/>
    <col min="12" max="12" width="11.5703125" style="4" customWidth="1"/>
    <col min="13" max="13" width="17.5703125" style="4" customWidth="1"/>
    <col min="14" max="14" width="21.7109375" style="4" customWidth="1"/>
    <col min="15" max="16384" width="9.140625" style="4"/>
  </cols>
  <sheetData>
    <row r="1" spans="1:16" x14ac:dyDescent="0.25">
      <c r="A1" s="1" t="s">
        <v>12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</row>
    <row r="2" spans="1:16" x14ac:dyDescent="0.25">
      <c r="A2" s="1" t="s">
        <v>13</v>
      </c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4" t="s">
        <v>14</v>
      </c>
    </row>
    <row r="3" spans="1:16" x14ac:dyDescent="0.25">
      <c r="A3" s="5" t="s">
        <v>15</v>
      </c>
      <c r="B3" s="6"/>
      <c r="C3" s="6"/>
      <c r="D3" s="7"/>
      <c r="E3" s="7" t="s">
        <v>16</v>
      </c>
      <c r="F3" s="7"/>
      <c r="G3" s="7"/>
      <c r="H3" s="7"/>
      <c r="I3" s="7"/>
      <c r="J3" s="7"/>
      <c r="K3" s="7"/>
      <c r="L3" s="7"/>
    </row>
    <row r="4" spans="1:16" x14ac:dyDescent="0.25">
      <c r="A4" s="8"/>
      <c r="D4" s="9"/>
      <c r="E4" s="9"/>
      <c r="F4" s="9"/>
      <c r="G4" s="9"/>
      <c r="H4" s="9"/>
      <c r="I4" s="9"/>
      <c r="J4" s="9"/>
      <c r="K4" s="9"/>
      <c r="L4" s="9"/>
    </row>
    <row r="5" spans="1:16" x14ac:dyDescent="0.25">
      <c r="A5" s="10" t="s">
        <v>17</v>
      </c>
      <c r="B5" s="10" t="s">
        <v>0</v>
      </c>
      <c r="C5" s="10" t="s">
        <v>1</v>
      </c>
      <c r="D5" s="11">
        <v>43119</v>
      </c>
      <c r="E5" s="11">
        <v>43122</v>
      </c>
      <c r="F5" s="11">
        <v>43123</v>
      </c>
      <c r="G5" s="11">
        <v>43124</v>
      </c>
      <c r="H5" s="11">
        <v>43125</v>
      </c>
      <c r="I5" s="11">
        <v>43126</v>
      </c>
      <c r="J5" s="11">
        <v>43129</v>
      </c>
      <c r="K5" s="11">
        <v>43130</v>
      </c>
      <c r="L5" s="11">
        <v>43131</v>
      </c>
      <c r="M5" s="12" t="s">
        <v>2</v>
      </c>
      <c r="N5" s="10" t="s">
        <v>18</v>
      </c>
      <c r="O5" s="10" t="s">
        <v>3</v>
      </c>
      <c r="P5" s="10" t="s">
        <v>19</v>
      </c>
    </row>
    <row r="6" spans="1:16" x14ac:dyDescent="0.25">
      <c r="A6" s="13"/>
      <c r="B6" s="13"/>
      <c r="C6" s="13"/>
      <c r="D6" s="11" t="s">
        <v>14</v>
      </c>
      <c r="E6" s="11"/>
      <c r="F6" s="11"/>
      <c r="G6" s="11"/>
      <c r="H6" s="11"/>
      <c r="I6" s="11"/>
      <c r="J6" s="11"/>
      <c r="K6" s="11"/>
      <c r="L6" s="11"/>
      <c r="M6" s="11"/>
      <c r="N6" s="13"/>
      <c r="O6" s="13" t="s">
        <v>4</v>
      </c>
      <c r="P6" s="13"/>
    </row>
    <row r="7" spans="1:16" x14ac:dyDescent="0.25">
      <c r="A7" s="14">
        <v>1</v>
      </c>
      <c r="B7" s="15" t="s">
        <v>20</v>
      </c>
      <c r="C7" s="14" t="s">
        <v>21</v>
      </c>
      <c r="D7" s="16"/>
      <c r="E7" s="16"/>
      <c r="F7" s="16"/>
      <c r="G7" s="16"/>
      <c r="H7" s="16"/>
      <c r="I7" s="16"/>
      <c r="J7" s="16"/>
      <c r="K7" s="16">
        <v>43700</v>
      </c>
      <c r="L7" s="16"/>
      <c r="M7" s="17">
        <f t="shared" ref="M7:M70" si="0">SUM(D7:L7)</f>
        <v>43700</v>
      </c>
      <c r="N7" s="18" t="s">
        <v>22</v>
      </c>
      <c r="O7" s="19"/>
      <c r="P7" s="19"/>
    </row>
    <row r="8" spans="1:16" x14ac:dyDescent="0.25">
      <c r="A8" s="14">
        <v>2</v>
      </c>
      <c r="B8" s="15" t="s">
        <v>23</v>
      </c>
      <c r="C8" s="20" t="s">
        <v>24</v>
      </c>
      <c r="D8" s="16"/>
      <c r="E8" s="16"/>
      <c r="F8" s="16">
        <v>12000</v>
      </c>
      <c r="G8" s="16"/>
      <c r="H8" s="16"/>
      <c r="I8" s="16">
        <f>76500-6000</f>
        <v>70500</v>
      </c>
      <c r="J8" s="16"/>
      <c r="K8" s="16"/>
      <c r="L8" s="16"/>
      <c r="M8" s="17">
        <f t="shared" si="0"/>
        <v>82500</v>
      </c>
      <c r="N8" s="18" t="s">
        <v>22</v>
      </c>
      <c r="O8" s="19"/>
      <c r="P8" s="19"/>
    </row>
    <row r="9" spans="1:16" x14ac:dyDescent="0.25">
      <c r="A9" s="14">
        <v>3</v>
      </c>
      <c r="B9" s="15" t="s">
        <v>25</v>
      </c>
      <c r="C9" s="20" t="s">
        <v>26</v>
      </c>
      <c r="D9" s="16"/>
      <c r="E9" s="16"/>
      <c r="F9" s="16"/>
      <c r="G9" s="16">
        <v>20400</v>
      </c>
      <c r="H9" s="16"/>
      <c r="I9" s="16"/>
      <c r="J9" s="16"/>
      <c r="K9" s="16">
        <v>40900</v>
      </c>
      <c r="L9" s="16"/>
      <c r="M9" s="17">
        <f t="shared" si="0"/>
        <v>61300</v>
      </c>
      <c r="N9" s="18" t="s">
        <v>22</v>
      </c>
      <c r="O9" s="19"/>
      <c r="P9" s="19"/>
    </row>
    <row r="10" spans="1:16" x14ac:dyDescent="0.25">
      <c r="A10" s="14">
        <v>4</v>
      </c>
      <c r="B10" s="15" t="s">
        <v>27</v>
      </c>
      <c r="C10" s="20" t="s">
        <v>28</v>
      </c>
      <c r="D10" s="16"/>
      <c r="E10" s="16"/>
      <c r="F10" s="16"/>
      <c r="G10" s="16"/>
      <c r="H10" s="16"/>
      <c r="I10" s="16"/>
      <c r="J10" s="16"/>
      <c r="K10" s="16"/>
      <c r="L10" s="16">
        <f>76000-2000</f>
        <v>74000</v>
      </c>
      <c r="M10" s="17">
        <f t="shared" si="0"/>
        <v>74000</v>
      </c>
      <c r="N10" s="18" t="s">
        <v>22</v>
      </c>
      <c r="O10" s="19"/>
      <c r="P10" s="19"/>
    </row>
    <row r="11" spans="1:16" x14ac:dyDescent="0.25">
      <c r="A11" s="14">
        <v>5</v>
      </c>
      <c r="B11" s="15" t="s">
        <v>29</v>
      </c>
      <c r="C11" s="14" t="s">
        <v>30</v>
      </c>
      <c r="D11" s="16"/>
      <c r="E11" s="16"/>
      <c r="F11" s="16"/>
      <c r="G11" s="16"/>
      <c r="H11" s="16"/>
      <c r="I11" s="16"/>
      <c r="J11" s="16"/>
      <c r="K11" s="16"/>
      <c r="L11" s="16"/>
      <c r="M11" s="17">
        <f t="shared" si="0"/>
        <v>0</v>
      </c>
      <c r="N11" s="18" t="s">
        <v>22</v>
      </c>
      <c r="O11" s="19"/>
      <c r="P11" s="19"/>
    </row>
    <row r="12" spans="1:16" x14ac:dyDescent="0.25">
      <c r="A12" s="14">
        <v>6</v>
      </c>
      <c r="B12" s="15" t="s">
        <v>31</v>
      </c>
      <c r="C12" s="14" t="s">
        <v>32</v>
      </c>
      <c r="D12" s="16"/>
      <c r="E12" s="16"/>
      <c r="F12" s="16"/>
      <c r="G12" s="16"/>
      <c r="H12" s="16">
        <f>30900-3000+11500</f>
        <v>39400</v>
      </c>
      <c r="I12" s="16"/>
      <c r="J12" s="16"/>
      <c r="K12" s="16"/>
      <c r="L12" s="16"/>
      <c r="M12" s="17">
        <f t="shared" si="0"/>
        <v>39400</v>
      </c>
      <c r="N12" s="18" t="s">
        <v>22</v>
      </c>
      <c r="O12" s="19"/>
      <c r="P12" s="19"/>
    </row>
    <row r="13" spans="1:16" x14ac:dyDescent="0.25">
      <c r="A13" s="14">
        <v>7</v>
      </c>
      <c r="B13" s="15" t="s">
        <v>33</v>
      </c>
      <c r="C13" s="14" t="s">
        <v>34</v>
      </c>
      <c r="D13" s="16"/>
      <c r="E13" s="16"/>
      <c r="F13" s="16"/>
      <c r="G13" s="16">
        <f>30900-1000</f>
        <v>29900</v>
      </c>
      <c r="H13" s="16"/>
      <c r="I13" s="16"/>
      <c r="J13" s="16"/>
      <c r="K13" s="16">
        <f>11900+34500-2000</f>
        <v>44400</v>
      </c>
      <c r="L13" s="16"/>
      <c r="M13" s="17">
        <f t="shared" si="0"/>
        <v>74300</v>
      </c>
      <c r="N13" s="18" t="s">
        <v>22</v>
      </c>
      <c r="O13" s="19"/>
      <c r="P13" s="19"/>
    </row>
    <row r="14" spans="1:16" x14ac:dyDescent="0.25">
      <c r="A14" s="14">
        <v>8</v>
      </c>
      <c r="B14" s="15" t="s">
        <v>35</v>
      </c>
      <c r="C14" s="20" t="s">
        <v>36</v>
      </c>
      <c r="D14" s="16"/>
      <c r="E14" s="16"/>
      <c r="F14" s="16"/>
      <c r="G14" s="16"/>
      <c r="H14" s="16"/>
      <c r="I14" s="16"/>
      <c r="J14" s="16"/>
      <c r="K14" s="16"/>
      <c r="L14" s="16"/>
      <c r="M14" s="17">
        <f t="shared" si="0"/>
        <v>0</v>
      </c>
      <c r="N14" s="18" t="s">
        <v>22</v>
      </c>
      <c r="O14" s="19"/>
      <c r="P14" s="19"/>
    </row>
    <row r="15" spans="1:16" x14ac:dyDescent="0.25">
      <c r="A15" s="14">
        <v>9</v>
      </c>
      <c r="B15" s="15" t="s">
        <v>37</v>
      </c>
      <c r="C15" s="20" t="s">
        <v>38</v>
      </c>
      <c r="D15" s="16"/>
      <c r="E15" s="16"/>
      <c r="F15" s="16"/>
      <c r="G15" s="16"/>
      <c r="H15" s="16"/>
      <c r="I15" s="16"/>
      <c r="J15" s="16"/>
      <c r="K15" s="16"/>
      <c r="L15" s="16"/>
      <c r="M15" s="17">
        <f t="shared" si="0"/>
        <v>0</v>
      </c>
      <c r="N15" s="18" t="s">
        <v>22</v>
      </c>
      <c r="O15" s="19"/>
      <c r="P15" s="19"/>
    </row>
    <row r="16" spans="1:16" x14ac:dyDescent="0.25">
      <c r="A16" s="14">
        <v>10</v>
      </c>
      <c r="B16" s="15" t="s">
        <v>39</v>
      </c>
      <c r="C16" s="20" t="s">
        <v>40</v>
      </c>
      <c r="D16" s="16"/>
      <c r="E16" s="16"/>
      <c r="F16" s="16"/>
      <c r="G16" s="16"/>
      <c r="H16" s="16"/>
      <c r="I16" s="16"/>
      <c r="J16" s="16"/>
      <c r="K16" s="16"/>
      <c r="L16" s="16"/>
      <c r="M16" s="17">
        <f t="shared" si="0"/>
        <v>0</v>
      </c>
      <c r="N16" s="18" t="s">
        <v>22</v>
      </c>
      <c r="O16" s="19"/>
      <c r="P16" s="19"/>
    </row>
    <row r="17" spans="1:16" x14ac:dyDescent="0.25">
      <c r="A17" s="14">
        <v>11</v>
      </c>
      <c r="B17" s="15" t="s">
        <v>41</v>
      </c>
      <c r="C17" s="14" t="s">
        <v>42</v>
      </c>
      <c r="D17" s="16"/>
      <c r="E17" s="16">
        <v>6000</v>
      </c>
      <c r="F17" s="16"/>
      <c r="G17" s="16"/>
      <c r="H17" s="16"/>
      <c r="I17" s="16"/>
      <c r="J17" s="16"/>
      <c r="K17" s="16"/>
      <c r="L17" s="16"/>
      <c r="M17" s="17">
        <f t="shared" si="0"/>
        <v>6000</v>
      </c>
      <c r="N17" s="18" t="s">
        <v>22</v>
      </c>
      <c r="O17" s="19"/>
      <c r="P17" s="19"/>
    </row>
    <row r="18" spans="1:16" x14ac:dyDescent="0.25">
      <c r="A18" s="14">
        <v>12</v>
      </c>
      <c r="B18" s="15" t="s">
        <v>43</v>
      </c>
      <c r="C18" s="14" t="s">
        <v>44</v>
      </c>
      <c r="D18" s="16"/>
      <c r="E18" s="16">
        <v>25400</v>
      </c>
      <c r="F18" s="16"/>
      <c r="G18" s="16">
        <v>27600</v>
      </c>
      <c r="H18" s="16"/>
      <c r="I18" s="16"/>
      <c r="J18" s="16"/>
      <c r="K18" s="16"/>
      <c r="L18" s="16"/>
      <c r="M18" s="17">
        <f t="shared" si="0"/>
        <v>53000</v>
      </c>
      <c r="N18" s="18" t="s">
        <v>22</v>
      </c>
      <c r="O18" s="19"/>
      <c r="P18" s="19"/>
    </row>
    <row r="19" spans="1:16" x14ac:dyDescent="0.25">
      <c r="A19" s="14">
        <v>13</v>
      </c>
      <c r="B19" s="15" t="s">
        <v>45</v>
      </c>
      <c r="C19" s="20" t="s">
        <v>46</v>
      </c>
      <c r="D19" s="16"/>
      <c r="E19" s="16"/>
      <c r="F19" s="16"/>
      <c r="G19" s="16"/>
      <c r="H19" s="16"/>
      <c r="I19" s="16"/>
      <c r="J19" s="16"/>
      <c r="K19" s="16"/>
      <c r="L19" s="16"/>
      <c r="M19" s="17">
        <f t="shared" si="0"/>
        <v>0</v>
      </c>
      <c r="N19" s="18" t="s">
        <v>22</v>
      </c>
      <c r="O19" s="19"/>
      <c r="P19" s="19"/>
    </row>
    <row r="20" spans="1:16" x14ac:dyDescent="0.25">
      <c r="A20" s="14">
        <v>14</v>
      </c>
      <c r="B20" s="15" t="s">
        <v>47</v>
      </c>
      <c r="C20" s="14" t="s">
        <v>48</v>
      </c>
      <c r="D20" s="16"/>
      <c r="E20" s="16"/>
      <c r="F20" s="16"/>
      <c r="G20" s="16"/>
      <c r="H20" s="16"/>
      <c r="I20" s="16"/>
      <c r="J20" s="16">
        <v>63000</v>
      </c>
      <c r="K20" s="16"/>
      <c r="L20" s="16"/>
      <c r="M20" s="17">
        <f t="shared" si="0"/>
        <v>63000</v>
      </c>
      <c r="N20" s="18" t="s">
        <v>22</v>
      </c>
      <c r="O20" s="19"/>
      <c r="P20" s="19"/>
    </row>
    <row r="21" spans="1:16" x14ac:dyDescent="0.25">
      <c r="A21" s="14">
        <v>15</v>
      </c>
      <c r="B21" s="15" t="s">
        <v>49</v>
      </c>
      <c r="C21" s="14" t="s">
        <v>50</v>
      </c>
      <c r="D21" s="16"/>
      <c r="E21" s="16"/>
      <c r="F21" s="16">
        <v>52600</v>
      </c>
      <c r="G21" s="16"/>
      <c r="H21" s="16"/>
      <c r="I21" s="16"/>
      <c r="J21" s="16"/>
      <c r="K21" s="16"/>
      <c r="L21" s="16"/>
      <c r="M21" s="17">
        <f t="shared" si="0"/>
        <v>52600</v>
      </c>
      <c r="N21" s="18" t="s">
        <v>22</v>
      </c>
      <c r="O21" s="19"/>
      <c r="P21" s="19"/>
    </row>
    <row r="22" spans="1:16" x14ac:dyDescent="0.25">
      <c r="A22" s="14">
        <v>16</v>
      </c>
      <c r="B22" s="15" t="s">
        <v>51</v>
      </c>
      <c r="C22" s="14" t="s">
        <v>52</v>
      </c>
      <c r="D22" s="16"/>
      <c r="E22" s="16"/>
      <c r="F22" s="16"/>
      <c r="G22" s="16"/>
      <c r="H22" s="16"/>
      <c r="I22" s="16"/>
      <c r="J22" s="16"/>
      <c r="K22" s="16"/>
      <c r="L22" s="16"/>
      <c r="M22" s="17">
        <f t="shared" si="0"/>
        <v>0</v>
      </c>
      <c r="N22" s="18" t="s">
        <v>22</v>
      </c>
      <c r="O22" s="19"/>
      <c r="P22" s="19"/>
    </row>
    <row r="23" spans="1:16" x14ac:dyDescent="0.25">
      <c r="A23" s="14">
        <v>17</v>
      </c>
      <c r="B23" s="15" t="s">
        <v>53</v>
      </c>
      <c r="C23" s="14" t="s">
        <v>54</v>
      </c>
      <c r="D23" s="16"/>
      <c r="E23" s="16"/>
      <c r="F23" s="16"/>
      <c r="G23" s="16"/>
      <c r="H23" s="16"/>
      <c r="I23" s="16"/>
      <c r="J23" s="16"/>
      <c r="K23" s="16"/>
      <c r="L23" s="16"/>
      <c r="M23" s="17">
        <f t="shared" si="0"/>
        <v>0</v>
      </c>
      <c r="N23" s="18" t="s">
        <v>22</v>
      </c>
      <c r="O23" s="19"/>
      <c r="P23" s="19"/>
    </row>
    <row r="24" spans="1:16" x14ac:dyDescent="0.25">
      <c r="A24" s="14">
        <v>18</v>
      </c>
      <c r="B24" s="15" t="s">
        <v>55</v>
      </c>
      <c r="C24" s="20" t="s">
        <v>56</v>
      </c>
      <c r="D24" s="16"/>
      <c r="E24" s="16"/>
      <c r="F24" s="16"/>
      <c r="G24" s="16"/>
      <c r="H24" s="16"/>
      <c r="I24" s="16"/>
      <c r="J24" s="16"/>
      <c r="K24" s="16"/>
      <c r="L24" s="16"/>
      <c r="M24" s="17">
        <f t="shared" si="0"/>
        <v>0</v>
      </c>
      <c r="N24" s="18" t="s">
        <v>22</v>
      </c>
      <c r="O24" s="19"/>
      <c r="P24" s="19"/>
    </row>
    <row r="25" spans="1:16" x14ac:dyDescent="0.25">
      <c r="A25" s="14">
        <v>19</v>
      </c>
      <c r="B25" s="15" t="s">
        <v>57</v>
      </c>
      <c r="C25" s="20" t="s">
        <v>58</v>
      </c>
      <c r="D25" s="16">
        <f>679000+438100-20000</f>
        <v>1097100</v>
      </c>
      <c r="E25" s="16"/>
      <c r="F25" s="16"/>
      <c r="G25" s="16"/>
      <c r="H25" s="16"/>
      <c r="I25" s="16"/>
      <c r="J25" s="16"/>
      <c r="K25" s="16"/>
      <c r="L25" s="16"/>
      <c r="M25" s="17">
        <f t="shared" si="0"/>
        <v>1097100</v>
      </c>
      <c r="N25" s="18" t="s">
        <v>22</v>
      </c>
      <c r="O25" s="19"/>
      <c r="P25" s="19"/>
    </row>
    <row r="26" spans="1:16" x14ac:dyDescent="0.25">
      <c r="A26" s="14">
        <v>20</v>
      </c>
      <c r="B26" s="15" t="s">
        <v>59</v>
      </c>
      <c r="C26" s="14" t="s">
        <v>60</v>
      </c>
      <c r="D26" s="16"/>
      <c r="E26" s="16"/>
      <c r="F26" s="16"/>
      <c r="G26" s="16"/>
      <c r="H26" s="16"/>
      <c r="I26" s="16"/>
      <c r="J26" s="16"/>
      <c r="K26" s="16"/>
      <c r="L26" s="16"/>
      <c r="M26" s="17">
        <f t="shared" si="0"/>
        <v>0</v>
      </c>
      <c r="N26" s="18" t="s">
        <v>22</v>
      </c>
      <c r="O26" s="19"/>
      <c r="P26" s="19"/>
    </row>
    <row r="27" spans="1:16" x14ac:dyDescent="0.25">
      <c r="A27" s="14">
        <v>21</v>
      </c>
      <c r="B27" s="15" t="s">
        <v>61</v>
      </c>
      <c r="C27" s="14" t="s">
        <v>62</v>
      </c>
      <c r="D27" s="16"/>
      <c r="E27" s="16"/>
      <c r="F27" s="16"/>
      <c r="G27" s="16"/>
      <c r="H27" s="16"/>
      <c r="I27" s="16"/>
      <c r="J27" s="16"/>
      <c r="K27" s="16"/>
      <c r="L27" s="16"/>
      <c r="M27" s="17">
        <f t="shared" si="0"/>
        <v>0</v>
      </c>
      <c r="N27" s="18" t="s">
        <v>22</v>
      </c>
      <c r="O27" s="19"/>
      <c r="P27" s="19"/>
    </row>
    <row r="28" spans="1:16" x14ac:dyDescent="0.25">
      <c r="A28" s="14">
        <v>22</v>
      </c>
      <c r="B28" s="15" t="s">
        <v>63</v>
      </c>
      <c r="C28" s="20" t="s">
        <v>64</v>
      </c>
      <c r="D28" s="16"/>
      <c r="E28" s="16"/>
      <c r="F28" s="16"/>
      <c r="G28" s="16"/>
      <c r="H28" s="16"/>
      <c r="I28" s="16"/>
      <c r="J28" s="16"/>
      <c r="K28" s="16"/>
      <c r="L28" s="16"/>
      <c r="M28" s="17">
        <f t="shared" si="0"/>
        <v>0</v>
      </c>
      <c r="N28" s="18" t="s">
        <v>22</v>
      </c>
      <c r="O28" s="19"/>
      <c r="P28" s="19"/>
    </row>
    <row r="29" spans="1:16" x14ac:dyDescent="0.25">
      <c r="A29" s="14">
        <v>23</v>
      </c>
      <c r="B29" s="15" t="s">
        <v>65</v>
      </c>
      <c r="C29" s="20" t="s">
        <v>66</v>
      </c>
      <c r="D29" s="16"/>
      <c r="E29" s="16"/>
      <c r="F29" s="16"/>
      <c r="G29" s="16"/>
      <c r="H29" s="16"/>
      <c r="I29" s="16"/>
      <c r="J29" s="16"/>
      <c r="K29" s="16"/>
      <c r="L29" s="16"/>
      <c r="M29" s="17">
        <f t="shared" si="0"/>
        <v>0</v>
      </c>
      <c r="N29" s="18" t="s">
        <v>22</v>
      </c>
      <c r="O29" s="19"/>
      <c r="P29" s="19"/>
    </row>
    <row r="30" spans="1:16" x14ac:dyDescent="0.25">
      <c r="A30" s="14">
        <v>24</v>
      </c>
      <c r="B30" s="15" t="s">
        <v>67</v>
      </c>
      <c r="C30" s="20" t="s">
        <v>68</v>
      </c>
      <c r="D30" s="16"/>
      <c r="E30" s="16"/>
      <c r="F30" s="16"/>
      <c r="G30" s="16"/>
      <c r="H30" s="16"/>
      <c r="I30" s="16"/>
      <c r="J30" s="16"/>
      <c r="K30" s="16"/>
      <c r="L30" s="16"/>
      <c r="M30" s="17">
        <f t="shared" si="0"/>
        <v>0</v>
      </c>
      <c r="N30" s="18" t="s">
        <v>22</v>
      </c>
      <c r="O30" s="19"/>
      <c r="P30" s="19"/>
    </row>
    <row r="31" spans="1:16" x14ac:dyDescent="0.25">
      <c r="A31" s="14">
        <v>25</v>
      </c>
      <c r="B31" s="15" t="s">
        <v>69</v>
      </c>
      <c r="C31" s="20" t="s">
        <v>70</v>
      </c>
      <c r="D31" s="16"/>
      <c r="E31" s="16"/>
      <c r="F31" s="16"/>
      <c r="G31" s="16"/>
      <c r="H31" s="16"/>
      <c r="I31" s="16"/>
      <c r="J31" s="16"/>
      <c r="K31" s="16"/>
      <c r="L31" s="16"/>
      <c r="M31" s="17">
        <f t="shared" si="0"/>
        <v>0</v>
      </c>
      <c r="N31" s="18" t="s">
        <v>22</v>
      </c>
      <c r="O31" s="19"/>
      <c r="P31" s="19"/>
    </row>
    <row r="32" spans="1:16" x14ac:dyDescent="0.25">
      <c r="A32" s="14">
        <v>26</v>
      </c>
      <c r="B32" s="15" t="s">
        <v>71</v>
      </c>
      <c r="C32" s="14" t="s">
        <v>72</v>
      </c>
      <c r="D32" s="16">
        <v>71000</v>
      </c>
      <c r="E32" s="16"/>
      <c r="F32" s="16">
        <v>23900</v>
      </c>
      <c r="G32" s="16">
        <v>3200</v>
      </c>
      <c r="H32" s="16">
        <f>6700+6100</f>
        <v>12800</v>
      </c>
      <c r="I32" s="16">
        <f>4700+3000+10000</f>
        <v>17700</v>
      </c>
      <c r="J32" s="16">
        <f>2500+14800</f>
        <v>17300</v>
      </c>
      <c r="K32" s="16">
        <f>2500+12200</f>
        <v>14700</v>
      </c>
      <c r="L32" s="16"/>
      <c r="M32" s="17">
        <f t="shared" si="0"/>
        <v>160600</v>
      </c>
      <c r="N32" s="18" t="s">
        <v>22</v>
      </c>
      <c r="O32" s="19"/>
      <c r="P32" s="19"/>
    </row>
    <row r="33" spans="1:16" x14ac:dyDescent="0.25">
      <c r="A33" s="14">
        <v>27</v>
      </c>
      <c r="B33" s="15" t="s">
        <v>73</v>
      </c>
      <c r="C33" s="14" t="s">
        <v>74</v>
      </c>
      <c r="D33" s="21"/>
      <c r="E33" s="16"/>
      <c r="F33" s="16"/>
      <c r="G33" s="16">
        <v>12000</v>
      </c>
      <c r="H33" s="16"/>
      <c r="I33" s="16"/>
      <c r="J33" s="16"/>
      <c r="K33" s="16"/>
      <c r="L33" s="16"/>
      <c r="M33" s="17">
        <f t="shared" si="0"/>
        <v>12000</v>
      </c>
      <c r="N33" s="18" t="s">
        <v>22</v>
      </c>
      <c r="O33" s="19"/>
      <c r="P33" s="19"/>
    </row>
    <row r="34" spans="1:16" x14ac:dyDescent="0.25">
      <c r="A34" s="14">
        <v>28</v>
      </c>
      <c r="B34" s="15" t="s">
        <v>75</v>
      </c>
      <c r="C34" s="20" t="s">
        <v>76</v>
      </c>
      <c r="D34" s="16"/>
      <c r="E34" s="16"/>
      <c r="F34" s="16"/>
      <c r="G34" s="16"/>
      <c r="H34" s="16"/>
      <c r="I34" s="16"/>
      <c r="J34" s="16"/>
      <c r="K34" s="16"/>
      <c r="L34" s="16"/>
      <c r="M34" s="17">
        <f t="shared" si="0"/>
        <v>0</v>
      </c>
      <c r="N34" s="18" t="s">
        <v>22</v>
      </c>
      <c r="O34" s="19"/>
      <c r="P34" s="19"/>
    </row>
    <row r="35" spans="1:16" x14ac:dyDescent="0.25">
      <c r="A35" s="14">
        <v>29</v>
      </c>
      <c r="B35" s="15" t="s">
        <v>77</v>
      </c>
      <c r="C35" s="14" t="s">
        <v>78</v>
      </c>
      <c r="D35" s="16"/>
      <c r="E35" s="16">
        <v>32600</v>
      </c>
      <c r="F35" s="16">
        <v>23300</v>
      </c>
      <c r="G35" s="16"/>
      <c r="H35" s="16">
        <f>27900-5000+20600+7500+130400+12200</f>
        <v>193600</v>
      </c>
      <c r="I35" s="16">
        <f>15000-1600</f>
        <v>13400</v>
      </c>
      <c r="J35" s="16">
        <f>132000-6400</f>
        <v>125600</v>
      </c>
      <c r="K35" s="16">
        <v>9500</v>
      </c>
      <c r="L35" s="16"/>
      <c r="M35" s="17">
        <f t="shared" si="0"/>
        <v>398000</v>
      </c>
      <c r="N35" s="18" t="s">
        <v>22</v>
      </c>
      <c r="O35" s="19"/>
      <c r="P35" s="19"/>
    </row>
    <row r="36" spans="1:16" x14ac:dyDescent="0.25">
      <c r="A36" s="14">
        <v>30</v>
      </c>
      <c r="B36" s="15" t="s">
        <v>79</v>
      </c>
      <c r="C36" s="20" t="s">
        <v>80</v>
      </c>
      <c r="D36" s="16"/>
      <c r="E36" s="16"/>
      <c r="F36" s="16"/>
      <c r="G36" s="16"/>
      <c r="H36" s="16"/>
      <c r="I36" s="16"/>
      <c r="J36" s="16"/>
      <c r="K36" s="16"/>
      <c r="L36" s="16"/>
      <c r="M36" s="17">
        <f t="shared" si="0"/>
        <v>0</v>
      </c>
      <c r="N36" s="18" t="s">
        <v>22</v>
      </c>
      <c r="O36" s="19"/>
      <c r="P36" s="19"/>
    </row>
    <row r="37" spans="1:16" x14ac:dyDescent="0.25">
      <c r="A37" s="14">
        <v>31</v>
      </c>
      <c r="B37" s="15" t="s">
        <v>81</v>
      </c>
      <c r="C37" s="20" t="s">
        <v>82</v>
      </c>
      <c r="D37" s="16"/>
      <c r="E37" s="16"/>
      <c r="F37" s="16">
        <v>31600</v>
      </c>
      <c r="G37" s="16"/>
      <c r="H37" s="16"/>
      <c r="I37" s="16"/>
      <c r="J37" s="16"/>
      <c r="K37" s="16"/>
      <c r="L37" s="16"/>
      <c r="M37" s="17">
        <f t="shared" si="0"/>
        <v>31600</v>
      </c>
      <c r="N37" s="18" t="s">
        <v>22</v>
      </c>
      <c r="O37" s="19"/>
      <c r="P37" s="19"/>
    </row>
    <row r="38" spans="1:16" x14ac:dyDescent="0.25">
      <c r="A38" s="14">
        <v>32</v>
      </c>
      <c r="B38" s="15" t="s">
        <v>83</v>
      </c>
      <c r="C38" s="14" t="s">
        <v>84</v>
      </c>
      <c r="D38" s="16"/>
      <c r="E38" s="16"/>
      <c r="F38" s="16"/>
      <c r="G38" s="16"/>
      <c r="H38" s="16"/>
      <c r="I38" s="16"/>
      <c r="J38" s="16">
        <f>70000-1000</f>
        <v>69000</v>
      </c>
      <c r="K38" s="16"/>
      <c r="L38" s="16"/>
      <c r="M38" s="17">
        <f t="shared" si="0"/>
        <v>69000</v>
      </c>
      <c r="N38" s="18" t="s">
        <v>22</v>
      </c>
      <c r="O38" s="19"/>
      <c r="P38" s="19"/>
    </row>
    <row r="39" spans="1:16" x14ac:dyDescent="0.25">
      <c r="A39" s="14">
        <v>33</v>
      </c>
      <c r="B39" s="15" t="s">
        <v>85</v>
      </c>
      <c r="C39" s="14" t="s">
        <v>86</v>
      </c>
      <c r="D39" s="16"/>
      <c r="E39" s="16"/>
      <c r="F39" s="16"/>
      <c r="G39" s="16"/>
      <c r="H39" s="16"/>
      <c r="I39" s="16"/>
      <c r="J39" s="16"/>
      <c r="K39" s="16"/>
      <c r="L39" s="16"/>
      <c r="M39" s="17">
        <f t="shared" si="0"/>
        <v>0</v>
      </c>
      <c r="N39" s="18" t="s">
        <v>22</v>
      </c>
      <c r="O39" s="19"/>
      <c r="P39" s="19"/>
    </row>
    <row r="40" spans="1:16" x14ac:dyDescent="0.25">
      <c r="A40" s="14">
        <v>34</v>
      </c>
      <c r="B40" s="15" t="s">
        <v>87</v>
      </c>
      <c r="C40" s="20" t="s">
        <v>88</v>
      </c>
      <c r="D40" s="16"/>
      <c r="E40" s="16"/>
      <c r="F40" s="16"/>
      <c r="G40" s="16"/>
      <c r="H40" s="16"/>
      <c r="I40" s="16"/>
      <c r="J40" s="16"/>
      <c r="K40" s="16"/>
      <c r="L40" s="16"/>
      <c r="M40" s="17">
        <f t="shared" si="0"/>
        <v>0</v>
      </c>
      <c r="N40" s="18" t="s">
        <v>22</v>
      </c>
      <c r="O40" s="19"/>
      <c r="P40" s="19"/>
    </row>
    <row r="41" spans="1:16" x14ac:dyDescent="0.25">
      <c r="A41" s="14">
        <v>35</v>
      </c>
      <c r="B41" s="15" t="s">
        <v>89</v>
      </c>
      <c r="C41" s="20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7">
        <f t="shared" si="0"/>
        <v>0</v>
      </c>
      <c r="N41" s="18" t="s">
        <v>22</v>
      </c>
      <c r="O41" s="19"/>
      <c r="P41" s="19"/>
    </row>
    <row r="42" spans="1:16" x14ac:dyDescent="0.25">
      <c r="A42" s="14">
        <v>36</v>
      </c>
      <c r="B42" s="15" t="s">
        <v>91</v>
      </c>
      <c r="C42" s="20" t="s">
        <v>92</v>
      </c>
      <c r="D42" s="16"/>
      <c r="E42" s="16"/>
      <c r="F42" s="16"/>
      <c r="G42" s="16"/>
      <c r="H42" s="16"/>
      <c r="I42" s="16"/>
      <c r="J42" s="16"/>
      <c r="K42" s="16"/>
      <c r="L42" s="16"/>
      <c r="M42" s="17">
        <f t="shared" si="0"/>
        <v>0</v>
      </c>
      <c r="N42" s="18" t="s">
        <v>22</v>
      </c>
      <c r="O42" s="19"/>
      <c r="P42" s="19"/>
    </row>
    <row r="43" spans="1:16" x14ac:dyDescent="0.25">
      <c r="A43" s="14">
        <v>37</v>
      </c>
      <c r="B43" s="15" t="s">
        <v>93</v>
      </c>
      <c r="C43" s="14" t="s">
        <v>94</v>
      </c>
      <c r="D43" s="16"/>
      <c r="E43" s="16"/>
      <c r="F43" s="16"/>
      <c r="G43" s="16"/>
      <c r="H43" s="16"/>
      <c r="I43" s="16"/>
      <c r="J43" s="16"/>
      <c r="K43" s="16"/>
      <c r="L43" s="16"/>
      <c r="M43" s="17">
        <f t="shared" si="0"/>
        <v>0</v>
      </c>
      <c r="N43" s="18" t="s">
        <v>22</v>
      </c>
      <c r="O43" s="19"/>
      <c r="P43" s="19"/>
    </row>
    <row r="44" spans="1:16" x14ac:dyDescent="0.25">
      <c r="A44" s="14">
        <v>38</v>
      </c>
      <c r="B44" s="15" t="s">
        <v>95</v>
      </c>
      <c r="C44" s="20" t="s">
        <v>96</v>
      </c>
      <c r="D44" s="16"/>
      <c r="E44" s="16"/>
      <c r="F44" s="16"/>
      <c r="G44" s="16"/>
      <c r="H44" s="16"/>
      <c r="I44" s="16"/>
      <c r="J44" s="16"/>
      <c r="K44" s="16"/>
      <c r="L44" s="16"/>
      <c r="M44" s="17">
        <f t="shared" si="0"/>
        <v>0</v>
      </c>
      <c r="N44" s="18" t="s">
        <v>22</v>
      </c>
      <c r="O44" s="19"/>
      <c r="P44" s="19"/>
    </row>
    <row r="45" spans="1:16" x14ac:dyDescent="0.25">
      <c r="A45" s="14">
        <v>39</v>
      </c>
      <c r="B45" s="15" t="s">
        <v>97</v>
      </c>
      <c r="C45" s="20" t="s">
        <v>98</v>
      </c>
      <c r="D45" s="16"/>
      <c r="E45" s="16"/>
      <c r="F45" s="16"/>
      <c r="G45" s="16"/>
      <c r="H45" s="16"/>
      <c r="I45" s="16"/>
      <c r="J45" s="16"/>
      <c r="K45" s="16"/>
      <c r="L45" s="16"/>
      <c r="M45" s="17">
        <f t="shared" si="0"/>
        <v>0</v>
      </c>
      <c r="N45" s="18" t="s">
        <v>22</v>
      </c>
      <c r="O45" s="19"/>
      <c r="P45" s="19"/>
    </row>
    <row r="46" spans="1:16" x14ac:dyDescent="0.25">
      <c r="A46" s="14">
        <v>40</v>
      </c>
      <c r="B46" s="15" t="s">
        <v>99</v>
      </c>
      <c r="C46" s="20" t="s">
        <v>100</v>
      </c>
      <c r="D46" s="16"/>
      <c r="E46" s="16"/>
      <c r="F46" s="16"/>
      <c r="G46" s="16"/>
      <c r="H46" s="16"/>
      <c r="I46" s="16"/>
      <c r="J46" s="16"/>
      <c r="K46" s="16"/>
      <c r="L46" s="16"/>
      <c r="M46" s="17">
        <f t="shared" si="0"/>
        <v>0</v>
      </c>
      <c r="N46" s="18" t="s">
        <v>22</v>
      </c>
      <c r="O46" s="19"/>
      <c r="P46" s="19"/>
    </row>
    <row r="47" spans="1:16" x14ac:dyDescent="0.25">
      <c r="A47" s="14">
        <v>41</v>
      </c>
      <c r="B47" s="15" t="s">
        <v>101</v>
      </c>
      <c r="C47" s="20" t="s">
        <v>102</v>
      </c>
      <c r="D47" s="16"/>
      <c r="E47" s="16"/>
      <c r="F47" s="16"/>
      <c r="G47" s="16"/>
      <c r="H47" s="16"/>
      <c r="I47" s="16"/>
      <c r="J47" s="16"/>
      <c r="K47" s="16"/>
      <c r="L47" s="16">
        <v>36500</v>
      </c>
      <c r="M47" s="17">
        <f t="shared" si="0"/>
        <v>36500</v>
      </c>
      <c r="N47" s="18" t="s">
        <v>22</v>
      </c>
      <c r="O47" s="19"/>
      <c r="P47" s="19"/>
    </row>
    <row r="48" spans="1:16" x14ac:dyDescent="0.25">
      <c r="A48" s="14">
        <v>42</v>
      </c>
      <c r="B48" s="15" t="s">
        <v>103</v>
      </c>
      <c r="C48" s="14" t="s">
        <v>104</v>
      </c>
      <c r="D48" s="16"/>
      <c r="E48" s="16"/>
      <c r="F48" s="16"/>
      <c r="G48" s="16"/>
      <c r="H48" s="16"/>
      <c r="I48" s="16"/>
      <c r="J48" s="16"/>
      <c r="K48" s="16"/>
      <c r="L48" s="16"/>
      <c r="M48" s="17">
        <f t="shared" si="0"/>
        <v>0</v>
      </c>
      <c r="N48" s="18" t="s">
        <v>22</v>
      </c>
      <c r="O48" s="19"/>
      <c r="P48" s="19"/>
    </row>
    <row r="49" spans="1:16" x14ac:dyDescent="0.25">
      <c r="A49" s="14">
        <v>43</v>
      </c>
      <c r="B49" s="15" t="s">
        <v>105</v>
      </c>
      <c r="C49" s="20" t="s">
        <v>106</v>
      </c>
      <c r="D49" s="16"/>
      <c r="E49" s="16"/>
      <c r="F49" s="16"/>
      <c r="G49" s="16"/>
      <c r="H49" s="16"/>
      <c r="I49" s="16"/>
      <c r="J49" s="16"/>
      <c r="K49" s="16"/>
      <c r="L49" s="16"/>
      <c r="M49" s="17">
        <f t="shared" si="0"/>
        <v>0</v>
      </c>
      <c r="N49" s="18" t="s">
        <v>22</v>
      </c>
      <c r="O49" s="19"/>
      <c r="P49" s="19"/>
    </row>
    <row r="50" spans="1:16" x14ac:dyDescent="0.25">
      <c r="A50" s="14">
        <v>44</v>
      </c>
      <c r="B50" s="15" t="s">
        <v>107</v>
      </c>
      <c r="C50" s="20" t="s">
        <v>108</v>
      </c>
      <c r="D50" s="16"/>
      <c r="E50" s="16"/>
      <c r="F50" s="16"/>
      <c r="G50" s="16">
        <v>32000</v>
      </c>
      <c r="H50" s="16"/>
      <c r="I50" s="16"/>
      <c r="J50" s="16"/>
      <c r="K50" s="16"/>
      <c r="L50" s="16"/>
      <c r="M50" s="17">
        <f t="shared" si="0"/>
        <v>32000</v>
      </c>
      <c r="N50" s="18" t="s">
        <v>22</v>
      </c>
      <c r="O50" s="19"/>
      <c r="P50" s="19"/>
    </row>
    <row r="51" spans="1:16" x14ac:dyDescent="0.25">
      <c r="A51" s="14">
        <v>45</v>
      </c>
      <c r="B51" s="15" t="s">
        <v>109</v>
      </c>
      <c r="C51" s="20" t="s">
        <v>110</v>
      </c>
      <c r="D51" s="16"/>
      <c r="E51" s="16"/>
      <c r="F51" s="16"/>
      <c r="G51" s="16"/>
      <c r="H51" s="16"/>
      <c r="I51" s="16"/>
      <c r="J51" s="16"/>
      <c r="K51" s="16"/>
      <c r="L51" s="16"/>
      <c r="M51" s="17">
        <f t="shared" si="0"/>
        <v>0</v>
      </c>
      <c r="N51" s="18" t="s">
        <v>22</v>
      </c>
      <c r="O51" s="19"/>
      <c r="P51" s="19"/>
    </row>
    <row r="52" spans="1:16" x14ac:dyDescent="0.25">
      <c r="A52" s="14">
        <v>46</v>
      </c>
      <c r="B52" s="15" t="s">
        <v>111</v>
      </c>
      <c r="C52" s="20" t="s">
        <v>112</v>
      </c>
      <c r="D52" s="16"/>
      <c r="E52" s="16"/>
      <c r="F52" s="16"/>
      <c r="G52" s="16"/>
      <c r="H52" s="16"/>
      <c r="I52" s="16"/>
      <c r="J52" s="16"/>
      <c r="K52" s="16"/>
      <c r="L52" s="16"/>
      <c r="M52" s="17">
        <f t="shared" si="0"/>
        <v>0</v>
      </c>
      <c r="N52" s="18" t="s">
        <v>22</v>
      </c>
      <c r="O52" s="19"/>
      <c r="P52" s="19"/>
    </row>
    <row r="53" spans="1:16" x14ac:dyDescent="0.25">
      <c r="A53" s="14">
        <v>47</v>
      </c>
      <c r="B53" s="15" t="s">
        <v>113</v>
      </c>
      <c r="C53" s="20" t="s">
        <v>114</v>
      </c>
      <c r="D53" s="16"/>
      <c r="E53" s="16"/>
      <c r="F53" s="16"/>
      <c r="G53" s="16"/>
      <c r="H53" s="16"/>
      <c r="I53" s="16"/>
      <c r="J53" s="16"/>
      <c r="K53" s="16"/>
      <c r="L53" s="16"/>
      <c r="M53" s="17">
        <f t="shared" si="0"/>
        <v>0</v>
      </c>
      <c r="N53" s="18" t="s">
        <v>22</v>
      </c>
      <c r="O53" s="19"/>
      <c r="P53" s="19"/>
    </row>
    <row r="54" spans="1:16" x14ac:dyDescent="0.25">
      <c r="A54" s="14">
        <v>48</v>
      </c>
      <c r="B54" s="15" t="s">
        <v>115</v>
      </c>
      <c r="C54" s="20" t="s">
        <v>116</v>
      </c>
      <c r="D54" s="16">
        <v>141500</v>
      </c>
      <c r="E54" s="16">
        <f>6900+155300</f>
        <v>162200</v>
      </c>
      <c r="F54" s="16">
        <v>8000</v>
      </c>
      <c r="G54" s="16"/>
      <c r="H54" s="16">
        <v>6700</v>
      </c>
      <c r="I54" s="16"/>
      <c r="J54" s="16"/>
      <c r="K54" s="16">
        <f>19900+36500</f>
        <v>56400</v>
      </c>
      <c r="L54" s="16">
        <v>24900</v>
      </c>
      <c r="M54" s="17">
        <f t="shared" si="0"/>
        <v>399700</v>
      </c>
      <c r="N54" s="18" t="s">
        <v>22</v>
      </c>
      <c r="O54" s="19"/>
      <c r="P54" s="19"/>
    </row>
    <row r="55" spans="1:16" x14ac:dyDescent="0.25">
      <c r="A55" s="14">
        <v>49</v>
      </c>
      <c r="B55" s="15" t="s">
        <v>117</v>
      </c>
      <c r="C55" s="20" t="s">
        <v>118</v>
      </c>
      <c r="D55" s="16"/>
      <c r="E55" s="16"/>
      <c r="F55" s="16"/>
      <c r="G55" s="16"/>
      <c r="H55" s="16"/>
      <c r="I55" s="16"/>
      <c r="J55" s="16"/>
      <c r="K55" s="16"/>
      <c r="L55" s="16"/>
      <c r="M55" s="17">
        <f t="shared" si="0"/>
        <v>0</v>
      </c>
      <c r="N55" s="18" t="s">
        <v>22</v>
      </c>
      <c r="O55" s="19"/>
      <c r="P55" s="19"/>
    </row>
    <row r="56" spans="1:16" x14ac:dyDescent="0.25">
      <c r="A56" s="14">
        <v>50</v>
      </c>
      <c r="B56" s="15" t="s">
        <v>119</v>
      </c>
      <c r="C56" s="20" t="s">
        <v>120</v>
      </c>
      <c r="D56" s="16"/>
      <c r="E56" s="16"/>
      <c r="F56" s="16"/>
      <c r="G56" s="16"/>
      <c r="H56" s="16"/>
      <c r="I56" s="16"/>
      <c r="J56" s="16"/>
      <c r="K56" s="16"/>
      <c r="L56" s="16"/>
      <c r="M56" s="17">
        <f t="shared" si="0"/>
        <v>0</v>
      </c>
      <c r="N56" s="18" t="s">
        <v>22</v>
      </c>
      <c r="O56" s="19"/>
      <c r="P56" s="19"/>
    </row>
    <row r="57" spans="1:16" x14ac:dyDescent="0.25">
      <c r="A57" s="14">
        <v>51</v>
      </c>
      <c r="B57" s="15" t="s">
        <v>121</v>
      </c>
      <c r="C57" s="20" t="s">
        <v>122</v>
      </c>
      <c r="D57" s="16"/>
      <c r="E57" s="16"/>
      <c r="F57" s="16"/>
      <c r="G57" s="16"/>
      <c r="H57" s="16"/>
      <c r="I57" s="16"/>
      <c r="J57" s="16"/>
      <c r="K57" s="16"/>
      <c r="L57" s="16"/>
      <c r="M57" s="17">
        <f t="shared" si="0"/>
        <v>0</v>
      </c>
      <c r="N57" s="18" t="s">
        <v>22</v>
      </c>
      <c r="O57" s="19"/>
      <c r="P57" s="19"/>
    </row>
    <row r="58" spans="1:16" x14ac:dyDescent="0.25">
      <c r="A58" s="14">
        <v>52</v>
      </c>
      <c r="B58" s="15" t="s">
        <v>123</v>
      </c>
      <c r="C58" s="20" t="s">
        <v>124</v>
      </c>
      <c r="D58" s="16"/>
      <c r="E58" s="16"/>
      <c r="F58" s="16"/>
      <c r="G58" s="16"/>
      <c r="H58" s="16"/>
      <c r="I58" s="16"/>
      <c r="J58" s="16"/>
      <c r="K58" s="16"/>
      <c r="L58" s="16"/>
      <c r="M58" s="17">
        <f t="shared" si="0"/>
        <v>0</v>
      </c>
      <c r="N58" s="18" t="s">
        <v>22</v>
      </c>
      <c r="O58" s="19"/>
      <c r="P58" s="19"/>
    </row>
    <row r="59" spans="1:16" x14ac:dyDescent="0.25">
      <c r="A59" s="14">
        <v>53</v>
      </c>
      <c r="B59" s="15" t="s">
        <v>125</v>
      </c>
      <c r="C59" s="20" t="s">
        <v>126</v>
      </c>
      <c r="D59" s="16"/>
      <c r="E59" s="16"/>
      <c r="F59" s="16"/>
      <c r="G59" s="16">
        <v>12500</v>
      </c>
      <c r="H59" s="16">
        <v>29700</v>
      </c>
      <c r="I59" s="16"/>
      <c r="J59" s="16"/>
      <c r="K59" s="16"/>
      <c r="L59" s="16"/>
      <c r="M59" s="17">
        <f t="shared" si="0"/>
        <v>42200</v>
      </c>
      <c r="N59" s="18" t="s">
        <v>22</v>
      </c>
      <c r="O59" s="19"/>
      <c r="P59" s="19"/>
    </row>
    <row r="60" spans="1:16" x14ac:dyDescent="0.25">
      <c r="A60" s="14">
        <v>54</v>
      </c>
      <c r="B60" s="15" t="s">
        <v>127</v>
      </c>
      <c r="C60" s="20" t="s">
        <v>128</v>
      </c>
      <c r="D60" s="16"/>
      <c r="E60" s="16"/>
      <c r="F60" s="16"/>
      <c r="G60" s="16"/>
      <c r="H60" s="16"/>
      <c r="I60" s="16"/>
      <c r="J60" s="16"/>
      <c r="K60" s="16"/>
      <c r="L60" s="16"/>
      <c r="M60" s="17">
        <f t="shared" si="0"/>
        <v>0</v>
      </c>
      <c r="N60" s="18" t="s">
        <v>22</v>
      </c>
      <c r="O60" s="19"/>
      <c r="P60" s="19"/>
    </row>
    <row r="61" spans="1:16" x14ac:dyDescent="0.25">
      <c r="A61" s="14">
        <v>55</v>
      </c>
      <c r="B61" s="15" t="s">
        <v>129</v>
      </c>
      <c r="C61" s="20" t="s">
        <v>130</v>
      </c>
      <c r="D61" s="16"/>
      <c r="E61" s="16"/>
      <c r="F61" s="16"/>
      <c r="G61" s="16"/>
      <c r="H61" s="16"/>
      <c r="I61" s="16"/>
      <c r="J61" s="16"/>
      <c r="K61" s="16"/>
      <c r="L61" s="16"/>
      <c r="M61" s="17">
        <f t="shared" si="0"/>
        <v>0</v>
      </c>
      <c r="N61" s="18" t="s">
        <v>22</v>
      </c>
      <c r="O61" s="19"/>
      <c r="P61" s="19"/>
    </row>
    <row r="62" spans="1:16" x14ac:dyDescent="0.25">
      <c r="A62" s="14">
        <v>56</v>
      </c>
      <c r="B62" s="15" t="s">
        <v>131</v>
      </c>
      <c r="C62" s="20" t="s">
        <v>132</v>
      </c>
      <c r="D62" s="16"/>
      <c r="E62" s="16"/>
      <c r="F62" s="16"/>
      <c r="G62" s="16"/>
      <c r="H62" s="16"/>
      <c r="I62" s="16"/>
      <c r="J62" s="16"/>
      <c r="K62" s="16">
        <v>102200</v>
      </c>
      <c r="L62" s="16"/>
      <c r="M62" s="17">
        <f t="shared" si="0"/>
        <v>102200</v>
      </c>
      <c r="N62" s="18" t="s">
        <v>22</v>
      </c>
      <c r="O62" s="19"/>
      <c r="P62" s="19"/>
    </row>
    <row r="63" spans="1:16" x14ac:dyDescent="0.25">
      <c r="A63" s="14">
        <v>57</v>
      </c>
      <c r="B63" s="15" t="s">
        <v>133</v>
      </c>
      <c r="C63" s="20" t="s">
        <v>134</v>
      </c>
      <c r="D63" s="16"/>
      <c r="E63" s="16"/>
      <c r="F63" s="16"/>
      <c r="G63" s="16"/>
      <c r="H63" s="16"/>
      <c r="I63" s="16"/>
      <c r="J63" s="16"/>
      <c r="K63" s="16"/>
      <c r="L63" s="16"/>
      <c r="M63" s="17">
        <f t="shared" si="0"/>
        <v>0</v>
      </c>
      <c r="N63" s="18" t="s">
        <v>22</v>
      </c>
      <c r="O63" s="19"/>
      <c r="P63" s="19"/>
    </row>
    <row r="64" spans="1:16" x14ac:dyDescent="0.25">
      <c r="A64" s="14">
        <v>58</v>
      </c>
      <c r="B64" s="15" t="s">
        <v>135</v>
      </c>
      <c r="C64" s="20" t="s">
        <v>136</v>
      </c>
      <c r="D64" s="16"/>
      <c r="E64" s="16"/>
      <c r="F64" s="16"/>
      <c r="G64" s="16"/>
      <c r="H64" s="16"/>
      <c r="I64" s="16"/>
      <c r="J64" s="16">
        <v>24800</v>
      </c>
      <c r="K64" s="16"/>
      <c r="L64" s="16"/>
      <c r="M64" s="17">
        <f t="shared" si="0"/>
        <v>24800</v>
      </c>
      <c r="N64" s="18" t="s">
        <v>22</v>
      </c>
      <c r="O64" s="19"/>
      <c r="P64" s="19"/>
    </row>
    <row r="65" spans="1:16" x14ac:dyDescent="0.25">
      <c r="A65" s="14">
        <v>59</v>
      </c>
      <c r="B65" s="15" t="s">
        <v>137</v>
      </c>
      <c r="C65" s="20" t="s">
        <v>138</v>
      </c>
      <c r="D65" s="16"/>
      <c r="E65" s="16"/>
      <c r="F65" s="16"/>
      <c r="G65" s="16"/>
      <c r="H65" s="16"/>
      <c r="I65" s="16"/>
      <c r="J65" s="16"/>
      <c r="K65" s="16"/>
      <c r="L65" s="16"/>
      <c r="M65" s="17">
        <f t="shared" si="0"/>
        <v>0</v>
      </c>
      <c r="N65" s="18" t="s">
        <v>22</v>
      </c>
      <c r="O65" s="19"/>
      <c r="P65" s="19"/>
    </row>
    <row r="66" spans="1:16" x14ac:dyDescent="0.25">
      <c r="A66" s="14">
        <v>60</v>
      </c>
      <c r="B66" s="15" t="s">
        <v>139</v>
      </c>
      <c r="C66" s="20" t="s">
        <v>140</v>
      </c>
      <c r="D66" s="16"/>
      <c r="E66" s="16"/>
      <c r="F66" s="16"/>
      <c r="G66" s="16"/>
      <c r="H66" s="16"/>
      <c r="I66" s="16"/>
      <c r="J66" s="16"/>
      <c r="K66" s="16"/>
      <c r="L66" s="16"/>
      <c r="M66" s="17">
        <f t="shared" si="0"/>
        <v>0</v>
      </c>
      <c r="N66" s="18" t="s">
        <v>22</v>
      </c>
      <c r="O66" s="19"/>
      <c r="P66" s="19"/>
    </row>
    <row r="67" spans="1:16" x14ac:dyDescent="0.25">
      <c r="A67" s="14">
        <v>61</v>
      </c>
      <c r="B67" s="15" t="s">
        <v>141</v>
      </c>
      <c r="C67" s="20" t="s">
        <v>142</v>
      </c>
      <c r="D67" s="16"/>
      <c r="E67" s="16"/>
      <c r="F67" s="16"/>
      <c r="G67" s="16"/>
      <c r="H67" s="16"/>
      <c r="I67" s="16"/>
      <c r="J67" s="16"/>
      <c r="K67" s="16"/>
      <c r="L67" s="16"/>
      <c r="M67" s="17">
        <f t="shared" si="0"/>
        <v>0</v>
      </c>
      <c r="N67" s="18" t="s">
        <v>22</v>
      </c>
      <c r="O67" s="19"/>
      <c r="P67" s="19"/>
    </row>
    <row r="68" spans="1:16" x14ac:dyDescent="0.25">
      <c r="A68" s="14">
        <v>62</v>
      </c>
      <c r="B68" s="15" t="s">
        <v>143</v>
      </c>
      <c r="C68" s="20" t="s">
        <v>144</v>
      </c>
      <c r="D68" s="16"/>
      <c r="E68" s="16"/>
      <c r="F68" s="16"/>
      <c r="G68" s="16"/>
      <c r="H68" s="16"/>
      <c r="I68" s="16"/>
      <c r="J68" s="16"/>
      <c r="K68" s="16"/>
      <c r="L68" s="16"/>
      <c r="M68" s="17">
        <f t="shared" si="0"/>
        <v>0</v>
      </c>
      <c r="N68" s="18" t="s">
        <v>22</v>
      </c>
      <c r="O68" s="19"/>
      <c r="P68" s="19"/>
    </row>
    <row r="69" spans="1:16" x14ac:dyDescent="0.25">
      <c r="A69" s="14">
        <v>63</v>
      </c>
      <c r="B69" s="15" t="s">
        <v>145</v>
      </c>
      <c r="C69" s="20" t="s">
        <v>146</v>
      </c>
      <c r="D69" s="16"/>
      <c r="E69" s="16"/>
      <c r="F69" s="16"/>
      <c r="G69" s="16"/>
      <c r="H69" s="16"/>
      <c r="I69" s="16"/>
      <c r="J69" s="16"/>
      <c r="K69" s="16"/>
      <c r="L69" s="16"/>
      <c r="M69" s="17">
        <f t="shared" si="0"/>
        <v>0</v>
      </c>
      <c r="N69" s="18" t="s">
        <v>22</v>
      </c>
      <c r="O69" s="19"/>
      <c r="P69" s="19"/>
    </row>
    <row r="70" spans="1:16" x14ac:dyDescent="0.25">
      <c r="A70" s="14">
        <v>64</v>
      </c>
      <c r="B70" s="15" t="s">
        <v>147</v>
      </c>
      <c r="C70" s="20" t="s">
        <v>148</v>
      </c>
      <c r="D70" s="16">
        <v>5200</v>
      </c>
      <c r="E70" s="16">
        <v>34900</v>
      </c>
      <c r="F70" s="16"/>
      <c r="G70" s="16">
        <v>51200</v>
      </c>
      <c r="H70" s="16"/>
      <c r="I70" s="16"/>
      <c r="J70" s="16"/>
      <c r="K70" s="16"/>
      <c r="L70" s="16"/>
      <c r="M70" s="17">
        <f t="shared" si="0"/>
        <v>91300</v>
      </c>
      <c r="N70" s="18" t="s">
        <v>22</v>
      </c>
      <c r="O70" s="19"/>
      <c r="P70" s="19"/>
    </row>
    <row r="71" spans="1:16" x14ac:dyDescent="0.25">
      <c r="A71" s="14">
        <v>65</v>
      </c>
      <c r="B71" s="15" t="s">
        <v>149</v>
      </c>
      <c r="C71" s="20" t="s">
        <v>150</v>
      </c>
      <c r="D71" s="16"/>
      <c r="E71" s="16"/>
      <c r="F71" s="16"/>
      <c r="G71" s="16">
        <f>21800-1000</f>
        <v>20800</v>
      </c>
      <c r="H71" s="16"/>
      <c r="I71" s="16"/>
      <c r="J71" s="16"/>
      <c r="K71" s="16"/>
      <c r="L71" s="16"/>
      <c r="M71" s="17">
        <f t="shared" ref="M71:M134" si="1">SUM(D71:L71)</f>
        <v>20800</v>
      </c>
      <c r="N71" s="18" t="s">
        <v>22</v>
      </c>
      <c r="O71" s="19"/>
      <c r="P71" s="19"/>
    </row>
    <row r="72" spans="1:16" x14ac:dyDescent="0.25">
      <c r="A72" s="14">
        <v>66</v>
      </c>
      <c r="B72" s="15" t="s">
        <v>151</v>
      </c>
      <c r="C72" s="20" t="s">
        <v>152</v>
      </c>
      <c r="D72" s="16"/>
      <c r="E72" s="16"/>
      <c r="F72" s="16"/>
      <c r="G72" s="16"/>
      <c r="H72" s="16"/>
      <c r="I72" s="16"/>
      <c r="J72" s="16"/>
      <c r="K72" s="16"/>
      <c r="L72" s="16"/>
      <c r="M72" s="17">
        <f t="shared" si="1"/>
        <v>0</v>
      </c>
      <c r="N72" s="18" t="s">
        <v>22</v>
      </c>
      <c r="O72" s="19"/>
      <c r="P72" s="19"/>
    </row>
    <row r="73" spans="1:16" x14ac:dyDescent="0.25">
      <c r="A73" s="14">
        <v>67</v>
      </c>
      <c r="B73" s="15" t="s">
        <v>153</v>
      </c>
      <c r="C73" s="20" t="s">
        <v>154</v>
      </c>
      <c r="D73" s="16"/>
      <c r="E73" s="16"/>
      <c r="F73" s="16"/>
      <c r="G73" s="16"/>
      <c r="H73" s="16"/>
      <c r="I73" s="16"/>
      <c r="J73" s="16"/>
      <c r="K73" s="16"/>
      <c r="L73" s="16"/>
      <c r="M73" s="17">
        <f t="shared" si="1"/>
        <v>0</v>
      </c>
      <c r="N73" s="18" t="s">
        <v>22</v>
      </c>
      <c r="O73" s="19"/>
      <c r="P73" s="19"/>
    </row>
    <row r="74" spans="1:16" x14ac:dyDescent="0.25">
      <c r="A74" s="14">
        <v>68</v>
      </c>
      <c r="B74" s="15" t="s">
        <v>155</v>
      </c>
      <c r="C74" s="20" t="s">
        <v>156</v>
      </c>
      <c r="D74" s="16"/>
      <c r="E74" s="16"/>
      <c r="F74" s="16"/>
      <c r="G74" s="16"/>
      <c r="H74" s="16"/>
      <c r="I74" s="16"/>
      <c r="J74" s="16"/>
      <c r="K74" s="16"/>
      <c r="L74" s="16"/>
      <c r="M74" s="17">
        <f t="shared" si="1"/>
        <v>0</v>
      </c>
      <c r="N74" s="18" t="s">
        <v>22</v>
      </c>
      <c r="O74" s="19"/>
      <c r="P74" s="19"/>
    </row>
    <row r="75" spans="1:16" x14ac:dyDescent="0.25">
      <c r="A75" s="14">
        <v>69</v>
      </c>
      <c r="B75" s="15" t="s">
        <v>157</v>
      </c>
      <c r="C75" s="20" t="s">
        <v>158</v>
      </c>
      <c r="D75" s="16"/>
      <c r="E75" s="16"/>
      <c r="F75" s="16"/>
      <c r="G75" s="16"/>
      <c r="H75" s="16"/>
      <c r="I75" s="16"/>
      <c r="J75" s="16"/>
      <c r="K75" s="16"/>
      <c r="L75" s="16"/>
      <c r="M75" s="17">
        <f t="shared" si="1"/>
        <v>0</v>
      </c>
      <c r="N75" s="18" t="s">
        <v>22</v>
      </c>
      <c r="O75" s="19"/>
      <c r="P75" s="19"/>
    </row>
    <row r="76" spans="1:16" x14ac:dyDescent="0.25">
      <c r="A76" s="14">
        <v>70</v>
      </c>
      <c r="B76" s="15" t="s">
        <v>159</v>
      </c>
      <c r="C76" s="14" t="s">
        <v>5</v>
      </c>
      <c r="D76" s="16"/>
      <c r="E76" s="16"/>
      <c r="F76" s="16"/>
      <c r="G76" s="16">
        <f>9800-1000</f>
        <v>8800</v>
      </c>
      <c r="H76" s="16"/>
      <c r="I76" s="16"/>
      <c r="J76" s="16"/>
      <c r="K76" s="16"/>
      <c r="L76" s="16"/>
      <c r="M76" s="17">
        <f t="shared" si="1"/>
        <v>8800</v>
      </c>
      <c r="N76" s="18" t="s">
        <v>22</v>
      </c>
      <c r="O76" s="19"/>
      <c r="P76" s="19"/>
    </row>
    <row r="77" spans="1:16" x14ac:dyDescent="0.25">
      <c r="A77" s="14">
        <v>71</v>
      </c>
      <c r="B77" s="15" t="s">
        <v>160</v>
      </c>
      <c r="C77" s="20" t="s">
        <v>161</v>
      </c>
      <c r="D77" s="16"/>
      <c r="E77" s="16"/>
      <c r="F77" s="16"/>
      <c r="G77" s="16"/>
      <c r="H77" s="16"/>
      <c r="I77" s="16"/>
      <c r="J77" s="16"/>
      <c r="K77" s="16"/>
      <c r="L77" s="16"/>
      <c r="M77" s="17">
        <f t="shared" si="1"/>
        <v>0</v>
      </c>
      <c r="N77" s="18" t="s">
        <v>22</v>
      </c>
      <c r="O77" s="19"/>
      <c r="P77" s="19"/>
    </row>
    <row r="78" spans="1:16" x14ac:dyDescent="0.25">
      <c r="A78" s="14">
        <v>72</v>
      </c>
      <c r="B78" s="15" t="s">
        <v>162</v>
      </c>
      <c r="C78" s="20" t="s">
        <v>163</v>
      </c>
      <c r="D78" s="16"/>
      <c r="E78" s="16"/>
      <c r="F78" s="16">
        <v>2500</v>
      </c>
      <c r="G78" s="16"/>
      <c r="H78" s="16"/>
      <c r="I78" s="16">
        <f>6400-600</f>
        <v>5800</v>
      </c>
      <c r="J78" s="16"/>
      <c r="K78" s="16"/>
      <c r="L78" s="16"/>
      <c r="M78" s="17">
        <f t="shared" si="1"/>
        <v>8300</v>
      </c>
      <c r="N78" s="18" t="s">
        <v>22</v>
      </c>
      <c r="O78" s="19"/>
      <c r="P78" s="19"/>
    </row>
    <row r="79" spans="1:16" x14ac:dyDescent="0.25">
      <c r="A79" s="14">
        <v>73</v>
      </c>
      <c r="B79" s="15" t="s">
        <v>164</v>
      </c>
      <c r="C79" s="20">
        <v>101011</v>
      </c>
      <c r="D79" s="16">
        <v>7500</v>
      </c>
      <c r="E79" s="16"/>
      <c r="F79" s="16"/>
      <c r="G79" s="16"/>
      <c r="H79" s="16"/>
      <c r="I79" s="16">
        <v>2000</v>
      </c>
      <c r="J79" s="16">
        <v>7500</v>
      </c>
      <c r="K79" s="16"/>
      <c r="L79" s="16">
        <v>4700</v>
      </c>
      <c r="M79" s="17">
        <f t="shared" si="1"/>
        <v>21700</v>
      </c>
      <c r="N79" s="18" t="s">
        <v>22</v>
      </c>
      <c r="O79" s="19"/>
      <c r="P79" s="19"/>
    </row>
    <row r="80" spans="1:16" x14ac:dyDescent="0.25">
      <c r="A80" s="14">
        <v>74</v>
      </c>
      <c r="B80" s="15" t="s">
        <v>165</v>
      </c>
      <c r="C80" s="20">
        <v>110804</v>
      </c>
      <c r="D80" s="16"/>
      <c r="E80" s="16"/>
      <c r="F80" s="16"/>
      <c r="G80" s="16"/>
      <c r="H80" s="16"/>
      <c r="I80" s="16"/>
      <c r="J80" s="16"/>
      <c r="K80" s="16"/>
      <c r="L80" s="16"/>
      <c r="M80" s="17">
        <f t="shared" si="1"/>
        <v>0</v>
      </c>
      <c r="N80" s="18" t="s">
        <v>22</v>
      </c>
      <c r="O80" s="19"/>
      <c r="P80" s="19"/>
    </row>
    <row r="81" spans="1:16" x14ac:dyDescent="0.25">
      <c r="A81" s="14">
        <v>75</v>
      </c>
      <c r="B81" s="15" t="s">
        <v>166</v>
      </c>
      <c r="C81" s="20">
        <v>161013</v>
      </c>
      <c r="D81" s="16"/>
      <c r="E81" s="16"/>
      <c r="F81" s="16"/>
      <c r="G81" s="16"/>
      <c r="H81" s="16"/>
      <c r="I81" s="16"/>
      <c r="J81" s="16"/>
      <c r="K81" s="16"/>
      <c r="L81" s="16"/>
      <c r="M81" s="17">
        <f t="shared" si="1"/>
        <v>0</v>
      </c>
      <c r="N81" s="18" t="s">
        <v>22</v>
      </c>
      <c r="O81" s="19"/>
      <c r="P81" s="19"/>
    </row>
    <row r="82" spans="1:16" x14ac:dyDescent="0.25">
      <c r="A82" s="14">
        <v>76</v>
      </c>
      <c r="B82" s="15" t="s">
        <v>167</v>
      </c>
      <c r="C82" s="20">
        <v>210714</v>
      </c>
      <c r="D82" s="16"/>
      <c r="E82" s="16"/>
      <c r="F82" s="16"/>
      <c r="G82" s="16"/>
      <c r="H82" s="16"/>
      <c r="I82" s="16"/>
      <c r="J82" s="16"/>
      <c r="K82" s="16"/>
      <c r="L82" s="16"/>
      <c r="M82" s="17">
        <f t="shared" si="1"/>
        <v>0</v>
      </c>
      <c r="N82" s="18" t="s">
        <v>22</v>
      </c>
      <c r="O82" s="19"/>
      <c r="P82" s="19"/>
    </row>
    <row r="83" spans="1:16" x14ac:dyDescent="0.25">
      <c r="A83" s="14">
        <v>77</v>
      </c>
      <c r="B83" s="15" t="s">
        <v>168</v>
      </c>
      <c r="C83" s="14" t="s">
        <v>169</v>
      </c>
      <c r="D83" s="16"/>
      <c r="E83" s="16"/>
      <c r="F83" s="16"/>
      <c r="G83" s="16"/>
      <c r="H83" s="16"/>
      <c r="I83" s="16"/>
      <c r="J83" s="16"/>
      <c r="K83" s="16"/>
      <c r="L83" s="16"/>
      <c r="M83" s="17">
        <f t="shared" si="1"/>
        <v>0</v>
      </c>
      <c r="N83" s="18" t="s">
        <v>22</v>
      </c>
      <c r="O83" s="19"/>
      <c r="P83" s="19"/>
    </row>
    <row r="84" spans="1:16" x14ac:dyDescent="0.25">
      <c r="A84" s="14">
        <v>78</v>
      </c>
      <c r="B84" s="15" t="s">
        <v>170</v>
      </c>
      <c r="C84" s="14" t="s">
        <v>171</v>
      </c>
      <c r="D84" s="16"/>
      <c r="E84" s="16"/>
      <c r="F84" s="16"/>
      <c r="G84" s="16"/>
      <c r="H84" s="16"/>
      <c r="I84" s="16"/>
      <c r="J84" s="16"/>
      <c r="K84" s="16"/>
      <c r="L84" s="16"/>
      <c r="M84" s="17">
        <f t="shared" si="1"/>
        <v>0</v>
      </c>
      <c r="N84" s="18" t="s">
        <v>22</v>
      </c>
      <c r="O84" s="19"/>
      <c r="P84" s="19"/>
    </row>
    <row r="85" spans="1:16" x14ac:dyDescent="0.25">
      <c r="A85" s="14">
        <v>79</v>
      </c>
      <c r="B85" s="15" t="s">
        <v>172</v>
      </c>
      <c r="C85" s="14">
        <v>261015</v>
      </c>
      <c r="D85" s="16"/>
      <c r="E85" s="16"/>
      <c r="F85" s="16"/>
      <c r="G85" s="16"/>
      <c r="H85" s="16"/>
      <c r="I85" s="16"/>
      <c r="J85" s="16"/>
      <c r="K85" s="16"/>
      <c r="L85" s="16"/>
      <c r="M85" s="17">
        <f t="shared" si="1"/>
        <v>0</v>
      </c>
      <c r="N85" s="18" t="s">
        <v>22</v>
      </c>
      <c r="O85" s="19"/>
      <c r="P85" s="19"/>
    </row>
    <row r="86" spans="1:16" x14ac:dyDescent="0.25">
      <c r="A86" s="14">
        <v>80</v>
      </c>
      <c r="B86" s="15" t="s">
        <v>173</v>
      </c>
      <c r="C86" s="14" t="s">
        <v>174</v>
      </c>
      <c r="D86" s="16"/>
      <c r="E86" s="16"/>
      <c r="F86" s="16"/>
      <c r="G86" s="16"/>
      <c r="H86" s="16"/>
      <c r="I86" s="16"/>
      <c r="J86" s="16"/>
      <c r="K86" s="16"/>
      <c r="L86" s="16"/>
      <c r="M86" s="17">
        <f t="shared" si="1"/>
        <v>0</v>
      </c>
      <c r="N86" s="18" t="s">
        <v>22</v>
      </c>
      <c r="O86" s="19"/>
      <c r="P86" s="19"/>
    </row>
    <row r="87" spans="1:16" x14ac:dyDescent="0.25">
      <c r="A87" s="14">
        <v>81</v>
      </c>
      <c r="B87" s="15" t="s">
        <v>175</v>
      </c>
      <c r="C87" s="20">
        <v>822120</v>
      </c>
      <c r="D87" s="16"/>
      <c r="E87" s="16"/>
      <c r="F87" s="16"/>
      <c r="G87" s="16"/>
      <c r="H87" s="16"/>
      <c r="I87" s="16"/>
      <c r="J87" s="16"/>
      <c r="K87" s="16"/>
      <c r="L87" s="16"/>
      <c r="M87" s="17">
        <f t="shared" si="1"/>
        <v>0</v>
      </c>
      <c r="N87" s="18" t="s">
        <v>22</v>
      </c>
      <c r="O87" s="19"/>
      <c r="P87" s="19"/>
    </row>
    <row r="88" spans="1:16" x14ac:dyDescent="0.25">
      <c r="A88" s="14">
        <v>82</v>
      </c>
      <c r="B88" s="15" t="s">
        <v>176</v>
      </c>
      <c r="C88" s="20" t="s">
        <v>177</v>
      </c>
      <c r="D88" s="16"/>
      <c r="E88" s="16"/>
      <c r="F88" s="16"/>
      <c r="G88" s="16"/>
      <c r="H88" s="16"/>
      <c r="I88" s="16"/>
      <c r="J88" s="16">
        <v>33300</v>
      </c>
      <c r="K88" s="16"/>
      <c r="L88" s="16"/>
      <c r="M88" s="17">
        <f t="shared" si="1"/>
        <v>33300</v>
      </c>
      <c r="N88" s="18" t="s">
        <v>22</v>
      </c>
      <c r="O88" s="19"/>
      <c r="P88" s="19"/>
    </row>
    <row r="89" spans="1:16" x14ac:dyDescent="0.25">
      <c r="A89" s="14">
        <v>83</v>
      </c>
      <c r="B89" s="15" t="s">
        <v>178</v>
      </c>
      <c r="C89" s="14" t="s">
        <v>179</v>
      </c>
      <c r="D89" s="16"/>
      <c r="E89" s="16"/>
      <c r="F89" s="16"/>
      <c r="G89" s="16"/>
      <c r="H89" s="16"/>
      <c r="I89" s="16"/>
      <c r="J89" s="16"/>
      <c r="K89" s="16"/>
      <c r="L89" s="16"/>
      <c r="M89" s="17">
        <f t="shared" si="1"/>
        <v>0</v>
      </c>
      <c r="N89" s="18" t="s">
        <v>22</v>
      </c>
      <c r="O89" s="19"/>
      <c r="P89" s="19"/>
    </row>
    <row r="90" spans="1:16" x14ac:dyDescent="0.25">
      <c r="A90" s="14">
        <v>84</v>
      </c>
      <c r="B90" s="15" t="s">
        <v>180</v>
      </c>
      <c r="C90" s="14">
        <v>853135</v>
      </c>
      <c r="D90" s="16"/>
      <c r="E90" s="16"/>
      <c r="F90" s="16"/>
      <c r="G90" s="16"/>
      <c r="H90" s="16"/>
      <c r="I90" s="16"/>
      <c r="J90" s="16"/>
      <c r="K90" s="16"/>
      <c r="L90" s="16"/>
      <c r="M90" s="17">
        <f t="shared" si="1"/>
        <v>0</v>
      </c>
      <c r="N90" s="18" t="s">
        <v>22</v>
      </c>
      <c r="O90" s="19"/>
      <c r="P90" s="19"/>
    </row>
    <row r="91" spans="1:16" x14ac:dyDescent="0.25">
      <c r="A91" s="14">
        <v>85</v>
      </c>
      <c r="B91" s="15" t="s">
        <v>181</v>
      </c>
      <c r="C91" s="14" t="s">
        <v>182</v>
      </c>
      <c r="D91" s="16"/>
      <c r="E91" s="16"/>
      <c r="F91" s="16"/>
      <c r="G91" s="16"/>
      <c r="H91" s="16"/>
      <c r="I91" s="16"/>
      <c r="J91" s="16"/>
      <c r="K91" s="16"/>
      <c r="L91" s="16"/>
      <c r="M91" s="17">
        <f t="shared" si="1"/>
        <v>0</v>
      </c>
      <c r="N91" s="18" t="s">
        <v>22</v>
      </c>
      <c r="O91" s="19"/>
      <c r="P91" s="19"/>
    </row>
    <row r="92" spans="1:16" x14ac:dyDescent="0.25">
      <c r="A92" s="14">
        <v>86</v>
      </c>
      <c r="B92" s="15" t="s">
        <v>183</v>
      </c>
      <c r="C92" s="14">
        <v>863912</v>
      </c>
      <c r="D92" s="16">
        <v>28500</v>
      </c>
      <c r="E92" s="16">
        <f>129200-5300</f>
        <v>123900</v>
      </c>
      <c r="F92" s="16">
        <v>41400</v>
      </c>
      <c r="G92" s="16">
        <v>10500</v>
      </c>
      <c r="H92" s="16"/>
      <c r="I92" s="16"/>
      <c r="J92" s="16">
        <v>40700</v>
      </c>
      <c r="K92" s="16"/>
      <c r="L92" s="16">
        <v>17800</v>
      </c>
      <c r="M92" s="17">
        <f t="shared" si="1"/>
        <v>262800</v>
      </c>
      <c r="N92" s="18" t="s">
        <v>22</v>
      </c>
      <c r="O92" s="19"/>
      <c r="P92" s="19"/>
    </row>
    <row r="93" spans="1:16" x14ac:dyDescent="0.25">
      <c r="A93" s="14">
        <v>87</v>
      </c>
      <c r="B93" s="15" t="s">
        <v>184</v>
      </c>
      <c r="C93" s="14" t="s">
        <v>185</v>
      </c>
      <c r="D93" s="16"/>
      <c r="E93" s="16"/>
      <c r="F93" s="16"/>
      <c r="G93" s="16"/>
      <c r="H93" s="16">
        <f>17000+14900</f>
        <v>31900</v>
      </c>
      <c r="I93" s="16"/>
      <c r="J93" s="16"/>
      <c r="K93" s="16"/>
      <c r="L93" s="16">
        <v>33300</v>
      </c>
      <c r="M93" s="17">
        <f t="shared" si="1"/>
        <v>65200</v>
      </c>
      <c r="N93" s="18" t="s">
        <v>22</v>
      </c>
      <c r="O93" s="19"/>
      <c r="P93" s="19"/>
    </row>
    <row r="94" spans="1:16" x14ac:dyDescent="0.25">
      <c r="A94" s="14">
        <v>88</v>
      </c>
      <c r="B94" s="15" t="s">
        <v>186</v>
      </c>
      <c r="C94" s="14" t="s">
        <v>187</v>
      </c>
      <c r="D94" s="16"/>
      <c r="E94" s="16"/>
      <c r="F94" s="16"/>
      <c r="G94" s="16"/>
      <c r="H94" s="16"/>
      <c r="I94" s="16"/>
      <c r="J94" s="16"/>
      <c r="K94" s="16"/>
      <c r="L94" s="16"/>
      <c r="M94" s="17">
        <f t="shared" si="1"/>
        <v>0</v>
      </c>
      <c r="N94" s="18" t="s">
        <v>22</v>
      </c>
      <c r="O94" s="19"/>
      <c r="P94" s="19"/>
    </row>
    <row r="95" spans="1:16" x14ac:dyDescent="0.25">
      <c r="A95" s="14">
        <v>89</v>
      </c>
      <c r="B95" s="15" t="s">
        <v>188</v>
      </c>
      <c r="C95" s="20">
        <v>885814</v>
      </c>
      <c r="D95" s="16"/>
      <c r="E95" s="16"/>
      <c r="F95" s="16"/>
      <c r="G95" s="16"/>
      <c r="H95" s="16"/>
      <c r="I95" s="16"/>
      <c r="J95" s="16"/>
      <c r="K95" s="16"/>
      <c r="L95" s="16"/>
      <c r="M95" s="17">
        <f t="shared" si="1"/>
        <v>0</v>
      </c>
      <c r="N95" s="18" t="s">
        <v>22</v>
      </c>
      <c r="O95" s="19"/>
      <c r="P95" s="19"/>
    </row>
    <row r="96" spans="1:16" x14ac:dyDescent="0.25">
      <c r="A96" s="14">
        <v>90</v>
      </c>
      <c r="B96" s="15" t="s">
        <v>189</v>
      </c>
      <c r="C96" s="20">
        <v>885823</v>
      </c>
      <c r="D96" s="16"/>
      <c r="E96" s="16"/>
      <c r="F96" s="16"/>
      <c r="G96" s="16"/>
      <c r="H96" s="16"/>
      <c r="I96" s="16"/>
      <c r="J96" s="16"/>
      <c r="K96" s="16"/>
      <c r="L96" s="16"/>
      <c r="M96" s="17">
        <f t="shared" si="1"/>
        <v>0</v>
      </c>
      <c r="N96" s="18" t="s">
        <v>22</v>
      </c>
      <c r="O96" s="19"/>
      <c r="P96" s="19"/>
    </row>
    <row r="97" spans="1:16" x14ac:dyDescent="0.25">
      <c r="A97" s="14">
        <v>91</v>
      </c>
      <c r="B97" s="15" t="s">
        <v>190</v>
      </c>
      <c r="C97" s="14" t="s">
        <v>191</v>
      </c>
      <c r="D97" s="16"/>
      <c r="E97" s="16"/>
      <c r="F97" s="16"/>
      <c r="G97" s="16"/>
      <c r="H97" s="16"/>
      <c r="I97" s="16"/>
      <c r="J97" s="16"/>
      <c r="K97" s="16"/>
      <c r="L97" s="16"/>
      <c r="M97" s="17">
        <f t="shared" si="1"/>
        <v>0</v>
      </c>
      <c r="N97" s="18" t="s">
        <v>22</v>
      </c>
      <c r="O97" s="19"/>
      <c r="P97" s="19"/>
    </row>
    <row r="98" spans="1:16" x14ac:dyDescent="0.25">
      <c r="A98" s="14">
        <v>92</v>
      </c>
      <c r="B98" s="15" t="s">
        <v>192</v>
      </c>
      <c r="C98" s="14">
        <v>896014</v>
      </c>
      <c r="D98" s="16"/>
      <c r="E98" s="16"/>
      <c r="F98" s="16"/>
      <c r="G98" s="16"/>
      <c r="H98" s="16"/>
      <c r="I98" s="16"/>
      <c r="J98" s="16"/>
      <c r="K98" s="16"/>
      <c r="L98" s="16"/>
      <c r="M98" s="17">
        <f t="shared" si="1"/>
        <v>0</v>
      </c>
      <c r="N98" s="18" t="s">
        <v>22</v>
      </c>
      <c r="O98" s="19"/>
      <c r="P98" s="19"/>
    </row>
    <row r="99" spans="1:16" x14ac:dyDescent="0.25">
      <c r="A99" s="14">
        <v>93</v>
      </c>
      <c r="B99" s="15" t="s">
        <v>193</v>
      </c>
      <c r="C99" s="14" t="s">
        <v>194</v>
      </c>
      <c r="D99" s="16"/>
      <c r="E99" s="16"/>
      <c r="F99" s="16"/>
      <c r="G99" s="16"/>
      <c r="H99" s="16"/>
      <c r="I99" s="16"/>
      <c r="J99" s="16"/>
      <c r="K99" s="16"/>
      <c r="L99" s="16"/>
      <c r="M99" s="17">
        <f t="shared" si="1"/>
        <v>0</v>
      </c>
      <c r="N99" s="18" t="s">
        <v>22</v>
      </c>
      <c r="O99" s="19"/>
      <c r="P99" s="19"/>
    </row>
    <row r="100" spans="1:16" x14ac:dyDescent="0.25">
      <c r="A100" s="14">
        <v>94</v>
      </c>
      <c r="B100" s="15" t="s">
        <v>195</v>
      </c>
      <c r="C100" s="20">
        <v>896479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7">
        <f t="shared" si="1"/>
        <v>0</v>
      </c>
      <c r="N100" s="18" t="s">
        <v>22</v>
      </c>
      <c r="O100" s="19"/>
      <c r="P100" s="19"/>
    </row>
    <row r="101" spans="1:16" x14ac:dyDescent="0.25">
      <c r="A101" s="14">
        <v>95</v>
      </c>
      <c r="B101" s="15" t="s">
        <v>196</v>
      </c>
      <c r="C101" s="14" t="s">
        <v>197</v>
      </c>
      <c r="D101" s="16"/>
      <c r="E101" s="16"/>
      <c r="F101" s="16">
        <v>23000</v>
      </c>
      <c r="G101" s="16"/>
      <c r="H101" s="16"/>
      <c r="I101" s="16"/>
      <c r="J101" s="16"/>
      <c r="K101" s="16">
        <v>17300</v>
      </c>
      <c r="L101" s="16">
        <v>13800</v>
      </c>
      <c r="M101" s="17">
        <f t="shared" si="1"/>
        <v>54100</v>
      </c>
      <c r="N101" s="18" t="s">
        <v>22</v>
      </c>
      <c r="O101" s="19"/>
      <c r="P101" s="19"/>
    </row>
    <row r="102" spans="1:16" x14ac:dyDescent="0.25">
      <c r="A102" s="14">
        <v>96</v>
      </c>
      <c r="B102" s="15" t="s">
        <v>198</v>
      </c>
      <c r="C102" s="14">
        <v>896614</v>
      </c>
      <c r="D102" s="16"/>
      <c r="E102" s="16"/>
      <c r="F102" s="16">
        <f>94900-2000</f>
        <v>92900</v>
      </c>
      <c r="G102" s="16"/>
      <c r="H102" s="16"/>
      <c r="I102" s="16"/>
      <c r="J102" s="16"/>
      <c r="K102" s="16"/>
      <c r="L102" s="16"/>
      <c r="M102" s="17">
        <f t="shared" si="1"/>
        <v>92900</v>
      </c>
      <c r="N102" s="18" t="s">
        <v>22</v>
      </c>
      <c r="O102" s="19"/>
      <c r="P102" s="19"/>
    </row>
    <row r="103" spans="1:16" x14ac:dyDescent="0.25">
      <c r="A103" s="14">
        <v>97</v>
      </c>
      <c r="B103" s="15" t="s">
        <v>199</v>
      </c>
      <c r="C103" s="20">
        <v>896621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7">
        <f t="shared" si="1"/>
        <v>0</v>
      </c>
      <c r="N103" s="18" t="s">
        <v>22</v>
      </c>
      <c r="O103" s="19"/>
      <c r="P103" s="19"/>
    </row>
    <row r="104" spans="1:16" x14ac:dyDescent="0.25">
      <c r="A104" s="14">
        <v>98</v>
      </c>
      <c r="B104" s="15" t="s">
        <v>200</v>
      </c>
      <c r="C104" s="14" t="s">
        <v>201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7">
        <f t="shared" si="1"/>
        <v>0</v>
      </c>
      <c r="N104" s="18" t="s">
        <v>22</v>
      </c>
      <c r="O104" s="19"/>
      <c r="P104" s="19"/>
    </row>
    <row r="105" spans="1:16" x14ac:dyDescent="0.25">
      <c r="A105" s="14">
        <v>99</v>
      </c>
      <c r="B105" s="15" t="s">
        <v>202</v>
      </c>
      <c r="C105" s="14">
        <v>897660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7">
        <f t="shared" si="1"/>
        <v>0</v>
      </c>
      <c r="N105" s="18" t="s">
        <v>22</v>
      </c>
      <c r="O105" s="19"/>
      <c r="P105" s="19"/>
    </row>
    <row r="106" spans="1:16" x14ac:dyDescent="0.25">
      <c r="A106" s="14">
        <v>100</v>
      </c>
      <c r="B106" s="15" t="s">
        <v>203</v>
      </c>
      <c r="C106" s="14">
        <v>896947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7">
        <f t="shared" si="1"/>
        <v>0</v>
      </c>
      <c r="N106" s="18" t="s">
        <v>22</v>
      </c>
      <c r="O106" s="19"/>
      <c r="P106" s="19"/>
    </row>
    <row r="107" spans="1:16" x14ac:dyDescent="0.25">
      <c r="A107" s="14">
        <v>101</v>
      </c>
      <c r="B107" s="15" t="s">
        <v>204</v>
      </c>
      <c r="C107" s="20">
        <v>896960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7">
        <f t="shared" si="1"/>
        <v>0</v>
      </c>
      <c r="N107" s="18" t="s">
        <v>22</v>
      </c>
      <c r="O107" s="19"/>
      <c r="P107" s="19"/>
    </row>
    <row r="108" spans="1:16" x14ac:dyDescent="0.25">
      <c r="A108" s="14">
        <v>102</v>
      </c>
      <c r="B108" s="15" t="s">
        <v>205</v>
      </c>
      <c r="C108" s="20">
        <v>896939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7">
        <f t="shared" si="1"/>
        <v>0</v>
      </c>
      <c r="N108" s="18" t="s">
        <v>22</v>
      </c>
      <c r="O108" s="19"/>
      <c r="P108" s="19"/>
    </row>
    <row r="109" spans="1:16" x14ac:dyDescent="0.25">
      <c r="A109" s="14">
        <v>103</v>
      </c>
      <c r="B109" s="15" t="s">
        <v>206</v>
      </c>
      <c r="C109" s="20">
        <v>896942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7">
        <f t="shared" si="1"/>
        <v>0</v>
      </c>
      <c r="N109" s="18" t="s">
        <v>22</v>
      </c>
      <c r="O109" s="19"/>
      <c r="P109" s="19"/>
    </row>
    <row r="110" spans="1:16" x14ac:dyDescent="0.25">
      <c r="A110" s="14">
        <v>104</v>
      </c>
      <c r="B110" s="15" t="s">
        <v>207</v>
      </c>
      <c r="C110" s="14" t="s">
        <v>208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7">
        <f t="shared" si="1"/>
        <v>0</v>
      </c>
      <c r="N110" s="18" t="s">
        <v>22</v>
      </c>
      <c r="O110" s="19"/>
      <c r="P110" s="19"/>
    </row>
    <row r="111" spans="1:16" x14ac:dyDescent="0.25">
      <c r="A111" s="14">
        <v>105</v>
      </c>
      <c r="B111" s="15" t="s">
        <v>209</v>
      </c>
      <c r="C111" s="14" t="s">
        <v>210</v>
      </c>
      <c r="D111" s="16">
        <f>320000+320000</f>
        <v>640000</v>
      </c>
      <c r="E111" s="16">
        <f>92700-15000</f>
        <v>77700</v>
      </c>
      <c r="F111" s="16"/>
      <c r="G111" s="16"/>
      <c r="H111" s="16"/>
      <c r="I111" s="16"/>
      <c r="J111" s="16">
        <v>52800</v>
      </c>
      <c r="K111" s="16"/>
      <c r="L111" s="16"/>
      <c r="M111" s="17">
        <f t="shared" si="1"/>
        <v>770500</v>
      </c>
      <c r="N111" s="18" t="s">
        <v>22</v>
      </c>
      <c r="O111" s="19"/>
      <c r="P111" s="19"/>
    </row>
    <row r="112" spans="1:16" x14ac:dyDescent="0.25">
      <c r="A112" s="14">
        <v>106</v>
      </c>
      <c r="B112" s="15" t="s">
        <v>211</v>
      </c>
      <c r="C112" s="14">
        <v>897126</v>
      </c>
      <c r="D112" s="16"/>
      <c r="E112" s="16"/>
      <c r="F112" s="16"/>
      <c r="G112" s="16"/>
      <c r="H112" s="16"/>
      <c r="I112" s="16">
        <v>37000</v>
      </c>
      <c r="J112" s="16"/>
      <c r="K112" s="16"/>
      <c r="L112" s="16"/>
      <c r="M112" s="17">
        <f t="shared" si="1"/>
        <v>37000</v>
      </c>
      <c r="N112" s="18" t="s">
        <v>22</v>
      </c>
      <c r="O112" s="19"/>
      <c r="P112" s="19"/>
    </row>
    <row r="113" spans="1:16" x14ac:dyDescent="0.25">
      <c r="A113" s="14">
        <v>107</v>
      </c>
      <c r="B113" s="15" t="s">
        <v>212</v>
      </c>
      <c r="C113" s="14">
        <v>897422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7">
        <f t="shared" si="1"/>
        <v>0</v>
      </c>
      <c r="N113" s="18" t="s">
        <v>22</v>
      </c>
      <c r="O113" s="19"/>
      <c r="P113" s="19"/>
    </row>
    <row r="114" spans="1:16" x14ac:dyDescent="0.25">
      <c r="A114" s="14">
        <v>108</v>
      </c>
      <c r="B114" s="15" t="s">
        <v>213</v>
      </c>
      <c r="C114" s="20">
        <v>897426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7">
        <f t="shared" si="1"/>
        <v>0</v>
      </c>
      <c r="N114" s="18" t="s">
        <v>22</v>
      </c>
      <c r="O114" s="19"/>
      <c r="P114" s="19"/>
    </row>
    <row r="115" spans="1:16" x14ac:dyDescent="0.25">
      <c r="A115" s="14">
        <v>109</v>
      </c>
      <c r="B115" s="15" t="s">
        <v>6</v>
      </c>
      <c r="C115" s="14" t="s">
        <v>214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7">
        <f t="shared" si="1"/>
        <v>0</v>
      </c>
      <c r="N115" s="18" t="s">
        <v>22</v>
      </c>
      <c r="O115" s="19"/>
      <c r="P115" s="19"/>
    </row>
    <row r="116" spans="1:16" x14ac:dyDescent="0.25">
      <c r="A116" s="14">
        <v>110</v>
      </c>
      <c r="B116" s="15" t="s">
        <v>215</v>
      </c>
      <c r="C116" s="14" t="s">
        <v>216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7">
        <f t="shared" si="1"/>
        <v>0</v>
      </c>
      <c r="N116" s="18" t="s">
        <v>22</v>
      </c>
      <c r="O116" s="19"/>
      <c r="P116" s="19"/>
    </row>
    <row r="117" spans="1:16" x14ac:dyDescent="0.25">
      <c r="A117" s="14">
        <v>111</v>
      </c>
      <c r="B117" s="15" t="s">
        <v>217</v>
      </c>
      <c r="C117" s="14">
        <v>897725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7">
        <f t="shared" si="1"/>
        <v>0</v>
      </c>
      <c r="N117" s="18" t="s">
        <v>22</v>
      </c>
      <c r="O117" s="19"/>
      <c r="P117" s="19"/>
    </row>
    <row r="118" spans="1:16" x14ac:dyDescent="0.25">
      <c r="A118" s="14">
        <v>112</v>
      </c>
      <c r="B118" s="15" t="s">
        <v>218</v>
      </c>
      <c r="C118" s="20">
        <v>897879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7">
        <f t="shared" si="1"/>
        <v>0</v>
      </c>
      <c r="N118" s="18" t="s">
        <v>22</v>
      </c>
      <c r="O118" s="19"/>
      <c r="P118" s="19"/>
    </row>
    <row r="119" spans="1:16" x14ac:dyDescent="0.25">
      <c r="A119" s="14">
        <v>113</v>
      </c>
      <c r="B119" s="15" t="s">
        <v>7</v>
      </c>
      <c r="C119" s="14" t="s">
        <v>219</v>
      </c>
      <c r="D119" s="16"/>
      <c r="E119" s="16"/>
      <c r="F119" s="16"/>
      <c r="G119" s="16"/>
      <c r="H119" s="16"/>
      <c r="I119" s="16"/>
      <c r="J119" s="16"/>
      <c r="K119" s="16"/>
      <c r="L119" s="16">
        <v>27500</v>
      </c>
      <c r="M119" s="17">
        <f t="shared" si="1"/>
        <v>27500</v>
      </c>
      <c r="N119" s="18" t="s">
        <v>22</v>
      </c>
      <c r="O119" s="19"/>
      <c r="P119" s="19"/>
    </row>
    <row r="120" spans="1:16" x14ac:dyDescent="0.25">
      <c r="A120" s="14">
        <v>114</v>
      </c>
      <c r="B120" s="15" t="s">
        <v>220</v>
      </c>
      <c r="C120" s="14" t="s">
        <v>221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7">
        <f t="shared" si="1"/>
        <v>0</v>
      </c>
      <c r="N120" s="18" t="s">
        <v>22</v>
      </c>
      <c r="O120" s="19"/>
      <c r="P120" s="19"/>
    </row>
    <row r="121" spans="1:16" x14ac:dyDescent="0.25">
      <c r="A121" s="14">
        <v>115</v>
      </c>
      <c r="B121" s="15" t="s">
        <v>222</v>
      </c>
      <c r="C121" s="20">
        <v>898342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7">
        <f t="shared" si="1"/>
        <v>0</v>
      </c>
      <c r="N121" s="18" t="s">
        <v>22</v>
      </c>
      <c r="O121" s="19"/>
      <c r="P121" s="19"/>
    </row>
    <row r="122" spans="1:16" x14ac:dyDescent="0.25">
      <c r="A122" s="14">
        <v>116</v>
      </c>
      <c r="B122" s="15" t="s">
        <v>223</v>
      </c>
      <c r="C122" s="14" t="s">
        <v>224</v>
      </c>
      <c r="D122" s="16"/>
      <c r="E122" s="16">
        <f>69000+60500-5000</f>
        <v>124500</v>
      </c>
      <c r="F122" s="16"/>
      <c r="G122" s="16"/>
      <c r="H122" s="16"/>
      <c r="I122" s="16">
        <f>29600+5500</f>
        <v>35100</v>
      </c>
      <c r="J122" s="16"/>
      <c r="K122" s="16"/>
      <c r="L122" s="16">
        <v>98900</v>
      </c>
      <c r="M122" s="17">
        <f t="shared" si="1"/>
        <v>258500</v>
      </c>
      <c r="N122" s="18" t="s">
        <v>22</v>
      </c>
      <c r="O122" s="19"/>
      <c r="P122" s="19"/>
    </row>
    <row r="123" spans="1:16" x14ac:dyDescent="0.25">
      <c r="A123" s="14">
        <v>117</v>
      </c>
      <c r="B123" s="15" t="s">
        <v>225</v>
      </c>
      <c r="C123" s="14">
        <v>898618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7">
        <f t="shared" si="1"/>
        <v>0</v>
      </c>
      <c r="N123" s="18" t="s">
        <v>22</v>
      </c>
      <c r="O123" s="19"/>
      <c r="P123" s="19"/>
    </row>
    <row r="124" spans="1:16" x14ac:dyDescent="0.25">
      <c r="A124" s="14">
        <v>118</v>
      </c>
      <c r="B124" s="15" t="s">
        <v>226</v>
      </c>
      <c r="C124" s="20">
        <v>898787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7">
        <f t="shared" si="1"/>
        <v>0</v>
      </c>
      <c r="N124" s="18" t="s">
        <v>22</v>
      </c>
      <c r="O124" s="19"/>
      <c r="P124" s="19"/>
    </row>
    <row r="125" spans="1:16" x14ac:dyDescent="0.25">
      <c r="A125" s="14">
        <v>119</v>
      </c>
      <c r="B125" s="15" t="s">
        <v>227</v>
      </c>
      <c r="C125" s="14" t="s">
        <v>228</v>
      </c>
      <c r="D125" s="16"/>
      <c r="E125" s="16"/>
      <c r="F125" s="16"/>
      <c r="G125" s="16"/>
      <c r="H125" s="16"/>
      <c r="I125" s="16">
        <f>71000+225400</f>
        <v>296400</v>
      </c>
      <c r="J125" s="16"/>
      <c r="K125" s="16"/>
      <c r="L125" s="16"/>
      <c r="M125" s="17">
        <f t="shared" si="1"/>
        <v>296400</v>
      </c>
      <c r="N125" s="18" t="s">
        <v>22</v>
      </c>
      <c r="O125" s="19"/>
      <c r="P125" s="19"/>
    </row>
    <row r="126" spans="1:16" x14ac:dyDescent="0.25">
      <c r="A126" s="14">
        <v>120</v>
      </c>
      <c r="B126" s="15" t="s">
        <v>229</v>
      </c>
      <c r="C126" s="20">
        <v>898808</v>
      </c>
      <c r="D126" s="16"/>
      <c r="E126" s="16"/>
      <c r="F126" s="16"/>
      <c r="G126" s="16">
        <v>119000</v>
      </c>
      <c r="H126" s="16"/>
      <c r="I126" s="16"/>
      <c r="J126" s="16"/>
      <c r="K126" s="16"/>
      <c r="L126" s="16"/>
      <c r="M126" s="17">
        <f t="shared" si="1"/>
        <v>119000</v>
      </c>
      <c r="N126" s="18" t="s">
        <v>22</v>
      </c>
      <c r="O126" s="19"/>
      <c r="P126" s="19"/>
    </row>
    <row r="127" spans="1:16" x14ac:dyDescent="0.25">
      <c r="A127" s="14">
        <v>121</v>
      </c>
      <c r="B127" s="15" t="s">
        <v>230</v>
      </c>
      <c r="C127" s="14" t="s">
        <v>231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7">
        <f t="shared" si="1"/>
        <v>0</v>
      </c>
      <c r="N127" s="18" t="s">
        <v>22</v>
      </c>
      <c r="O127" s="19"/>
      <c r="P127" s="19"/>
    </row>
    <row r="128" spans="1:16" x14ac:dyDescent="0.25">
      <c r="A128" s="14">
        <v>122</v>
      </c>
      <c r="B128" s="15" t="s">
        <v>232</v>
      </c>
      <c r="C128" s="14">
        <v>898819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7">
        <f t="shared" si="1"/>
        <v>0</v>
      </c>
      <c r="N128" s="18" t="s">
        <v>22</v>
      </c>
      <c r="O128" s="19"/>
      <c r="P128" s="19"/>
    </row>
    <row r="129" spans="1:16" x14ac:dyDescent="0.25">
      <c r="A129" s="14">
        <v>123</v>
      </c>
      <c r="B129" s="15" t="s">
        <v>233</v>
      </c>
      <c r="C129" s="20">
        <v>898830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7">
        <f t="shared" si="1"/>
        <v>0</v>
      </c>
      <c r="N129" s="18" t="s">
        <v>22</v>
      </c>
      <c r="O129" s="19"/>
      <c r="P129" s="19"/>
    </row>
    <row r="130" spans="1:16" x14ac:dyDescent="0.25">
      <c r="A130" s="14">
        <v>124</v>
      </c>
      <c r="B130" s="15" t="s">
        <v>234</v>
      </c>
      <c r="C130" s="20">
        <v>898840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7">
        <f t="shared" si="1"/>
        <v>0</v>
      </c>
      <c r="N130" s="18" t="s">
        <v>22</v>
      </c>
      <c r="O130" s="19"/>
      <c r="P130" s="19"/>
    </row>
    <row r="131" spans="1:16" x14ac:dyDescent="0.25">
      <c r="A131" s="14">
        <v>125</v>
      </c>
      <c r="B131" s="15" t="s">
        <v>235</v>
      </c>
      <c r="C131" s="20">
        <v>898843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7">
        <f t="shared" si="1"/>
        <v>0</v>
      </c>
      <c r="N131" s="18" t="s">
        <v>22</v>
      </c>
      <c r="O131" s="19"/>
      <c r="P131" s="19"/>
    </row>
    <row r="132" spans="1:16" x14ac:dyDescent="0.25">
      <c r="A132" s="14">
        <v>126</v>
      </c>
      <c r="B132" s="15" t="s">
        <v>236</v>
      </c>
      <c r="C132" s="14" t="s">
        <v>237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7">
        <f t="shared" si="1"/>
        <v>0</v>
      </c>
      <c r="N132" s="18" t="s">
        <v>22</v>
      </c>
      <c r="O132" s="19"/>
      <c r="P132" s="19"/>
    </row>
    <row r="133" spans="1:16" x14ac:dyDescent="0.25">
      <c r="A133" s="14">
        <v>127</v>
      </c>
      <c r="B133" s="15" t="s">
        <v>238</v>
      </c>
      <c r="C133" s="14">
        <v>899458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7">
        <f t="shared" si="1"/>
        <v>0</v>
      </c>
      <c r="N133" s="18" t="s">
        <v>22</v>
      </c>
      <c r="O133" s="19"/>
      <c r="P133" s="19"/>
    </row>
    <row r="134" spans="1:16" x14ac:dyDescent="0.25">
      <c r="A134" s="14">
        <v>128</v>
      </c>
      <c r="B134" s="15" t="s">
        <v>239</v>
      </c>
      <c r="C134" s="14" t="s">
        <v>240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7">
        <f t="shared" si="1"/>
        <v>0</v>
      </c>
      <c r="N134" s="18" t="s">
        <v>22</v>
      </c>
      <c r="O134" s="19"/>
      <c r="P134" s="19"/>
    </row>
    <row r="135" spans="1:16" x14ac:dyDescent="0.25">
      <c r="A135" s="14">
        <v>129</v>
      </c>
      <c r="B135" s="15" t="s">
        <v>241</v>
      </c>
      <c r="C135" s="14" t="s">
        <v>242</v>
      </c>
      <c r="D135" s="16">
        <f>217300-8500+17000</f>
        <v>225800</v>
      </c>
      <c r="E135" s="16">
        <v>72400</v>
      </c>
      <c r="F135" s="16">
        <v>20900</v>
      </c>
      <c r="G135" s="16"/>
      <c r="H135" s="16"/>
      <c r="I135" s="16"/>
      <c r="J135" s="16"/>
      <c r="K135" s="16"/>
      <c r="L135" s="16"/>
      <c r="M135" s="17">
        <f t="shared" ref="M135:M198" si="2">SUM(D135:L135)</f>
        <v>319100</v>
      </c>
      <c r="N135" s="18" t="s">
        <v>22</v>
      </c>
      <c r="O135" s="19"/>
      <c r="P135" s="19"/>
    </row>
    <row r="136" spans="1:16" x14ac:dyDescent="0.25">
      <c r="A136" s="14">
        <v>130</v>
      </c>
      <c r="B136" s="15" t="s">
        <v>243</v>
      </c>
      <c r="C136" s="14">
        <v>899735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7">
        <f t="shared" si="2"/>
        <v>0</v>
      </c>
      <c r="N136" s="18" t="s">
        <v>22</v>
      </c>
      <c r="O136" s="19"/>
      <c r="P136" s="19"/>
    </row>
    <row r="137" spans="1:16" x14ac:dyDescent="0.25">
      <c r="A137" s="14">
        <v>131</v>
      </c>
      <c r="B137" s="15" t="s">
        <v>244</v>
      </c>
      <c r="C137" s="14" t="s">
        <v>245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7">
        <f t="shared" si="2"/>
        <v>0</v>
      </c>
      <c r="N137" s="18" t="s">
        <v>22</v>
      </c>
      <c r="O137" s="19"/>
      <c r="P137" s="19"/>
    </row>
    <row r="138" spans="1:16" x14ac:dyDescent="0.25">
      <c r="A138" s="14">
        <v>132</v>
      </c>
      <c r="B138" s="15" t="s">
        <v>246</v>
      </c>
      <c r="C138" s="20">
        <v>900208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7">
        <f t="shared" si="2"/>
        <v>0</v>
      </c>
      <c r="N138" s="18" t="s">
        <v>22</v>
      </c>
      <c r="O138" s="19"/>
      <c r="P138" s="19"/>
    </row>
    <row r="139" spans="1:16" x14ac:dyDescent="0.25">
      <c r="A139" s="14">
        <v>133</v>
      </c>
      <c r="B139" s="15" t="s">
        <v>247</v>
      </c>
      <c r="C139" s="14" t="s">
        <v>248</v>
      </c>
      <c r="D139" s="16"/>
      <c r="E139" s="16">
        <f>960700-6200+45000</f>
        <v>999500</v>
      </c>
      <c r="F139" s="16"/>
      <c r="G139" s="16"/>
      <c r="H139" s="16"/>
      <c r="I139" s="16"/>
      <c r="J139" s="16"/>
      <c r="K139" s="16">
        <v>175600</v>
      </c>
      <c r="L139" s="16"/>
      <c r="M139" s="17">
        <f t="shared" si="2"/>
        <v>1175100</v>
      </c>
      <c r="N139" s="18" t="s">
        <v>22</v>
      </c>
      <c r="O139" s="19"/>
      <c r="P139" s="19"/>
    </row>
    <row r="140" spans="1:16" x14ac:dyDescent="0.25">
      <c r="A140" s="14">
        <v>134</v>
      </c>
      <c r="B140" s="15" t="s">
        <v>249</v>
      </c>
      <c r="C140" s="14">
        <v>900289</v>
      </c>
      <c r="D140" s="22"/>
      <c r="E140" s="16"/>
      <c r="F140" s="16"/>
      <c r="G140" s="16"/>
      <c r="H140" s="16"/>
      <c r="I140" s="16"/>
      <c r="J140" s="16"/>
      <c r="K140" s="16"/>
      <c r="L140" s="16"/>
      <c r="M140" s="17">
        <f t="shared" si="2"/>
        <v>0</v>
      </c>
      <c r="N140" s="18" t="s">
        <v>22</v>
      </c>
      <c r="O140" s="19"/>
      <c r="P140" s="19"/>
    </row>
    <row r="141" spans="1:16" x14ac:dyDescent="0.25">
      <c r="A141" s="14">
        <v>135</v>
      </c>
      <c r="B141" s="15" t="s">
        <v>250</v>
      </c>
      <c r="C141" s="14" t="s">
        <v>251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7">
        <f t="shared" si="2"/>
        <v>0</v>
      </c>
      <c r="N141" s="18" t="s">
        <v>22</v>
      </c>
      <c r="O141" s="19"/>
      <c r="P141" s="19"/>
    </row>
    <row r="142" spans="1:16" x14ac:dyDescent="0.25">
      <c r="A142" s="14">
        <v>136</v>
      </c>
      <c r="B142" s="15" t="s">
        <v>252</v>
      </c>
      <c r="C142" s="14" t="s">
        <v>253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7">
        <f t="shared" si="2"/>
        <v>0</v>
      </c>
      <c r="N142" s="18" t="s">
        <v>22</v>
      </c>
      <c r="O142" s="19"/>
      <c r="P142" s="19"/>
    </row>
    <row r="143" spans="1:16" x14ac:dyDescent="0.25">
      <c r="A143" s="14">
        <v>137</v>
      </c>
      <c r="B143" s="15" t="s">
        <v>254</v>
      </c>
      <c r="C143" s="14" t="s">
        <v>255</v>
      </c>
      <c r="D143" s="16"/>
      <c r="E143" s="16"/>
      <c r="F143" s="16">
        <v>25800</v>
      </c>
      <c r="G143" s="16"/>
      <c r="H143" s="16"/>
      <c r="I143" s="16">
        <f>16500+28300</f>
        <v>44800</v>
      </c>
      <c r="J143" s="16">
        <v>14800</v>
      </c>
      <c r="K143" s="16"/>
      <c r="L143" s="16"/>
      <c r="M143" s="17">
        <f t="shared" si="2"/>
        <v>85400</v>
      </c>
      <c r="N143" s="18" t="s">
        <v>22</v>
      </c>
      <c r="O143" s="19"/>
      <c r="P143" s="19"/>
    </row>
    <row r="144" spans="1:16" x14ac:dyDescent="0.25">
      <c r="A144" s="14">
        <v>138</v>
      </c>
      <c r="B144" s="15" t="s">
        <v>256</v>
      </c>
      <c r="C144" s="14" t="s">
        <v>257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7">
        <f t="shared" si="2"/>
        <v>0</v>
      </c>
      <c r="N144" s="18" t="s">
        <v>22</v>
      </c>
      <c r="O144" s="19"/>
      <c r="P144" s="19"/>
    </row>
    <row r="145" spans="1:16" x14ac:dyDescent="0.25">
      <c r="A145" s="14">
        <v>139</v>
      </c>
      <c r="B145" s="15" t="s">
        <v>258</v>
      </c>
      <c r="C145" s="14" t="s">
        <v>259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7">
        <f t="shared" si="2"/>
        <v>0</v>
      </c>
      <c r="N145" s="18" t="s">
        <v>22</v>
      </c>
      <c r="O145" s="19"/>
      <c r="P145" s="19"/>
    </row>
    <row r="146" spans="1:16" x14ac:dyDescent="0.25">
      <c r="A146" s="14">
        <v>140</v>
      </c>
      <c r="B146" s="15" t="s">
        <v>260</v>
      </c>
      <c r="C146" s="14">
        <v>901041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7">
        <f t="shared" si="2"/>
        <v>0</v>
      </c>
      <c r="N146" s="18" t="s">
        <v>22</v>
      </c>
      <c r="O146" s="19"/>
      <c r="P146" s="19"/>
    </row>
    <row r="147" spans="1:16" x14ac:dyDescent="0.25">
      <c r="A147" s="14">
        <v>141</v>
      </c>
      <c r="B147" s="15" t="s">
        <v>261</v>
      </c>
      <c r="C147" s="14">
        <v>901056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7">
        <f t="shared" si="2"/>
        <v>0</v>
      </c>
      <c r="N147" s="18" t="s">
        <v>22</v>
      </c>
      <c r="O147" s="19"/>
      <c r="P147" s="19"/>
    </row>
    <row r="148" spans="1:16" x14ac:dyDescent="0.25">
      <c r="A148" s="14">
        <v>142</v>
      </c>
      <c r="B148" s="15" t="s">
        <v>262</v>
      </c>
      <c r="C148" s="14">
        <v>910136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7">
        <f t="shared" si="2"/>
        <v>0</v>
      </c>
      <c r="N148" s="18" t="s">
        <v>22</v>
      </c>
      <c r="O148" s="19"/>
      <c r="P148" s="19"/>
    </row>
    <row r="149" spans="1:16" x14ac:dyDescent="0.25">
      <c r="A149" s="14">
        <v>143</v>
      </c>
      <c r="B149" s="15" t="s">
        <v>263</v>
      </c>
      <c r="C149" s="14" t="s">
        <v>264</v>
      </c>
      <c r="D149" s="16">
        <f>109400-4300+9500</f>
        <v>114600</v>
      </c>
      <c r="E149" s="16"/>
      <c r="F149" s="16"/>
      <c r="G149" s="16"/>
      <c r="H149" s="16"/>
      <c r="I149" s="16"/>
      <c r="J149" s="16"/>
      <c r="K149" s="16"/>
      <c r="L149" s="16">
        <v>15900</v>
      </c>
      <c r="M149" s="17">
        <f t="shared" si="2"/>
        <v>130500</v>
      </c>
      <c r="N149" s="18" t="s">
        <v>22</v>
      </c>
      <c r="O149" s="19"/>
      <c r="P149" s="19"/>
    </row>
    <row r="150" spans="1:16" x14ac:dyDescent="0.25">
      <c r="A150" s="14">
        <v>144</v>
      </c>
      <c r="B150" s="15" t="s">
        <v>265</v>
      </c>
      <c r="C150" s="14" t="s">
        <v>266</v>
      </c>
      <c r="D150" s="16"/>
      <c r="E150" s="16"/>
      <c r="F150" s="16"/>
      <c r="G150" s="16"/>
      <c r="H150" s="16"/>
      <c r="I150" s="16"/>
      <c r="J150" s="16">
        <f>9000+552000</f>
        <v>561000</v>
      </c>
      <c r="K150" s="16">
        <v>20900</v>
      </c>
      <c r="L150" s="16">
        <v>3900</v>
      </c>
      <c r="M150" s="17">
        <f t="shared" si="2"/>
        <v>585800</v>
      </c>
      <c r="N150" s="18" t="s">
        <v>22</v>
      </c>
      <c r="O150" s="23"/>
      <c r="P150" s="23"/>
    </row>
    <row r="151" spans="1:16" x14ac:dyDescent="0.25">
      <c r="A151" s="14">
        <v>145</v>
      </c>
      <c r="B151" s="15" t="s">
        <v>267</v>
      </c>
      <c r="C151" s="14" t="s">
        <v>268</v>
      </c>
      <c r="D151" s="16">
        <v>13000</v>
      </c>
      <c r="E151" s="16"/>
      <c r="F151" s="16">
        <f>21000+7400</f>
        <v>28400</v>
      </c>
      <c r="G151" s="16"/>
      <c r="H151" s="16"/>
      <c r="I151" s="16"/>
      <c r="J151" s="16">
        <f>24800-1200</f>
        <v>23600</v>
      </c>
      <c r="K151" s="16"/>
      <c r="L151" s="16"/>
      <c r="M151" s="17">
        <f t="shared" si="2"/>
        <v>65000</v>
      </c>
      <c r="N151" s="18" t="s">
        <v>22</v>
      </c>
      <c r="O151" s="23"/>
      <c r="P151" s="23"/>
    </row>
    <row r="152" spans="1:16" x14ac:dyDescent="0.25">
      <c r="A152" s="14">
        <v>146</v>
      </c>
      <c r="B152" s="15" t="s">
        <v>269</v>
      </c>
      <c r="C152" s="20">
        <v>901689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7">
        <f t="shared" si="2"/>
        <v>0</v>
      </c>
      <c r="N152" s="18" t="s">
        <v>22</v>
      </c>
      <c r="O152" s="23"/>
      <c r="P152" s="23"/>
    </row>
    <row r="153" spans="1:16" x14ac:dyDescent="0.25">
      <c r="A153" s="14">
        <v>147</v>
      </c>
      <c r="B153" s="15" t="s">
        <v>270</v>
      </c>
      <c r="C153" s="14" t="s">
        <v>271</v>
      </c>
      <c r="D153" s="16"/>
      <c r="E153" s="16"/>
      <c r="F153" s="16">
        <v>46200</v>
      </c>
      <c r="G153" s="16"/>
      <c r="H153" s="16"/>
      <c r="I153" s="16">
        <v>18000</v>
      </c>
      <c r="J153" s="16"/>
      <c r="K153" s="16"/>
      <c r="L153" s="16"/>
      <c r="M153" s="17">
        <f t="shared" si="2"/>
        <v>64200</v>
      </c>
      <c r="N153" s="18" t="s">
        <v>22</v>
      </c>
      <c r="O153" s="23"/>
      <c r="P153" s="23"/>
    </row>
    <row r="154" spans="1:16" x14ac:dyDescent="0.25">
      <c r="A154" s="14">
        <v>148</v>
      </c>
      <c r="B154" s="15" t="s">
        <v>272</v>
      </c>
      <c r="C154" s="14" t="s">
        <v>273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7">
        <f t="shared" si="2"/>
        <v>0</v>
      </c>
      <c r="N154" s="18" t="s">
        <v>22</v>
      </c>
      <c r="O154" s="23"/>
      <c r="P154" s="23"/>
    </row>
    <row r="155" spans="1:16" x14ac:dyDescent="0.25">
      <c r="A155" s="14">
        <v>149</v>
      </c>
      <c r="B155" s="15" t="s">
        <v>274</v>
      </c>
      <c r="C155" s="14" t="s">
        <v>275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7">
        <f t="shared" si="2"/>
        <v>0</v>
      </c>
      <c r="N155" s="18" t="s">
        <v>22</v>
      </c>
      <c r="O155" s="23"/>
      <c r="P155" s="23"/>
    </row>
    <row r="156" spans="1:16" x14ac:dyDescent="0.25">
      <c r="A156" s="14">
        <v>150</v>
      </c>
      <c r="B156" s="15" t="s">
        <v>276</v>
      </c>
      <c r="C156" s="20">
        <v>902195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7">
        <f t="shared" si="2"/>
        <v>0</v>
      </c>
      <c r="N156" s="18" t="s">
        <v>22</v>
      </c>
      <c r="O156" s="23"/>
      <c r="P156" s="23"/>
    </row>
    <row r="157" spans="1:16" x14ac:dyDescent="0.25">
      <c r="A157" s="14">
        <v>151</v>
      </c>
      <c r="B157" s="15" t="s">
        <v>277</v>
      </c>
      <c r="C157" s="20">
        <v>902248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7">
        <f t="shared" si="2"/>
        <v>0</v>
      </c>
      <c r="N157" s="18" t="s">
        <v>22</v>
      </c>
      <c r="O157" s="23"/>
      <c r="P157" s="23"/>
    </row>
    <row r="158" spans="1:16" x14ac:dyDescent="0.25">
      <c r="A158" s="14">
        <v>152</v>
      </c>
      <c r="B158" s="15" t="s">
        <v>278</v>
      </c>
      <c r="C158" s="14" t="s">
        <v>279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7">
        <f t="shared" si="2"/>
        <v>0</v>
      </c>
      <c r="N158" s="18" t="s">
        <v>22</v>
      </c>
      <c r="O158" s="23"/>
      <c r="P158" s="23"/>
    </row>
    <row r="159" spans="1:16" x14ac:dyDescent="0.25">
      <c r="A159" s="14">
        <v>153</v>
      </c>
      <c r="B159" s="15" t="s">
        <v>280</v>
      </c>
      <c r="C159" s="14" t="s">
        <v>281</v>
      </c>
      <c r="D159" s="16"/>
      <c r="E159" s="16"/>
      <c r="F159" s="16"/>
      <c r="G159" s="16">
        <v>77300</v>
      </c>
      <c r="H159" s="16"/>
      <c r="I159" s="16"/>
      <c r="J159" s="16"/>
      <c r="K159" s="16">
        <v>48100</v>
      </c>
      <c r="L159" s="16"/>
      <c r="M159" s="17">
        <f t="shared" si="2"/>
        <v>125400</v>
      </c>
      <c r="N159" s="18" t="s">
        <v>22</v>
      </c>
      <c r="O159" s="23"/>
      <c r="P159" s="23"/>
    </row>
    <row r="160" spans="1:16" x14ac:dyDescent="0.25">
      <c r="A160" s="14">
        <v>154</v>
      </c>
      <c r="B160" s="15" t="s">
        <v>282</v>
      </c>
      <c r="C160" s="14" t="s">
        <v>283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7">
        <f t="shared" si="2"/>
        <v>0</v>
      </c>
      <c r="N160" s="18" t="s">
        <v>22</v>
      </c>
      <c r="O160" s="23"/>
      <c r="P160" s="23"/>
    </row>
    <row r="161" spans="1:16" x14ac:dyDescent="0.25">
      <c r="A161" s="14">
        <v>155</v>
      </c>
      <c r="B161" s="15" t="s">
        <v>284</v>
      </c>
      <c r="C161" s="14" t="s">
        <v>285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7">
        <f t="shared" si="2"/>
        <v>0</v>
      </c>
      <c r="N161" s="18" t="s">
        <v>22</v>
      </c>
      <c r="O161" s="23"/>
      <c r="P161" s="23"/>
    </row>
    <row r="162" spans="1:16" x14ac:dyDescent="0.25">
      <c r="A162" s="14">
        <v>156</v>
      </c>
      <c r="B162" s="15" t="s">
        <v>286</v>
      </c>
      <c r="C162" s="14">
        <v>902265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7">
        <f t="shared" si="2"/>
        <v>0</v>
      </c>
      <c r="N162" s="18" t="s">
        <v>22</v>
      </c>
      <c r="O162" s="23"/>
      <c r="P162" s="23"/>
    </row>
    <row r="163" spans="1:16" x14ac:dyDescent="0.25">
      <c r="A163" s="14">
        <v>157</v>
      </c>
      <c r="B163" s="15" t="s">
        <v>287</v>
      </c>
      <c r="C163" s="14" t="s">
        <v>288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7">
        <f t="shared" si="2"/>
        <v>0</v>
      </c>
      <c r="N163" s="18" t="s">
        <v>22</v>
      </c>
      <c r="O163" s="23"/>
      <c r="P163" s="23"/>
    </row>
    <row r="164" spans="1:16" x14ac:dyDescent="0.25">
      <c r="A164" s="14">
        <v>158</v>
      </c>
      <c r="B164" s="15" t="s">
        <v>289</v>
      </c>
      <c r="C164" s="20">
        <v>902332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7">
        <f t="shared" si="2"/>
        <v>0</v>
      </c>
      <c r="N164" s="18" t="s">
        <v>22</v>
      </c>
      <c r="O164" s="23"/>
      <c r="P164" s="23"/>
    </row>
    <row r="165" spans="1:16" x14ac:dyDescent="0.25">
      <c r="A165" s="14">
        <v>159</v>
      </c>
      <c r="B165" s="15" t="s">
        <v>290</v>
      </c>
      <c r="C165" s="20">
        <v>902540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7">
        <f t="shared" si="2"/>
        <v>0</v>
      </c>
      <c r="N165" s="18" t="s">
        <v>22</v>
      </c>
      <c r="O165" s="23"/>
      <c r="P165" s="23"/>
    </row>
    <row r="166" spans="1:16" x14ac:dyDescent="0.25">
      <c r="A166" s="14">
        <v>160</v>
      </c>
      <c r="B166" s="15" t="s">
        <v>291</v>
      </c>
      <c r="C166" s="20">
        <v>902541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7">
        <f t="shared" si="2"/>
        <v>0</v>
      </c>
      <c r="N166" s="18" t="s">
        <v>22</v>
      </c>
      <c r="O166" s="23"/>
      <c r="P166" s="23"/>
    </row>
    <row r="167" spans="1:16" x14ac:dyDescent="0.25">
      <c r="A167" s="14">
        <v>161</v>
      </c>
      <c r="B167" s="15" t="s">
        <v>292</v>
      </c>
      <c r="C167" s="20">
        <v>902547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7">
        <f t="shared" si="2"/>
        <v>0</v>
      </c>
      <c r="N167" s="18" t="s">
        <v>22</v>
      </c>
      <c r="O167" s="23"/>
      <c r="P167" s="23"/>
    </row>
    <row r="168" spans="1:16" x14ac:dyDescent="0.25">
      <c r="A168" s="14">
        <v>162</v>
      </c>
      <c r="B168" s="15" t="s">
        <v>293</v>
      </c>
      <c r="C168" s="20">
        <v>902859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7">
        <f t="shared" si="2"/>
        <v>0</v>
      </c>
      <c r="N168" s="18" t="s">
        <v>22</v>
      </c>
      <c r="O168" s="23"/>
      <c r="P168" s="23"/>
    </row>
    <row r="169" spans="1:16" x14ac:dyDescent="0.25">
      <c r="A169" s="14">
        <v>163</v>
      </c>
      <c r="B169" s="15" t="s">
        <v>294</v>
      </c>
      <c r="C169" s="20">
        <v>903072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7">
        <f t="shared" si="2"/>
        <v>0</v>
      </c>
      <c r="N169" s="18" t="s">
        <v>22</v>
      </c>
      <c r="O169" s="23"/>
      <c r="P169" s="23"/>
    </row>
    <row r="170" spans="1:16" x14ac:dyDescent="0.25">
      <c r="A170" s="14">
        <v>164</v>
      </c>
      <c r="B170" s="15" t="s">
        <v>295</v>
      </c>
      <c r="C170" s="14">
        <v>903076</v>
      </c>
      <c r="D170" s="16"/>
      <c r="E170" s="16"/>
      <c r="F170" s="16">
        <v>6900</v>
      </c>
      <c r="G170" s="16"/>
      <c r="H170" s="16"/>
      <c r="I170" s="16"/>
      <c r="J170" s="16"/>
      <c r="K170" s="16"/>
      <c r="L170" s="16"/>
      <c r="M170" s="17">
        <f t="shared" si="2"/>
        <v>6900</v>
      </c>
      <c r="N170" s="18" t="s">
        <v>22</v>
      </c>
      <c r="O170" s="23"/>
      <c r="P170" s="23"/>
    </row>
    <row r="171" spans="1:16" x14ac:dyDescent="0.25">
      <c r="A171" s="14">
        <v>165</v>
      </c>
      <c r="B171" s="15" t="s">
        <v>296</v>
      </c>
      <c r="C171" s="14">
        <v>903079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7">
        <f t="shared" si="2"/>
        <v>0</v>
      </c>
      <c r="N171" s="18" t="s">
        <v>22</v>
      </c>
      <c r="O171" s="23"/>
      <c r="P171" s="23"/>
    </row>
    <row r="172" spans="1:16" x14ac:dyDescent="0.25">
      <c r="A172" s="14">
        <v>166</v>
      </c>
      <c r="B172" s="15" t="s">
        <v>297</v>
      </c>
      <c r="C172" s="20">
        <v>903212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7">
        <f t="shared" si="2"/>
        <v>0</v>
      </c>
      <c r="N172" s="18" t="s">
        <v>22</v>
      </c>
      <c r="O172" s="23"/>
      <c r="P172" s="23"/>
    </row>
    <row r="173" spans="1:16" x14ac:dyDescent="0.25">
      <c r="A173" s="14">
        <v>167</v>
      </c>
      <c r="B173" s="15" t="s">
        <v>298</v>
      </c>
      <c r="C173" s="14" t="s">
        <v>299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7">
        <f t="shared" si="2"/>
        <v>0</v>
      </c>
      <c r="N173" s="18" t="s">
        <v>22</v>
      </c>
      <c r="O173" s="23"/>
      <c r="P173" s="23"/>
    </row>
    <row r="174" spans="1:16" x14ac:dyDescent="0.25">
      <c r="A174" s="14">
        <v>168</v>
      </c>
      <c r="B174" s="15" t="s">
        <v>300</v>
      </c>
      <c r="C174" s="14" t="s">
        <v>301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7">
        <f t="shared" si="2"/>
        <v>0</v>
      </c>
      <c r="N174" s="18" t="s">
        <v>22</v>
      </c>
      <c r="O174" s="23"/>
      <c r="P174" s="23"/>
    </row>
    <row r="175" spans="1:16" x14ac:dyDescent="0.25">
      <c r="A175" s="14">
        <v>169</v>
      </c>
      <c r="B175" s="15" t="s">
        <v>302</v>
      </c>
      <c r="C175" s="14">
        <v>904370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7">
        <f t="shared" si="2"/>
        <v>0</v>
      </c>
      <c r="N175" s="18" t="s">
        <v>22</v>
      </c>
      <c r="O175" s="23"/>
      <c r="P175" s="23"/>
    </row>
    <row r="176" spans="1:16" x14ac:dyDescent="0.25">
      <c r="A176" s="14">
        <v>170</v>
      </c>
      <c r="B176" s="15" t="s">
        <v>303</v>
      </c>
      <c r="C176" s="14">
        <v>904741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7">
        <f t="shared" si="2"/>
        <v>0</v>
      </c>
      <c r="N176" s="18" t="s">
        <v>22</v>
      </c>
      <c r="O176" s="23"/>
      <c r="P176" s="23"/>
    </row>
    <row r="177" spans="1:16" x14ac:dyDescent="0.25">
      <c r="A177" s="14">
        <v>171</v>
      </c>
      <c r="B177" s="15" t="s">
        <v>304</v>
      </c>
      <c r="C177" s="20">
        <v>904744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7">
        <f t="shared" si="2"/>
        <v>0</v>
      </c>
      <c r="N177" s="18" t="s">
        <v>22</v>
      </c>
      <c r="O177" s="23"/>
      <c r="P177" s="23"/>
    </row>
    <row r="178" spans="1:16" x14ac:dyDescent="0.25">
      <c r="A178" s="14">
        <v>172</v>
      </c>
      <c r="B178" s="15" t="s">
        <v>305</v>
      </c>
      <c r="C178" s="20">
        <v>904935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7">
        <f t="shared" si="2"/>
        <v>0</v>
      </c>
      <c r="N178" s="18" t="s">
        <v>22</v>
      </c>
      <c r="O178" s="23"/>
      <c r="P178" s="23"/>
    </row>
    <row r="179" spans="1:16" x14ac:dyDescent="0.25">
      <c r="A179" s="14">
        <v>173</v>
      </c>
      <c r="B179" s="15" t="s">
        <v>306</v>
      </c>
      <c r="C179" s="20">
        <v>905050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7">
        <f t="shared" si="2"/>
        <v>0</v>
      </c>
      <c r="N179" s="18" t="s">
        <v>22</v>
      </c>
      <c r="O179" s="23"/>
      <c r="P179" s="23"/>
    </row>
    <row r="180" spans="1:16" x14ac:dyDescent="0.25">
      <c r="A180" s="14">
        <v>174</v>
      </c>
      <c r="B180" s="15" t="s">
        <v>307</v>
      </c>
      <c r="C180" s="14" t="s">
        <v>308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7">
        <f t="shared" si="2"/>
        <v>0</v>
      </c>
      <c r="N180" s="18" t="s">
        <v>22</v>
      </c>
      <c r="O180" s="23"/>
      <c r="P180" s="23"/>
    </row>
    <row r="181" spans="1:16" x14ac:dyDescent="0.25">
      <c r="A181" s="14">
        <v>175</v>
      </c>
      <c r="B181" s="15" t="s">
        <v>309</v>
      </c>
      <c r="C181" s="14" t="s">
        <v>310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7">
        <f t="shared" si="2"/>
        <v>0</v>
      </c>
      <c r="N181" s="18" t="s">
        <v>22</v>
      </c>
      <c r="O181" s="23"/>
      <c r="P181" s="23"/>
    </row>
    <row r="182" spans="1:16" x14ac:dyDescent="0.25">
      <c r="A182" s="14">
        <v>176</v>
      </c>
      <c r="B182" s="15" t="s">
        <v>311</v>
      </c>
      <c r="C182" s="14" t="s">
        <v>312</v>
      </c>
      <c r="D182" s="16"/>
      <c r="E182" s="16">
        <v>38500</v>
      </c>
      <c r="F182" s="16"/>
      <c r="G182" s="16"/>
      <c r="H182" s="16"/>
      <c r="I182" s="16"/>
      <c r="J182" s="16"/>
      <c r="K182" s="16">
        <v>31200</v>
      </c>
      <c r="L182" s="16"/>
      <c r="M182" s="17">
        <f t="shared" si="2"/>
        <v>69700</v>
      </c>
      <c r="N182" s="18" t="s">
        <v>22</v>
      </c>
      <c r="O182" s="23"/>
      <c r="P182" s="23"/>
    </row>
    <row r="183" spans="1:16" x14ac:dyDescent="0.25">
      <c r="A183" s="14">
        <v>177</v>
      </c>
      <c r="B183" s="15" t="s">
        <v>313</v>
      </c>
      <c r="C183" s="14" t="s">
        <v>314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7">
        <f t="shared" si="2"/>
        <v>0</v>
      </c>
      <c r="N183" s="18" t="s">
        <v>22</v>
      </c>
      <c r="O183" s="23"/>
      <c r="P183" s="23"/>
    </row>
    <row r="184" spans="1:16" x14ac:dyDescent="0.25">
      <c r="A184" s="14">
        <v>178</v>
      </c>
      <c r="B184" s="15" t="s">
        <v>315</v>
      </c>
      <c r="C184" s="20">
        <v>910250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7">
        <f t="shared" si="2"/>
        <v>0</v>
      </c>
      <c r="N184" s="18" t="s">
        <v>22</v>
      </c>
      <c r="O184" s="23"/>
      <c r="P184" s="23"/>
    </row>
    <row r="185" spans="1:16" x14ac:dyDescent="0.25">
      <c r="A185" s="14">
        <v>179</v>
      </c>
      <c r="B185" s="15" t="s">
        <v>316</v>
      </c>
      <c r="C185" s="20">
        <v>910267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7">
        <f t="shared" si="2"/>
        <v>0</v>
      </c>
      <c r="N185" s="18" t="s">
        <v>22</v>
      </c>
      <c r="O185" s="23"/>
      <c r="P185" s="23"/>
    </row>
    <row r="186" spans="1:16" x14ac:dyDescent="0.25">
      <c r="A186" s="14">
        <v>180</v>
      </c>
      <c r="B186" s="15" t="s">
        <v>317</v>
      </c>
      <c r="C186" s="14" t="s">
        <v>318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7">
        <f t="shared" si="2"/>
        <v>0</v>
      </c>
      <c r="N186" s="18" t="s">
        <v>22</v>
      </c>
      <c r="O186" s="23"/>
      <c r="P186" s="23"/>
    </row>
    <row r="187" spans="1:16" x14ac:dyDescent="0.25">
      <c r="A187" s="14">
        <v>181</v>
      </c>
      <c r="B187" s="15" t="s">
        <v>319</v>
      </c>
      <c r="C187" s="14" t="s">
        <v>320</v>
      </c>
      <c r="D187" s="16"/>
      <c r="E187" s="16">
        <f>274400+23500</f>
        <v>297900</v>
      </c>
      <c r="F187" s="16">
        <v>29200</v>
      </c>
      <c r="G187" s="16">
        <v>4100</v>
      </c>
      <c r="H187" s="16"/>
      <c r="I187" s="16">
        <v>74900</v>
      </c>
      <c r="J187" s="16"/>
      <c r="K187" s="16">
        <f>74500-6200</f>
        <v>68300</v>
      </c>
      <c r="L187" s="16">
        <v>17000</v>
      </c>
      <c r="M187" s="17">
        <f t="shared" si="2"/>
        <v>491400</v>
      </c>
      <c r="N187" s="18" t="s">
        <v>22</v>
      </c>
      <c r="O187" s="23"/>
      <c r="P187" s="23"/>
    </row>
    <row r="188" spans="1:16" x14ac:dyDescent="0.25">
      <c r="A188" s="14">
        <v>182</v>
      </c>
      <c r="B188" s="15" t="s">
        <v>321</v>
      </c>
      <c r="C188" s="14">
        <v>910525</v>
      </c>
      <c r="D188" s="16"/>
      <c r="E188" s="16"/>
      <c r="F188" s="16"/>
      <c r="G188" s="21"/>
      <c r="H188" s="21"/>
      <c r="I188" s="21"/>
      <c r="J188" s="21"/>
      <c r="K188" s="21"/>
      <c r="L188" s="21"/>
      <c r="M188" s="17">
        <f t="shared" si="2"/>
        <v>0</v>
      </c>
      <c r="N188" s="18" t="s">
        <v>22</v>
      </c>
      <c r="O188" s="23"/>
      <c r="P188" s="23"/>
    </row>
    <row r="189" spans="1:16" x14ac:dyDescent="0.25">
      <c r="A189" s="14">
        <v>183</v>
      </c>
      <c r="B189" s="15" t="s">
        <v>322</v>
      </c>
      <c r="C189" s="14">
        <v>910540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7">
        <f t="shared" si="2"/>
        <v>0</v>
      </c>
      <c r="N189" s="18" t="s">
        <v>22</v>
      </c>
      <c r="O189" s="23"/>
      <c r="P189" s="23"/>
    </row>
    <row r="190" spans="1:16" x14ac:dyDescent="0.25">
      <c r="A190" s="14">
        <v>184</v>
      </c>
      <c r="B190" s="15" t="s">
        <v>323</v>
      </c>
      <c r="C190" s="20" t="s">
        <v>324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7">
        <f t="shared" si="2"/>
        <v>0</v>
      </c>
      <c r="N190" s="18" t="s">
        <v>22</v>
      </c>
      <c r="O190" s="23"/>
      <c r="P190" s="23"/>
    </row>
    <row r="191" spans="1:16" x14ac:dyDescent="0.25">
      <c r="A191" s="14">
        <v>185</v>
      </c>
      <c r="B191" s="15" t="s">
        <v>325</v>
      </c>
      <c r="C191" s="14" t="s">
        <v>326</v>
      </c>
      <c r="D191" s="16">
        <v>82500</v>
      </c>
      <c r="E191" s="16">
        <v>62700</v>
      </c>
      <c r="F191" s="16"/>
      <c r="G191" s="16"/>
      <c r="H191" s="16"/>
      <c r="I191" s="16"/>
      <c r="J191" s="16"/>
      <c r="K191" s="16">
        <v>47600</v>
      </c>
      <c r="L191" s="16">
        <f>5000+20900</f>
        <v>25900</v>
      </c>
      <c r="M191" s="17">
        <f t="shared" si="2"/>
        <v>218700</v>
      </c>
      <c r="N191" s="18" t="s">
        <v>22</v>
      </c>
      <c r="O191" s="23"/>
      <c r="P191" s="23"/>
    </row>
    <row r="192" spans="1:16" x14ac:dyDescent="0.25">
      <c r="A192" s="14">
        <v>186</v>
      </c>
      <c r="B192" s="15" t="s">
        <v>327</v>
      </c>
      <c r="C192" s="20">
        <v>910856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7">
        <f t="shared" si="2"/>
        <v>0</v>
      </c>
      <c r="N192" s="18" t="s">
        <v>22</v>
      </c>
      <c r="O192" s="23"/>
      <c r="P192" s="23"/>
    </row>
    <row r="193" spans="1:16" x14ac:dyDescent="0.25">
      <c r="A193" s="14">
        <v>187</v>
      </c>
      <c r="B193" s="15" t="s">
        <v>328</v>
      </c>
      <c r="C193" s="20" t="s">
        <v>329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7">
        <f t="shared" si="2"/>
        <v>0</v>
      </c>
      <c r="N193" s="18" t="s">
        <v>22</v>
      </c>
      <c r="O193" s="23"/>
      <c r="P193" s="23"/>
    </row>
    <row r="194" spans="1:16" x14ac:dyDescent="0.25">
      <c r="A194" s="14">
        <v>188</v>
      </c>
      <c r="B194" s="15" t="s">
        <v>330</v>
      </c>
      <c r="C194" s="14" t="s">
        <v>331</v>
      </c>
      <c r="D194" s="16"/>
      <c r="E194" s="16">
        <f>28800+262800</f>
        <v>291600</v>
      </c>
      <c r="F194" s="16"/>
      <c r="G194" s="16"/>
      <c r="H194" s="16"/>
      <c r="I194" s="16"/>
      <c r="J194" s="16"/>
      <c r="K194" s="16"/>
      <c r="L194" s="16"/>
      <c r="M194" s="17">
        <f t="shared" si="2"/>
        <v>291600</v>
      </c>
      <c r="N194" s="18" t="s">
        <v>22</v>
      </c>
      <c r="O194" s="23"/>
      <c r="P194" s="23"/>
    </row>
    <row r="195" spans="1:16" x14ac:dyDescent="0.25">
      <c r="A195" s="14">
        <v>189</v>
      </c>
      <c r="B195" s="15" t="s">
        <v>332</v>
      </c>
      <c r="C195" s="14">
        <v>911184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7">
        <f t="shared" si="2"/>
        <v>0</v>
      </c>
      <c r="N195" s="18" t="s">
        <v>22</v>
      </c>
      <c r="O195" s="23"/>
      <c r="P195" s="23"/>
    </row>
    <row r="196" spans="1:16" x14ac:dyDescent="0.25">
      <c r="A196" s="14">
        <v>190</v>
      </c>
      <c r="B196" s="15" t="s">
        <v>333</v>
      </c>
      <c r="C196" s="14">
        <v>911091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7">
        <f t="shared" si="2"/>
        <v>0</v>
      </c>
      <c r="N196" s="18" t="s">
        <v>22</v>
      </c>
      <c r="O196" s="23"/>
      <c r="P196" s="23"/>
    </row>
    <row r="197" spans="1:16" x14ac:dyDescent="0.25">
      <c r="A197" s="14">
        <v>191</v>
      </c>
      <c r="B197" s="15" t="s">
        <v>334</v>
      </c>
      <c r="C197" s="14" t="s">
        <v>335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7">
        <f t="shared" si="2"/>
        <v>0</v>
      </c>
      <c r="N197" s="18" t="s">
        <v>22</v>
      </c>
      <c r="O197" s="23"/>
      <c r="P197" s="23"/>
    </row>
    <row r="198" spans="1:16" x14ac:dyDescent="0.25">
      <c r="A198" s="14">
        <v>192</v>
      </c>
      <c r="B198" s="15" t="s">
        <v>336</v>
      </c>
      <c r="C198" s="20">
        <v>911095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7">
        <f t="shared" si="2"/>
        <v>0</v>
      </c>
      <c r="N198" s="18" t="s">
        <v>22</v>
      </c>
      <c r="O198" s="23"/>
      <c r="P198" s="23"/>
    </row>
    <row r="199" spans="1:16" x14ac:dyDescent="0.25">
      <c r="A199" s="14">
        <v>193</v>
      </c>
      <c r="B199" s="15" t="s">
        <v>337</v>
      </c>
      <c r="C199" s="20">
        <v>911098</v>
      </c>
      <c r="D199" s="16"/>
      <c r="E199" s="16"/>
      <c r="F199" s="16"/>
      <c r="G199" s="16"/>
      <c r="H199" s="16"/>
      <c r="I199" s="16"/>
      <c r="J199" s="16"/>
      <c r="K199" s="16"/>
      <c r="L199" s="16">
        <v>23400</v>
      </c>
      <c r="M199" s="17">
        <f t="shared" ref="M199:M262" si="3">SUM(D199:L199)</f>
        <v>23400</v>
      </c>
      <c r="N199" s="18" t="s">
        <v>22</v>
      </c>
      <c r="O199" s="23"/>
      <c r="P199" s="23"/>
    </row>
    <row r="200" spans="1:16" x14ac:dyDescent="0.25">
      <c r="A200" s="14">
        <v>194</v>
      </c>
      <c r="B200" s="15" t="s">
        <v>338</v>
      </c>
      <c r="C200" s="20">
        <v>911106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7">
        <f t="shared" si="3"/>
        <v>0</v>
      </c>
      <c r="N200" s="18" t="s">
        <v>22</v>
      </c>
      <c r="O200" s="23"/>
      <c r="P200" s="23"/>
    </row>
    <row r="201" spans="1:16" x14ac:dyDescent="0.25">
      <c r="A201" s="14">
        <v>195</v>
      </c>
      <c r="B201" s="15" t="s">
        <v>339</v>
      </c>
      <c r="C201" s="14" t="s">
        <v>340</v>
      </c>
      <c r="D201" s="16"/>
      <c r="E201" s="16"/>
      <c r="F201" s="16">
        <f>104800+129000</f>
        <v>233800</v>
      </c>
      <c r="G201" s="16"/>
      <c r="H201" s="16">
        <v>140000</v>
      </c>
      <c r="I201" s="16"/>
      <c r="J201" s="16"/>
      <c r="K201" s="16">
        <f>159150-6200</f>
        <v>152950</v>
      </c>
      <c r="L201" s="16">
        <v>18800</v>
      </c>
      <c r="M201" s="17">
        <f t="shared" si="3"/>
        <v>545550</v>
      </c>
      <c r="N201" s="18" t="s">
        <v>22</v>
      </c>
      <c r="O201" s="23"/>
      <c r="P201" s="23"/>
    </row>
    <row r="202" spans="1:16" x14ac:dyDescent="0.25">
      <c r="A202" s="14">
        <v>196</v>
      </c>
      <c r="B202" s="15" t="s">
        <v>341</v>
      </c>
      <c r="C202" s="20">
        <v>911589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7">
        <f t="shared" si="3"/>
        <v>0</v>
      </c>
      <c r="N202" s="18" t="s">
        <v>22</v>
      </c>
      <c r="O202" s="23"/>
      <c r="P202" s="23"/>
    </row>
    <row r="203" spans="1:16" x14ac:dyDescent="0.25">
      <c r="A203" s="14">
        <v>197</v>
      </c>
      <c r="B203" s="15" t="s">
        <v>342</v>
      </c>
      <c r="C203" s="20" t="s">
        <v>343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7">
        <f t="shared" si="3"/>
        <v>0</v>
      </c>
      <c r="N203" s="18" t="s">
        <v>22</v>
      </c>
      <c r="O203" s="23"/>
      <c r="P203" s="23"/>
    </row>
    <row r="204" spans="1:16" x14ac:dyDescent="0.25">
      <c r="A204" s="14">
        <v>198</v>
      </c>
      <c r="B204" s="15" t="s">
        <v>344</v>
      </c>
      <c r="C204" s="20">
        <v>911811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7">
        <f t="shared" si="3"/>
        <v>0</v>
      </c>
      <c r="N204" s="18" t="s">
        <v>22</v>
      </c>
      <c r="O204" s="23"/>
      <c r="P204" s="23"/>
    </row>
    <row r="205" spans="1:16" x14ac:dyDescent="0.25">
      <c r="A205" s="14">
        <v>199</v>
      </c>
      <c r="B205" s="15" t="s">
        <v>345</v>
      </c>
      <c r="C205" s="20">
        <v>911812</v>
      </c>
      <c r="D205" s="16">
        <v>160400</v>
      </c>
      <c r="E205" s="16">
        <v>146900</v>
      </c>
      <c r="F205" s="16"/>
      <c r="G205" s="16"/>
      <c r="H205" s="16"/>
      <c r="I205" s="16">
        <f>100000+11500</f>
        <v>111500</v>
      </c>
      <c r="J205" s="16"/>
      <c r="K205" s="16"/>
      <c r="L205" s="16"/>
      <c r="M205" s="17">
        <f t="shared" si="3"/>
        <v>418800</v>
      </c>
      <c r="N205" s="18" t="s">
        <v>22</v>
      </c>
      <c r="O205" s="23"/>
      <c r="P205" s="23"/>
    </row>
    <row r="206" spans="1:16" x14ac:dyDescent="0.25">
      <c r="A206" s="14">
        <v>200</v>
      </c>
      <c r="B206" s="15" t="s">
        <v>346</v>
      </c>
      <c r="C206" s="14" t="s">
        <v>347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7">
        <f t="shared" si="3"/>
        <v>0</v>
      </c>
      <c r="N206" s="18" t="s">
        <v>22</v>
      </c>
      <c r="O206" s="23"/>
      <c r="P206" s="23"/>
    </row>
    <row r="207" spans="1:16" x14ac:dyDescent="0.25">
      <c r="A207" s="14">
        <v>201</v>
      </c>
      <c r="B207" s="15" t="s">
        <v>348</v>
      </c>
      <c r="C207" s="14">
        <v>911814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7">
        <f t="shared" si="3"/>
        <v>0</v>
      </c>
      <c r="N207" s="18" t="s">
        <v>22</v>
      </c>
      <c r="O207" s="23"/>
      <c r="P207" s="23"/>
    </row>
    <row r="208" spans="1:16" x14ac:dyDescent="0.25">
      <c r="A208" s="14">
        <v>202</v>
      </c>
      <c r="B208" s="15" t="s">
        <v>349</v>
      </c>
      <c r="C208" s="14" t="s">
        <v>350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7">
        <f t="shared" si="3"/>
        <v>0</v>
      </c>
      <c r="N208" s="18" t="s">
        <v>22</v>
      </c>
      <c r="O208" s="23"/>
      <c r="P208" s="23"/>
    </row>
    <row r="209" spans="1:16" x14ac:dyDescent="0.25">
      <c r="A209" s="14">
        <v>203</v>
      </c>
      <c r="B209" s="15" t="s">
        <v>351</v>
      </c>
      <c r="C209" s="14">
        <v>912050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7">
        <f t="shared" si="3"/>
        <v>0</v>
      </c>
      <c r="N209" s="18" t="s">
        <v>22</v>
      </c>
      <c r="O209" s="23"/>
      <c r="P209" s="23"/>
    </row>
    <row r="210" spans="1:16" x14ac:dyDescent="0.25">
      <c r="A210" s="14">
        <v>204</v>
      </c>
      <c r="B210" s="15" t="s">
        <v>352</v>
      </c>
      <c r="C210" s="14" t="s">
        <v>353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7">
        <f t="shared" si="3"/>
        <v>0</v>
      </c>
      <c r="N210" s="18" t="s">
        <v>22</v>
      </c>
      <c r="O210" s="23"/>
      <c r="P210" s="23"/>
    </row>
    <row r="211" spans="1:16" x14ac:dyDescent="0.25">
      <c r="A211" s="14">
        <v>205</v>
      </c>
      <c r="B211" s="15" t="s">
        <v>354</v>
      </c>
      <c r="C211" s="20">
        <v>912059</v>
      </c>
      <c r="D211" s="16"/>
      <c r="E211" s="16"/>
      <c r="F211" s="16"/>
      <c r="G211" s="16"/>
      <c r="H211" s="16"/>
      <c r="I211" s="16"/>
      <c r="J211" s="16">
        <f>49400-500</f>
        <v>48900</v>
      </c>
      <c r="K211" s="16"/>
      <c r="L211" s="16"/>
      <c r="M211" s="17">
        <f t="shared" si="3"/>
        <v>48900</v>
      </c>
      <c r="N211" s="18" t="s">
        <v>22</v>
      </c>
      <c r="O211" s="23"/>
      <c r="P211" s="23"/>
    </row>
    <row r="212" spans="1:16" x14ac:dyDescent="0.25">
      <c r="A212" s="14">
        <v>206</v>
      </c>
      <c r="B212" s="15" t="s">
        <v>355</v>
      </c>
      <c r="C212" s="20" t="s">
        <v>356</v>
      </c>
      <c r="D212" s="16"/>
      <c r="E212" s="16"/>
      <c r="F212" s="16"/>
      <c r="G212" s="16"/>
      <c r="H212" s="16">
        <v>20900</v>
      </c>
      <c r="I212" s="16"/>
      <c r="J212" s="16">
        <v>28400</v>
      </c>
      <c r="K212" s="16"/>
      <c r="L212" s="16"/>
      <c r="M212" s="17">
        <f t="shared" si="3"/>
        <v>49300</v>
      </c>
      <c r="N212" s="18" t="s">
        <v>22</v>
      </c>
      <c r="O212" s="23"/>
      <c r="P212" s="23"/>
    </row>
    <row r="213" spans="1:16" x14ac:dyDescent="0.25">
      <c r="A213" s="14">
        <v>207</v>
      </c>
      <c r="B213" s="15" t="s">
        <v>357</v>
      </c>
      <c r="C213" s="20">
        <v>912202</v>
      </c>
      <c r="D213" s="16"/>
      <c r="E213" s="16"/>
      <c r="F213" s="16"/>
      <c r="G213" s="16"/>
      <c r="H213" s="16"/>
      <c r="I213" s="16"/>
      <c r="J213" s="16"/>
      <c r="K213" s="16"/>
      <c r="L213" s="16">
        <v>381800</v>
      </c>
      <c r="M213" s="17">
        <f t="shared" si="3"/>
        <v>381800</v>
      </c>
      <c r="N213" s="18" t="s">
        <v>22</v>
      </c>
      <c r="O213" s="23"/>
      <c r="P213" s="23"/>
    </row>
    <row r="214" spans="1:16" x14ac:dyDescent="0.25">
      <c r="A214" s="14">
        <v>208</v>
      </c>
      <c r="B214" s="15" t="s">
        <v>358</v>
      </c>
      <c r="C214" s="20">
        <v>912208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7">
        <f t="shared" si="3"/>
        <v>0</v>
      </c>
      <c r="N214" s="18" t="s">
        <v>22</v>
      </c>
      <c r="O214" s="23"/>
      <c r="P214" s="23"/>
    </row>
    <row r="215" spans="1:16" x14ac:dyDescent="0.25">
      <c r="A215" s="14">
        <v>209</v>
      </c>
      <c r="B215" s="15" t="s">
        <v>359</v>
      </c>
      <c r="C215" s="14" t="s">
        <v>360</v>
      </c>
      <c r="D215" s="16">
        <v>20500</v>
      </c>
      <c r="E215" s="16"/>
      <c r="F215" s="16">
        <v>7000</v>
      </c>
      <c r="G215" s="16">
        <v>20500</v>
      </c>
      <c r="H215" s="16"/>
      <c r="I215" s="16"/>
      <c r="J215" s="16"/>
      <c r="K215" s="16">
        <v>24500</v>
      </c>
      <c r="L215" s="16">
        <v>20500</v>
      </c>
      <c r="M215" s="17">
        <f t="shared" si="3"/>
        <v>93000</v>
      </c>
      <c r="N215" s="18" t="s">
        <v>22</v>
      </c>
      <c r="O215" s="23"/>
      <c r="P215" s="23"/>
    </row>
    <row r="216" spans="1:16" x14ac:dyDescent="0.25">
      <c r="A216" s="14">
        <v>210</v>
      </c>
      <c r="B216" s="15" t="s">
        <v>361</v>
      </c>
      <c r="C216" s="14">
        <v>912787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7">
        <f t="shared" si="3"/>
        <v>0</v>
      </c>
      <c r="N216" s="18" t="s">
        <v>22</v>
      </c>
      <c r="O216" s="23"/>
      <c r="P216" s="23"/>
    </row>
    <row r="217" spans="1:16" x14ac:dyDescent="0.25">
      <c r="A217" s="14">
        <v>211</v>
      </c>
      <c r="B217" s="15" t="s">
        <v>362</v>
      </c>
      <c r="C217" s="14">
        <v>912810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7">
        <f t="shared" si="3"/>
        <v>0</v>
      </c>
      <c r="N217" s="18" t="s">
        <v>22</v>
      </c>
      <c r="O217" s="23"/>
      <c r="P217" s="23"/>
    </row>
    <row r="218" spans="1:16" x14ac:dyDescent="0.25">
      <c r="A218" s="14">
        <v>212</v>
      </c>
      <c r="B218" s="15" t="s">
        <v>363</v>
      </c>
      <c r="C218" s="14" t="s">
        <v>364</v>
      </c>
      <c r="D218" s="16">
        <v>39200</v>
      </c>
      <c r="E218" s="16"/>
      <c r="F218" s="16"/>
      <c r="G218" s="16"/>
      <c r="H218" s="16"/>
      <c r="I218" s="16"/>
      <c r="J218" s="16"/>
      <c r="K218" s="16"/>
      <c r="L218" s="16"/>
      <c r="M218" s="17">
        <f t="shared" si="3"/>
        <v>39200</v>
      </c>
      <c r="N218" s="18" t="s">
        <v>22</v>
      </c>
      <c r="O218" s="23"/>
      <c r="P218" s="23"/>
    </row>
    <row r="219" spans="1:16" x14ac:dyDescent="0.25">
      <c r="A219" s="14">
        <v>213</v>
      </c>
      <c r="B219" s="15" t="s">
        <v>365</v>
      </c>
      <c r="C219" s="20">
        <v>912818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7">
        <f t="shared" si="3"/>
        <v>0</v>
      </c>
      <c r="N219" s="18" t="s">
        <v>22</v>
      </c>
      <c r="O219" s="23"/>
      <c r="P219" s="23"/>
    </row>
    <row r="220" spans="1:16" x14ac:dyDescent="0.25">
      <c r="A220" s="14">
        <v>214</v>
      </c>
      <c r="B220" s="15" t="s">
        <v>366</v>
      </c>
      <c r="C220" s="20">
        <v>912822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7">
        <f t="shared" si="3"/>
        <v>0</v>
      </c>
      <c r="N220" s="18" t="s">
        <v>22</v>
      </c>
      <c r="O220" s="23"/>
      <c r="P220" s="23"/>
    </row>
    <row r="221" spans="1:16" x14ac:dyDescent="0.25">
      <c r="A221" s="14">
        <v>215</v>
      </c>
      <c r="B221" s="15" t="s">
        <v>367</v>
      </c>
      <c r="C221" s="14" t="s">
        <v>368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7">
        <f t="shared" si="3"/>
        <v>0</v>
      </c>
      <c r="N221" s="18" t="s">
        <v>22</v>
      </c>
      <c r="O221" s="23"/>
      <c r="P221" s="23"/>
    </row>
    <row r="222" spans="1:16" x14ac:dyDescent="0.25">
      <c r="A222" s="14">
        <v>216</v>
      </c>
      <c r="B222" s="15" t="s">
        <v>369</v>
      </c>
      <c r="C222" s="14">
        <v>913169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7">
        <f t="shared" si="3"/>
        <v>0</v>
      </c>
      <c r="N222" s="18" t="s">
        <v>22</v>
      </c>
      <c r="O222" s="23"/>
      <c r="P222" s="23"/>
    </row>
    <row r="223" spans="1:16" x14ac:dyDescent="0.25">
      <c r="A223" s="14">
        <v>217</v>
      </c>
      <c r="B223" s="15" t="s">
        <v>370</v>
      </c>
      <c r="C223" s="14" t="s">
        <v>371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7">
        <f t="shared" si="3"/>
        <v>0</v>
      </c>
      <c r="N223" s="18" t="s">
        <v>22</v>
      </c>
      <c r="O223" s="23"/>
      <c r="P223" s="23"/>
    </row>
    <row r="224" spans="1:16" x14ac:dyDescent="0.25">
      <c r="A224" s="14">
        <v>218</v>
      </c>
      <c r="B224" s="15" t="s">
        <v>372</v>
      </c>
      <c r="C224" s="20">
        <v>913376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7">
        <f t="shared" si="3"/>
        <v>0</v>
      </c>
      <c r="N224" s="18" t="s">
        <v>22</v>
      </c>
      <c r="O224" s="23"/>
      <c r="P224" s="23"/>
    </row>
    <row r="225" spans="1:16" x14ac:dyDescent="0.25">
      <c r="A225" s="14">
        <v>219</v>
      </c>
      <c r="B225" s="15" t="s">
        <v>373</v>
      </c>
      <c r="C225" s="14" t="s">
        <v>374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7">
        <f t="shared" si="3"/>
        <v>0</v>
      </c>
      <c r="N225" s="18" t="s">
        <v>22</v>
      </c>
      <c r="O225" s="23"/>
      <c r="P225" s="23"/>
    </row>
    <row r="226" spans="1:16" x14ac:dyDescent="0.25">
      <c r="A226" s="14">
        <v>220</v>
      </c>
      <c r="B226" s="15" t="s">
        <v>375</v>
      </c>
      <c r="C226" s="20">
        <v>913619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7">
        <f t="shared" si="3"/>
        <v>0</v>
      </c>
      <c r="N226" s="18" t="s">
        <v>22</v>
      </c>
      <c r="O226" s="23"/>
      <c r="P226" s="23"/>
    </row>
    <row r="227" spans="1:16" x14ac:dyDescent="0.25">
      <c r="A227" s="14">
        <v>221</v>
      </c>
      <c r="B227" s="15" t="s">
        <v>376</v>
      </c>
      <c r="C227" s="14" t="s">
        <v>377</v>
      </c>
      <c r="D227" s="16"/>
      <c r="E227" s="16"/>
      <c r="F227" s="16"/>
      <c r="G227" s="16">
        <v>132000</v>
      </c>
      <c r="H227" s="16"/>
      <c r="I227" s="16"/>
      <c r="J227" s="16">
        <f>202600-6800</f>
        <v>195800</v>
      </c>
      <c r="K227" s="16"/>
      <c r="L227" s="16"/>
      <c r="M227" s="17">
        <f t="shared" si="3"/>
        <v>327800</v>
      </c>
      <c r="N227" s="18" t="s">
        <v>22</v>
      </c>
      <c r="O227" s="23"/>
      <c r="P227" s="23"/>
    </row>
    <row r="228" spans="1:16" x14ac:dyDescent="0.25">
      <c r="A228" s="14">
        <v>222</v>
      </c>
      <c r="B228" s="15" t="s">
        <v>378</v>
      </c>
      <c r="C228" s="14" t="s">
        <v>379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7">
        <f t="shared" si="3"/>
        <v>0</v>
      </c>
      <c r="N228" s="18" t="s">
        <v>22</v>
      </c>
      <c r="O228" s="23"/>
      <c r="P228" s="23"/>
    </row>
    <row r="229" spans="1:16" x14ac:dyDescent="0.25">
      <c r="A229" s="14">
        <v>223</v>
      </c>
      <c r="B229" s="15" t="s">
        <v>380</v>
      </c>
      <c r="C229" s="14">
        <v>913992</v>
      </c>
      <c r="D229" s="16"/>
      <c r="E229" s="16"/>
      <c r="F229" s="16"/>
      <c r="G229" s="16"/>
      <c r="H229" s="16"/>
      <c r="I229" s="16">
        <v>20900</v>
      </c>
      <c r="J229" s="16"/>
      <c r="K229" s="16"/>
      <c r="L229" s="16"/>
      <c r="M229" s="17">
        <f t="shared" si="3"/>
        <v>20900</v>
      </c>
      <c r="N229" s="18" t="s">
        <v>22</v>
      </c>
      <c r="O229" s="23"/>
      <c r="P229" s="23"/>
    </row>
    <row r="230" spans="1:16" x14ac:dyDescent="0.25">
      <c r="A230" s="14">
        <v>224</v>
      </c>
      <c r="B230" s="15" t="s">
        <v>381</v>
      </c>
      <c r="C230" s="14">
        <v>914011</v>
      </c>
      <c r="D230" s="16"/>
      <c r="E230" s="16">
        <v>81500</v>
      </c>
      <c r="F230" s="16"/>
      <c r="G230" s="16"/>
      <c r="H230" s="16"/>
      <c r="I230" s="16"/>
      <c r="J230" s="16"/>
      <c r="K230" s="16"/>
      <c r="L230" s="16"/>
      <c r="M230" s="17">
        <f t="shared" si="3"/>
        <v>81500</v>
      </c>
      <c r="N230" s="18" t="s">
        <v>22</v>
      </c>
      <c r="O230" s="23"/>
      <c r="P230" s="23"/>
    </row>
    <row r="231" spans="1:16" x14ac:dyDescent="0.25">
      <c r="A231" s="14">
        <v>225</v>
      </c>
      <c r="B231" s="15" t="s">
        <v>382</v>
      </c>
      <c r="C231" s="14" t="s">
        <v>383</v>
      </c>
      <c r="D231" s="16"/>
      <c r="E231" s="16">
        <v>79500</v>
      </c>
      <c r="F231" s="16"/>
      <c r="G231" s="16">
        <v>10500</v>
      </c>
      <c r="H231" s="16"/>
      <c r="I231" s="16"/>
      <c r="J231" s="16"/>
      <c r="K231" s="16"/>
      <c r="L231" s="16"/>
      <c r="M231" s="17">
        <f t="shared" si="3"/>
        <v>90000</v>
      </c>
      <c r="N231" s="18" t="s">
        <v>22</v>
      </c>
      <c r="O231" s="23"/>
      <c r="P231" s="23"/>
    </row>
    <row r="232" spans="1:16" x14ac:dyDescent="0.25">
      <c r="A232" s="14">
        <v>226</v>
      </c>
      <c r="B232" s="15" t="s">
        <v>384</v>
      </c>
      <c r="C232" s="20">
        <v>914013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7">
        <f t="shared" si="3"/>
        <v>0</v>
      </c>
      <c r="N232" s="18" t="s">
        <v>22</v>
      </c>
      <c r="O232" s="23"/>
      <c r="P232" s="23"/>
    </row>
    <row r="233" spans="1:16" x14ac:dyDescent="0.25">
      <c r="A233" s="14">
        <v>227</v>
      </c>
      <c r="B233" s="15" t="s">
        <v>385</v>
      </c>
      <c r="C233" s="20">
        <v>914062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7">
        <f t="shared" si="3"/>
        <v>0</v>
      </c>
      <c r="N233" s="18" t="s">
        <v>22</v>
      </c>
      <c r="O233" s="23"/>
      <c r="P233" s="23"/>
    </row>
    <row r="234" spans="1:16" x14ac:dyDescent="0.25">
      <c r="A234" s="14">
        <v>228</v>
      </c>
      <c r="B234" s="15" t="s">
        <v>386</v>
      </c>
      <c r="C234" s="20">
        <v>914063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7">
        <f t="shared" si="3"/>
        <v>0</v>
      </c>
      <c r="N234" s="18" t="s">
        <v>22</v>
      </c>
      <c r="O234" s="23"/>
      <c r="P234" s="23"/>
    </row>
    <row r="235" spans="1:16" x14ac:dyDescent="0.25">
      <c r="A235" s="14">
        <v>229</v>
      </c>
      <c r="B235" s="15" t="s">
        <v>387</v>
      </c>
      <c r="C235" s="20">
        <v>914064</v>
      </c>
      <c r="D235" s="16"/>
      <c r="E235" s="16">
        <v>24500</v>
      </c>
      <c r="F235" s="16"/>
      <c r="G235" s="16"/>
      <c r="H235" s="16"/>
      <c r="I235" s="16"/>
      <c r="J235" s="16"/>
      <c r="K235" s="16"/>
      <c r="L235" s="16"/>
      <c r="M235" s="17">
        <f t="shared" si="3"/>
        <v>24500</v>
      </c>
      <c r="N235" s="18" t="s">
        <v>22</v>
      </c>
      <c r="O235" s="23"/>
      <c r="P235" s="23"/>
    </row>
    <row r="236" spans="1:16" x14ac:dyDescent="0.25">
      <c r="A236" s="14">
        <v>230</v>
      </c>
      <c r="B236" s="15" t="s">
        <v>388</v>
      </c>
      <c r="C236" s="20">
        <v>914072</v>
      </c>
      <c r="D236" s="16">
        <v>203000</v>
      </c>
      <c r="E236" s="16"/>
      <c r="F236" s="16"/>
      <c r="G236" s="16"/>
      <c r="H236" s="16"/>
      <c r="I236" s="16"/>
      <c r="J236" s="16"/>
      <c r="K236" s="16"/>
      <c r="L236" s="16"/>
      <c r="M236" s="17">
        <f t="shared" si="3"/>
        <v>203000</v>
      </c>
      <c r="N236" s="18" t="s">
        <v>22</v>
      </c>
      <c r="O236" s="23"/>
      <c r="P236" s="23"/>
    </row>
    <row r="237" spans="1:16" x14ac:dyDescent="0.25">
      <c r="A237" s="14">
        <v>231</v>
      </c>
      <c r="B237" s="15" t="s">
        <v>389</v>
      </c>
      <c r="C237" s="14">
        <v>914242</v>
      </c>
      <c r="D237" s="16"/>
      <c r="E237" s="16"/>
      <c r="F237" s="16"/>
      <c r="G237" s="16"/>
      <c r="H237" s="16">
        <v>98100</v>
      </c>
      <c r="I237" s="16"/>
      <c r="J237" s="16"/>
      <c r="K237" s="16"/>
      <c r="L237" s="16"/>
      <c r="M237" s="17">
        <f t="shared" si="3"/>
        <v>98100</v>
      </c>
      <c r="N237" s="18" t="s">
        <v>22</v>
      </c>
      <c r="O237" s="23"/>
      <c r="P237" s="23"/>
    </row>
    <row r="238" spans="1:16" x14ac:dyDescent="0.25">
      <c r="A238" s="14">
        <v>232</v>
      </c>
      <c r="B238" s="15" t="s">
        <v>390</v>
      </c>
      <c r="C238" s="14" t="s">
        <v>391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7">
        <f t="shared" si="3"/>
        <v>0</v>
      </c>
      <c r="N238" s="18" t="s">
        <v>22</v>
      </c>
      <c r="O238" s="23"/>
      <c r="P238" s="23"/>
    </row>
    <row r="239" spans="1:16" x14ac:dyDescent="0.25">
      <c r="A239" s="14">
        <v>233</v>
      </c>
      <c r="B239" s="15" t="s">
        <v>392</v>
      </c>
      <c r="C239" s="14">
        <v>920078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7">
        <f t="shared" si="3"/>
        <v>0</v>
      </c>
      <c r="N239" s="18" t="s">
        <v>22</v>
      </c>
      <c r="O239" s="23"/>
      <c r="P239" s="23"/>
    </row>
    <row r="240" spans="1:16" x14ac:dyDescent="0.25">
      <c r="A240" s="14">
        <v>234</v>
      </c>
      <c r="B240" s="15" t="s">
        <v>393</v>
      </c>
      <c r="C240" s="14" t="s">
        <v>394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7">
        <f t="shared" si="3"/>
        <v>0</v>
      </c>
      <c r="N240" s="18" t="s">
        <v>22</v>
      </c>
      <c r="O240" s="23"/>
      <c r="P240" s="23"/>
    </row>
    <row r="241" spans="1:16" x14ac:dyDescent="0.25">
      <c r="A241" s="14">
        <v>235</v>
      </c>
      <c r="B241" s="15" t="s">
        <v>395</v>
      </c>
      <c r="C241" s="14" t="s">
        <v>396</v>
      </c>
      <c r="D241" s="16"/>
      <c r="E241" s="16"/>
      <c r="F241" s="16">
        <v>45500</v>
      </c>
      <c r="G241" s="16"/>
      <c r="H241" s="16"/>
      <c r="I241" s="16"/>
      <c r="J241" s="16"/>
      <c r="K241" s="16"/>
      <c r="L241" s="16"/>
      <c r="M241" s="17">
        <f t="shared" si="3"/>
        <v>45500</v>
      </c>
      <c r="N241" s="18" t="s">
        <v>22</v>
      </c>
      <c r="O241" s="23"/>
      <c r="P241" s="23"/>
    </row>
    <row r="242" spans="1:16" x14ac:dyDescent="0.25">
      <c r="A242" s="14">
        <v>236</v>
      </c>
      <c r="B242" s="15" t="s">
        <v>397</v>
      </c>
      <c r="C242" s="14" t="s">
        <v>398</v>
      </c>
      <c r="D242" s="16"/>
      <c r="E242" s="16"/>
      <c r="F242" s="16">
        <f>114800-6800</f>
        <v>108000</v>
      </c>
      <c r="G242" s="16"/>
      <c r="H242" s="16"/>
      <c r="I242" s="16"/>
      <c r="J242" s="16"/>
      <c r="K242" s="16"/>
      <c r="L242" s="16"/>
      <c r="M242" s="17">
        <f t="shared" si="3"/>
        <v>108000</v>
      </c>
      <c r="N242" s="18" t="s">
        <v>22</v>
      </c>
      <c r="O242" s="23"/>
      <c r="P242" s="23"/>
    </row>
    <row r="243" spans="1:16" x14ac:dyDescent="0.25">
      <c r="A243" s="14">
        <v>237</v>
      </c>
      <c r="B243" s="15" t="s">
        <v>399</v>
      </c>
      <c r="C243" s="14" t="s">
        <v>400</v>
      </c>
      <c r="D243" s="16"/>
      <c r="E243" s="16"/>
      <c r="F243" s="16">
        <v>38500</v>
      </c>
      <c r="G243" s="16"/>
      <c r="H243" s="16"/>
      <c r="I243" s="16">
        <f>6000-500</f>
        <v>5500</v>
      </c>
      <c r="J243" s="16"/>
      <c r="K243" s="16"/>
      <c r="L243" s="16"/>
      <c r="M243" s="17">
        <f t="shared" si="3"/>
        <v>44000</v>
      </c>
      <c r="N243" s="18" t="s">
        <v>22</v>
      </c>
      <c r="O243" s="23"/>
      <c r="P243" s="23"/>
    </row>
    <row r="244" spans="1:16" x14ac:dyDescent="0.25">
      <c r="A244" s="14">
        <v>238</v>
      </c>
      <c r="B244" s="15" t="s">
        <v>401</v>
      </c>
      <c r="C244" s="14">
        <v>920413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7">
        <f t="shared" si="3"/>
        <v>0</v>
      </c>
      <c r="N244" s="18" t="s">
        <v>22</v>
      </c>
      <c r="O244" s="23"/>
      <c r="P244" s="23"/>
    </row>
    <row r="245" spans="1:16" x14ac:dyDescent="0.25">
      <c r="A245" s="14">
        <v>239</v>
      </c>
      <c r="B245" s="15" t="s">
        <v>402</v>
      </c>
      <c r="C245" s="14" t="s">
        <v>403</v>
      </c>
      <c r="D245" s="16"/>
      <c r="E245" s="16"/>
      <c r="F245" s="16"/>
      <c r="G245" s="16"/>
      <c r="H245" s="16"/>
      <c r="I245" s="16"/>
      <c r="J245" s="16">
        <v>20900</v>
      </c>
      <c r="K245" s="16">
        <v>20900</v>
      </c>
      <c r="L245" s="16"/>
      <c r="M245" s="17">
        <f t="shared" si="3"/>
        <v>41800</v>
      </c>
      <c r="N245" s="18" t="s">
        <v>22</v>
      </c>
      <c r="O245" s="23"/>
      <c r="P245" s="23"/>
    </row>
    <row r="246" spans="1:16" x14ac:dyDescent="0.25">
      <c r="A246" s="14">
        <v>240</v>
      </c>
      <c r="B246" s="15" t="s">
        <v>404</v>
      </c>
      <c r="C246" s="20">
        <v>920892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7">
        <f t="shared" si="3"/>
        <v>0</v>
      </c>
      <c r="N246" s="18" t="s">
        <v>22</v>
      </c>
      <c r="O246" s="23"/>
      <c r="P246" s="23"/>
    </row>
    <row r="247" spans="1:16" x14ac:dyDescent="0.25">
      <c r="A247" s="14">
        <v>241</v>
      </c>
      <c r="B247" s="15" t="s">
        <v>405</v>
      </c>
      <c r="C247" s="14" t="s">
        <v>406</v>
      </c>
      <c r="D247" s="16">
        <v>150000</v>
      </c>
      <c r="E247" s="16"/>
      <c r="F247" s="16"/>
      <c r="G247" s="16"/>
      <c r="H247" s="16"/>
      <c r="I247" s="16"/>
      <c r="J247" s="16"/>
      <c r="K247" s="16"/>
      <c r="L247" s="16"/>
      <c r="M247" s="17">
        <f t="shared" si="3"/>
        <v>150000</v>
      </c>
      <c r="N247" s="18" t="s">
        <v>22</v>
      </c>
      <c r="O247" s="23"/>
      <c r="P247" s="23"/>
    </row>
    <row r="248" spans="1:16" x14ac:dyDescent="0.25">
      <c r="A248" s="14">
        <v>242</v>
      </c>
      <c r="B248" s="15" t="s">
        <v>407</v>
      </c>
      <c r="C248" s="14" t="s">
        <v>408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7">
        <f t="shared" si="3"/>
        <v>0</v>
      </c>
      <c r="N248" s="18" t="s">
        <v>22</v>
      </c>
      <c r="O248" s="23"/>
      <c r="P248" s="23"/>
    </row>
    <row r="249" spans="1:16" x14ac:dyDescent="0.25">
      <c r="A249" s="14">
        <v>243</v>
      </c>
      <c r="B249" s="15" t="s">
        <v>409</v>
      </c>
      <c r="C249" s="20" t="s">
        <v>410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7">
        <f t="shared" si="3"/>
        <v>0</v>
      </c>
      <c r="N249" s="18" t="s">
        <v>22</v>
      </c>
      <c r="O249" s="23"/>
      <c r="P249" s="23"/>
    </row>
    <row r="250" spans="1:16" x14ac:dyDescent="0.25">
      <c r="A250" s="14">
        <v>244</v>
      </c>
      <c r="B250" s="15" t="s">
        <v>411</v>
      </c>
      <c r="C250" s="20">
        <v>921366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7">
        <f t="shared" si="3"/>
        <v>0</v>
      </c>
      <c r="N250" s="18" t="s">
        <v>22</v>
      </c>
      <c r="O250" s="23"/>
      <c r="P250" s="23"/>
    </row>
    <row r="251" spans="1:16" x14ac:dyDescent="0.25">
      <c r="A251" s="14">
        <v>245</v>
      </c>
      <c r="B251" s="15" t="s">
        <v>412</v>
      </c>
      <c r="C251" s="14" t="s">
        <v>413</v>
      </c>
      <c r="D251" s="16">
        <v>8000</v>
      </c>
      <c r="E251" s="16"/>
      <c r="F251" s="16"/>
      <c r="G251" s="16">
        <v>28900</v>
      </c>
      <c r="H251" s="16"/>
      <c r="I251" s="16">
        <v>8000</v>
      </c>
      <c r="J251" s="16"/>
      <c r="K251" s="16">
        <v>8000</v>
      </c>
      <c r="L251" s="16"/>
      <c r="M251" s="17">
        <f t="shared" si="3"/>
        <v>52900</v>
      </c>
      <c r="N251" s="18" t="s">
        <v>22</v>
      </c>
      <c r="O251" s="23"/>
      <c r="P251" s="23"/>
    </row>
    <row r="252" spans="1:16" x14ac:dyDescent="0.25">
      <c r="A252" s="14">
        <v>246</v>
      </c>
      <c r="B252" s="15" t="s">
        <v>414</v>
      </c>
      <c r="C252" s="14" t="s">
        <v>415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7">
        <f t="shared" si="3"/>
        <v>0</v>
      </c>
      <c r="N252" s="18" t="s">
        <v>22</v>
      </c>
      <c r="O252" s="23"/>
      <c r="P252" s="23"/>
    </row>
    <row r="253" spans="1:16" x14ac:dyDescent="0.25">
      <c r="A253" s="14">
        <v>247</v>
      </c>
      <c r="B253" s="15" t="s">
        <v>416</v>
      </c>
      <c r="C253" s="14" t="s">
        <v>417</v>
      </c>
      <c r="D253" s="16"/>
      <c r="E253" s="16">
        <v>43800</v>
      </c>
      <c r="F253" s="16"/>
      <c r="G253" s="16"/>
      <c r="H253" s="16">
        <v>47500</v>
      </c>
      <c r="I253" s="16">
        <v>23900</v>
      </c>
      <c r="J253" s="16">
        <v>19500</v>
      </c>
      <c r="K253" s="16">
        <f>112900-7800</f>
        <v>105100</v>
      </c>
      <c r="L253" s="16"/>
      <c r="M253" s="17">
        <f t="shared" si="3"/>
        <v>239800</v>
      </c>
      <c r="N253" s="18" t="s">
        <v>22</v>
      </c>
      <c r="O253" s="23"/>
      <c r="P253" s="23"/>
    </row>
    <row r="254" spans="1:16" x14ac:dyDescent="0.25">
      <c r="A254" s="14">
        <v>248</v>
      </c>
      <c r="B254" s="15" t="s">
        <v>418</v>
      </c>
      <c r="C254" s="14" t="s">
        <v>419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7">
        <f t="shared" si="3"/>
        <v>0</v>
      </c>
      <c r="N254" s="18" t="s">
        <v>22</v>
      </c>
      <c r="O254" s="23"/>
      <c r="P254" s="23"/>
    </row>
    <row r="255" spans="1:16" x14ac:dyDescent="0.25">
      <c r="A255" s="14">
        <v>249</v>
      </c>
      <c r="B255" s="15" t="s">
        <v>420</v>
      </c>
      <c r="C255" s="14" t="s">
        <v>421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7">
        <f t="shared" si="3"/>
        <v>0</v>
      </c>
      <c r="N255" s="18" t="s">
        <v>22</v>
      </c>
      <c r="O255" s="23"/>
      <c r="P255" s="23"/>
    </row>
    <row r="256" spans="1:16" x14ac:dyDescent="0.25">
      <c r="A256" s="14">
        <v>250</v>
      </c>
      <c r="B256" s="15" t="s">
        <v>422</v>
      </c>
      <c r="C256" s="14">
        <v>921764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7">
        <f t="shared" si="3"/>
        <v>0</v>
      </c>
      <c r="N256" s="18" t="s">
        <v>22</v>
      </c>
      <c r="O256" s="23"/>
      <c r="P256" s="23"/>
    </row>
    <row r="257" spans="1:16" x14ac:dyDescent="0.25">
      <c r="A257" s="14">
        <v>251</v>
      </c>
      <c r="B257" s="15" t="s">
        <v>423</v>
      </c>
      <c r="C257" s="14" t="s">
        <v>424</v>
      </c>
      <c r="D257" s="16"/>
      <c r="E257" s="16">
        <v>45450</v>
      </c>
      <c r="F257" s="16"/>
      <c r="G257" s="16">
        <v>60800</v>
      </c>
      <c r="H257" s="16"/>
      <c r="I257" s="16">
        <f>32000+132600</f>
        <v>164600</v>
      </c>
      <c r="J257" s="16"/>
      <c r="K257" s="16"/>
      <c r="L257" s="16">
        <v>19000</v>
      </c>
      <c r="M257" s="17">
        <f t="shared" si="3"/>
        <v>289850</v>
      </c>
      <c r="N257" s="18" t="s">
        <v>22</v>
      </c>
      <c r="O257" s="23"/>
      <c r="P257" s="23"/>
    </row>
    <row r="258" spans="1:16" x14ac:dyDescent="0.25">
      <c r="A258" s="14">
        <v>252</v>
      </c>
      <c r="B258" s="15" t="s">
        <v>425</v>
      </c>
      <c r="C258" s="14" t="s">
        <v>426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7">
        <f t="shared" si="3"/>
        <v>0</v>
      </c>
      <c r="N258" s="18" t="s">
        <v>22</v>
      </c>
      <c r="O258" s="23"/>
      <c r="P258" s="23"/>
    </row>
    <row r="259" spans="1:16" x14ac:dyDescent="0.25">
      <c r="A259" s="14">
        <v>253</v>
      </c>
      <c r="B259" s="15" t="s">
        <v>427</v>
      </c>
      <c r="C259" s="14" t="s">
        <v>428</v>
      </c>
      <c r="D259" s="16"/>
      <c r="E259" s="16"/>
      <c r="F259" s="16"/>
      <c r="G259" s="16"/>
      <c r="H259" s="16"/>
      <c r="I259" s="16"/>
      <c r="J259" s="16"/>
      <c r="K259" s="16"/>
      <c r="L259" s="16">
        <f>67900-6200</f>
        <v>61700</v>
      </c>
      <c r="M259" s="17">
        <f t="shared" si="3"/>
        <v>61700</v>
      </c>
      <c r="N259" s="18" t="s">
        <v>22</v>
      </c>
      <c r="O259" s="23"/>
      <c r="P259" s="23"/>
    </row>
    <row r="260" spans="1:16" x14ac:dyDescent="0.25">
      <c r="A260" s="14">
        <v>254</v>
      </c>
      <c r="B260" s="15" t="s">
        <v>429</v>
      </c>
      <c r="C260" s="14" t="s">
        <v>430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7">
        <f t="shared" si="3"/>
        <v>0</v>
      </c>
      <c r="N260" s="18" t="s">
        <v>22</v>
      </c>
      <c r="O260" s="23"/>
      <c r="P260" s="23"/>
    </row>
    <row r="261" spans="1:16" x14ac:dyDescent="0.25">
      <c r="A261" s="14">
        <v>255</v>
      </c>
      <c r="B261" s="15" t="s">
        <v>431</v>
      </c>
      <c r="C261" s="14" t="s">
        <v>432</v>
      </c>
      <c r="D261" s="16"/>
      <c r="E261" s="16">
        <v>20500</v>
      </c>
      <c r="F261" s="16"/>
      <c r="G261" s="16">
        <f>20900+33500</f>
        <v>54400</v>
      </c>
      <c r="H261" s="16"/>
      <c r="I261" s="16"/>
      <c r="J261" s="16"/>
      <c r="K261" s="16"/>
      <c r="L261" s="16"/>
      <c r="M261" s="17">
        <f t="shared" si="3"/>
        <v>74900</v>
      </c>
      <c r="N261" s="18" t="s">
        <v>22</v>
      </c>
      <c r="O261" s="23"/>
      <c r="P261" s="23"/>
    </row>
    <row r="262" spans="1:16" x14ac:dyDescent="0.25">
      <c r="A262" s="14">
        <v>256</v>
      </c>
      <c r="B262" s="15" t="s">
        <v>433</v>
      </c>
      <c r="C262" s="14">
        <v>931967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7">
        <f t="shared" si="3"/>
        <v>0</v>
      </c>
      <c r="N262" s="18" t="s">
        <v>22</v>
      </c>
      <c r="O262" s="23"/>
      <c r="P262" s="23"/>
    </row>
    <row r="263" spans="1:16" x14ac:dyDescent="0.25">
      <c r="A263" s="14">
        <v>257</v>
      </c>
      <c r="B263" s="15" t="s">
        <v>434</v>
      </c>
      <c r="C263" s="14" t="s">
        <v>435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7">
        <f t="shared" ref="M263:M326" si="4">SUM(D263:L263)</f>
        <v>0</v>
      </c>
      <c r="N263" s="18" t="s">
        <v>22</v>
      </c>
      <c r="O263" s="23"/>
      <c r="P263" s="23"/>
    </row>
    <row r="264" spans="1:16" x14ac:dyDescent="0.25">
      <c r="A264" s="14">
        <v>258</v>
      </c>
      <c r="B264" s="15" t="s">
        <v>436</v>
      </c>
      <c r="C264" s="20" t="s">
        <v>437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7">
        <f t="shared" si="4"/>
        <v>0</v>
      </c>
      <c r="N264" s="18" t="s">
        <v>22</v>
      </c>
      <c r="O264" s="23"/>
      <c r="P264" s="23"/>
    </row>
    <row r="265" spans="1:16" x14ac:dyDescent="0.25">
      <c r="A265" s="14">
        <v>259</v>
      </c>
      <c r="B265" s="15" t="s">
        <v>438</v>
      </c>
      <c r="C265" s="14" t="s">
        <v>439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17">
        <f t="shared" si="4"/>
        <v>0</v>
      </c>
      <c r="N265" s="18" t="s">
        <v>22</v>
      </c>
      <c r="O265" s="23"/>
      <c r="P265" s="23"/>
    </row>
    <row r="266" spans="1:16" x14ac:dyDescent="0.25">
      <c r="A266" s="14">
        <v>260</v>
      </c>
      <c r="B266" s="15" t="s">
        <v>440</v>
      </c>
      <c r="C266" s="14" t="s">
        <v>441</v>
      </c>
      <c r="D266" s="22"/>
      <c r="E266" s="22"/>
      <c r="F266" s="22"/>
      <c r="G266" s="22"/>
      <c r="H266" s="22"/>
      <c r="I266" s="22"/>
      <c r="J266" s="22"/>
      <c r="K266" s="22"/>
      <c r="L266" s="22">
        <v>34000</v>
      </c>
      <c r="M266" s="17">
        <f t="shared" si="4"/>
        <v>34000</v>
      </c>
      <c r="N266" s="18" t="s">
        <v>22</v>
      </c>
      <c r="O266" s="23"/>
      <c r="P266" s="23"/>
    </row>
    <row r="267" spans="1:16" x14ac:dyDescent="0.25">
      <c r="A267" s="14">
        <v>261</v>
      </c>
      <c r="B267" s="15" t="s">
        <v>442</v>
      </c>
      <c r="C267" s="20">
        <v>940134</v>
      </c>
      <c r="D267" s="22"/>
      <c r="E267" s="22"/>
      <c r="F267" s="22"/>
      <c r="G267" s="22"/>
      <c r="H267" s="22">
        <v>65000</v>
      </c>
      <c r="I267" s="22"/>
      <c r="J267" s="22"/>
      <c r="K267" s="22"/>
      <c r="L267" s="22"/>
      <c r="M267" s="17">
        <f t="shared" si="4"/>
        <v>65000</v>
      </c>
      <c r="N267" s="18" t="s">
        <v>22</v>
      </c>
      <c r="O267" s="23"/>
      <c r="P267" s="23"/>
    </row>
    <row r="268" spans="1:16" x14ac:dyDescent="0.25">
      <c r="A268" s="14">
        <v>262</v>
      </c>
      <c r="B268" s="15" t="s">
        <v>443</v>
      </c>
      <c r="C268" s="20">
        <v>940372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17">
        <f t="shared" si="4"/>
        <v>0</v>
      </c>
      <c r="N268" s="18" t="s">
        <v>22</v>
      </c>
      <c r="O268" s="23"/>
      <c r="P268" s="23"/>
    </row>
    <row r="269" spans="1:16" x14ac:dyDescent="0.25">
      <c r="A269" s="14">
        <v>263</v>
      </c>
      <c r="B269" s="15" t="s">
        <v>444</v>
      </c>
      <c r="C269" s="14" t="s">
        <v>445</v>
      </c>
      <c r="D269" s="22"/>
      <c r="E269" s="22"/>
      <c r="F269" s="22">
        <v>49000</v>
      </c>
      <c r="G269" s="22"/>
      <c r="H269" s="22"/>
      <c r="I269" s="22"/>
      <c r="J269" s="22">
        <v>30000</v>
      </c>
      <c r="K269" s="22">
        <v>22600</v>
      </c>
      <c r="L269" s="22">
        <v>84900</v>
      </c>
      <c r="M269" s="17">
        <f t="shared" si="4"/>
        <v>186500</v>
      </c>
      <c r="N269" s="18" t="s">
        <v>22</v>
      </c>
      <c r="O269" s="23"/>
      <c r="P269" s="23"/>
    </row>
    <row r="270" spans="1:16" x14ac:dyDescent="0.25">
      <c r="A270" s="14">
        <v>264</v>
      </c>
      <c r="B270" s="15" t="s">
        <v>446</v>
      </c>
      <c r="C270" s="14" t="s">
        <v>447</v>
      </c>
      <c r="D270" s="22"/>
      <c r="E270" s="22"/>
      <c r="F270" s="16"/>
      <c r="G270" s="22"/>
      <c r="H270" s="22"/>
      <c r="I270" s="22"/>
      <c r="J270" s="22"/>
      <c r="K270" s="22"/>
      <c r="L270" s="22"/>
      <c r="M270" s="17">
        <f t="shared" si="4"/>
        <v>0</v>
      </c>
      <c r="N270" s="18" t="s">
        <v>22</v>
      </c>
      <c r="O270" s="23"/>
      <c r="P270" s="23"/>
    </row>
    <row r="271" spans="1:16" x14ac:dyDescent="0.25">
      <c r="A271" s="14">
        <v>265</v>
      </c>
      <c r="B271" s="15" t="s">
        <v>448</v>
      </c>
      <c r="C271" s="14" t="s">
        <v>449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17">
        <f t="shared" si="4"/>
        <v>0</v>
      </c>
      <c r="N271" s="18" t="s">
        <v>22</v>
      </c>
      <c r="O271" s="23"/>
      <c r="P271" s="23"/>
    </row>
    <row r="272" spans="1:16" x14ac:dyDescent="0.25">
      <c r="A272" s="14">
        <v>266</v>
      </c>
      <c r="B272" s="15" t="s">
        <v>450</v>
      </c>
      <c r="C272" s="14" t="s">
        <v>451</v>
      </c>
      <c r="D272" s="22"/>
      <c r="E272" s="22"/>
      <c r="F272" s="22">
        <f>15900-1000</f>
        <v>14900</v>
      </c>
      <c r="G272" s="22"/>
      <c r="H272" s="22">
        <v>8000</v>
      </c>
      <c r="I272" s="22"/>
      <c r="J272" s="22"/>
      <c r="K272" s="22"/>
      <c r="L272" s="22"/>
      <c r="M272" s="17">
        <f t="shared" si="4"/>
        <v>22900</v>
      </c>
      <c r="N272" s="18" t="s">
        <v>22</v>
      </c>
      <c r="O272" s="23"/>
      <c r="P272" s="23"/>
    </row>
    <row r="273" spans="1:16" x14ac:dyDescent="0.25">
      <c r="A273" s="14">
        <v>267</v>
      </c>
      <c r="B273" s="15" t="s">
        <v>452</v>
      </c>
      <c r="C273" s="14">
        <v>950145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17">
        <f t="shared" si="4"/>
        <v>0</v>
      </c>
      <c r="N273" s="18" t="s">
        <v>22</v>
      </c>
      <c r="O273" s="23"/>
      <c r="P273" s="23"/>
    </row>
    <row r="274" spans="1:16" x14ac:dyDescent="0.25">
      <c r="A274" s="14">
        <v>268</v>
      </c>
      <c r="B274" s="15" t="s">
        <v>453</v>
      </c>
      <c r="C274" s="14">
        <v>950298</v>
      </c>
      <c r="D274" s="22"/>
      <c r="E274" s="22"/>
      <c r="F274" s="22"/>
      <c r="G274" s="22">
        <f>10700-850</f>
        <v>9850</v>
      </c>
      <c r="H274" s="22"/>
      <c r="I274" s="22"/>
      <c r="J274" s="22"/>
      <c r="K274" s="22"/>
      <c r="L274" s="22"/>
      <c r="M274" s="17">
        <f t="shared" si="4"/>
        <v>9850</v>
      </c>
      <c r="N274" s="18" t="s">
        <v>22</v>
      </c>
      <c r="O274" s="23"/>
      <c r="P274" s="23"/>
    </row>
    <row r="275" spans="1:16" x14ac:dyDescent="0.25">
      <c r="A275" s="14">
        <v>269</v>
      </c>
      <c r="B275" s="15" t="s">
        <v>454</v>
      </c>
      <c r="C275" s="14">
        <v>951269</v>
      </c>
      <c r="D275" s="22"/>
      <c r="E275" s="22"/>
      <c r="F275" s="22">
        <v>6900</v>
      </c>
      <c r="G275" s="22"/>
      <c r="H275" s="22"/>
      <c r="I275" s="22"/>
      <c r="J275" s="22"/>
      <c r="K275" s="22">
        <v>40500</v>
      </c>
      <c r="L275" s="22"/>
      <c r="M275" s="17">
        <f t="shared" si="4"/>
        <v>47400</v>
      </c>
      <c r="N275" s="18" t="s">
        <v>22</v>
      </c>
      <c r="O275" s="23"/>
      <c r="P275" s="23"/>
    </row>
    <row r="276" spans="1:16" x14ac:dyDescent="0.25">
      <c r="A276" s="14">
        <v>270</v>
      </c>
      <c r="B276" s="15" t="s">
        <v>455</v>
      </c>
      <c r="C276" s="14" t="s">
        <v>456</v>
      </c>
      <c r="D276" s="22"/>
      <c r="E276" s="22"/>
      <c r="F276" s="22"/>
      <c r="M276" s="17">
        <f t="shared" si="4"/>
        <v>0</v>
      </c>
      <c r="N276" s="18" t="s">
        <v>22</v>
      </c>
      <c r="O276" s="23"/>
      <c r="P276" s="23"/>
    </row>
    <row r="277" spans="1:16" x14ac:dyDescent="0.25">
      <c r="A277" s="14">
        <v>271</v>
      </c>
      <c r="B277" s="15" t="s">
        <v>457</v>
      </c>
      <c r="C277" s="20">
        <v>951803</v>
      </c>
      <c r="D277" s="22"/>
      <c r="E277" s="22"/>
      <c r="F277" s="22"/>
      <c r="G277" s="22"/>
      <c r="H277" s="22"/>
      <c r="I277" s="22"/>
      <c r="J277" s="22"/>
      <c r="K277" s="22"/>
      <c r="L277" s="22"/>
      <c r="M277" s="17">
        <f t="shared" si="4"/>
        <v>0</v>
      </c>
      <c r="N277" s="18" t="s">
        <v>22</v>
      </c>
      <c r="O277" s="23"/>
      <c r="P277" s="23"/>
    </row>
    <row r="278" spans="1:16" x14ac:dyDescent="0.25">
      <c r="A278" s="14">
        <v>272</v>
      </c>
      <c r="B278" s="15" t="s">
        <v>458</v>
      </c>
      <c r="C278" s="20">
        <v>960196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17">
        <f t="shared" si="4"/>
        <v>0</v>
      </c>
      <c r="N278" s="18" t="s">
        <v>22</v>
      </c>
      <c r="O278" s="23"/>
      <c r="P278" s="23"/>
    </row>
    <row r="279" spans="1:16" x14ac:dyDescent="0.25">
      <c r="A279" s="14">
        <v>273</v>
      </c>
      <c r="B279" s="15" t="s">
        <v>459</v>
      </c>
      <c r="C279" s="20" t="s">
        <v>460</v>
      </c>
      <c r="D279" s="22"/>
      <c r="E279" s="22"/>
      <c r="F279" s="22"/>
      <c r="G279" s="22"/>
      <c r="H279" s="22"/>
      <c r="I279" s="22"/>
      <c r="J279" s="22"/>
      <c r="K279" s="22"/>
      <c r="L279" s="22"/>
      <c r="M279" s="17">
        <f t="shared" si="4"/>
        <v>0</v>
      </c>
      <c r="N279" s="18" t="s">
        <v>22</v>
      </c>
      <c r="O279" s="23"/>
      <c r="P279" s="23"/>
    </row>
    <row r="280" spans="1:16" x14ac:dyDescent="0.25">
      <c r="A280" s="14">
        <v>274</v>
      </c>
      <c r="B280" s="15" t="s">
        <v>461</v>
      </c>
      <c r="C280" s="14">
        <v>960207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17">
        <f t="shared" si="4"/>
        <v>0</v>
      </c>
      <c r="N280" s="18" t="s">
        <v>22</v>
      </c>
      <c r="O280" s="23"/>
      <c r="P280" s="23"/>
    </row>
    <row r="281" spans="1:16" x14ac:dyDescent="0.25">
      <c r="A281" s="14">
        <v>275</v>
      </c>
      <c r="B281" s="15" t="s">
        <v>462</v>
      </c>
      <c r="C281" s="14" t="s">
        <v>463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17">
        <f t="shared" si="4"/>
        <v>0</v>
      </c>
      <c r="N281" s="18" t="s">
        <v>22</v>
      </c>
      <c r="O281" s="23"/>
      <c r="P281" s="23"/>
    </row>
    <row r="282" spans="1:16" x14ac:dyDescent="0.25">
      <c r="A282" s="14">
        <v>276</v>
      </c>
      <c r="B282" s="15" t="s">
        <v>464</v>
      </c>
      <c r="C282" s="14" t="s">
        <v>465</v>
      </c>
      <c r="D282" s="22"/>
      <c r="E282" s="22">
        <f>53600-1800</f>
        <v>51800</v>
      </c>
      <c r="F282" s="22"/>
      <c r="G282" s="22"/>
      <c r="H282" s="22"/>
      <c r="I282" s="22"/>
      <c r="J282" s="22"/>
      <c r="K282" s="22"/>
      <c r="L282" s="22"/>
      <c r="M282" s="17">
        <f t="shared" si="4"/>
        <v>51800</v>
      </c>
      <c r="N282" s="18" t="s">
        <v>22</v>
      </c>
      <c r="O282" s="23"/>
      <c r="P282" s="23"/>
    </row>
    <row r="283" spans="1:16" x14ac:dyDescent="0.25">
      <c r="A283" s="14">
        <v>277</v>
      </c>
      <c r="B283" s="15" t="s">
        <v>466</v>
      </c>
      <c r="C283" s="14" t="s">
        <v>467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17">
        <f t="shared" si="4"/>
        <v>0</v>
      </c>
      <c r="N283" s="18" t="s">
        <v>22</v>
      </c>
      <c r="O283" s="23"/>
      <c r="P283" s="23"/>
    </row>
    <row r="284" spans="1:16" x14ac:dyDescent="0.25">
      <c r="A284" s="14">
        <v>278</v>
      </c>
      <c r="B284" s="15" t="s">
        <v>468</v>
      </c>
      <c r="C284" s="14" t="s">
        <v>469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17">
        <f t="shared" si="4"/>
        <v>0</v>
      </c>
      <c r="N284" s="18" t="s">
        <v>22</v>
      </c>
      <c r="O284" s="23"/>
      <c r="P284" s="23"/>
    </row>
    <row r="285" spans="1:16" x14ac:dyDescent="0.25">
      <c r="A285" s="14">
        <v>279</v>
      </c>
      <c r="B285" s="15" t="s">
        <v>470</v>
      </c>
      <c r="C285" s="14">
        <v>960940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17">
        <f t="shared" si="4"/>
        <v>0</v>
      </c>
      <c r="N285" s="18" t="s">
        <v>22</v>
      </c>
      <c r="O285" s="23"/>
      <c r="P285" s="23"/>
    </row>
    <row r="286" spans="1:16" x14ac:dyDescent="0.25">
      <c r="A286" s="14">
        <v>280</v>
      </c>
      <c r="B286" s="15" t="s">
        <v>471</v>
      </c>
      <c r="C286" s="14">
        <v>960949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17">
        <f t="shared" si="4"/>
        <v>0</v>
      </c>
      <c r="N286" s="18" t="s">
        <v>22</v>
      </c>
      <c r="O286" s="23"/>
      <c r="P286" s="23"/>
    </row>
    <row r="287" spans="1:16" x14ac:dyDescent="0.25">
      <c r="A287" s="14">
        <v>281</v>
      </c>
      <c r="B287" s="15" t="s">
        <v>472</v>
      </c>
      <c r="C287" s="20">
        <v>961300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17">
        <f t="shared" si="4"/>
        <v>0</v>
      </c>
      <c r="N287" s="18" t="s">
        <v>22</v>
      </c>
      <c r="O287" s="23"/>
      <c r="P287" s="23"/>
    </row>
    <row r="288" spans="1:16" x14ac:dyDescent="0.25">
      <c r="A288" s="14">
        <v>282</v>
      </c>
      <c r="B288" s="15" t="s">
        <v>473</v>
      </c>
      <c r="C288" s="20">
        <v>961528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17">
        <f t="shared" si="4"/>
        <v>0</v>
      </c>
      <c r="N288" s="18" t="s">
        <v>22</v>
      </c>
      <c r="O288" s="23"/>
      <c r="P288" s="23"/>
    </row>
    <row r="289" spans="1:16" x14ac:dyDescent="0.25">
      <c r="A289" s="14">
        <v>283</v>
      </c>
      <c r="B289" s="15" t="s">
        <v>474</v>
      </c>
      <c r="C289" s="20">
        <v>961551</v>
      </c>
      <c r="D289" s="16"/>
      <c r="E289" s="16"/>
      <c r="F289" s="22">
        <f>91700-1200</f>
        <v>90500</v>
      </c>
      <c r="G289" s="22"/>
      <c r="H289" s="22"/>
      <c r="I289" s="22"/>
      <c r="J289" s="22"/>
      <c r="K289" s="22"/>
      <c r="L289" s="22"/>
      <c r="M289" s="17">
        <f t="shared" si="4"/>
        <v>90500</v>
      </c>
      <c r="N289" s="18" t="s">
        <v>22</v>
      </c>
      <c r="O289" s="23"/>
      <c r="P289" s="23"/>
    </row>
    <row r="290" spans="1:16" x14ac:dyDescent="0.25">
      <c r="A290" s="14">
        <v>284</v>
      </c>
      <c r="B290" s="15" t="s">
        <v>475</v>
      </c>
      <c r="C290" s="14" t="s">
        <v>476</v>
      </c>
      <c r="D290" s="22"/>
      <c r="E290" s="22"/>
      <c r="F290" s="22"/>
      <c r="G290" s="22"/>
      <c r="H290" s="22">
        <f>99000+12000</f>
        <v>111000</v>
      </c>
      <c r="I290" s="22"/>
      <c r="J290" s="22"/>
      <c r="K290" s="22"/>
      <c r="L290" s="22"/>
      <c r="M290" s="17">
        <f t="shared" si="4"/>
        <v>111000</v>
      </c>
      <c r="N290" s="18" t="s">
        <v>22</v>
      </c>
      <c r="O290" s="23"/>
      <c r="P290" s="23"/>
    </row>
    <row r="291" spans="1:16" x14ac:dyDescent="0.25">
      <c r="A291" s="14">
        <v>285</v>
      </c>
      <c r="B291" s="15" t="s">
        <v>477</v>
      </c>
      <c r="C291" s="20">
        <v>961764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17">
        <f t="shared" si="4"/>
        <v>0</v>
      </c>
      <c r="N291" s="18" t="s">
        <v>22</v>
      </c>
      <c r="O291" s="23"/>
      <c r="P291" s="23"/>
    </row>
    <row r="292" spans="1:16" x14ac:dyDescent="0.25">
      <c r="A292" s="14">
        <v>286</v>
      </c>
      <c r="B292" s="15" t="s">
        <v>478</v>
      </c>
      <c r="C292" s="14" t="s">
        <v>479</v>
      </c>
      <c r="D292" s="22"/>
      <c r="E292" s="22"/>
      <c r="F292" s="22"/>
      <c r="G292" s="22"/>
      <c r="H292" s="22"/>
      <c r="I292" s="22"/>
      <c r="J292" s="22"/>
      <c r="K292" s="22"/>
      <c r="L292" s="22">
        <f>294000-500</f>
        <v>293500</v>
      </c>
      <c r="M292" s="17">
        <f t="shared" si="4"/>
        <v>293500</v>
      </c>
      <c r="N292" s="18" t="s">
        <v>22</v>
      </c>
      <c r="O292" s="23"/>
      <c r="P292" s="23"/>
    </row>
    <row r="293" spans="1:16" x14ac:dyDescent="0.25">
      <c r="A293" s="14">
        <v>287</v>
      </c>
      <c r="B293" s="15" t="s">
        <v>480</v>
      </c>
      <c r="C293" s="14" t="s">
        <v>481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17">
        <f t="shared" si="4"/>
        <v>0</v>
      </c>
      <c r="N293" s="18" t="s">
        <v>22</v>
      </c>
      <c r="O293" s="23"/>
      <c r="P293" s="23"/>
    </row>
    <row r="294" spans="1:16" x14ac:dyDescent="0.25">
      <c r="A294" s="14">
        <v>288</v>
      </c>
      <c r="B294" s="15" t="s">
        <v>482</v>
      </c>
      <c r="C294" s="14">
        <v>962160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17">
        <f t="shared" si="4"/>
        <v>0</v>
      </c>
      <c r="N294" s="18" t="s">
        <v>22</v>
      </c>
      <c r="O294" s="23"/>
      <c r="P294" s="23"/>
    </row>
    <row r="295" spans="1:16" x14ac:dyDescent="0.25">
      <c r="A295" s="14">
        <v>289</v>
      </c>
      <c r="B295" s="15" t="s">
        <v>483</v>
      </c>
      <c r="C295" s="14" t="s">
        <v>484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17">
        <f t="shared" si="4"/>
        <v>0</v>
      </c>
      <c r="N295" s="18" t="s">
        <v>22</v>
      </c>
      <c r="O295" s="23"/>
      <c r="P295" s="23"/>
    </row>
    <row r="296" spans="1:16" x14ac:dyDescent="0.25">
      <c r="A296" s="14">
        <v>290</v>
      </c>
      <c r="B296" s="15" t="s">
        <v>485</v>
      </c>
      <c r="C296" s="14">
        <v>962205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17">
        <f t="shared" si="4"/>
        <v>0</v>
      </c>
      <c r="N296" s="18" t="s">
        <v>22</v>
      </c>
      <c r="O296" s="23"/>
      <c r="P296" s="23"/>
    </row>
    <row r="297" spans="1:16" x14ac:dyDescent="0.25">
      <c r="A297" s="14">
        <v>291</v>
      </c>
      <c r="B297" s="15" t="s">
        <v>486</v>
      </c>
      <c r="C297" s="14">
        <v>96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17">
        <f t="shared" si="4"/>
        <v>0</v>
      </c>
      <c r="N297" s="18" t="s">
        <v>22</v>
      </c>
      <c r="O297" s="23"/>
      <c r="P297" s="23"/>
    </row>
    <row r="298" spans="1:16" x14ac:dyDescent="0.25">
      <c r="A298" s="14">
        <v>292</v>
      </c>
      <c r="B298" s="15" t="s">
        <v>487</v>
      </c>
      <c r="C298" s="14" t="s">
        <v>488</v>
      </c>
      <c r="D298" s="22">
        <v>54800</v>
      </c>
      <c r="E298" s="22"/>
      <c r="F298" s="22">
        <v>91300</v>
      </c>
      <c r="G298" s="22"/>
      <c r="H298" s="22">
        <f>24400+30700</f>
        <v>55100</v>
      </c>
      <c r="I298" s="22"/>
      <c r="J298" s="22">
        <v>68300</v>
      </c>
      <c r="K298" s="22"/>
      <c r="L298" s="22"/>
      <c r="M298" s="17">
        <f t="shared" si="4"/>
        <v>269500</v>
      </c>
      <c r="N298" s="18" t="s">
        <v>22</v>
      </c>
      <c r="O298" s="23"/>
      <c r="P298" s="23"/>
    </row>
    <row r="299" spans="1:16" x14ac:dyDescent="0.25">
      <c r="A299" s="14">
        <v>293</v>
      </c>
      <c r="B299" s="15" t="s">
        <v>489</v>
      </c>
      <c r="C299" s="14" t="s">
        <v>490</v>
      </c>
      <c r="D299" s="22"/>
      <c r="E299" s="22"/>
      <c r="F299" s="22">
        <v>71000</v>
      </c>
      <c r="G299" s="22"/>
      <c r="H299" s="22"/>
      <c r="I299" s="22"/>
      <c r="J299" s="22"/>
      <c r="K299" s="22"/>
      <c r="L299" s="22"/>
      <c r="M299" s="17">
        <f t="shared" si="4"/>
        <v>71000</v>
      </c>
      <c r="N299" s="18" t="s">
        <v>22</v>
      </c>
      <c r="O299" s="23"/>
      <c r="P299" s="23"/>
    </row>
    <row r="300" spans="1:16" x14ac:dyDescent="0.25">
      <c r="A300" s="14">
        <v>294</v>
      </c>
      <c r="B300" s="15" t="s">
        <v>491</v>
      </c>
      <c r="C300" s="14" t="s">
        <v>492</v>
      </c>
      <c r="D300" s="22"/>
      <c r="E300" s="22"/>
      <c r="F300" s="22">
        <f>162800-5000</f>
        <v>157800</v>
      </c>
      <c r="G300" s="22"/>
      <c r="H300" s="22"/>
      <c r="I300" s="22"/>
      <c r="J300" s="22"/>
      <c r="K300" s="22"/>
      <c r="L300" s="22"/>
      <c r="M300" s="17">
        <f t="shared" si="4"/>
        <v>157800</v>
      </c>
      <c r="N300" s="18" t="s">
        <v>22</v>
      </c>
      <c r="O300" s="23"/>
      <c r="P300" s="23"/>
    </row>
    <row r="301" spans="1:16" x14ac:dyDescent="0.25">
      <c r="A301" s="14">
        <v>295</v>
      </c>
      <c r="B301" s="15" t="s">
        <v>493</v>
      </c>
      <c r="C301" s="14">
        <v>962409</v>
      </c>
      <c r="D301" s="22"/>
      <c r="E301" s="22"/>
      <c r="F301" s="22"/>
      <c r="G301" s="22"/>
      <c r="H301" s="22"/>
      <c r="I301" s="22"/>
      <c r="J301" s="22"/>
      <c r="K301" s="22"/>
      <c r="L301" s="22"/>
      <c r="M301" s="17">
        <f t="shared" si="4"/>
        <v>0</v>
      </c>
      <c r="N301" s="18" t="s">
        <v>22</v>
      </c>
      <c r="O301" s="23"/>
      <c r="P301" s="23"/>
    </row>
    <row r="302" spans="1:16" x14ac:dyDescent="0.25">
      <c r="A302" s="14">
        <v>296</v>
      </c>
      <c r="B302" s="15" t="s">
        <v>494</v>
      </c>
      <c r="C302" s="14">
        <v>962414</v>
      </c>
      <c r="D302" s="22"/>
      <c r="E302" s="22"/>
      <c r="F302" s="22">
        <v>6900</v>
      </c>
      <c r="G302" s="22"/>
      <c r="H302" s="22">
        <v>31200</v>
      </c>
      <c r="I302" s="22"/>
      <c r="J302" s="22"/>
      <c r="K302" s="22">
        <v>17800</v>
      </c>
      <c r="L302" s="22"/>
      <c r="M302" s="17">
        <f t="shared" si="4"/>
        <v>55900</v>
      </c>
      <c r="N302" s="18" t="s">
        <v>22</v>
      </c>
      <c r="O302" s="23"/>
      <c r="P302" s="23"/>
    </row>
    <row r="303" spans="1:16" x14ac:dyDescent="0.25">
      <c r="A303" s="14">
        <v>297</v>
      </c>
      <c r="B303" s="15" t="s">
        <v>495</v>
      </c>
      <c r="C303" s="14">
        <v>962744</v>
      </c>
      <c r="D303" s="22"/>
      <c r="E303" s="22"/>
      <c r="F303" s="22"/>
      <c r="G303" s="22"/>
      <c r="H303" s="22"/>
      <c r="I303" s="22"/>
      <c r="J303" s="22"/>
      <c r="K303" s="22"/>
      <c r="L303" s="22"/>
      <c r="M303" s="17">
        <f t="shared" si="4"/>
        <v>0</v>
      </c>
      <c r="N303" s="18" t="s">
        <v>22</v>
      </c>
      <c r="O303" s="23"/>
      <c r="P303" s="23"/>
    </row>
    <row r="304" spans="1:16" x14ac:dyDescent="0.25">
      <c r="A304" s="14">
        <v>298</v>
      </c>
      <c r="B304" s="15" t="s">
        <v>496</v>
      </c>
      <c r="C304" s="14">
        <v>962782</v>
      </c>
      <c r="D304" s="22"/>
      <c r="E304" s="22"/>
      <c r="F304" s="22">
        <f>48600-1000</f>
        <v>47600</v>
      </c>
      <c r="G304" s="22"/>
      <c r="H304" s="22"/>
      <c r="I304" s="22">
        <v>34700</v>
      </c>
      <c r="J304" s="22"/>
      <c r="K304" s="22">
        <f>42300-2000</f>
        <v>40300</v>
      </c>
      <c r="L304" s="22"/>
      <c r="M304" s="17">
        <f t="shared" si="4"/>
        <v>122600</v>
      </c>
      <c r="N304" s="18" t="s">
        <v>22</v>
      </c>
      <c r="O304" s="23"/>
      <c r="P304" s="23"/>
    </row>
    <row r="305" spans="1:16" x14ac:dyDescent="0.25">
      <c r="A305" s="14">
        <v>299</v>
      </c>
      <c r="B305" s="15" t="s">
        <v>497</v>
      </c>
      <c r="C305" s="14">
        <v>962795</v>
      </c>
      <c r="D305" s="22"/>
      <c r="E305" s="22"/>
      <c r="F305" s="22"/>
      <c r="G305" s="22"/>
      <c r="H305" s="22"/>
      <c r="I305" s="22">
        <v>49000</v>
      </c>
      <c r="J305" s="22"/>
      <c r="K305" s="22">
        <f>87100-1000</f>
        <v>86100</v>
      </c>
      <c r="L305" s="22"/>
      <c r="M305" s="17">
        <f t="shared" si="4"/>
        <v>135100</v>
      </c>
      <c r="N305" s="18" t="s">
        <v>22</v>
      </c>
      <c r="O305" s="23"/>
      <c r="P305" s="23"/>
    </row>
    <row r="306" spans="1:16" x14ac:dyDescent="0.25">
      <c r="A306" s="14">
        <v>300</v>
      </c>
      <c r="B306" s="15" t="s">
        <v>498</v>
      </c>
      <c r="C306" s="14" t="s">
        <v>499</v>
      </c>
      <c r="D306" s="22"/>
      <c r="E306" s="22"/>
      <c r="F306" s="22"/>
      <c r="G306" s="22"/>
      <c r="H306" s="22"/>
      <c r="I306" s="22"/>
      <c r="J306" s="22"/>
      <c r="K306" s="22"/>
      <c r="L306" s="22"/>
      <c r="M306" s="17">
        <f t="shared" si="4"/>
        <v>0</v>
      </c>
      <c r="N306" s="18" t="s">
        <v>22</v>
      </c>
      <c r="O306" s="23"/>
      <c r="P306" s="23"/>
    </row>
    <row r="307" spans="1:16" x14ac:dyDescent="0.25">
      <c r="A307" s="14">
        <v>301</v>
      </c>
      <c r="B307" s="15" t="s">
        <v>500</v>
      </c>
      <c r="C307" s="20">
        <v>962810</v>
      </c>
      <c r="D307" s="22">
        <v>13200</v>
      </c>
      <c r="E307" s="22"/>
      <c r="F307" s="22"/>
      <c r="G307" s="22">
        <v>12200</v>
      </c>
      <c r="H307" s="22"/>
      <c r="I307" s="22"/>
      <c r="J307" s="22"/>
      <c r="K307" s="22"/>
      <c r="L307" s="22">
        <v>12200</v>
      </c>
      <c r="M307" s="17">
        <f t="shared" si="4"/>
        <v>37600</v>
      </c>
      <c r="N307" s="18" t="s">
        <v>22</v>
      </c>
      <c r="O307" s="23"/>
      <c r="P307" s="23"/>
    </row>
    <row r="308" spans="1:16" x14ac:dyDescent="0.25">
      <c r="A308" s="14">
        <v>302</v>
      </c>
      <c r="B308" s="15" t="s">
        <v>501</v>
      </c>
      <c r="C308" s="14" t="s">
        <v>502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17">
        <f t="shared" si="4"/>
        <v>0</v>
      </c>
      <c r="N308" s="18" t="s">
        <v>22</v>
      </c>
      <c r="O308" s="23"/>
      <c r="P308" s="23"/>
    </row>
    <row r="309" spans="1:16" x14ac:dyDescent="0.25">
      <c r="A309" s="14">
        <v>303</v>
      </c>
      <c r="B309" s="15" t="s">
        <v>503</v>
      </c>
      <c r="C309" s="20">
        <v>962920</v>
      </c>
      <c r="D309" s="22"/>
      <c r="E309" s="22"/>
      <c r="F309" s="22"/>
      <c r="G309" s="22"/>
      <c r="H309" s="22"/>
      <c r="I309" s="22"/>
      <c r="J309" s="22"/>
      <c r="K309" s="22"/>
      <c r="L309" s="22"/>
      <c r="M309" s="17">
        <f t="shared" si="4"/>
        <v>0</v>
      </c>
      <c r="N309" s="18" t="s">
        <v>22</v>
      </c>
      <c r="O309" s="23"/>
      <c r="P309" s="23"/>
    </row>
    <row r="310" spans="1:16" x14ac:dyDescent="0.25">
      <c r="A310" s="14">
        <v>304</v>
      </c>
      <c r="B310" s="15" t="s">
        <v>504</v>
      </c>
      <c r="C310" s="14" t="s">
        <v>505</v>
      </c>
      <c r="D310" s="16"/>
      <c r="E310" s="16">
        <v>29000</v>
      </c>
      <c r="F310" s="16">
        <f>42400+132000</f>
        <v>174400</v>
      </c>
      <c r="G310" s="16"/>
      <c r="H310" s="16">
        <v>42000</v>
      </c>
      <c r="I310" s="16"/>
      <c r="J310" s="16"/>
      <c r="K310" s="16">
        <v>8900</v>
      </c>
      <c r="L310" s="16">
        <v>29800</v>
      </c>
      <c r="M310" s="17">
        <f t="shared" si="4"/>
        <v>284100</v>
      </c>
      <c r="N310" s="18" t="s">
        <v>22</v>
      </c>
      <c r="O310" s="23"/>
      <c r="P310" s="23"/>
    </row>
    <row r="311" spans="1:16" x14ac:dyDescent="0.25">
      <c r="A311" s="14">
        <v>305</v>
      </c>
      <c r="B311" s="15" t="s">
        <v>506</v>
      </c>
      <c r="C311" s="20" t="s">
        <v>507</v>
      </c>
      <c r="D311" s="16"/>
      <c r="E311" s="16"/>
      <c r="F311" s="16"/>
      <c r="G311" s="16">
        <v>62900</v>
      </c>
      <c r="H311" s="16"/>
      <c r="I311" s="16"/>
      <c r="J311" s="16">
        <f>130000+28200</f>
        <v>158200</v>
      </c>
      <c r="K311" s="16">
        <v>17300</v>
      </c>
      <c r="L311" s="16"/>
      <c r="M311" s="17">
        <f t="shared" si="4"/>
        <v>238400</v>
      </c>
      <c r="N311" s="18" t="s">
        <v>22</v>
      </c>
      <c r="O311" s="23"/>
      <c r="P311" s="23"/>
    </row>
    <row r="312" spans="1:16" x14ac:dyDescent="0.25">
      <c r="A312" s="14">
        <v>306</v>
      </c>
      <c r="B312" s="15" t="s">
        <v>508</v>
      </c>
      <c r="C312" s="14" t="s">
        <v>509</v>
      </c>
      <c r="D312" s="16"/>
      <c r="E312" s="16"/>
      <c r="F312" s="16">
        <v>340000</v>
      </c>
      <c r="G312" s="16"/>
      <c r="H312" s="16"/>
      <c r="I312" s="16"/>
      <c r="J312" s="16"/>
      <c r="K312" s="16"/>
      <c r="L312" s="16"/>
      <c r="M312" s="17">
        <f t="shared" si="4"/>
        <v>340000</v>
      </c>
      <c r="N312" s="18" t="s">
        <v>22</v>
      </c>
      <c r="O312" s="23"/>
      <c r="P312" s="23"/>
    </row>
    <row r="313" spans="1:16" x14ac:dyDescent="0.25">
      <c r="A313" s="14">
        <v>307</v>
      </c>
      <c r="B313" s="15" t="s">
        <v>510</v>
      </c>
      <c r="C313" s="14" t="s">
        <v>511</v>
      </c>
      <c r="D313" s="16"/>
      <c r="E313" s="16">
        <f>182100+172200-9200</f>
        <v>345100</v>
      </c>
      <c r="F313" s="16"/>
      <c r="G313" s="16"/>
      <c r="H313" s="16"/>
      <c r="I313" s="16"/>
      <c r="J313" s="16">
        <v>15400</v>
      </c>
      <c r="K313" s="16"/>
      <c r="L313" s="16"/>
      <c r="M313" s="17">
        <f t="shared" si="4"/>
        <v>360500</v>
      </c>
      <c r="N313" s="18" t="s">
        <v>22</v>
      </c>
      <c r="O313" s="23"/>
      <c r="P313" s="23"/>
    </row>
    <row r="314" spans="1:16" x14ac:dyDescent="0.25">
      <c r="A314" s="14">
        <v>308</v>
      </c>
      <c r="B314" s="15" t="s">
        <v>512</v>
      </c>
      <c r="C314" s="14" t="s">
        <v>513</v>
      </c>
      <c r="D314" s="16"/>
      <c r="E314" s="16">
        <v>20500</v>
      </c>
      <c r="F314" s="16"/>
      <c r="G314" s="16"/>
      <c r="H314" s="16"/>
      <c r="I314" s="16">
        <v>5500</v>
      </c>
      <c r="J314" s="16"/>
      <c r="K314" s="16"/>
      <c r="L314" s="16"/>
      <c r="M314" s="17">
        <f t="shared" si="4"/>
        <v>26000</v>
      </c>
      <c r="N314" s="18" t="s">
        <v>22</v>
      </c>
      <c r="O314" s="23"/>
      <c r="P314" s="23"/>
    </row>
    <row r="315" spans="1:16" x14ac:dyDescent="0.25">
      <c r="A315" s="14">
        <v>309</v>
      </c>
      <c r="B315" s="15" t="s">
        <v>514</v>
      </c>
      <c r="C315" s="14">
        <v>963378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7">
        <f t="shared" si="4"/>
        <v>0</v>
      </c>
      <c r="N315" s="18" t="s">
        <v>22</v>
      </c>
      <c r="O315" s="23"/>
      <c r="P315" s="23"/>
    </row>
    <row r="316" spans="1:16" x14ac:dyDescent="0.25">
      <c r="A316" s="14">
        <v>310</v>
      </c>
      <c r="B316" s="15" t="s">
        <v>515</v>
      </c>
      <c r="C316" s="20">
        <v>963668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7">
        <f t="shared" si="4"/>
        <v>0</v>
      </c>
      <c r="N316" s="18" t="s">
        <v>22</v>
      </c>
      <c r="O316" s="23"/>
      <c r="P316" s="23"/>
    </row>
    <row r="317" spans="1:16" x14ac:dyDescent="0.25">
      <c r="A317" s="14">
        <v>311</v>
      </c>
      <c r="B317" s="15" t="s">
        <v>516</v>
      </c>
      <c r="C317" s="14" t="s">
        <v>517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7">
        <f t="shared" si="4"/>
        <v>0</v>
      </c>
      <c r="N317" s="18" t="s">
        <v>22</v>
      </c>
      <c r="O317" s="23"/>
      <c r="P317" s="23"/>
    </row>
    <row r="318" spans="1:16" x14ac:dyDescent="0.25">
      <c r="A318" s="14">
        <v>312</v>
      </c>
      <c r="B318" s="15" t="s">
        <v>518</v>
      </c>
      <c r="C318" s="14" t="s">
        <v>519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7">
        <f t="shared" si="4"/>
        <v>0</v>
      </c>
      <c r="N318" s="18" t="s">
        <v>22</v>
      </c>
      <c r="O318" s="23"/>
      <c r="P318" s="23"/>
    </row>
    <row r="319" spans="1:16" x14ac:dyDescent="0.25">
      <c r="A319" s="14">
        <v>313</v>
      </c>
      <c r="B319" s="15" t="s">
        <v>520</v>
      </c>
      <c r="C319" s="14" t="s">
        <v>521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7">
        <f t="shared" si="4"/>
        <v>0</v>
      </c>
      <c r="N319" s="18" t="s">
        <v>22</v>
      </c>
      <c r="O319" s="23"/>
      <c r="P319" s="23"/>
    </row>
    <row r="320" spans="1:16" x14ac:dyDescent="0.25">
      <c r="A320" s="14">
        <v>314</v>
      </c>
      <c r="B320" s="15" t="s">
        <v>522</v>
      </c>
      <c r="C320" s="14" t="s">
        <v>523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7">
        <f t="shared" si="4"/>
        <v>0</v>
      </c>
      <c r="N320" s="18" t="s">
        <v>22</v>
      </c>
      <c r="O320" s="23"/>
      <c r="P320" s="23"/>
    </row>
    <row r="321" spans="1:16" x14ac:dyDescent="0.25">
      <c r="A321" s="14">
        <v>315</v>
      </c>
      <c r="B321" s="15" t="s">
        <v>524</v>
      </c>
      <c r="C321" s="20" t="s">
        <v>525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7">
        <f t="shared" si="4"/>
        <v>0</v>
      </c>
      <c r="N321" s="18" t="s">
        <v>22</v>
      </c>
      <c r="O321" s="23"/>
      <c r="P321" s="23"/>
    </row>
    <row r="322" spans="1:16" x14ac:dyDescent="0.25">
      <c r="A322" s="14">
        <v>316</v>
      </c>
      <c r="B322" s="15" t="s">
        <v>526</v>
      </c>
      <c r="C322" s="14" t="s">
        <v>527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7">
        <f t="shared" si="4"/>
        <v>0</v>
      </c>
      <c r="N322" s="18" t="s">
        <v>22</v>
      </c>
      <c r="O322" s="23"/>
      <c r="P322" s="23"/>
    </row>
    <row r="323" spans="1:16" x14ac:dyDescent="0.25">
      <c r="A323" s="14">
        <v>317</v>
      </c>
      <c r="B323" s="15" t="s">
        <v>528</v>
      </c>
      <c r="C323" s="14" t="s">
        <v>529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7">
        <f t="shared" si="4"/>
        <v>0</v>
      </c>
      <c r="N323" s="18" t="s">
        <v>22</v>
      </c>
      <c r="O323" s="23"/>
      <c r="P323" s="23"/>
    </row>
    <row r="324" spans="1:16" x14ac:dyDescent="0.25">
      <c r="A324" s="14">
        <v>318</v>
      </c>
      <c r="B324" s="15" t="s">
        <v>530</v>
      </c>
      <c r="C324" s="14" t="s">
        <v>531</v>
      </c>
      <c r="D324" s="16">
        <v>18800</v>
      </c>
      <c r="E324" s="16"/>
      <c r="F324" s="16">
        <v>17450</v>
      </c>
      <c r="G324" s="16"/>
      <c r="H324" s="16"/>
      <c r="I324" s="16"/>
      <c r="J324" s="16"/>
      <c r="K324" s="16"/>
      <c r="L324" s="16"/>
      <c r="M324" s="17">
        <f t="shared" si="4"/>
        <v>36250</v>
      </c>
      <c r="N324" s="18" t="s">
        <v>22</v>
      </c>
      <c r="O324" s="23"/>
      <c r="P324" s="23"/>
    </row>
    <row r="325" spans="1:16" x14ac:dyDescent="0.25">
      <c r="A325" s="14">
        <v>319</v>
      </c>
      <c r="B325" s="15" t="s">
        <v>532</v>
      </c>
      <c r="C325" s="20">
        <v>964050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7">
        <f t="shared" si="4"/>
        <v>0</v>
      </c>
      <c r="N325" s="18" t="s">
        <v>22</v>
      </c>
      <c r="O325" s="23"/>
      <c r="P325" s="23"/>
    </row>
    <row r="326" spans="1:16" x14ac:dyDescent="0.25">
      <c r="A326" s="14">
        <v>320</v>
      </c>
      <c r="B326" s="15" t="s">
        <v>533</v>
      </c>
      <c r="C326" s="20">
        <v>964065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7">
        <f t="shared" si="4"/>
        <v>0</v>
      </c>
      <c r="N326" s="18" t="s">
        <v>22</v>
      </c>
      <c r="O326" s="23"/>
      <c r="P326" s="23"/>
    </row>
    <row r="327" spans="1:16" x14ac:dyDescent="0.25">
      <c r="A327" s="14">
        <v>321</v>
      </c>
      <c r="B327" s="15" t="s">
        <v>534</v>
      </c>
      <c r="C327" s="14" t="s">
        <v>535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7">
        <f t="shared" ref="M327:M390" si="5">SUM(D327:L327)</f>
        <v>0</v>
      </c>
      <c r="N327" s="18" t="s">
        <v>22</v>
      </c>
      <c r="O327" s="23"/>
      <c r="P327" s="23"/>
    </row>
    <row r="328" spans="1:16" x14ac:dyDescent="0.25">
      <c r="A328" s="14">
        <v>322</v>
      </c>
      <c r="B328" s="15" t="s">
        <v>536</v>
      </c>
      <c r="C328" s="20">
        <v>970174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7">
        <f t="shared" si="5"/>
        <v>0</v>
      </c>
      <c r="N328" s="18" t="s">
        <v>22</v>
      </c>
      <c r="O328" s="23"/>
      <c r="P328" s="23"/>
    </row>
    <row r="329" spans="1:16" x14ac:dyDescent="0.25">
      <c r="A329" s="14">
        <v>323</v>
      </c>
      <c r="B329" s="15" t="s">
        <v>537</v>
      </c>
      <c r="C329" s="14" t="s">
        <v>538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7">
        <f t="shared" si="5"/>
        <v>0</v>
      </c>
      <c r="N329" s="18" t="s">
        <v>22</v>
      </c>
      <c r="O329" s="23"/>
      <c r="P329" s="23"/>
    </row>
    <row r="330" spans="1:16" x14ac:dyDescent="0.25">
      <c r="A330" s="14">
        <v>324</v>
      </c>
      <c r="B330" s="15" t="s">
        <v>539</v>
      </c>
      <c r="C330" s="20">
        <v>970196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7">
        <f t="shared" si="5"/>
        <v>0</v>
      </c>
      <c r="N330" s="18" t="s">
        <v>22</v>
      </c>
      <c r="O330" s="23"/>
      <c r="P330" s="23"/>
    </row>
    <row r="331" spans="1:16" x14ac:dyDescent="0.25">
      <c r="A331" s="14">
        <v>325</v>
      </c>
      <c r="B331" s="15" t="s">
        <v>540</v>
      </c>
      <c r="C331" s="20">
        <v>970337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7">
        <f t="shared" si="5"/>
        <v>0</v>
      </c>
      <c r="N331" s="18" t="s">
        <v>22</v>
      </c>
      <c r="O331" s="23"/>
      <c r="P331" s="23"/>
    </row>
    <row r="332" spans="1:16" x14ac:dyDescent="0.25">
      <c r="A332" s="14">
        <v>326</v>
      </c>
      <c r="B332" s="15" t="s">
        <v>541</v>
      </c>
      <c r="C332" s="14" t="s">
        <v>542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7">
        <f t="shared" si="5"/>
        <v>0</v>
      </c>
      <c r="N332" s="18" t="s">
        <v>22</v>
      </c>
      <c r="O332" s="23"/>
      <c r="P332" s="23"/>
    </row>
    <row r="333" spans="1:16" x14ac:dyDescent="0.25">
      <c r="A333" s="14">
        <v>327</v>
      </c>
      <c r="B333" s="15" t="s">
        <v>543</v>
      </c>
      <c r="C333" s="14" t="s">
        <v>544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7">
        <f t="shared" si="5"/>
        <v>0</v>
      </c>
      <c r="N333" s="18" t="s">
        <v>22</v>
      </c>
      <c r="O333" s="23"/>
      <c r="P333" s="23"/>
    </row>
    <row r="334" spans="1:16" x14ac:dyDescent="0.25">
      <c r="A334" s="14">
        <v>328</v>
      </c>
      <c r="B334" s="15" t="s">
        <v>545</v>
      </c>
      <c r="C334" s="14" t="s">
        <v>546</v>
      </c>
      <c r="D334" s="16"/>
      <c r="E334" s="16"/>
      <c r="F334" s="16"/>
      <c r="G334" s="16"/>
      <c r="H334" s="16">
        <v>340000</v>
      </c>
      <c r="I334" s="16"/>
      <c r="J334" s="16"/>
      <c r="K334" s="16"/>
      <c r="L334" s="16"/>
      <c r="M334" s="17">
        <f t="shared" si="5"/>
        <v>340000</v>
      </c>
      <c r="N334" s="18" t="s">
        <v>22</v>
      </c>
      <c r="O334" s="23"/>
      <c r="P334" s="23"/>
    </row>
    <row r="335" spans="1:16" x14ac:dyDescent="0.25">
      <c r="A335" s="14">
        <v>329</v>
      </c>
      <c r="B335" s="15" t="s">
        <v>547</v>
      </c>
      <c r="C335" s="14" t="s">
        <v>548</v>
      </c>
      <c r="D335" s="16"/>
      <c r="E335" s="16"/>
      <c r="F335" s="16">
        <v>10700</v>
      </c>
      <c r="G335" s="16"/>
      <c r="H335" s="16">
        <v>10700</v>
      </c>
      <c r="I335" s="16"/>
      <c r="J335" s="16"/>
      <c r="K335" s="16"/>
      <c r="L335" s="16">
        <v>10700</v>
      </c>
      <c r="M335" s="17">
        <f t="shared" si="5"/>
        <v>32100</v>
      </c>
      <c r="N335" s="18" t="s">
        <v>22</v>
      </c>
      <c r="O335" s="23"/>
      <c r="P335" s="23"/>
    </row>
    <row r="336" spans="1:16" x14ac:dyDescent="0.25">
      <c r="A336" s="14">
        <v>330</v>
      </c>
      <c r="B336" s="15" t="s">
        <v>549</v>
      </c>
      <c r="C336" s="14" t="s">
        <v>550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7">
        <f t="shared" si="5"/>
        <v>0</v>
      </c>
      <c r="N336" s="18" t="s">
        <v>22</v>
      </c>
      <c r="O336" s="23"/>
      <c r="P336" s="23"/>
    </row>
    <row r="337" spans="1:16" x14ac:dyDescent="0.25">
      <c r="A337" s="14">
        <v>331</v>
      </c>
      <c r="B337" s="15" t="s">
        <v>551</v>
      </c>
      <c r="C337" s="14" t="s">
        <v>552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7">
        <f t="shared" si="5"/>
        <v>0</v>
      </c>
      <c r="N337" s="18" t="s">
        <v>22</v>
      </c>
      <c r="O337" s="23"/>
      <c r="P337" s="23"/>
    </row>
    <row r="338" spans="1:16" x14ac:dyDescent="0.25">
      <c r="A338" s="14">
        <v>332</v>
      </c>
      <c r="B338" s="15" t="s">
        <v>553</v>
      </c>
      <c r="C338" s="20">
        <v>971048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7">
        <f t="shared" si="5"/>
        <v>0</v>
      </c>
      <c r="N338" s="18" t="s">
        <v>22</v>
      </c>
      <c r="O338" s="23"/>
      <c r="P338" s="23"/>
    </row>
    <row r="339" spans="1:16" x14ac:dyDescent="0.25">
      <c r="A339" s="14">
        <v>333</v>
      </c>
      <c r="B339" s="15" t="s">
        <v>554</v>
      </c>
      <c r="C339" s="14" t="s">
        <v>555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7">
        <f t="shared" si="5"/>
        <v>0</v>
      </c>
      <c r="N339" s="18" t="s">
        <v>22</v>
      </c>
      <c r="O339" s="23"/>
      <c r="P339" s="23"/>
    </row>
    <row r="340" spans="1:16" x14ac:dyDescent="0.25">
      <c r="A340" s="14">
        <v>334</v>
      </c>
      <c r="B340" s="15" t="s">
        <v>556</v>
      </c>
      <c r="C340" s="20">
        <v>971236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7">
        <f t="shared" si="5"/>
        <v>0</v>
      </c>
      <c r="N340" s="18" t="s">
        <v>22</v>
      </c>
      <c r="O340" s="23"/>
      <c r="P340" s="23"/>
    </row>
    <row r="341" spans="1:16" x14ac:dyDescent="0.25">
      <c r="A341" s="14">
        <v>335</v>
      </c>
      <c r="B341" s="15" t="s">
        <v>557</v>
      </c>
      <c r="C341" s="20" t="s">
        <v>558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7">
        <f t="shared" si="5"/>
        <v>0</v>
      </c>
      <c r="N341" s="18" t="s">
        <v>22</v>
      </c>
      <c r="O341" s="23"/>
      <c r="P341" s="23"/>
    </row>
    <row r="342" spans="1:16" x14ac:dyDescent="0.25">
      <c r="A342" s="14">
        <v>336</v>
      </c>
      <c r="B342" s="15" t="s">
        <v>559</v>
      </c>
      <c r="C342" s="20">
        <v>971302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7">
        <f t="shared" si="5"/>
        <v>0</v>
      </c>
      <c r="N342" s="18" t="s">
        <v>22</v>
      </c>
      <c r="O342" s="23"/>
      <c r="P342" s="23"/>
    </row>
    <row r="343" spans="1:16" x14ac:dyDescent="0.25">
      <c r="A343" s="14">
        <v>337</v>
      </c>
      <c r="B343" s="15" t="s">
        <v>560</v>
      </c>
      <c r="C343" s="20" t="s">
        <v>561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7">
        <f t="shared" si="5"/>
        <v>0</v>
      </c>
      <c r="N343" s="18" t="s">
        <v>22</v>
      </c>
      <c r="O343" s="23"/>
      <c r="P343" s="23"/>
    </row>
    <row r="344" spans="1:16" x14ac:dyDescent="0.25">
      <c r="A344" s="14">
        <v>338</v>
      </c>
      <c r="B344" s="15" t="s">
        <v>562</v>
      </c>
      <c r="C344" s="14" t="s">
        <v>563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7">
        <f t="shared" si="5"/>
        <v>0</v>
      </c>
      <c r="N344" s="18" t="s">
        <v>22</v>
      </c>
      <c r="O344" s="23"/>
      <c r="P344" s="23"/>
    </row>
    <row r="345" spans="1:16" x14ac:dyDescent="0.25">
      <c r="A345" s="14">
        <v>339</v>
      </c>
      <c r="B345" s="15" t="s">
        <v>564</v>
      </c>
      <c r="C345" s="14" t="s">
        <v>565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7">
        <f t="shared" si="5"/>
        <v>0</v>
      </c>
      <c r="N345" s="18" t="s">
        <v>22</v>
      </c>
      <c r="O345" s="23"/>
      <c r="P345" s="23"/>
    </row>
    <row r="346" spans="1:16" x14ac:dyDescent="0.25">
      <c r="A346" s="14">
        <v>340</v>
      </c>
      <c r="B346" s="15" t="s">
        <v>566</v>
      </c>
      <c r="C346" s="14" t="s">
        <v>567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7">
        <f t="shared" si="5"/>
        <v>0</v>
      </c>
      <c r="N346" s="18" t="s">
        <v>22</v>
      </c>
      <c r="O346" s="23"/>
      <c r="P346" s="23"/>
    </row>
    <row r="347" spans="1:16" x14ac:dyDescent="0.25">
      <c r="A347" s="14">
        <v>341</v>
      </c>
      <c r="B347" s="15" t="s">
        <v>568</v>
      </c>
      <c r="C347" s="20">
        <v>971769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7">
        <f t="shared" si="5"/>
        <v>0</v>
      </c>
      <c r="N347" s="18" t="s">
        <v>22</v>
      </c>
      <c r="O347" s="23"/>
      <c r="P347" s="23"/>
    </row>
    <row r="348" spans="1:16" x14ac:dyDescent="0.25">
      <c r="A348" s="14">
        <v>342</v>
      </c>
      <c r="B348" s="15" t="s">
        <v>569</v>
      </c>
      <c r="C348" s="20">
        <v>971990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7">
        <f t="shared" si="5"/>
        <v>0</v>
      </c>
      <c r="N348" s="18" t="s">
        <v>22</v>
      </c>
      <c r="O348" s="23"/>
      <c r="P348" s="23"/>
    </row>
    <row r="349" spans="1:16" x14ac:dyDescent="0.25">
      <c r="A349" s="14">
        <v>343</v>
      </c>
      <c r="B349" s="15" t="s">
        <v>570</v>
      </c>
      <c r="C349" s="14" t="s">
        <v>571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7">
        <f t="shared" si="5"/>
        <v>0</v>
      </c>
      <c r="N349" s="18" t="s">
        <v>22</v>
      </c>
      <c r="O349" s="23"/>
      <c r="P349" s="23"/>
    </row>
    <row r="350" spans="1:16" x14ac:dyDescent="0.25">
      <c r="A350" s="14">
        <v>344</v>
      </c>
      <c r="B350" s="15" t="s">
        <v>572</v>
      </c>
      <c r="C350" s="14">
        <v>972239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7">
        <f t="shared" si="5"/>
        <v>0</v>
      </c>
      <c r="N350" s="18" t="s">
        <v>22</v>
      </c>
      <c r="O350" s="23"/>
      <c r="P350" s="23"/>
    </row>
    <row r="351" spans="1:16" x14ac:dyDescent="0.25">
      <c r="A351" s="14">
        <v>345</v>
      </c>
      <c r="B351" s="15" t="s">
        <v>573</v>
      </c>
      <c r="C351" s="14" t="s">
        <v>574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7">
        <f t="shared" si="5"/>
        <v>0</v>
      </c>
      <c r="N351" s="18" t="s">
        <v>22</v>
      </c>
      <c r="O351" s="23"/>
      <c r="P351" s="23"/>
    </row>
    <row r="352" spans="1:16" x14ac:dyDescent="0.25">
      <c r="A352" s="14">
        <v>346</v>
      </c>
      <c r="B352" s="15" t="s">
        <v>575</v>
      </c>
      <c r="C352" s="14" t="s">
        <v>576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7">
        <f t="shared" si="5"/>
        <v>0</v>
      </c>
      <c r="N352" s="18" t="s">
        <v>22</v>
      </c>
      <c r="O352" s="23"/>
      <c r="P352" s="23"/>
    </row>
    <row r="353" spans="1:16" x14ac:dyDescent="0.25">
      <c r="A353" s="14">
        <v>347</v>
      </c>
      <c r="B353" s="15" t="s">
        <v>577</v>
      </c>
      <c r="C353" s="14">
        <v>972948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7">
        <f t="shared" si="5"/>
        <v>0</v>
      </c>
      <c r="N353" s="18" t="s">
        <v>22</v>
      </c>
      <c r="O353" s="23"/>
      <c r="P353" s="23"/>
    </row>
    <row r="354" spans="1:16" x14ac:dyDescent="0.25">
      <c r="A354" s="14">
        <v>348</v>
      </c>
      <c r="B354" s="15" t="s">
        <v>578</v>
      </c>
      <c r="C354" s="14" t="s">
        <v>579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7">
        <f t="shared" si="5"/>
        <v>0</v>
      </c>
      <c r="N354" s="18" t="s">
        <v>22</v>
      </c>
      <c r="O354" s="23"/>
      <c r="P354" s="23"/>
    </row>
    <row r="355" spans="1:16" x14ac:dyDescent="0.25">
      <c r="A355" s="14">
        <v>349</v>
      </c>
      <c r="B355" s="15" t="s">
        <v>580</v>
      </c>
      <c r="C355" s="14">
        <v>973101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7">
        <f t="shared" si="5"/>
        <v>0</v>
      </c>
      <c r="N355" s="18" t="s">
        <v>22</v>
      </c>
      <c r="O355" s="23"/>
      <c r="P355" s="23"/>
    </row>
    <row r="356" spans="1:16" x14ac:dyDescent="0.25">
      <c r="A356" s="14">
        <v>350</v>
      </c>
      <c r="B356" s="15" t="s">
        <v>581</v>
      </c>
      <c r="C356" s="20" t="s">
        <v>582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7">
        <f t="shared" si="5"/>
        <v>0</v>
      </c>
      <c r="N356" s="18" t="s">
        <v>22</v>
      </c>
      <c r="O356" s="23"/>
      <c r="P356" s="23"/>
    </row>
    <row r="357" spans="1:16" x14ac:dyDescent="0.25">
      <c r="A357" s="14">
        <v>351</v>
      </c>
      <c r="B357" s="15" t="s">
        <v>583</v>
      </c>
      <c r="C357" s="20">
        <v>973145</v>
      </c>
      <c r="D357" s="16">
        <v>165000</v>
      </c>
      <c r="E357" s="16">
        <f>255900-6800</f>
        <v>249100</v>
      </c>
      <c r="F357" s="16"/>
      <c r="G357" s="16"/>
      <c r="H357" s="16"/>
      <c r="I357" s="16"/>
      <c r="J357" s="16"/>
      <c r="K357" s="16"/>
      <c r="L357" s="16"/>
      <c r="M357" s="17">
        <f t="shared" si="5"/>
        <v>414100</v>
      </c>
      <c r="N357" s="18" t="s">
        <v>22</v>
      </c>
      <c r="O357" s="23"/>
      <c r="P357" s="23"/>
    </row>
    <row r="358" spans="1:16" x14ac:dyDescent="0.25">
      <c r="A358" s="14">
        <v>352</v>
      </c>
      <c r="B358" s="15" t="s">
        <v>584</v>
      </c>
      <c r="C358" s="20" t="s">
        <v>585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7">
        <f t="shared" si="5"/>
        <v>0</v>
      </c>
      <c r="N358" s="18" t="s">
        <v>22</v>
      </c>
      <c r="O358" s="23"/>
      <c r="P358" s="23"/>
    </row>
    <row r="359" spans="1:16" x14ac:dyDescent="0.25">
      <c r="A359" s="14">
        <v>353</v>
      </c>
      <c r="B359" s="15" t="s">
        <v>586</v>
      </c>
      <c r="C359" s="20">
        <v>973171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7">
        <f t="shared" si="5"/>
        <v>0</v>
      </c>
      <c r="N359" s="18" t="s">
        <v>22</v>
      </c>
      <c r="O359" s="23"/>
      <c r="P359" s="23"/>
    </row>
    <row r="360" spans="1:16" x14ac:dyDescent="0.25">
      <c r="A360" s="14">
        <v>354</v>
      </c>
      <c r="B360" s="15" t="s">
        <v>587</v>
      </c>
      <c r="C360" s="20">
        <v>973179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7">
        <f t="shared" si="5"/>
        <v>0</v>
      </c>
      <c r="N360" s="18" t="s">
        <v>22</v>
      </c>
      <c r="O360" s="23"/>
      <c r="P360" s="23"/>
    </row>
    <row r="361" spans="1:16" x14ac:dyDescent="0.25">
      <c r="A361" s="14">
        <v>355</v>
      </c>
      <c r="B361" s="15" t="s">
        <v>588</v>
      </c>
      <c r="C361" s="14" t="s">
        <v>589</v>
      </c>
      <c r="D361" s="16"/>
      <c r="E361" s="16"/>
      <c r="F361" s="16"/>
      <c r="G361" s="16"/>
      <c r="H361" s="16"/>
      <c r="I361" s="16"/>
      <c r="J361" s="16"/>
      <c r="K361" s="16">
        <f>224000-4150</f>
        <v>219850</v>
      </c>
      <c r="L361" s="16"/>
      <c r="M361" s="17">
        <f t="shared" si="5"/>
        <v>219850</v>
      </c>
      <c r="N361" s="18" t="s">
        <v>22</v>
      </c>
      <c r="O361" s="23"/>
      <c r="P361" s="23"/>
    </row>
    <row r="362" spans="1:16" x14ac:dyDescent="0.25">
      <c r="A362" s="14">
        <v>356</v>
      </c>
      <c r="B362" s="15" t="s">
        <v>590</v>
      </c>
      <c r="C362" s="20">
        <v>973204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7">
        <f t="shared" si="5"/>
        <v>0</v>
      </c>
      <c r="N362" s="18" t="s">
        <v>22</v>
      </c>
      <c r="O362" s="23"/>
      <c r="P362" s="23"/>
    </row>
    <row r="363" spans="1:16" x14ac:dyDescent="0.25">
      <c r="A363" s="14">
        <v>357</v>
      </c>
      <c r="B363" s="15" t="s">
        <v>591</v>
      </c>
      <c r="C363" s="20">
        <v>973215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7">
        <f t="shared" si="5"/>
        <v>0</v>
      </c>
      <c r="N363" s="18" t="s">
        <v>22</v>
      </c>
      <c r="O363" s="23"/>
      <c r="P363" s="23"/>
    </row>
    <row r="364" spans="1:16" x14ac:dyDescent="0.25">
      <c r="A364" s="14">
        <v>358</v>
      </c>
      <c r="B364" s="15" t="s">
        <v>592</v>
      </c>
      <c r="C364" s="20">
        <v>973261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7">
        <f t="shared" si="5"/>
        <v>0</v>
      </c>
      <c r="N364" s="18" t="s">
        <v>22</v>
      </c>
      <c r="O364" s="23"/>
      <c r="P364" s="23"/>
    </row>
    <row r="365" spans="1:16" x14ac:dyDescent="0.25">
      <c r="A365" s="14">
        <v>359</v>
      </c>
      <c r="B365" s="15" t="s">
        <v>593</v>
      </c>
      <c r="C365" s="20">
        <v>973267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7">
        <f t="shared" si="5"/>
        <v>0</v>
      </c>
      <c r="N365" s="18" t="s">
        <v>22</v>
      </c>
      <c r="O365" s="23"/>
      <c r="P365" s="23"/>
    </row>
    <row r="366" spans="1:16" x14ac:dyDescent="0.25">
      <c r="A366" s="14">
        <v>360</v>
      </c>
      <c r="B366" s="15" t="s">
        <v>594</v>
      </c>
      <c r="C366" s="14" t="s">
        <v>595</v>
      </c>
      <c r="D366" s="16"/>
      <c r="E366" s="16"/>
      <c r="F366" s="16"/>
      <c r="G366" s="16"/>
      <c r="H366" s="16"/>
      <c r="I366" s="16">
        <v>58100</v>
      </c>
      <c r="J366" s="16"/>
      <c r="K366" s="16"/>
      <c r="L366" s="16"/>
      <c r="M366" s="17">
        <f t="shared" si="5"/>
        <v>58100</v>
      </c>
      <c r="N366" s="18" t="s">
        <v>22</v>
      </c>
      <c r="O366" s="23"/>
      <c r="P366" s="23"/>
    </row>
    <row r="367" spans="1:16" x14ac:dyDescent="0.25">
      <c r="A367" s="14">
        <v>361</v>
      </c>
      <c r="B367" s="15" t="s">
        <v>596</v>
      </c>
      <c r="C367" s="14" t="s">
        <v>597</v>
      </c>
      <c r="D367" s="16">
        <v>23800</v>
      </c>
      <c r="E367" s="16">
        <v>11500</v>
      </c>
      <c r="F367" s="16"/>
      <c r="G367" s="16"/>
      <c r="H367" s="16"/>
      <c r="I367" s="16"/>
      <c r="J367" s="16"/>
      <c r="K367" s="16"/>
      <c r="L367" s="16"/>
      <c r="M367" s="17">
        <f t="shared" si="5"/>
        <v>35300</v>
      </c>
      <c r="N367" s="18" t="s">
        <v>22</v>
      </c>
      <c r="O367" s="23"/>
      <c r="P367" s="23"/>
    </row>
    <row r="368" spans="1:16" x14ac:dyDescent="0.25">
      <c r="A368" s="14">
        <v>362</v>
      </c>
      <c r="B368" s="15" t="s">
        <v>598</v>
      </c>
      <c r="C368" s="20">
        <v>973405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7">
        <f t="shared" si="5"/>
        <v>0</v>
      </c>
      <c r="N368" s="18" t="s">
        <v>22</v>
      </c>
      <c r="O368" s="23"/>
      <c r="P368" s="23"/>
    </row>
    <row r="369" spans="1:16" x14ac:dyDescent="0.25">
      <c r="A369" s="14">
        <v>363</v>
      </c>
      <c r="B369" s="15" t="s">
        <v>599</v>
      </c>
      <c r="C369" s="20">
        <v>973414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7">
        <f t="shared" si="5"/>
        <v>0</v>
      </c>
      <c r="N369" s="18" t="s">
        <v>22</v>
      </c>
      <c r="O369" s="23"/>
      <c r="P369" s="23"/>
    </row>
    <row r="370" spans="1:16" x14ac:dyDescent="0.25">
      <c r="A370" s="14">
        <v>364</v>
      </c>
      <c r="B370" s="15" t="s">
        <v>600</v>
      </c>
      <c r="C370" s="20">
        <v>973505</v>
      </c>
      <c r="D370" s="16"/>
      <c r="E370" s="16"/>
      <c r="F370" s="16"/>
      <c r="G370" s="16">
        <f>103900-5300</f>
        <v>98600</v>
      </c>
      <c r="H370" s="16"/>
      <c r="I370" s="16"/>
      <c r="J370" s="16"/>
      <c r="K370" s="16"/>
      <c r="L370" s="16"/>
      <c r="M370" s="17">
        <f t="shared" si="5"/>
        <v>98600</v>
      </c>
      <c r="N370" s="18" t="s">
        <v>22</v>
      </c>
      <c r="O370" s="23"/>
      <c r="P370" s="23"/>
    </row>
    <row r="371" spans="1:16" x14ac:dyDescent="0.25">
      <c r="A371" s="14">
        <v>365</v>
      </c>
      <c r="B371" s="15" t="s">
        <v>601</v>
      </c>
      <c r="C371" s="14" t="s">
        <v>602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7">
        <f t="shared" si="5"/>
        <v>0</v>
      </c>
      <c r="N371" s="18" t="s">
        <v>22</v>
      </c>
      <c r="O371" s="23"/>
      <c r="P371" s="23"/>
    </row>
    <row r="372" spans="1:16" x14ac:dyDescent="0.25">
      <c r="A372" s="14">
        <v>366</v>
      </c>
      <c r="B372" s="15" t="s">
        <v>603</v>
      </c>
      <c r="C372" s="14">
        <v>973672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7">
        <f t="shared" si="5"/>
        <v>0</v>
      </c>
      <c r="N372" s="18" t="s">
        <v>22</v>
      </c>
      <c r="O372" s="23"/>
      <c r="P372" s="23"/>
    </row>
    <row r="373" spans="1:16" x14ac:dyDescent="0.25">
      <c r="A373" s="14">
        <v>367</v>
      </c>
      <c r="B373" s="15" t="s">
        <v>604</v>
      </c>
      <c r="C373" s="14" t="s">
        <v>605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7">
        <f t="shared" si="5"/>
        <v>0</v>
      </c>
      <c r="N373" s="18" t="s">
        <v>22</v>
      </c>
      <c r="O373" s="23"/>
      <c r="P373" s="23"/>
    </row>
    <row r="374" spans="1:16" x14ac:dyDescent="0.25">
      <c r="A374" s="14">
        <v>368</v>
      </c>
      <c r="B374" s="15" t="s">
        <v>606</v>
      </c>
      <c r="C374" s="14" t="s">
        <v>607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7">
        <f t="shared" si="5"/>
        <v>0</v>
      </c>
      <c r="N374" s="18" t="s">
        <v>22</v>
      </c>
      <c r="O374" s="23"/>
      <c r="P374" s="23"/>
    </row>
    <row r="375" spans="1:16" x14ac:dyDescent="0.25">
      <c r="A375" s="14">
        <v>369</v>
      </c>
      <c r="B375" s="15" t="s">
        <v>608</v>
      </c>
      <c r="C375" s="20">
        <v>973821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7">
        <f t="shared" si="5"/>
        <v>0</v>
      </c>
      <c r="N375" s="18" t="s">
        <v>22</v>
      </c>
      <c r="O375" s="23"/>
      <c r="P375" s="23"/>
    </row>
    <row r="376" spans="1:16" x14ac:dyDescent="0.25">
      <c r="A376" s="14">
        <v>370</v>
      </c>
      <c r="B376" s="15" t="s">
        <v>609</v>
      </c>
      <c r="C376" s="14" t="s">
        <v>610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7">
        <f t="shared" si="5"/>
        <v>0</v>
      </c>
      <c r="N376" s="18" t="s">
        <v>22</v>
      </c>
      <c r="O376" s="23"/>
      <c r="P376" s="23"/>
    </row>
    <row r="377" spans="1:16" x14ac:dyDescent="0.25">
      <c r="A377" s="14">
        <v>371</v>
      </c>
      <c r="B377" s="15" t="s">
        <v>611</v>
      </c>
      <c r="C377" s="14">
        <v>973873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f t="shared" si="5"/>
        <v>0</v>
      </c>
      <c r="N377" s="18" t="s">
        <v>22</v>
      </c>
      <c r="O377" s="23"/>
      <c r="P377" s="23"/>
    </row>
    <row r="378" spans="1:16" x14ac:dyDescent="0.25">
      <c r="A378" s="14">
        <v>372</v>
      </c>
      <c r="B378" s="15" t="s">
        <v>612</v>
      </c>
      <c r="C378" s="14" t="s">
        <v>613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7">
        <f t="shared" si="5"/>
        <v>0</v>
      </c>
      <c r="N378" s="18" t="s">
        <v>22</v>
      </c>
      <c r="O378" s="23"/>
      <c r="P378" s="23"/>
    </row>
    <row r="379" spans="1:16" x14ac:dyDescent="0.25">
      <c r="A379" s="14">
        <v>373</v>
      </c>
      <c r="B379" s="15" t="s">
        <v>614</v>
      </c>
      <c r="C379" s="14" t="s">
        <v>615</v>
      </c>
      <c r="D379" s="16"/>
      <c r="E379" s="16"/>
      <c r="F379" s="16"/>
      <c r="G379" s="16">
        <f>120900-2500</f>
        <v>118400</v>
      </c>
      <c r="H379" s="16"/>
      <c r="I379" s="16"/>
      <c r="J379" s="16"/>
      <c r="K379" s="16"/>
      <c r="L379" s="16"/>
      <c r="M379" s="17">
        <f t="shared" si="5"/>
        <v>118400</v>
      </c>
      <c r="N379" s="18" t="s">
        <v>22</v>
      </c>
      <c r="O379" s="23"/>
      <c r="P379" s="23"/>
    </row>
    <row r="380" spans="1:16" x14ac:dyDescent="0.25">
      <c r="A380" s="14">
        <v>374</v>
      </c>
      <c r="B380" s="15" t="s">
        <v>616</v>
      </c>
      <c r="C380" s="20">
        <v>974040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7">
        <f t="shared" si="5"/>
        <v>0</v>
      </c>
      <c r="N380" s="18" t="s">
        <v>22</v>
      </c>
      <c r="O380" s="23"/>
      <c r="P380" s="23"/>
    </row>
    <row r="381" spans="1:16" x14ac:dyDescent="0.25">
      <c r="A381" s="14">
        <v>375</v>
      </c>
      <c r="B381" s="15" t="s">
        <v>617</v>
      </c>
      <c r="C381" s="20">
        <v>974051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7">
        <f t="shared" si="5"/>
        <v>0</v>
      </c>
      <c r="N381" s="18" t="s">
        <v>22</v>
      </c>
      <c r="O381" s="23"/>
      <c r="P381" s="23"/>
    </row>
    <row r="382" spans="1:16" x14ac:dyDescent="0.25">
      <c r="A382" s="14">
        <v>376</v>
      </c>
      <c r="B382" s="15" t="s">
        <v>618</v>
      </c>
      <c r="C382" s="20">
        <v>974060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7">
        <f t="shared" si="5"/>
        <v>0</v>
      </c>
      <c r="N382" s="18" t="s">
        <v>22</v>
      </c>
      <c r="O382" s="23"/>
      <c r="P382" s="23"/>
    </row>
    <row r="383" spans="1:16" x14ac:dyDescent="0.25">
      <c r="A383" s="14">
        <v>377</v>
      </c>
      <c r="B383" s="15" t="s">
        <v>619</v>
      </c>
      <c r="C383" s="20">
        <v>974069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7">
        <f t="shared" si="5"/>
        <v>0</v>
      </c>
      <c r="N383" s="18" t="s">
        <v>22</v>
      </c>
      <c r="O383" s="23"/>
      <c r="P383" s="23"/>
    </row>
    <row r="384" spans="1:16" x14ac:dyDescent="0.25">
      <c r="A384" s="14">
        <v>378</v>
      </c>
      <c r="B384" s="15" t="s">
        <v>620</v>
      </c>
      <c r="C384" s="20">
        <v>974072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7">
        <f t="shared" si="5"/>
        <v>0</v>
      </c>
      <c r="N384" s="18" t="s">
        <v>22</v>
      </c>
      <c r="O384" s="23"/>
      <c r="P384" s="23"/>
    </row>
    <row r="385" spans="1:16" x14ac:dyDescent="0.25">
      <c r="A385" s="14">
        <v>379</v>
      </c>
      <c r="B385" s="15" t="s">
        <v>621</v>
      </c>
      <c r="C385" s="20">
        <v>974170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7">
        <f t="shared" si="5"/>
        <v>0</v>
      </c>
      <c r="N385" s="18" t="s">
        <v>22</v>
      </c>
      <c r="O385" s="23"/>
      <c r="P385" s="23"/>
    </row>
    <row r="386" spans="1:16" x14ac:dyDescent="0.25">
      <c r="A386" s="14">
        <v>380</v>
      </c>
      <c r="B386" s="15" t="s">
        <v>622</v>
      </c>
      <c r="C386" s="14" t="s">
        <v>623</v>
      </c>
      <c r="D386" s="16">
        <v>36100</v>
      </c>
      <c r="E386" s="16"/>
      <c r="F386" s="16"/>
      <c r="G386" s="16">
        <v>72400</v>
      </c>
      <c r="H386" s="16"/>
      <c r="I386" s="16"/>
      <c r="J386" s="16"/>
      <c r="K386" s="16"/>
      <c r="L386" s="16"/>
      <c r="M386" s="17">
        <f t="shared" si="5"/>
        <v>108500</v>
      </c>
      <c r="N386" s="18" t="s">
        <v>22</v>
      </c>
      <c r="O386" s="23"/>
      <c r="P386" s="23"/>
    </row>
    <row r="387" spans="1:16" x14ac:dyDescent="0.25">
      <c r="A387" s="14">
        <v>381</v>
      </c>
      <c r="B387" s="15" t="s">
        <v>624</v>
      </c>
      <c r="C387" s="14" t="s">
        <v>625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7">
        <f t="shared" si="5"/>
        <v>0</v>
      </c>
      <c r="N387" s="18" t="s">
        <v>22</v>
      </c>
      <c r="O387" s="23"/>
      <c r="P387" s="23"/>
    </row>
    <row r="388" spans="1:16" x14ac:dyDescent="0.25">
      <c r="A388" s="14">
        <v>382</v>
      </c>
      <c r="B388" s="15" t="s">
        <v>626</v>
      </c>
      <c r="C388" s="20">
        <v>974430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7">
        <f t="shared" si="5"/>
        <v>0</v>
      </c>
      <c r="N388" s="18" t="s">
        <v>22</v>
      </c>
      <c r="O388" s="23"/>
      <c r="P388" s="23"/>
    </row>
    <row r="389" spans="1:16" x14ac:dyDescent="0.25">
      <c r="A389" s="14">
        <v>383</v>
      </c>
      <c r="B389" s="15" t="s">
        <v>627</v>
      </c>
      <c r="C389" s="14" t="s">
        <v>628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7">
        <f t="shared" si="5"/>
        <v>0</v>
      </c>
      <c r="N389" s="18" t="s">
        <v>22</v>
      </c>
      <c r="O389" s="23"/>
      <c r="P389" s="23"/>
    </row>
    <row r="390" spans="1:16" x14ac:dyDescent="0.25">
      <c r="A390" s="14">
        <v>384</v>
      </c>
      <c r="B390" s="15" t="s">
        <v>629</v>
      </c>
      <c r="C390" s="14" t="s">
        <v>630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7">
        <f t="shared" si="5"/>
        <v>0</v>
      </c>
      <c r="N390" s="18" t="s">
        <v>22</v>
      </c>
      <c r="O390" s="23"/>
      <c r="P390" s="23"/>
    </row>
    <row r="391" spans="1:16" x14ac:dyDescent="0.25">
      <c r="A391" s="14">
        <v>385</v>
      </c>
      <c r="B391" s="15" t="s">
        <v>631</v>
      </c>
      <c r="C391" s="20">
        <v>974928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7">
        <f t="shared" ref="M391:M411" si="6">SUM(D391:L391)</f>
        <v>0</v>
      </c>
      <c r="N391" s="18" t="s">
        <v>22</v>
      </c>
      <c r="O391" s="23"/>
      <c r="P391" s="23"/>
    </row>
    <row r="392" spans="1:16" x14ac:dyDescent="0.25">
      <c r="A392" s="14">
        <v>386</v>
      </c>
      <c r="B392" s="15" t="s">
        <v>632</v>
      </c>
      <c r="C392" s="20">
        <v>975039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7">
        <f t="shared" si="6"/>
        <v>0</v>
      </c>
      <c r="N392" s="18" t="s">
        <v>22</v>
      </c>
      <c r="O392" s="23"/>
      <c r="P392" s="23"/>
    </row>
    <row r="393" spans="1:16" x14ac:dyDescent="0.25">
      <c r="A393" s="14">
        <v>387</v>
      </c>
      <c r="B393" s="15" t="s">
        <v>633</v>
      </c>
      <c r="C393" s="14" t="s">
        <v>634</v>
      </c>
      <c r="D393" s="16">
        <f>69600+49300</f>
        <v>118900</v>
      </c>
      <c r="E393" s="16">
        <f>25000+95600</f>
        <v>120600</v>
      </c>
      <c r="F393" s="16"/>
      <c r="G393" s="16">
        <f>64300+10200+17500+71000</f>
        <v>163000</v>
      </c>
      <c r="H393" s="16"/>
      <c r="I393" s="16">
        <f>88900+37400</f>
        <v>126300</v>
      </c>
      <c r="J393" s="16">
        <f>88100-250+33700</f>
        <v>121550</v>
      </c>
      <c r="K393" s="16"/>
      <c r="L393" s="16"/>
      <c r="M393" s="17">
        <f t="shared" si="6"/>
        <v>650350</v>
      </c>
      <c r="N393" s="18" t="s">
        <v>22</v>
      </c>
      <c r="O393" s="23"/>
      <c r="P393" s="23"/>
    </row>
    <row r="394" spans="1:16" x14ac:dyDescent="0.25">
      <c r="A394" s="14">
        <v>388</v>
      </c>
      <c r="B394" s="15" t="s">
        <v>635</v>
      </c>
      <c r="C394" s="20">
        <v>975189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7">
        <f t="shared" si="6"/>
        <v>0</v>
      </c>
      <c r="N394" s="18" t="s">
        <v>22</v>
      </c>
      <c r="O394" s="23"/>
      <c r="P394" s="23"/>
    </row>
    <row r="395" spans="1:16" x14ac:dyDescent="0.25">
      <c r="A395" s="14">
        <v>389</v>
      </c>
      <c r="B395" s="15" t="s">
        <v>636</v>
      </c>
      <c r="C395" s="20">
        <v>975206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7">
        <f t="shared" si="6"/>
        <v>0</v>
      </c>
      <c r="N395" s="18" t="s">
        <v>22</v>
      </c>
      <c r="O395" s="23"/>
      <c r="P395" s="23"/>
    </row>
    <row r="396" spans="1:16" x14ac:dyDescent="0.25">
      <c r="A396" s="14">
        <v>390</v>
      </c>
      <c r="B396" s="15" t="s">
        <v>637</v>
      </c>
      <c r="C396" s="20">
        <v>975246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7">
        <f t="shared" si="6"/>
        <v>0</v>
      </c>
      <c r="N396" s="18" t="s">
        <v>22</v>
      </c>
      <c r="O396" s="23"/>
      <c r="P396" s="23"/>
    </row>
    <row r="397" spans="1:16" x14ac:dyDescent="0.25">
      <c r="A397" s="14">
        <v>391</v>
      </c>
      <c r="B397" s="15" t="s">
        <v>638</v>
      </c>
      <c r="C397" s="20">
        <v>975306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7">
        <f t="shared" si="6"/>
        <v>0</v>
      </c>
      <c r="N397" s="18" t="s">
        <v>22</v>
      </c>
      <c r="O397" s="23"/>
      <c r="P397" s="23"/>
    </row>
    <row r="398" spans="1:16" x14ac:dyDescent="0.25">
      <c r="A398" s="14">
        <v>392</v>
      </c>
      <c r="B398" s="15" t="s">
        <v>639</v>
      </c>
      <c r="C398" s="20">
        <v>975326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7">
        <f t="shared" si="6"/>
        <v>0</v>
      </c>
      <c r="N398" s="18" t="s">
        <v>22</v>
      </c>
      <c r="O398" s="23"/>
      <c r="P398" s="23"/>
    </row>
    <row r="399" spans="1:16" x14ac:dyDescent="0.25">
      <c r="A399" s="14">
        <v>393</v>
      </c>
      <c r="B399" s="15" t="s">
        <v>640</v>
      </c>
      <c r="C399" s="20">
        <v>975384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7">
        <f t="shared" si="6"/>
        <v>0</v>
      </c>
      <c r="N399" s="18" t="s">
        <v>22</v>
      </c>
      <c r="O399" s="23"/>
      <c r="P399" s="23"/>
    </row>
    <row r="400" spans="1:16" x14ac:dyDescent="0.25">
      <c r="A400" s="14">
        <v>394</v>
      </c>
      <c r="B400" s="15" t="s">
        <v>641</v>
      </c>
      <c r="C400" s="20">
        <v>975392</v>
      </c>
      <c r="D400" s="16">
        <v>200000</v>
      </c>
      <c r="E400" s="16"/>
      <c r="F400" s="16"/>
      <c r="G400" s="16"/>
      <c r="H400" s="16">
        <v>22600</v>
      </c>
      <c r="I400" s="16">
        <f>18400-600</f>
        <v>17800</v>
      </c>
      <c r="J400" s="16">
        <v>25000</v>
      </c>
      <c r="K400" s="16">
        <f>17000+34700-1300</f>
        <v>50400</v>
      </c>
      <c r="L400" s="16"/>
      <c r="M400" s="17">
        <f t="shared" si="6"/>
        <v>315800</v>
      </c>
      <c r="N400" s="18" t="s">
        <v>22</v>
      </c>
      <c r="O400" s="23"/>
      <c r="P400" s="23"/>
    </row>
    <row r="401" spans="1:16" x14ac:dyDescent="0.25">
      <c r="A401" s="14">
        <v>395</v>
      </c>
      <c r="B401" s="15" t="s">
        <v>642</v>
      </c>
      <c r="C401" s="14">
        <v>975486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7">
        <f t="shared" si="6"/>
        <v>0</v>
      </c>
      <c r="N401" s="18" t="s">
        <v>22</v>
      </c>
      <c r="O401" s="23"/>
      <c r="P401" s="23"/>
    </row>
    <row r="402" spans="1:16" x14ac:dyDescent="0.25">
      <c r="A402" s="14">
        <v>396</v>
      </c>
      <c r="B402" s="15" t="s">
        <v>643</v>
      </c>
      <c r="C402" s="14">
        <v>975795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7">
        <f t="shared" si="6"/>
        <v>0</v>
      </c>
      <c r="N402" s="18" t="s">
        <v>22</v>
      </c>
      <c r="O402" s="23"/>
      <c r="P402" s="23"/>
    </row>
    <row r="403" spans="1:16" x14ac:dyDescent="0.25">
      <c r="A403" s="14">
        <v>397</v>
      </c>
      <c r="B403" s="15" t="s">
        <v>644</v>
      </c>
      <c r="C403" s="14">
        <v>976579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7">
        <f t="shared" si="6"/>
        <v>0</v>
      </c>
      <c r="N403" s="18" t="s">
        <v>22</v>
      </c>
      <c r="O403" s="23"/>
      <c r="P403" s="23"/>
    </row>
    <row r="404" spans="1:16" x14ac:dyDescent="0.25">
      <c r="A404" s="14">
        <v>398</v>
      </c>
      <c r="B404" s="15" t="s">
        <v>645</v>
      </c>
      <c r="C404" s="14" t="s">
        <v>646</v>
      </c>
      <c r="D404" s="16"/>
      <c r="E404" s="16">
        <v>15200</v>
      </c>
      <c r="F404" s="16">
        <v>47400</v>
      </c>
      <c r="G404" s="16"/>
      <c r="H404" s="16"/>
      <c r="I404" s="16">
        <v>20800</v>
      </c>
      <c r="J404" s="16">
        <f>48400-1000</f>
        <v>47400</v>
      </c>
      <c r="K404" s="16">
        <v>41400</v>
      </c>
      <c r="L404" s="16">
        <v>10400</v>
      </c>
      <c r="M404" s="17">
        <f t="shared" si="6"/>
        <v>182600</v>
      </c>
      <c r="N404" s="18" t="s">
        <v>22</v>
      </c>
      <c r="O404" s="23"/>
      <c r="P404" s="23"/>
    </row>
    <row r="405" spans="1:16" x14ac:dyDescent="0.25">
      <c r="A405" s="14">
        <v>399</v>
      </c>
      <c r="B405" s="15" t="s">
        <v>647</v>
      </c>
      <c r="C405" s="14" t="s">
        <v>648</v>
      </c>
      <c r="D405" s="16"/>
      <c r="E405" s="16"/>
      <c r="F405" s="16"/>
      <c r="G405" s="16">
        <v>24300</v>
      </c>
      <c r="H405" s="16"/>
      <c r="I405" s="16">
        <v>29600</v>
      </c>
      <c r="J405" s="16"/>
      <c r="K405" s="16"/>
      <c r="L405" s="16">
        <v>19000</v>
      </c>
      <c r="M405" s="17">
        <f t="shared" si="6"/>
        <v>72900</v>
      </c>
      <c r="N405" s="18" t="s">
        <v>22</v>
      </c>
      <c r="O405" s="23"/>
      <c r="P405" s="23"/>
    </row>
    <row r="406" spans="1:16" x14ac:dyDescent="0.25">
      <c r="A406" s="14">
        <v>400</v>
      </c>
      <c r="B406" s="15" t="s">
        <v>649</v>
      </c>
      <c r="C406" s="20">
        <v>980115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7">
        <f t="shared" si="6"/>
        <v>0</v>
      </c>
      <c r="N406" s="18" t="s">
        <v>22</v>
      </c>
      <c r="O406" s="23"/>
      <c r="P406" s="23"/>
    </row>
    <row r="407" spans="1:16" x14ac:dyDescent="0.25">
      <c r="A407" s="14">
        <v>401</v>
      </c>
      <c r="B407" s="15" t="s">
        <v>650</v>
      </c>
      <c r="C407" s="20">
        <v>980193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7">
        <f t="shared" si="6"/>
        <v>0</v>
      </c>
      <c r="N407" s="18" t="s">
        <v>22</v>
      </c>
      <c r="O407" s="23"/>
      <c r="P407" s="23"/>
    </row>
    <row r="408" spans="1:16" x14ac:dyDescent="0.25">
      <c r="A408" s="14">
        <v>402</v>
      </c>
      <c r="B408" s="15" t="s">
        <v>651</v>
      </c>
      <c r="C408" s="14" t="s">
        <v>652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7">
        <f t="shared" si="6"/>
        <v>0</v>
      </c>
      <c r="N408" s="18" t="s">
        <v>22</v>
      </c>
      <c r="O408" s="23"/>
      <c r="P408" s="23"/>
    </row>
    <row r="409" spans="1:16" x14ac:dyDescent="0.25">
      <c r="A409" s="14">
        <v>403</v>
      </c>
      <c r="B409" s="15"/>
      <c r="C409" s="20"/>
      <c r="D409" s="16"/>
      <c r="E409" s="16"/>
      <c r="F409" s="16"/>
      <c r="G409" s="16"/>
      <c r="H409" s="16"/>
      <c r="I409" s="16"/>
      <c r="J409" s="16"/>
      <c r="K409" s="16"/>
      <c r="L409" s="16"/>
      <c r="M409" s="17">
        <f t="shared" si="6"/>
        <v>0</v>
      </c>
      <c r="N409" s="18" t="s">
        <v>22</v>
      </c>
      <c r="O409" s="23"/>
      <c r="P409" s="23"/>
    </row>
    <row r="410" spans="1:16" x14ac:dyDescent="0.25">
      <c r="A410" s="14">
        <v>404</v>
      </c>
      <c r="B410" s="15"/>
      <c r="C410" s="20"/>
      <c r="D410" s="16"/>
      <c r="E410" s="16"/>
      <c r="F410" s="16"/>
      <c r="G410" s="16"/>
      <c r="H410" s="16"/>
      <c r="I410" s="16"/>
      <c r="J410" s="16"/>
      <c r="K410" s="16"/>
      <c r="L410" s="16"/>
      <c r="M410" s="17">
        <f t="shared" si="6"/>
        <v>0</v>
      </c>
      <c r="N410" s="18" t="s">
        <v>22</v>
      </c>
      <c r="O410" s="23"/>
      <c r="P410" s="23"/>
    </row>
    <row r="411" spans="1:16" x14ac:dyDescent="0.25">
      <c r="A411" s="14"/>
      <c r="B411" s="14" t="s">
        <v>653</v>
      </c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7">
        <f t="shared" si="6"/>
        <v>0</v>
      </c>
      <c r="N411" s="18" t="s">
        <v>22</v>
      </c>
      <c r="O411" s="24"/>
      <c r="P411" s="24"/>
    </row>
    <row r="412" spans="1:16" x14ac:dyDescent="0.25">
      <c r="A412" s="14"/>
      <c r="B412" s="25"/>
      <c r="C412" s="25"/>
      <c r="D412" s="26">
        <f>SUM(D7:D411)</f>
        <v>3638400</v>
      </c>
      <c r="E412" s="26">
        <f t="shared" ref="E412:L412" si="7">SUM(E7:E411)</f>
        <v>3634750</v>
      </c>
      <c r="F412" s="26">
        <f t="shared" si="7"/>
        <v>2027250</v>
      </c>
      <c r="G412" s="26">
        <f t="shared" si="7"/>
        <v>1298050</v>
      </c>
      <c r="H412" s="26">
        <f t="shared" si="7"/>
        <v>1306200</v>
      </c>
      <c r="I412" s="26">
        <f t="shared" si="7"/>
        <v>1291800</v>
      </c>
      <c r="J412" s="26">
        <f t="shared" si="7"/>
        <v>1812750</v>
      </c>
      <c r="K412" s="26">
        <f t="shared" si="7"/>
        <v>1577400</v>
      </c>
      <c r="L412" s="26">
        <f t="shared" si="7"/>
        <v>1413800</v>
      </c>
      <c r="M412" s="45">
        <f>SUM(M7:M411)</f>
        <v>18000400</v>
      </c>
      <c r="N412" s="27"/>
      <c r="O412" s="27"/>
      <c r="P412" s="27"/>
    </row>
    <row r="413" spans="1:16" x14ac:dyDescent="0.25">
      <c r="A413" s="28"/>
      <c r="B413" s="29"/>
      <c r="C413" s="30"/>
      <c r="D413" s="31"/>
      <c r="E413" s="31"/>
      <c r="F413" s="31"/>
      <c r="G413" s="31"/>
      <c r="H413" s="31"/>
      <c r="I413" s="31"/>
      <c r="J413" s="31"/>
      <c r="K413" s="31"/>
      <c r="L413" s="31"/>
      <c r="M413" s="32"/>
    </row>
    <row r="414" spans="1:16" x14ac:dyDescent="0.25">
      <c r="A414" s="33"/>
      <c r="B414" s="34"/>
      <c r="C414" s="34"/>
      <c r="D414" s="9"/>
      <c r="E414" s="9"/>
      <c r="F414" s="9"/>
      <c r="G414" s="9"/>
      <c r="H414" s="9"/>
      <c r="I414" s="9"/>
      <c r="J414" s="9"/>
      <c r="K414" s="9"/>
      <c r="L414" s="9"/>
    </row>
    <row r="415" spans="1:16" x14ac:dyDescent="0.25">
      <c r="A415" s="33"/>
      <c r="B415" s="35"/>
      <c r="C415" s="35"/>
      <c r="D415" s="36"/>
      <c r="E415" s="36"/>
      <c r="F415" s="36"/>
      <c r="G415" s="36"/>
      <c r="H415" s="36"/>
      <c r="I415" s="36"/>
      <c r="J415" s="36"/>
      <c r="K415" s="36"/>
      <c r="L415" s="36"/>
    </row>
    <row r="416" spans="1:16" x14ac:dyDescent="0.25">
      <c r="A416" s="37" t="s">
        <v>691</v>
      </c>
      <c r="D416" s="9"/>
      <c r="E416" s="9"/>
      <c r="F416" s="9"/>
      <c r="G416" s="9"/>
      <c r="H416" s="9"/>
      <c r="I416" s="9"/>
      <c r="J416" s="9"/>
      <c r="K416" s="9"/>
      <c r="L416" s="9"/>
    </row>
    <row r="417" spans="1:16" x14ac:dyDescent="0.25">
      <c r="A417" s="33"/>
      <c r="D417" s="9"/>
      <c r="E417" s="9"/>
      <c r="F417" s="9"/>
      <c r="G417" s="9"/>
      <c r="H417" s="9"/>
      <c r="I417" s="9"/>
      <c r="J417" s="9"/>
      <c r="K417" s="9"/>
      <c r="L417" s="9"/>
    </row>
    <row r="418" spans="1:16" x14ac:dyDescent="0.25">
      <c r="A418" s="33"/>
      <c r="B418" s="38" t="s">
        <v>654</v>
      </c>
      <c r="D418" s="9"/>
      <c r="E418" s="9"/>
      <c r="F418" s="9"/>
      <c r="G418" s="9"/>
      <c r="H418" s="9"/>
      <c r="I418" s="9"/>
      <c r="J418" s="9"/>
      <c r="K418" s="9"/>
      <c r="L418" s="9"/>
    </row>
    <row r="419" spans="1:16" x14ac:dyDescent="0.25">
      <c r="A419" s="10" t="s">
        <v>17</v>
      </c>
      <c r="B419" s="10" t="s">
        <v>0</v>
      </c>
      <c r="C419" s="10" t="s">
        <v>1</v>
      </c>
      <c r="D419" s="11">
        <v>43119</v>
      </c>
      <c r="E419" s="11">
        <v>43122</v>
      </c>
      <c r="F419" s="11">
        <v>43123</v>
      </c>
      <c r="G419" s="11">
        <v>43124</v>
      </c>
      <c r="H419" s="11">
        <v>43125</v>
      </c>
      <c r="I419" s="11">
        <v>43126</v>
      </c>
      <c r="J419" s="11">
        <v>43129</v>
      </c>
      <c r="K419" s="11">
        <v>43130</v>
      </c>
      <c r="L419" s="11">
        <v>43131</v>
      </c>
      <c r="M419" s="12" t="s">
        <v>2</v>
      </c>
      <c r="N419" s="10" t="s">
        <v>18</v>
      </c>
      <c r="O419" s="10" t="s">
        <v>3</v>
      </c>
      <c r="P419" s="10" t="s">
        <v>19</v>
      </c>
    </row>
    <row r="420" spans="1:16" x14ac:dyDescent="0.25">
      <c r="A420" s="13"/>
      <c r="B420" s="13"/>
      <c r="C420" s="13"/>
      <c r="D420" s="39"/>
      <c r="E420" s="39"/>
      <c r="F420" s="39"/>
      <c r="G420" s="39"/>
      <c r="H420" s="39"/>
      <c r="I420" s="39"/>
      <c r="J420" s="39"/>
      <c r="K420" s="39"/>
      <c r="L420" s="39"/>
      <c r="M420" s="40"/>
      <c r="N420" s="13"/>
      <c r="O420" s="13" t="s">
        <v>4</v>
      </c>
      <c r="P420" s="13"/>
    </row>
    <row r="421" spans="1:16" x14ac:dyDescent="0.25">
      <c r="A421" s="14">
        <v>1</v>
      </c>
      <c r="B421" s="15" t="s">
        <v>77</v>
      </c>
      <c r="C421" s="14" t="s">
        <v>78</v>
      </c>
      <c r="D421" s="41"/>
      <c r="E421" s="41"/>
      <c r="F421" s="41"/>
      <c r="G421" s="41"/>
      <c r="H421" s="41"/>
      <c r="I421" s="41"/>
      <c r="J421" s="41"/>
      <c r="K421" s="41"/>
      <c r="L421" s="41"/>
      <c r="M421" s="42">
        <f t="shared" ref="M421:M484" si="8">SUM(D421:L421)</f>
        <v>0</v>
      </c>
      <c r="N421" s="15"/>
      <c r="O421" s="15"/>
      <c r="P421" s="15"/>
    </row>
    <row r="422" spans="1:16" x14ac:dyDescent="0.25">
      <c r="A422" s="14">
        <v>2</v>
      </c>
      <c r="B422" s="15" t="s">
        <v>655</v>
      </c>
      <c r="C422" s="20">
        <v>973845</v>
      </c>
      <c r="D422" s="41"/>
      <c r="E422" s="41"/>
      <c r="F422" s="41"/>
      <c r="G422" s="41"/>
      <c r="H422" s="41"/>
      <c r="I422" s="41"/>
      <c r="J422" s="41"/>
      <c r="K422" s="41"/>
      <c r="L422" s="41"/>
      <c r="M422" s="42">
        <f t="shared" si="8"/>
        <v>0</v>
      </c>
      <c r="N422" s="15"/>
      <c r="O422" s="15"/>
      <c r="P422" s="15"/>
    </row>
    <row r="423" spans="1:16" x14ac:dyDescent="0.25">
      <c r="A423" s="14">
        <v>3</v>
      </c>
      <c r="B423" s="15" t="s">
        <v>440</v>
      </c>
      <c r="C423" s="14" t="s">
        <v>441</v>
      </c>
      <c r="D423" s="41"/>
      <c r="E423" s="41"/>
      <c r="F423" s="41"/>
      <c r="G423" s="41"/>
      <c r="H423" s="41"/>
      <c r="I423" s="41"/>
      <c r="J423" s="41"/>
      <c r="K423" s="41"/>
      <c r="L423" s="41"/>
      <c r="M423" s="42">
        <f t="shared" si="8"/>
        <v>0</v>
      </c>
      <c r="N423" s="15"/>
      <c r="O423" s="15"/>
      <c r="P423" s="15"/>
    </row>
    <row r="424" spans="1:16" x14ac:dyDescent="0.25">
      <c r="A424" s="14">
        <v>4</v>
      </c>
      <c r="B424" s="15" t="s">
        <v>159</v>
      </c>
      <c r="C424" s="14" t="s">
        <v>5</v>
      </c>
      <c r="D424" s="41"/>
      <c r="E424" s="41"/>
      <c r="F424" s="41"/>
      <c r="G424" s="41"/>
      <c r="H424" s="41"/>
      <c r="I424" s="41"/>
      <c r="J424" s="41"/>
      <c r="K424" s="41"/>
      <c r="L424" s="41"/>
      <c r="M424" s="42">
        <f t="shared" si="8"/>
        <v>0</v>
      </c>
      <c r="N424" s="15"/>
      <c r="O424" s="15"/>
      <c r="P424" s="15"/>
    </row>
    <row r="425" spans="1:16" x14ac:dyDescent="0.25">
      <c r="A425" s="14">
        <v>5</v>
      </c>
      <c r="B425" s="15" t="s">
        <v>594</v>
      </c>
      <c r="C425" s="14" t="s">
        <v>595</v>
      </c>
      <c r="D425" s="41"/>
      <c r="E425" s="41"/>
      <c r="F425" s="41"/>
      <c r="G425" s="41"/>
      <c r="H425" s="41"/>
      <c r="I425" s="41"/>
      <c r="J425" s="41"/>
      <c r="K425" s="41"/>
      <c r="L425" s="41"/>
      <c r="M425" s="42">
        <f t="shared" si="8"/>
        <v>0</v>
      </c>
      <c r="N425" s="15"/>
      <c r="O425" s="15"/>
      <c r="P425" s="15"/>
    </row>
    <row r="426" spans="1:16" x14ac:dyDescent="0.25">
      <c r="A426" s="14">
        <v>6</v>
      </c>
      <c r="B426" s="15" t="s">
        <v>352</v>
      </c>
      <c r="C426" s="14" t="s">
        <v>353</v>
      </c>
      <c r="D426" s="41"/>
      <c r="E426" s="41"/>
      <c r="F426" s="41"/>
      <c r="G426" s="41"/>
      <c r="H426" s="41"/>
      <c r="I426" s="41"/>
      <c r="J426" s="41"/>
      <c r="K426" s="41"/>
      <c r="L426" s="41"/>
      <c r="M426" s="42">
        <f t="shared" si="8"/>
        <v>0</v>
      </c>
      <c r="N426" s="15"/>
      <c r="O426" s="15"/>
      <c r="P426" s="15"/>
    </row>
    <row r="427" spans="1:16" x14ac:dyDescent="0.25">
      <c r="A427" s="14">
        <v>7</v>
      </c>
      <c r="B427" s="15" t="s">
        <v>508</v>
      </c>
      <c r="C427" s="14" t="s">
        <v>509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2">
        <f t="shared" si="8"/>
        <v>0</v>
      </c>
      <c r="N427" s="15"/>
      <c r="O427" s="15"/>
      <c r="P427" s="15"/>
    </row>
    <row r="428" spans="1:16" x14ac:dyDescent="0.25">
      <c r="A428" s="14">
        <v>8</v>
      </c>
      <c r="B428" s="15" t="s">
        <v>614</v>
      </c>
      <c r="C428" s="14" t="s">
        <v>615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2">
        <f t="shared" si="8"/>
        <v>0</v>
      </c>
      <c r="N428" s="15"/>
      <c r="O428" s="15"/>
      <c r="P428" s="15"/>
    </row>
    <row r="429" spans="1:16" x14ac:dyDescent="0.25">
      <c r="A429" s="14">
        <v>9</v>
      </c>
      <c r="B429" s="15" t="s">
        <v>7</v>
      </c>
      <c r="C429" s="14" t="s">
        <v>219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2">
        <f t="shared" si="8"/>
        <v>0</v>
      </c>
      <c r="N429" s="15"/>
      <c r="O429" s="15"/>
      <c r="P429" s="15"/>
    </row>
    <row r="430" spans="1:16" x14ac:dyDescent="0.25">
      <c r="A430" s="14">
        <v>10</v>
      </c>
      <c r="B430" s="15" t="s">
        <v>339</v>
      </c>
      <c r="C430" s="14" t="s">
        <v>340</v>
      </c>
      <c r="D430" s="41"/>
      <c r="E430" s="41"/>
      <c r="F430" s="41"/>
      <c r="G430" s="41"/>
      <c r="H430" s="41"/>
      <c r="I430" s="41"/>
      <c r="J430" s="41"/>
      <c r="K430" s="41">
        <v>100000</v>
      </c>
      <c r="L430" s="41"/>
      <c r="M430" s="42">
        <f t="shared" si="8"/>
        <v>100000</v>
      </c>
      <c r="N430" s="15"/>
      <c r="O430" s="15"/>
      <c r="P430" s="15"/>
    </row>
    <row r="431" spans="1:16" x14ac:dyDescent="0.25">
      <c r="A431" s="14">
        <v>11</v>
      </c>
      <c r="B431" s="15" t="s">
        <v>290</v>
      </c>
      <c r="C431" s="14">
        <v>902540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2">
        <f t="shared" si="8"/>
        <v>0</v>
      </c>
      <c r="N431" s="15"/>
      <c r="O431" s="15"/>
      <c r="P431" s="15"/>
    </row>
    <row r="432" spans="1:16" x14ac:dyDescent="0.25">
      <c r="A432" s="14">
        <v>12</v>
      </c>
      <c r="B432" s="15" t="s">
        <v>272</v>
      </c>
      <c r="C432" s="14" t="s">
        <v>273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2">
        <f t="shared" si="8"/>
        <v>0</v>
      </c>
      <c r="N432" s="15"/>
      <c r="O432" s="15"/>
      <c r="P432" s="15"/>
    </row>
    <row r="433" spans="1:16" x14ac:dyDescent="0.25">
      <c r="A433" s="14">
        <v>13</v>
      </c>
      <c r="B433" s="15" t="s">
        <v>431</v>
      </c>
      <c r="C433" s="20" t="s">
        <v>432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2">
        <f t="shared" si="8"/>
        <v>0</v>
      </c>
      <c r="N433" s="15"/>
      <c r="O433" s="15"/>
      <c r="P433" s="15"/>
    </row>
    <row r="434" spans="1:16" x14ac:dyDescent="0.25">
      <c r="A434" s="14">
        <v>14</v>
      </c>
      <c r="B434" s="15" t="s">
        <v>33</v>
      </c>
      <c r="C434" s="14" t="s">
        <v>34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2">
        <f t="shared" si="8"/>
        <v>0</v>
      </c>
      <c r="N434" s="15"/>
      <c r="O434" s="15"/>
      <c r="P434" s="15"/>
    </row>
    <row r="435" spans="1:16" x14ac:dyDescent="0.25">
      <c r="A435" s="14">
        <v>15</v>
      </c>
      <c r="B435" s="15" t="s">
        <v>284</v>
      </c>
      <c r="C435" s="14" t="s">
        <v>285</v>
      </c>
      <c r="D435" s="41"/>
      <c r="E435" s="41"/>
      <c r="F435" s="41"/>
      <c r="G435" s="41"/>
      <c r="H435" s="41"/>
      <c r="I435" s="41"/>
      <c r="J435" s="41"/>
      <c r="K435" s="41"/>
      <c r="L435" s="41"/>
      <c r="M435" s="42">
        <f t="shared" si="8"/>
        <v>0</v>
      </c>
      <c r="N435" s="15"/>
      <c r="O435" s="15"/>
      <c r="P435" s="15"/>
    </row>
    <row r="436" spans="1:16" x14ac:dyDescent="0.25">
      <c r="A436" s="14">
        <v>16</v>
      </c>
      <c r="B436" s="15" t="s">
        <v>656</v>
      </c>
      <c r="C436" s="20" t="s">
        <v>32</v>
      </c>
      <c r="D436" s="41"/>
      <c r="E436" s="41"/>
      <c r="F436" s="41"/>
      <c r="G436" s="41"/>
      <c r="H436" s="41"/>
      <c r="I436" s="41"/>
      <c r="J436" s="41"/>
      <c r="K436" s="41"/>
      <c r="L436" s="41"/>
      <c r="M436" s="42">
        <f t="shared" si="8"/>
        <v>0</v>
      </c>
      <c r="N436" s="15"/>
      <c r="O436" s="15"/>
      <c r="P436" s="15"/>
    </row>
    <row r="437" spans="1:16" x14ac:dyDescent="0.25">
      <c r="A437" s="14">
        <v>17</v>
      </c>
      <c r="B437" s="15" t="s">
        <v>627</v>
      </c>
      <c r="C437" s="14" t="s">
        <v>628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2">
        <f t="shared" si="8"/>
        <v>0</v>
      </c>
      <c r="N437" s="15"/>
      <c r="O437" s="15"/>
      <c r="P437" s="15"/>
    </row>
    <row r="438" spans="1:16" x14ac:dyDescent="0.25">
      <c r="A438" s="14">
        <v>18</v>
      </c>
      <c r="B438" s="15" t="s">
        <v>376</v>
      </c>
      <c r="C438" s="14">
        <v>913622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2">
        <f t="shared" si="8"/>
        <v>0</v>
      </c>
      <c r="N438" s="15"/>
      <c r="O438" s="15"/>
      <c r="P438" s="15"/>
    </row>
    <row r="439" spans="1:16" x14ac:dyDescent="0.25">
      <c r="A439" s="14">
        <v>19</v>
      </c>
      <c r="B439" s="15" t="s">
        <v>450</v>
      </c>
      <c r="C439" s="20">
        <v>950020</v>
      </c>
      <c r="D439" s="41"/>
      <c r="E439" s="41"/>
      <c r="F439" s="41"/>
      <c r="G439" s="41"/>
      <c r="H439" s="41"/>
      <c r="I439" s="41"/>
      <c r="J439" s="41"/>
      <c r="K439" s="41"/>
      <c r="L439" s="41"/>
      <c r="M439" s="42">
        <f t="shared" si="8"/>
        <v>0</v>
      </c>
      <c r="N439" s="15"/>
      <c r="O439" s="15"/>
      <c r="P439" s="15"/>
    </row>
    <row r="440" spans="1:16" x14ac:dyDescent="0.25">
      <c r="A440" s="14">
        <v>20</v>
      </c>
      <c r="B440" s="15" t="s">
        <v>85</v>
      </c>
      <c r="C440" s="20" t="s">
        <v>86</v>
      </c>
      <c r="D440" s="41"/>
      <c r="E440" s="41"/>
      <c r="F440" s="41"/>
      <c r="G440" s="41"/>
      <c r="H440" s="41"/>
      <c r="I440" s="41"/>
      <c r="J440" s="41"/>
      <c r="K440" s="41"/>
      <c r="L440" s="41"/>
      <c r="M440" s="42">
        <f t="shared" si="8"/>
        <v>0</v>
      </c>
      <c r="N440" s="15"/>
      <c r="O440" s="15"/>
      <c r="P440" s="15"/>
    </row>
    <row r="441" spans="1:16" x14ac:dyDescent="0.25">
      <c r="A441" s="14">
        <v>21</v>
      </c>
      <c r="B441" s="15" t="s">
        <v>196</v>
      </c>
      <c r="C441" s="20">
        <v>896480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2">
        <f t="shared" si="8"/>
        <v>0</v>
      </c>
      <c r="N441" s="15"/>
      <c r="O441" s="15"/>
      <c r="P441" s="15"/>
    </row>
    <row r="442" spans="1:16" x14ac:dyDescent="0.25">
      <c r="A442" s="14">
        <v>22</v>
      </c>
      <c r="B442" s="15" t="s">
        <v>657</v>
      </c>
      <c r="C442" s="20">
        <v>970654</v>
      </c>
      <c r="D442" s="41"/>
      <c r="E442" s="41"/>
      <c r="F442" s="41"/>
      <c r="G442" s="41"/>
      <c r="H442" s="41"/>
      <c r="I442" s="41"/>
      <c r="J442" s="41"/>
      <c r="K442" s="41"/>
      <c r="L442" s="41"/>
      <c r="M442" s="42">
        <f t="shared" si="8"/>
        <v>0</v>
      </c>
      <c r="N442" s="15"/>
      <c r="O442" s="15"/>
      <c r="P442" s="15"/>
    </row>
    <row r="443" spans="1:16" x14ac:dyDescent="0.25">
      <c r="A443" s="14">
        <v>23</v>
      </c>
      <c r="B443" s="15" t="s">
        <v>590</v>
      </c>
      <c r="C443" s="20">
        <v>973204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2">
        <f t="shared" si="8"/>
        <v>0</v>
      </c>
      <c r="N443" s="15"/>
      <c r="O443" s="15"/>
      <c r="P443" s="15"/>
    </row>
    <row r="444" spans="1:16" x14ac:dyDescent="0.25">
      <c r="A444" s="14">
        <v>24</v>
      </c>
      <c r="B444" s="15" t="s">
        <v>115</v>
      </c>
      <c r="C444" s="20" t="s">
        <v>116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2">
        <f t="shared" si="8"/>
        <v>0</v>
      </c>
      <c r="N444" s="15"/>
      <c r="O444" s="15"/>
      <c r="P444" s="15"/>
    </row>
    <row r="445" spans="1:16" x14ac:dyDescent="0.25">
      <c r="A445" s="14">
        <v>25</v>
      </c>
      <c r="B445" s="15" t="s">
        <v>658</v>
      </c>
      <c r="C445" s="20">
        <v>900257</v>
      </c>
      <c r="D445" s="41"/>
      <c r="E445" s="41">
        <v>356000</v>
      </c>
      <c r="F445" s="41"/>
      <c r="G445" s="41"/>
      <c r="H445" s="41"/>
      <c r="I445" s="41"/>
      <c r="J445" s="41"/>
      <c r="K445" s="41"/>
      <c r="L445" s="41"/>
      <c r="M445" s="42">
        <f t="shared" si="8"/>
        <v>356000</v>
      </c>
      <c r="N445" s="15"/>
      <c r="O445" s="15"/>
      <c r="P445" s="15"/>
    </row>
    <row r="446" spans="1:16" x14ac:dyDescent="0.25">
      <c r="A446" s="14">
        <v>26</v>
      </c>
      <c r="B446" s="15" t="s">
        <v>644</v>
      </c>
      <c r="C446" s="20">
        <v>976579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2">
        <f t="shared" si="8"/>
        <v>0</v>
      </c>
      <c r="N446" s="15"/>
      <c r="O446" s="15"/>
      <c r="P446" s="15"/>
    </row>
    <row r="447" spans="1:16" x14ac:dyDescent="0.25">
      <c r="A447" s="14">
        <v>27</v>
      </c>
      <c r="B447" s="15" t="s">
        <v>8</v>
      </c>
      <c r="C447" s="20">
        <v>901149</v>
      </c>
      <c r="D447" s="41"/>
      <c r="E447" s="41"/>
      <c r="F447" s="41"/>
      <c r="G447" s="41"/>
      <c r="H447" s="41"/>
      <c r="I447" s="41"/>
      <c r="J447" s="41"/>
      <c r="K447" s="41"/>
      <c r="L447" s="41"/>
      <c r="M447" s="42">
        <f t="shared" si="8"/>
        <v>0</v>
      </c>
      <c r="N447" s="15"/>
      <c r="O447" s="15"/>
      <c r="P447" s="15"/>
    </row>
    <row r="448" spans="1:16" x14ac:dyDescent="0.25">
      <c r="A448" s="14">
        <v>28</v>
      </c>
      <c r="B448" s="15" t="s">
        <v>659</v>
      </c>
      <c r="C448" s="20" t="s">
        <v>74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2">
        <f t="shared" si="8"/>
        <v>0</v>
      </c>
      <c r="N448" s="15"/>
      <c r="O448" s="15"/>
      <c r="P448" s="15"/>
    </row>
    <row r="449" spans="1:16" x14ac:dyDescent="0.25">
      <c r="A449" s="14">
        <v>29</v>
      </c>
      <c r="B449" s="15" t="s">
        <v>570</v>
      </c>
      <c r="C449" s="20">
        <v>972131</v>
      </c>
      <c r="D449" s="41"/>
      <c r="E449" s="41"/>
      <c r="F449" s="41"/>
      <c r="G449" s="41"/>
      <c r="H449" s="41"/>
      <c r="I449" s="41"/>
      <c r="J449" s="41"/>
      <c r="K449" s="41"/>
      <c r="L449" s="41"/>
      <c r="M449" s="42">
        <f t="shared" si="8"/>
        <v>0</v>
      </c>
      <c r="N449" s="15"/>
      <c r="O449" s="15"/>
      <c r="P449" s="15"/>
    </row>
    <row r="450" spans="1:16" x14ac:dyDescent="0.25">
      <c r="A450" s="14">
        <v>30</v>
      </c>
      <c r="B450" s="15" t="s">
        <v>512</v>
      </c>
      <c r="C450" s="20">
        <v>963185</v>
      </c>
      <c r="D450" s="41"/>
      <c r="E450" s="41"/>
      <c r="F450" s="41"/>
      <c r="G450" s="41"/>
      <c r="H450" s="41"/>
      <c r="I450" s="41">
        <v>80000</v>
      </c>
      <c r="J450" s="41"/>
      <c r="K450" s="41"/>
      <c r="L450" s="41"/>
      <c r="M450" s="42">
        <f t="shared" si="8"/>
        <v>80000</v>
      </c>
      <c r="N450" s="15"/>
      <c r="O450" s="15"/>
      <c r="P450" s="15"/>
    </row>
    <row r="451" spans="1:16" x14ac:dyDescent="0.25">
      <c r="A451" s="14">
        <v>31</v>
      </c>
      <c r="B451" s="15" t="s">
        <v>317</v>
      </c>
      <c r="C451" s="20">
        <v>910476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2">
        <f t="shared" si="8"/>
        <v>0</v>
      </c>
      <c r="N451" s="15"/>
      <c r="O451" s="15"/>
      <c r="P451" s="15"/>
    </row>
    <row r="452" spans="1:16" x14ac:dyDescent="0.25">
      <c r="A452" s="14">
        <v>32</v>
      </c>
      <c r="B452" s="15" t="s">
        <v>43</v>
      </c>
      <c r="C452" s="20" t="s">
        <v>44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2">
        <f t="shared" si="8"/>
        <v>0</v>
      </c>
      <c r="N452" s="15"/>
      <c r="O452" s="15"/>
      <c r="P452" s="15"/>
    </row>
    <row r="453" spans="1:16" x14ac:dyDescent="0.25">
      <c r="A453" s="14">
        <v>33</v>
      </c>
      <c r="B453" s="15" t="s">
        <v>468</v>
      </c>
      <c r="C453" s="20">
        <v>960929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2">
        <f t="shared" si="8"/>
        <v>0</v>
      </c>
      <c r="N453" s="15"/>
      <c r="O453" s="15"/>
      <c r="P453" s="15"/>
    </row>
    <row r="454" spans="1:16" x14ac:dyDescent="0.25">
      <c r="A454" s="14">
        <v>34</v>
      </c>
      <c r="B454" s="15" t="s">
        <v>660</v>
      </c>
      <c r="C454" s="20" t="s">
        <v>72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2">
        <f t="shared" si="8"/>
        <v>0</v>
      </c>
      <c r="N454" s="15"/>
      <c r="O454" s="15"/>
      <c r="P454" s="15"/>
    </row>
    <row r="455" spans="1:16" x14ac:dyDescent="0.25">
      <c r="A455" s="14">
        <v>35</v>
      </c>
      <c r="B455" s="15" t="s">
        <v>524</v>
      </c>
      <c r="C455" s="20">
        <v>963713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2">
        <f t="shared" si="8"/>
        <v>0</v>
      </c>
      <c r="N455" s="15"/>
      <c r="O455" s="15"/>
      <c r="P455" s="15"/>
    </row>
    <row r="456" spans="1:16" x14ac:dyDescent="0.25">
      <c r="A456" s="14">
        <v>36</v>
      </c>
      <c r="B456" s="15" t="s">
        <v>315</v>
      </c>
      <c r="C456" s="20">
        <v>910250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2">
        <f t="shared" si="8"/>
        <v>0</v>
      </c>
      <c r="N456" s="15"/>
      <c r="O456" s="15"/>
      <c r="P456" s="15"/>
    </row>
    <row r="457" spans="1:16" x14ac:dyDescent="0.25">
      <c r="A457" s="14">
        <v>37</v>
      </c>
      <c r="B457" s="15" t="s">
        <v>280</v>
      </c>
      <c r="C457" s="20">
        <v>902254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2">
        <f t="shared" si="8"/>
        <v>0</v>
      </c>
      <c r="N457" s="15"/>
      <c r="O457" s="15"/>
      <c r="P457" s="15"/>
    </row>
    <row r="458" spans="1:16" x14ac:dyDescent="0.25">
      <c r="A458" s="14">
        <v>38</v>
      </c>
      <c r="B458" s="15" t="s">
        <v>661</v>
      </c>
      <c r="C458" s="20">
        <v>898343</v>
      </c>
      <c r="D458" s="41"/>
      <c r="E458" s="41">
        <v>59000</v>
      </c>
      <c r="F458" s="41"/>
      <c r="G458" s="41"/>
      <c r="H458" s="41"/>
      <c r="I458" s="41"/>
      <c r="J458" s="41"/>
      <c r="K458" s="41"/>
      <c r="L458" s="41"/>
      <c r="M458" s="42">
        <f t="shared" si="8"/>
        <v>59000</v>
      </c>
      <c r="N458" s="15"/>
      <c r="O458" s="15"/>
      <c r="P458" s="15"/>
    </row>
    <row r="459" spans="1:16" x14ac:dyDescent="0.25">
      <c r="A459" s="14">
        <v>39</v>
      </c>
      <c r="B459" s="15" t="s">
        <v>69</v>
      </c>
      <c r="C459" s="20" t="s">
        <v>70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2">
        <f t="shared" si="8"/>
        <v>0</v>
      </c>
      <c r="N459" s="15"/>
      <c r="O459" s="15"/>
      <c r="P459" s="15"/>
    </row>
    <row r="460" spans="1:16" x14ac:dyDescent="0.25">
      <c r="A460" s="14">
        <v>40</v>
      </c>
      <c r="B460" s="15" t="s">
        <v>662</v>
      </c>
      <c r="C460" s="20">
        <v>973200</v>
      </c>
      <c r="D460" s="41"/>
      <c r="E460" s="41"/>
      <c r="F460" s="41"/>
      <c r="G460" s="41"/>
      <c r="H460" s="41"/>
      <c r="I460" s="41"/>
      <c r="J460" s="41"/>
      <c r="K460" s="41"/>
      <c r="L460" s="41"/>
      <c r="M460" s="42">
        <f t="shared" si="8"/>
        <v>0</v>
      </c>
      <c r="N460" s="15"/>
      <c r="O460" s="15"/>
      <c r="P460" s="15"/>
    </row>
    <row r="461" spans="1:16" x14ac:dyDescent="0.25">
      <c r="A461" s="14">
        <v>41</v>
      </c>
      <c r="B461" s="15" t="s">
        <v>663</v>
      </c>
      <c r="C461" s="20">
        <v>920216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2">
        <f t="shared" si="8"/>
        <v>0</v>
      </c>
      <c r="N461" s="15"/>
      <c r="O461" s="15"/>
      <c r="P461" s="15"/>
    </row>
    <row r="462" spans="1:16" x14ac:dyDescent="0.25">
      <c r="A462" s="14">
        <v>42</v>
      </c>
      <c r="B462" s="15" t="s">
        <v>664</v>
      </c>
      <c r="C462" s="20">
        <v>900781</v>
      </c>
      <c r="D462" s="41"/>
      <c r="E462" s="41"/>
      <c r="F462" s="41"/>
      <c r="G462" s="41"/>
      <c r="H462" s="41"/>
      <c r="I462" s="41"/>
      <c r="J462" s="41"/>
      <c r="K462" s="41"/>
      <c r="L462" s="41"/>
      <c r="M462" s="42">
        <f t="shared" si="8"/>
        <v>0</v>
      </c>
      <c r="N462" s="15"/>
      <c r="O462" s="15"/>
      <c r="P462" s="15"/>
    </row>
    <row r="463" spans="1:16" x14ac:dyDescent="0.25">
      <c r="A463" s="14">
        <v>43</v>
      </c>
      <c r="B463" s="15" t="s">
        <v>119</v>
      </c>
      <c r="C463" s="20" t="s">
        <v>120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2">
        <f t="shared" si="8"/>
        <v>0</v>
      </c>
      <c r="N463" s="15"/>
      <c r="O463" s="15"/>
      <c r="P463" s="15"/>
    </row>
    <row r="464" spans="1:16" x14ac:dyDescent="0.25">
      <c r="A464" s="14">
        <v>44</v>
      </c>
      <c r="B464" s="15" t="s">
        <v>665</v>
      </c>
      <c r="C464" s="20">
        <v>899557</v>
      </c>
      <c r="D464" s="41">
        <v>55000</v>
      </c>
      <c r="E464" s="41"/>
      <c r="F464" s="41"/>
      <c r="G464" s="41"/>
      <c r="H464" s="41"/>
      <c r="I464" s="41"/>
      <c r="J464" s="41"/>
      <c r="K464" s="41"/>
      <c r="L464" s="41"/>
      <c r="M464" s="42">
        <f t="shared" si="8"/>
        <v>55000</v>
      </c>
      <c r="N464" s="15"/>
      <c r="O464" s="15"/>
      <c r="P464" s="15"/>
    </row>
    <row r="465" spans="1:16" x14ac:dyDescent="0.25">
      <c r="A465" s="14">
        <v>45</v>
      </c>
      <c r="B465" s="15" t="s">
        <v>666</v>
      </c>
      <c r="C465" s="20">
        <v>843032</v>
      </c>
      <c r="D465" s="41"/>
      <c r="E465" s="41"/>
      <c r="F465" s="41"/>
      <c r="G465" s="41"/>
      <c r="H465" s="41"/>
      <c r="I465" s="41"/>
      <c r="J465" s="41"/>
      <c r="K465" s="41"/>
      <c r="L465" s="41"/>
      <c r="M465" s="42">
        <f t="shared" si="8"/>
        <v>0</v>
      </c>
      <c r="N465" s="15"/>
      <c r="O465" s="15"/>
      <c r="P465" s="15"/>
    </row>
    <row r="466" spans="1:16" x14ac:dyDescent="0.25">
      <c r="A466" s="14">
        <v>46</v>
      </c>
      <c r="B466" s="15" t="s">
        <v>51</v>
      </c>
      <c r="C466" s="20" t="s">
        <v>52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2">
        <f t="shared" si="8"/>
        <v>0</v>
      </c>
      <c r="N466" s="15"/>
      <c r="O466" s="15"/>
      <c r="P466" s="15"/>
    </row>
    <row r="467" spans="1:16" x14ac:dyDescent="0.25">
      <c r="A467" s="14">
        <v>47</v>
      </c>
      <c r="B467" s="15" t="s">
        <v>67</v>
      </c>
      <c r="C467" s="20" t="s">
        <v>68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2">
        <f t="shared" si="8"/>
        <v>0</v>
      </c>
      <c r="N467" s="15"/>
      <c r="O467" s="15"/>
      <c r="P467" s="15"/>
    </row>
    <row r="468" spans="1:16" x14ac:dyDescent="0.25">
      <c r="A468" s="14">
        <v>48</v>
      </c>
      <c r="B468" s="15" t="s">
        <v>293</v>
      </c>
      <c r="C468" s="20">
        <v>902859</v>
      </c>
      <c r="D468" s="41"/>
      <c r="E468" s="41"/>
      <c r="F468" s="41"/>
      <c r="G468" s="41"/>
      <c r="H468" s="41"/>
      <c r="I468" s="41"/>
      <c r="J468" s="41"/>
      <c r="K468" s="41"/>
      <c r="L468" s="41"/>
      <c r="M468" s="42">
        <f t="shared" si="8"/>
        <v>0</v>
      </c>
      <c r="N468" s="15"/>
      <c r="O468" s="15"/>
      <c r="P468" s="15"/>
    </row>
    <row r="469" spans="1:16" x14ac:dyDescent="0.25">
      <c r="A469" s="14">
        <v>49</v>
      </c>
      <c r="B469" s="15" t="s">
        <v>584</v>
      </c>
      <c r="C469" s="20" t="s">
        <v>585</v>
      </c>
      <c r="D469" s="41"/>
      <c r="E469" s="41"/>
      <c r="F469" s="41"/>
      <c r="G469" s="41"/>
      <c r="H469" s="41"/>
      <c r="I469" s="41"/>
      <c r="J469" s="41"/>
      <c r="K469" s="41"/>
      <c r="L469" s="41"/>
      <c r="M469" s="42">
        <f t="shared" si="8"/>
        <v>0</v>
      </c>
      <c r="N469" s="15"/>
      <c r="O469" s="15"/>
      <c r="P469" s="15"/>
    </row>
    <row r="470" spans="1:16" x14ac:dyDescent="0.25">
      <c r="A470" s="14">
        <v>50</v>
      </c>
      <c r="B470" s="15" t="s">
        <v>562</v>
      </c>
      <c r="C470" s="14" t="s">
        <v>563</v>
      </c>
      <c r="D470" s="41"/>
      <c r="E470" s="41"/>
      <c r="F470" s="41"/>
      <c r="G470" s="41"/>
      <c r="H470" s="41"/>
      <c r="I470" s="41"/>
      <c r="J470" s="41"/>
      <c r="K470" s="41"/>
      <c r="L470" s="41"/>
      <c r="M470" s="42">
        <f t="shared" si="8"/>
        <v>0</v>
      </c>
      <c r="N470" s="15"/>
      <c r="O470" s="15"/>
      <c r="P470" s="15"/>
    </row>
    <row r="471" spans="1:16" x14ac:dyDescent="0.25">
      <c r="A471" s="14">
        <v>51</v>
      </c>
      <c r="B471" s="15" t="s">
        <v>667</v>
      </c>
      <c r="C471" s="20">
        <v>911094</v>
      </c>
      <c r="D471" s="41"/>
      <c r="E471" s="41"/>
      <c r="F471" s="41"/>
      <c r="G471" s="41"/>
      <c r="H471" s="41"/>
      <c r="I471" s="41"/>
      <c r="J471" s="41"/>
      <c r="K471" s="41"/>
      <c r="L471" s="41"/>
      <c r="M471" s="42">
        <f t="shared" si="8"/>
        <v>0</v>
      </c>
      <c r="N471" s="15"/>
      <c r="O471" s="15"/>
      <c r="P471" s="15"/>
    </row>
    <row r="472" spans="1:16" x14ac:dyDescent="0.25">
      <c r="A472" s="14">
        <v>52</v>
      </c>
      <c r="B472" s="15" t="s">
        <v>319</v>
      </c>
      <c r="C472" s="20">
        <v>910522</v>
      </c>
      <c r="D472" s="41"/>
      <c r="E472" s="41"/>
      <c r="F472" s="41"/>
      <c r="G472" s="41"/>
      <c r="H472" s="41"/>
      <c r="I472" s="41"/>
      <c r="J472" s="41"/>
      <c r="K472" s="41"/>
      <c r="L472" s="41"/>
      <c r="M472" s="42">
        <f t="shared" si="8"/>
        <v>0</v>
      </c>
      <c r="N472" s="15"/>
      <c r="O472" s="15"/>
      <c r="P472" s="15"/>
    </row>
    <row r="473" spans="1:16" x14ac:dyDescent="0.25">
      <c r="A473" s="14">
        <v>53</v>
      </c>
      <c r="B473" s="15" t="s">
        <v>530</v>
      </c>
      <c r="C473" s="20">
        <v>963888</v>
      </c>
      <c r="D473" s="41"/>
      <c r="E473" s="41"/>
      <c r="F473" s="41"/>
      <c r="G473" s="41"/>
      <c r="H473" s="41"/>
      <c r="I473" s="41"/>
      <c r="J473" s="41"/>
      <c r="K473" s="41"/>
      <c r="L473" s="41"/>
      <c r="M473" s="42">
        <f t="shared" si="8"/>
        <v>0</v>
      </c>
      <c r="N473" s="15"/>
      <c r="O473" s="15"/>
      <c r="P473" s="15"/>
    </row>
    <row r="474" spans="1:16" x14ac:dyDescent="0.25">
      <c r="A474" s="14">
        <v>54</v>
      </c>
      <c r="B474" s="15" t="s">
        <v>462</v>
      </c>
      <c r="C474" s="20">
        <v>960381</v>
      </c>
      <c r="D474" s="41"/>
      <c r="E474" s="41"/>
      <c r="F474" s="41"/>
      <c r="G474" s="41"/>
      <c r="H474" s="41"/>
      <c r="I474" s="41"/>
      <c r="J474" s="41"/>
      <c r="K474" s="41"/>
      <c r="L474" s="41"/>
      <c r="M474" s="42">
        <f t="shared" si="8"/>
        <v>0</v>
      </c>
      <c r="N474" s="15"/>
      <c r="O474" s="15"/>
      <c r="P474" s="15"/>
    </row>
    <row r="475" spans="1:16" x14ac:dyDescent="0.25">
      <c r="A475" s="14">
        <v>55</v>
      </c>
      <c r="B475" s="15" t="s">
        <v>323</v>
      </c>
      <c r="C475" s="20">
        <v>910546</v>
      </c>
      <c r="D475" s="41"/>
      <c r="E475" s="41"/>
      <c r="F475" s="41"/>
      <c r="G475" s="41"/>
      <c r="H475" s="41"/>
      <c r="I475" s="41"/>
      <c r="J475" s="41"/>
      <c r="K475" s="41"/>
      <c r="L475" s="41"/>
      <c r="M475" s="42">
        <f t="shared" si="8"/>
        <v>0</v>
      </c>
      <c r="N475" s="15"/>
      <c r="O475" s="15"/>
      <c r="P475" s="15"/>
    </row>
    <row r="476" spans="1:16" x14ac:dyDescent="0.25">
      <c r="A476" s="14">
        <v>56</v>
      </c>
      <c r="B476" s="15" t="s">
        <v>668</v>
      </c>
      <c r="C476" s="20">
        <v>897647</v>
      </c>
      <c r="D476" s="41"/>
      <c r="E476" s="41"/>
      <c r="F476" s="41"/>
      <c r="G476" s="41"/>
      <c r="H476" s="41"/>
      <c r="I476" s="41"/>
      <c r="J476" s="41"/>
      <c r="K476" s="41"/>
      <c r="L476" s="41"/>
      <c r="M476" s="42">
        <f t="shared" si="8"/>
        <v>0</v>
      </c>
      <c r="N476" s="15"/>
      <c r="O476" s="15"/>
      <c r="P476" s="15"/>
    </row>
    <row r="477" spans="1:16" x14ac:dyDescent="0.25">
      <c r="A477" s="14">
        <v>57</v>
      </c>
      <c r="B477" s="15" t="s">
        <v>81</v>
      </c>
      <c r="C477" s="20" t="s">
        <v>82</v>
      </c>
      <c r="D477" s="41"/>
      <c r="E477" s="41"/>
      <c r="F477" s="41"/>
      <c r="G477" s="41"/>
      <c r="H477" s="41"/>
      <c r="I477" s="41"/>
      <c r="J477" s="41"/>
      <c r="K477" s="41"/>
      <c r="L477" s="41"/>
      <c r="M477" s="42">
        <f t="shared" si="8"/>
        <v>0</v>
      </c>
      <c r="N477" s="15"/>
      <c r="O477" s="15"/>
      <c r="P477" s="15"/>
    </row>
    <row r="478" spans="1:16" x14ac:dyDescent="0.25">
      <c r="A478" s="14">
        <v>58</v>
      </c>
      <c r="B478" s="15" t="s">
        <v>614</v>
      </c>
      <c r="C478" s="20">
        <v>974015</v>
      </c>
      <c r="D478" s="41"/>
      <c r="E478" s="41"/>
      <c r="F478" s="41"/>
      <c r="G478" s="41"/>
      <c r="H478" s="41"/>
      <c r="I478" s="41"/>
      <c r="J478" s="41"/>
      <c r="K478" s="41"/>
      <c r="L478" s="41"/>
      <c r="M478" s="42">
        <f t="shared" si="8"/>
        <v>0</v>
      </c>
      <c r="N478" s="15"/>
      <c r="O478" s="15"/>
      <c r="P478" s="15"/>
    </row>
    <row r="479" spans="1:16" x14ac:dyDescent="0.25">
      <c r="A479" s="14">
        <v>59</v>
      </c>
      <c r="B479" s="15" t="s">
        <v>474</v>
      </c>
      <c r="C479" s="20">
        <v>961551</v>
      </c>
      <c r="D479" s="41"/>
      <c r="E479" s="41"/>
      <c r="F479" s="41"/>
      <c r="G479" s="41"/>
      <c r="H479" s="41"/>
      <c r="I479" s="41"/>
      <c r="J479" s="41"/>
      <c r="K479" s="41"/>
      <c r="L479" s="41"/>
      <c r="M479" s="42">
        <f t="shared" si="8"/>
        <v>0</v>
      </c>
      <c r="N479" s="15"/>
      <c r="O479" s="15"/>
      <c r="P479" s="15"/>
    </row>
    <row r="480" spans="1:16" x14ac:dyDescent="0.25">
      <c r="A480" s="14">
        <v>60</v>
      </c>
      <c r="B480" s="15" t="s">
        <v>448</v>
      </c>
      <c r="C480" s="20">
        <v>941153</v>
      </c>
      <c r="D480" s="41"/>
      <c r="E480" s="41"/>
      <c r="F480" s="41"/>
      <c r="G480" s="41"/>
      <c r="H480" s="41"/>
      <c r="I480" s="41"/>
      <c r="J480" s="41"/>
      <c r="K480" s="41"/>
      <c r="L480" s="41"/>
      <c r="M480" s="42">
        <f t="shared" si="8"/>
        <v>0</v>
      </c>
      <c r="N480" s="15"/>
      <c r="O480" s="15"/>
      <c r="P480" s="15"/>
    </row>
    <row r="481" spans="1:16" x14ac:dyDescent="0.25">
      <c r="A481" s="14">
        <v>61</v>
      </c>
      <c r="B481" s="15" t="s">
        <v>669</v>
      </c>
      <c r="C481" s="20">
        <v>973623</v>
      </c>
      <c r="D481" s="41"/>
      <c r="E481" s="41"/>
      <c r="F481" s="41"/>
      <c r="G481" s="41"/>
      <c r="H481" s="41"/>
      <c r="I481" s="41"/>
      <c r="J481" s="41"/>
      <c r="K481" s="41"/>
      <c r="L481" s="41"/>
      <c r="M481" s="42">
        <f t="shared" si="8"/>
        <v>0</v>
      </c>
      <c r="N481" s="15"/>
      <c r="O481" s="15"/>
      <c r="P481" s="15"/>
    </row>
    <row r="482" spans="1:16" x14ac:dyDescent="0.25">
      <c r="A482" s="14">
        <v>62</v>
      </c>
      <c r="B482" s="15" t="s">
        <v>423</v>
      </c>
      <c r="C482" s="20">
        <v>921870</v>
      </c>
      <c r="D482" s="41"/>
      <c r="E482" s="41"/>
      <c r="F482" s="41"/>
      <c r="G482" s="41"/>
      <c r="H482" s="41"/>
      <c r="I482" s="41"/>
      <c r="J482" s="41"/>
      <c r="K482" s="41"/>
      <c r="L482" s="41"/>
      <c r="M482" s="42">
        <f t="shared" si="8"/>
        <v>0</v>
      </c>
      <c r="N482" s="15"/>
      <c r="O482" s="15"/>
      <c r="P482" s="15"/>
    </row>
    <row r="483" spans="1:16" x14ac:dyDescent="0.25">
      <c r="A483" s="14">
        <v>63</v>
      </c>
      <c r="B483" s="15" t="s">
        <v>670</v>
      </c>
      <c r="C483" s="20" t="s">
        <v>76</v>
      </c>
      <c r="D483" s="41"/>
      <c r="E483" s="41"/>
      <c r="F483" s="41"/>
      <c r="G483" s="41"/>
      <c r="H483" s="41"/>
      <c r="I483" s="41"/>
      <c r="J483" s="41"/>
      <c r="K483" s="41"/>
      <c r="L483" s="41"/>
      <c r="M483" s="42">
        <f t="shared" si="8"/>
        <v>0</v>
      </c>
      <c r="N483" s="15"/>
      <c r="O483" s="15"/>
      <c r="P483" s="15"/>
    </row>
    <row r="484" spans="1:16" x14ac:dyDescent="0.25">
      <c r="A484" s="14">
        <v>64</v>
      </c>
      <c r="B484" s="15" t="s">
        <v>671</v>
      </c>
      <c r="C484" s="20">
        <v>971238</v>
      </c>
      <c r="D484" s="41"/>
      <c r="E484" s="41"/>
      <c r="F484" s="41"/>
      <c r="G484" s="41"/>
      <c r="H484" s="41"/>
      <c r="I484" s="41"/>
      <c r="J484" s="41"/>
      <c r="K484" s="41"/>
      <c r="L484" s="41"/>
      <c r="M484" s="42">
        <f t="shared" si="8"/>
        <v>0</v>
      </c>
      <c r="N484" s="15"/>
      <c r="O484" s="15"/>
      <c r="P484" s="15"/>
    </row>
    <row r="485" spans="1:16" x14ac:dyDescent="0.25">
      <c r="A485" s="14">
        <v>65</v>
      </c>
      <c r="B485" s="15" t="s">
        <v>672</v>
      </c>
      <c r="C485" s="20">
        <v>912208</v>
      </c>
      <c r="D485" s="41"/>
      <c r="E485" s="41"/>
      <c r="F485" s="41"/>
      <c r="G485" s="41"/>
      <c r="H485" s="41"/>
      <c r="I485" s="41"/>
      <c r="J485" s="41"/>
      <c r="K485" s="41"/>
      <c r="L485" s="41"/>
      <c r="M485" s="42">
        <f t="shared" ref="M485:M532" si="9">SUM(D485:L485)</f>
        <v>0</v>
      </c>
      <c r="N485" s="15"/>
      <c r="O485" s="15"/>
      <c r="P485" s="15"/>
    </row>
    <row r="486" spans="1:16" x14ac:dyDescent="0.25">
      <c r="A486" s="14">
        <v>66</v>
      </c>
      <c r="B486" s="15" t="s">
        <v>569</v>
      </c>
      <c r="C486" s="20">
        <v>971990</v>
      </c>
      <c r="D486" s="41"/>
      <c r="E486" s="41"/>
      <c r="F486" s="41"/>
      <c r="G486" s="41"/>
      <c r="H486" s="41"/>
      <c r="I486" s="41"/>
      <c r="J486" s="41"/>
      <c r="K486" s="41"/>
      <c r="L486" s="41"/>
      <c r="M486" s="42">
        <f t="shared" si="9"/>
        <v>0</v>
      </c>
      <c r="N486" s="15"/>
      <c r="O486" s="15"/>
      <c r="P486" s="15"/>
    </row>
    <row r="487" spans="1:16" x14ac:dyDescent="0.25">
      <c r="A487" s="14">
        <v>67</v>
      </c>
      <c r="B487" s="15" t="s">
        <v>577</v>
      </c>
      <c r="C487" s="20">
        <v>972948</v>
      </c>
      <c r="D487" s="41"/>
      <c r="E487" s="41"/>
      <c r="F487" s="41"/>
      <c r="G487" s="41"/>
      <c r="H487" s="41"/>
      <c r="I487" s="41"/>
      <c r="J487" s="41"/>
      <c r="K487" s="41"/>
      <c r="L487" s="41"/>
      <c r="M487" s="42">
        <f t="shared" si="9"/>
        <v>0</v>
      </c>
      <c r="N487" s="15"/>
      <c r="O487" s="15"/>
      <c r="P487" s="15"/>
    </row>
    <row r="488" spans="1:16" x14ac:dyDescent="0.25">
      <c r="A488" s="14">
        <v>68</v>
      </c>
      <c r="B488" s="15" t="s">
        <v>252</v>
      </c>
      <c r="C488" s="20">
        <v>900593</v>
      </c>
      <c r="D488" s="41"/>
      <c r="E488" s="41"/>
      <c r="F488" s="41"/>
      <c r="G488" s="41"/>
      <c r="H488" s="41"/>
      <c r="I488" s="41"/>
      <c r="J488" s="41"/>
      <c r="K488" s="41"/>
      <c r="L488" s="41"/>
      <c r="M488" s="42">
        <f t="shared" si="9"/>
        <v>0</v>
      </c>
      <c r="N488" s="15"/>
      <c r="O488" s="15"/>
      <c r="P488" s="15"/>
    </row>
    <row r="489" spans="1:16" x14ac:dyDescent="0.25">
      <c r="A489" s="14">
        <v>69</v>
      </c>
      <c r="B489" s="15" t="s">
        <v>673</v>
      </c>
      <c r="C489" s="20">
        <v>963723</v>
      </c>
      <c r="D489" s="41"/>
      <c r="E489" s="41"/>
      <c r="F489" s="41"/>
      <c r="G489" s="41"/>
      <c r="H489" s="41"/>
      <c r="I489" s="41"/>
      <c r="J489" s="41"/>
      <c r="K489" s="41"/>
      <c r="L489" s="41"/>
      <c r="M489" s="42">
        <f t="shared" si="9"/>
        <v>0</v>
      </c>
      <c r="N489" s="15"/>
      <c r="O489" s="15"/>
      <c r="P489" s="15"/>
    </row>
    <row r="490" spans="1:16" x14ac:dyDescent="0.25">
      <c r="A490" s="14">
        <v>70</v>
      </c>
      <c r="B490" s="15" t="s">
        <v>348</v>
      </c>
      <c r="C490" s="20">
        <v>911814</v>
      </c>
      <c r="D490" s="41"/>
      <c r="E490" s="41"/>
      <c r="F490" s="41"/>
      <c r="G490" s="41"/>
      <c r="H490" s="41"/>
      <c r="I490" s="41"/>
      <c r="J490" s="41"/>
      <c r="K490" s="41"/>
      <c r="L490" s="41"/>
      <c r="M490" s="42">
        <f t="shared" si="9"/>
        <v>0</v>
      </c>
      <c r="N490" s="15"/>
      <c r="O490" s="15"/>
      <c r="P490" s="15"/>
    </row>
    <row r="491" spans="1:16" x14ac:dyDescent="0.25">
      <c r="A491" s="14">
        <v>71</v>
      </c>
      <c r="B491" s="15" t="s">
        <v>206</v>
      </c>
      <c r="C491" s="20">
        <v>896942</v>
      </c>
      <c r="D491" s="41"/>
      <c r="E491" s="41"/>
      <c r="F491" s="41"/>
      <c r="G491" s="41"/>
      <c r="H491" s="41"/>
      <c r="I491" s="41"/>
      <c r="J491" s="41"/>
      <c r="K491" s="41"/>
      <c r="L491" s="41"/>
      <c r="M491" s="42">
        <f t="shared" si="9"/>
        <v>0</v>
      </c>
      <c r="N491" s="15"/>
      <c r="O491" s="15"/>
      <c r="P491" s="15"/>
    </row>
    <row r="492" spans="1:16" x14ac:dyDescent="0.25">
      <c r="A492" s="14">
        <v>72</v>
      </c>
      <c r="B492" s="15" t="s">
        <v>651</v>
      </c>
      <c r="C492" s="14" t="s">
        <v>652</v>
      </c>
      <c r="D492" s="41"/>
      <c r="E492" s="41"/>
      <c r="F492" s="41"/>
      <c r="G492" s="41"/>
      <c r="H492" s="41"/>
      <c r="I492" s="41"/>
      <c r="J492" s="41"/>
      <c r="K492" s="41"/>
      <c r="L492" s="41"/>
      <c r="M492" s="42">
        <f t="shared" si="9"/>
        <v>0</v>
      </c>
      <c r="N492" s="15"/>
      <c r="O492" s="15"/>
      <c r="P492" s="15"/>
    </row>
    <row r="493" spans="1:16" x14ac:dyDescent="0.25">
      <c r="A493" s="14">
        <v>73</v>
      </c>
      <c r="B493" s="15" t="s">
        <v>674</v>
      </c>
      <c r="C493" s="20" t="s">
        <v>84</v>
      </c>
      <c r="D493" s="41"/>
      <c r="E493" s="41"/>
      <c r="F493" s="41"/>
      <c r="G493" s="41"/>
      <c r="H493" s="41"/>
      <c r="I493" s="41"/>
      <c r="J493" s="41"/>
      <c r="K493" s="41"/>
      <c r="L493" s="41"/>
      <c r="M493" s="42">
        <f t="shared" si="9"/>
        <v>0</v>
      </c>
      <c r="N493" s="15"/>
      <c r="O493" s="15"/>
      <c r="P493" s="15"/>
    </row>
    <row r="494" spans="1:16" x14ac:dyDescent="0.25">
      <c r="A494" s="14">
        <v>74</v>
      </c>
      <c r="B494" s="15" t="s">
        <v>583</v>
      </c>
      <c r="C494" s="20">
        <v>973145</v>
      </c>
      <c r="D494" s="41"/>
      <c r="E494" s="41">
        <v>211000</v>
      </c>
      <c r="F494" s="41"/>
      <c r="G494" s="41"/>
      <c r="H494" s="41"/>
      <c r="I494" s="41"/>
      <c r="J494" s="41"/>
      <c r="K494" s="41"/>
      <c r="L494" s="41"/>
      <c r="M494" s="42">
        <f t="shared" si="9"/>
        <v>211000</v>
      </c>
      <c r="N494" s="15"/>
      <c r="O494" s="15"/>
      <c r="P494" s="15"/>
    </row>
    <row r="495" spans="1:16" x14ac:dyDescent="0.25">
      <c r="A495" s="14">
        <v>75</v>
      </c>
      <c r="B495" s="15" t="s">
        <v>545</v>
      </c>
      <c r="C495" s="20">
        <v>970675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2">
        <f t="shared" si="9"/>
        <v>0</v>
      </c>
      <c r="N495" s="15"/>
      <c r="O495" s="15"/>
      <c r="P495" s="15"/>
    </row>
    <row r="496" spans="1:16" x14ac:dyDescent="0.25">
      <c r="A496" s="14">
        <v>76</v>
      </c>
      <c r="B496" s="15" t="s">
        <v>107</v>
      </c>
      <c r="C496" s="20" t="s">
        <v>108</v>
      </c>
      <c r="D496" s="41"/>
      <c r="E496" s="41"/>
      <c r="F496" s="41"/>
      <c r="G496" s="41"/>
      <c r="H496" s="41"/>
      <c r="I496" s="41"/>
      <c r="J496" s="41"/>
      <c r="K496" s="41"/>
      <c r="L496" s="41"/>
      <c r="M496" s="42">
        <f t="shared" si="9"/>
        <v>0</v>
      </c>
      <c r="N496" s="15"/>
      <c r="O496" s="15"/>
      <c r="P496" s="15"/>
    </row>
    <row r="497" spans="1:16" x14ac:dyDescent="0.25">
      <c r="A497" s="14">
        <v>77</v>
      </c>
      <c r="B497" s="15" t="s">
        <v>9</v>
      </c>
      <c r="C497" s="20">
        <v>913368</v>
      </c>
      <c r="D497" s="41"/>
      <c r="E497" s="41"/>
      <c r="F497" s="41"/>
      <c r="G497" s="41"/>
      <c r="H497" s="41"/>
      <c r="I497" s="41"/>
      <c r="J497" s="41"/>
      <c r="K497" s="41"/>
      <c r="L497" s="41"/>
      <c r="M497" s="42">
        <f t="shared" si="9"/>
        <v>0</v>
      </c>
      <c r="N497" s="15"/>
      <c r="O497" s="15"/>
      <c r="P497" s="15"/>
    </row>
    <row r="498" spans="1:16" x14ac:dyDescent="0.25">
      <c r="A498" s="14">
        <v>78</v>
      </c>
      <c r="B498" s="15" t="s">
        <v>355</v>
      </c>
      <c r="C498" s="20">
        <v>912201</v>
      </c>
      <c r="D498" s="41"/>
      <c r="E498" s="41"/>
      <c r="F498" s="41"/>
      <c r="G498" s="41"/>
      <c r="H498" s="41"/>
      <c r="I498" s="41"/>
      <c r="J498" s="41"/>
      <c r="K498" s="41"/>
      <c r="L498" s="41"/>
      <c r="M498" s="42">
        <f t="shared" si="9"/>
        <v>0</v>
      </c>
      <c r="N498" s="15"/>
      <c r="O498" s="15"/>
      <c r="P498" s="15"/>
    </row>
    <row r="499" spans="1:16" x14ac:dyDescent="0.25">
      <c r="A499" s="14">
        <v>79</v>
      </c>
      <c r="B499" s="15" t="s">
        <v>675</v>
      </c>
      <c r="C499" s="20" t="s">
        <v>163</v>
      </c>
      <c r="D499" s="41"/>
      <c r="E499" s="41"/>
      <c r="F499" s="41"/>
      <c r="G499" s="41"/>
      <c r="H499" s="41"/>
      <c r="I499" s="41"/>
      <c r="J499" s="41"/>
      <c r="K499" s="41"/>
      <c r="L499" s="41"/>
      <c r="M499" s="42">
        <f t="shared" si="9"/>
        <v>0</v>
      </c>
      <c r="N499" s="15"/>
      <c r="O499" s="15"/>
      <c r="P499" s="15"/>
    </row>
    <row r="500" spans="1:16" x14ac:dyDescent="0.25">
      <c r="A500" s="14">
        <v>80</v>
      </c>
      <c r="B500" s="15" t="s">
        <v>676</v>
      </c>
      <c r="C500" s="20">
        <v>101011</v>
      </c>
      <c r="D500" s="41"/>
      <c r="E500" s="41"/>
      <c r="F500" s="41"/>
      <c r="G500" s="41"/>
      <c r="H500" s="41"/>
      <c r="I500" s="41"/>
      <c r="J500" s="41"/>
      <c r="K500" s="41"/>
      <c r="L500" s="41"/>
      <c r="M500" s="42">
        <f t="shared" si="9"/>
        <v>0</v>
      </c>
      <c r="N500" s="15"/>
      <c r="O500" s="15"/>
      <c r="P500" s="15"/>
    </row>
    <row r="501" spans="1:16" x14ac:dyDescent="0.25">
      <c r="A501" s="14">
        <v>81</v>
      </c>
      <c r="B501" s="15" t="s">
        <v>677</v>
      </c>
      <c r="C501" s="20">
        <v>974072</v>
      </c>
      <c r="D501" s="41"/>
      <c r="E501" s="41"/>
      <c r="F501" s="41"/>
      <c r="G501" s="41"/>
      <c r="H501" s="41"/>
      <c r="I501" s="41"/>
      <c r="J501" s="41"/>
      <c r="K501" s="41"/>
      <c r="L501" s="41"/>
      <c r="M501" s="42">
        <f t="shared" si="9"/>
        <v>0</v>
      </c>
      <c r="N501" s="15"/>
      <c r="O501" s="15"/>
      <c r="P501" s="15"/>
    </row>
    <row r="502" spans="1:16" x14ac:dyDescent="0.25">
      <c r="A502" s="14">
        <v>82</v>
      </c>
      <c r="B502" s="15" t="s">
        <v>404</v>
      </c>
      <c r="C502" s="20">
        <v>920892</v>
      </c>
      <c r="D502" s="41"/>
      <c r="E502" s="41"/>
      <c r="F502" s="41"/>
      <c r="G502" s="41"/>
      <c r="H502" s="41"/>
      <c r="I502" s="41"/>
      <c r="J502" s="41"/>
      <c r="K502" s="41"/>
      <c r="L502" s="41"/>
      <c r="M502" s="42">
        <f t="shared" si="9"/>
        <v>0</v>
      </c>
      <c r="N502" s="15"/>
      <c r="O502" s="15"/>
      <c r="P502" s="15"/>
    </row>
    <row r="503" spans="1:16" x14ac:dyDescent="0.25">
      <c r="A503" s="14">
        <v>83</v>
      </c>
      <c r="B503" s="15" t="s">
        <v>678</v>
      </c>
      <c r="C503" s="20">
        <v>975130</v>
      </c>
      <c r="D503" s="41"/>
      <c r="E503" s="41">
        <v>50000</v>
      </c>
      <c r="F503" s="41"/>
      <c r="G503" s="41"/>
      <c r="H503" s="41"/>
      <c r="I503" s="41"/>
      <c r="J503" s="41"/>
      <c r="K503" s="41"/>
      <c r="L503" s="41"/>
      <c r="M503" s="42">
        <f t="shared" si="9"/>
        <v>50000</v>
      </c>
      <c r="N503" s="15"/>
      <c r="O503" s="15"/>
      <c r="P503" s="15"/>
    </row>
    <row r="504" spans="1:16" x14ac:dyDescent="0.25">
      <c r="A504" s="14">
        <v>84</v>
      </c>
      <c r="B504" s="15" t="s">
        <v>474</v>
      </c>
      <c r="C504" s="20">
        <v>961551</v>
      </c>
      <c r="D504" s="41"/>
      <c r="E504" s="41"/>
      <c r="F504" s="41"/>
      <c r="G504" s="41"/>
      <c r="H504" s="41"/>
      <c r="I504" s="41"/>
      <c r="J504" s="41"/>
      <c r="K504" s="41"/>
      <c r="L504" s="41"/>
      <c r="M504" s="42">
        <f t="shared" si="9"/>
        <v>0</v>
      </c>
      <c r="N504" s="15"/>
      <c r="O504" s="15"/>
      <c r="P504" s="15"/>
    </row>
    <row r="505" spans="1:16" x14ac:dyDescent="0.25">
      <c r="A505" s="14">
        <v>85</v>
      </c>
      <c r="B505" s="15" t="s">
        <v>679</v>
      </c>
      <c r="C505" s="20">
        <v>911812</v>
      </c>
      <c r="D505" s="41"/>
      <c r="E505" s="41"/>
      <c r="F505" s="41"/>
      <c r="G505" s="41"/>
      <c r="H505" s="41"/>
      <c r="I505" s="41"/>
      <c r="J505" s="41"/>
      <c r="K505" s="41"/>
      <c r="L505" s="41"/>
      <c r="M505" s="42">
        <f t="shared" si="9"/>
        <v>0</v>
      </c>
      <c r="N505" s="15"/>
      <c r="O505" s="15"/>
      <c r="P505" s="15"/>
    </row>
    <row r="506" spans="1:16" x14ac:dyDescent="0.25">
      <c r="A506" s="14">
        <v>86</v>
      </c>
      <c r="B506" s="15" t="s">
        <v>680</v>
      </c>
      <c r="C506" s="20">
        <v>951269</v>
      </c>
      <c r="D506" s="41"/>
      <c r="E506" s="41"/>
      <c r="F506" s="41"/>
      <c r="G506" s="41"/>
      <c r="H506" s="41"/>
      <c r="I506" s="41"/>
      <c r="J506" s="41"/>
      <c r="K506" s="41"/>
      <c r="L506" s="41"/>
      <c r="M506" s="42">
        <f t="shared" si="9"/>
        <v>0</v>
      </c>
      <c r="N506" s="15"/>
      <c r="O506" s="15"/>
      <c r="P506" s="15"/>
    </row>
    <row r="507" spans="1:16" x14ac:dyDescent="0.25">
      <c r="A507" s="14">
        <v>87</v>
      </c>
      <c r="B507" s="15" t="s">
        <v>681</v>
      </c>
      <c r="C507" s="20">
        <v>863912</v>
      </c>
      <c r="D507" s="41"/>
      <c r="E507" s="41"/>
      <c r="F507" s="41"/>
      <c r="G507" s="41"/>
      <c r="H507" s="41"/>
      <c r="I507" s="41"/>
      <c r="J507" s="41">
        <v>40000</v>
      </c>
      <c r="K507" s="41"/>
      <c r="L507" s="41"/>
      <c r="M507" s="42">
        <f t="shared" si="9"/>
        <v>40000</v>
      </c>
      <c r="N507" s="15"/>
      <c r="O507" s="15"/>
      <c r="P507" s="15"/>
    </row>
    <row r="508" spans="1:16" x14ac:dyDescent="0.25">
      <c r="A508" s="14">
        <v>88</v>
      </c>
      <c r="B508" s="15" t="s">
        <v>418</v>
      </c>
      <c r="C508" s="14" t="s">
        <v>419</v>
      </c>
      <c r="D508" s="41"/>
      <c r="E508" s="41"/>
      <c r="F508" s="41"/>
      <c r="G508" s="41"/>
      <c r="H508" s="41"/>
      <c r="I508" s="41"/>
      <c r="J508" s="41"/>
      <c r="K508" s="41"/>
      <c r="L508" s="41"/>
      <c r="M508" s="42">
        <f t="shared" si="9"/>
        <v>0</v>
      </c>
      <c r="N508" s="15"/>
      <c r="O508" s="15"/>
      <c r="P508" s="15"/>
    </row>
    <row r="509" spans="1:16" x14ac:dyDescent="0.25">
      <c r="A509" s="14">
        <v>89</v>
      </c>
      <c r="B509" s="15" t="s">
        <v>682</v>
      </c>
      <c r="C509" s="20" t="s">
        <v>40</v>
      </c>
      <c r="D509" s="41"/>
      <c r="E509" s="41"/>
      <c r="F509" s="41"/>
      <c r="G509" s="41"/>
      <c r="H509" s="41"/>
      <c r="I509" s="41"/>
      <c r="J509" s="41"/>
      <c r="K509" s="41"/>
      <c r="L509" s="41"/>
      <c r="M509" s="42">
        <f t="shared" si="9"/>
        <v>0</v>
      </c>
      <c r="N509" s="15"/>
      <c r="O509" s="15"/>
      <c r="P509" s="15"/>
    </row>
    <row r="510" spans="1:16" x14ac:dyDescent="0.25">
      <c r="A510" s="14">
        <v>90</v>
      </c>
      <c r="B510" s="15" t="s">
        <v>683</v>
      </c>
      <c r="C510" s="20">
        <v>960694</v>
      </c>
      <c r="D510" s="41"/>
      <c r="E510" s="41"/>
      <c r="F510" s="41"/>
      <c r="G510" s="41"/>
      <c r="H510" s="41"/>
      <c r="I510" s="41"/>
      <c r="J510" s="41"/>
      <c r="K510" s="41"/>
      <c r="L510" s="41"/>
      <c r="M510" s="42">
        <f t="shared" si="9"/>
        <v>0</v>
      </c>
      <c r="N510" s="15"/>
      <c r="O510" s="15"/>
      <c r="P510" s="15"/>
    </row>
    <row r="511" spans="1:16" x14ac:dyDescent="0.25">
      <c r="A511" s="14">
        <v>91</v>
      </c>
      <c r="B511" s="15" t="s">
        <v>557</v>
      </c>
      <c r="C511" s="20" t="s">
        <v>558</v>
      </c>
      <c r="D511" s="41"/>
      <c r="E511" s="41"/>
      <c r="F511" s="41"/>
      <c r="G511" s="41"/>
      <c r="H511" s="41"/>
      <c r="I511" s="41"/>
      <c r="J511" s="41"/>
      <c r="K511" s="41"/>
      <c r="L511" s="41"/>
      <c r="M511" s="42">
        <f t="shared" si="9"/>
        <v>0</v>
      </c>
      <c r="N511" s="15"/>
      <c r="O511" s="15"/>
      <c r="P511" s="15"/>
    </row>
    <row r="512" spans="1:16" x14ac:dyDescent="0.25">
      <c r="A512" s="14">
        <v>92</v>
      </c>
      <c r="B512" s="15" t="s">
        <v>684</v>
      </c>
      <c r="C512" s="20">
        <v>920410</v>
      </c>
      <c r="D512" s="41"/>
      <c r="E512" s="41"/>
      <c r="F512" s="41"/>
      <c r="G512" s="41"/>
      <c r="H512" s="41"/>
      <c r="I512" s="41"/>
      <c r="J512" s="41"/>
      <c r="K512" s="41"/>
      <c r="L512" s="41"/>
      <c r="M512" s="42">
        <f t="shared" si="9"/>
        <v>0</v>
      </c>
      <c r="N512" s="15"/>
      <c r="O512" s="15"/>
      <c r="P512" s="15"/>
    </row>
    <row r="513" spans="1:16" x14ac:dyDescent="0.25">
      <c r="A513" s="14">
        <v>93</v>
      </c>
      <c r="B513" s="15" t="s">
        <v>53</v>
      </c>
      <c r="C513" s="14" t="s">
        <v>54</v>
      </c>
      <c r="D513" s="41"/>
      <c r="E513" s="41"/>
      <c r="F513" s="41"/>
      <c r="G513" s="41"/>
      <c r="H513" s="41"/>
      <c r="I513" s="41"/>
      <c r="J513" s="41"/>
      <c r="K513" s="41"/>
      <c r="L513" s="41"/>
      <c r="M513" s="42">
        <f t="shared" si="9"/>
        <v>0</v>
      </c>
      <c r="N513" s="15"/>
      <c r="O513" s="15"/>
      <c r="P513" s="15"/>
    </row>
    <row r="514" spans="1:16" x14ac:dyDescent="0.25">
      <c r="A514" s="14">
        <v>94</v>
      </c>
      <c r="B514" s="15" t="s">
        <v>685</v>
      </c>
      <c r="C514" s="14">
        <v>975392</v>
      </c>
      <c r="D514" s="41"/>
      <c r="E514" s="41"/>
      <c r="F514" s="41"/>
      <c r="G514" s="41"/>
      <c r="H514" s="41"/>
      <c r="I514" s="41"/>
      <c r="J514" s="41"/>
      <c r="K514" s="41"/>
      <c r="L514" s="41"/>
      <c r="M514" s="42">
        <f t="shared" si="9"/>
        <v>0</v>
      </c>
      <c r="N514" s="15"/>
      <c r="O514" s="15"/>
      <c r="P514" s="15"/>
    </row>
    <row r="515" spans="1:16" x14ac:dyDescent="0.25">
      <c r="A515" s="14">
        <v>95</v>
      </c>
      <c r="B515" s="15" t="s">
        <v>226</v>
      </c>
      <c r="C515" s="20">
        <v>898787</v>
      </c>
      <c r="D515" s="41"/>
      <c r="E515" s="41"/>
      <c r="F515" s="41"/>
      <c r="G515" s="41"/>
      <c r="H515" s="41"/>
      <c r="I515" s="41"/>
      <c r="J515" s="41"/>
      <c r="K515" s="41"/>
      <c r="L515" s="41"/>
      <c r="M515" s="42">
        <f t="shared" si="9"/>
        <v>0</v>
      </c>
      <c r="N515" s="15"/>
      <c r="O515" s="15"/>
      <c r="P515" s="15"/>
    </row>
    <row r="516" spans="1:16" x14ac:dyDescent="0.25">
      <c r="A516" s="14">
        <v>96</v>
      </c>
      <c r="B516" s="15" t="s">
        <v>500</v>
      </c>
      <c r="C516" s="20">
        <v>962810</v>
      </c>
      <c r="D516" s="41"/>
      <c r="E516" s="41"/>
      <c r="F516" s="41"/>
      <c r="G516" s="41"/>
      <c r="H516" s="41"/>
      <c r="I516" s="41"/>
      <c r="J516" s="41"/>
      <c r="K516" s="41"/>
      <c r="L516" s="41"/>
      <c r="M516" s="42">
        <f t="shared" si="9"/>
        <v>0</v>
      </c>
      <c r="N516" s="15"/>
      <c r="O516" s="15"/>
      <c r="P516" s="15"/>
    </row>
    <row r="517" spans="1:16" x14ac:dyDescent="0.25">
      <c r="A517" s="14">
        <v>97</v>
      </c>
      <c r="B517" s="15" t="s">
        <v>420</v>
      </c>
      <c r="C517" s="14" t="s">
        <v>421</v>
      </c>
      <c r="D517" s="41"/>
      <c r="E517" s="41"/>
      <c r="F517" s="41"/>
      <c r="G517" s="41"/>
      <c r="H517" s="41"/>
      <c r="I517" s="41"/>
      <c r="J517" s="41"/>
      <c r="K517" s="41"/>
      <c r="L517" s="41"/>
      <c r="M517" s="42">
        <f t="shared" si="9"/>
        <v>0</v>
      </c>
      <c r="N517" s="15"/>
      <c r="O517" s="15"/>
      <c r="P517" s="15"/>
    </row>
    <row r="518" spans="1:16" x14ac:dyDescent="0.25">
      <c r="A518" s="14">
        <v>98</v>
      </c>
      <c r="B518" s="15" t="s">
        <v>209</v>
      </c>
      <c r="C518" s="14" t="s">
        <v>210</v>
      </c>
      <c r="D518" s="41"/>
      <c r="E518" s="41"/>
      <c r="F518" s="41"/>
      <c r="G518" s="41"/>
      <c r="H518" s="41"/>
      <c r="I518" s="41"/>
      <c r="J518" s="41"/>
      <c r="K518" s="41"/>
      <c r="L518" s="41"/>
      <c r="M518" s="42">
        <f t="shared" si="9"/>
        <v>0</v>
      </c>
      <c r="N518" s="15"/>
      <c r="O518" s="15"/>
      <c r="P518" s="15"/>
    </row>
    <row r="519" spans="1:16" x14ac:dyDescent="0.25">
      <c r="A519" s="14">
        <v>99</v>
      </c>
      <c r="B519" s="15" t="s">
        <v>401</v>
      </c>
      <c r="C519" s="14">
        <v>920413</v>
      </c>
      <c r="D519" s="41"/>
      <c r="E519" s="41"/>
      <c r="F519" s="41"/>
      <c r="G519" s="41"/>
      <c r="H519" s="41"/>
      <c r="I519" s="41"/>
      <c r="J519" s="41"/>
      <c r="K519" s="41"/>
      <c r="L519" s="41"/>
      <c r="M519" s="42">
        <f t="shared" si="9"/>
        <v>0</v>
      </c>
      <c r="N519" s="15"/>
      <c r="O519" s="15"/>
      <c r="P519" s="15"/>
    </row>
    <row r="520" spans="1:16" x14ac:dyDescent="0.25">
      <c r="A520" s="14">
        <v>100</v>
      </c>
      <c r="B520" s="15" t="s">
        <v>250</v>
      </c>
      <c r="C520" s="14" t="s">
        <v>251</v>
      </c>
      <c r="D520" s="41"/>
      <c r="E520" s="41"/>
      <c r="F520" s="41"/>
      <c r="G520" s="41"/>
      <c r="H520" s="41"/>
      <c r="I520" s="41"/>
      <c r="J520" s="41"/>
      <c r="K520" s="41"/>
      <c r="L520" s="41"/>
      <c r="M520" s="42">
        <f t="shared" si="9"/>
        <v>0</v>
      </c>
      <c r="N520" s="15"/>
      <c r="O520" s="15"/>
      <c r="P520" s="15"/>
    </row>
    <row r="521" spans="1:16" x14ac:dyDescent="0.25">
      <c r="A521" s="14">
        <v>101</v>
      </c>
      <c r="B521" s="15" t="s">
        <v>336</v>
      </c>
      <c r="C521" s="20">
        <v>911095</v>
      </c>
      <c r="D521" s="41"/>
      <c r="E521" s="41"/>
      <c r="F521" s="41"/>
      <c r="G521" s="41"/>
      <c r="H521" s="41"/>
      <c r="I521" s="41"/>
      <c r="J521" s="41"/>
      <c r="K521" s="41"/>
      <c r="L521" s="41"/>
      <c r="M521" s="42">
        <f t="shared" si="9"/>
        <v>0</v>
      </c>
      <c r="N521" s="15"/>
      <c r="O521" s="15"/>
      <c r="P521" s="15"/>
    </row>
    <row r="522" spans="1:16" x14ac:dyDescent="0.25">
      <c r="A522" s="14">
        <v>102</v>
      </c>
      <c r="B522" s="15" t="s">
        <v>397</v>
      </c>
      <c r="C522" s="14" t="s">
        <v>398</v>
      </c>
      <c r="D522" s="41"/>
      <c r="E522" s="41"/>
      <c r="F522" s="41"/>
      <c r="G522" s="41"/>
      <c r="H522" s="41"/>
      <c r="I522" s="41"/>
      <c r="J522" s="41"/>
      <c r="K522" s="41"/>
      <c r="L522" s="41"/>
      <c r="M522" s="42">
        <f t="shared" si="9"/>
        <v>0</v>
      </c>
      <c r="N522" s="15"/>
      <c r="O522" s="15"/>
      <c r="P522" s="15"/>
    </row>
    <row r="523" spans="1:16" x14ac:dyDescent="0.25">
      <c r="A523" s="14">
        <v>103</v>
      </c>
      <c r="B523" s="15" t="s">
        <v>472</v>
      </c>
      <c r="C523" s="20">
        <v>961300</v>
      </c>
      <c r="D523" s="41"/>
      <c r="E523" s="41"/>
      <c r="F523" s="41"/>
      <c r="G523" s="41"/>
      <c r="H523" s="41"/>
      <c r="I523" s="41"/>
      <c r="J523" s="41"/>
      <c r="K523" s="41"/>
      <c r="L523" s="41"/>
      <c r="M523" s="42">
        <f t="shared" si="9"/>
        <v>0</v>
      </c>
      <c r="N523" s="15"/>
      <c r="O523" s="15"/>
      <c r="P523" s="15"/>
    </row>
    <row r="524" spans="1:16" x14ac:dyDescent="0.25">
      <c r="A524" s="14">
        <v>104</v>
      </c>
      <c r="B524" s="15" t="s">
        <v>494</v>
      </c>
      <c r="C524" s="14">
        <v>962414</v>
      </c>
      <c r="D524" s="41"/>
      <c r="E524" s="41"/>
      <c r="F524" s="41"/>
      <c r="G524" s="41"/>
      <c r="H524" s="41"/>
      <c r="I524" s="41"/>
      <c r="J524" s="41"/>
      <c r="K524" s="41"/>
      <c r="L524" s="41"/>
      <c r="M524" s="42">
        <f t="shared" si="9"/>
        <v>0</v>
      </c>
      <c r="N524" s="15"/>
      <c r="O524" s="15"/>
      <c r="P524" s="15"/>
    </row>
    <row r="525" spans="1:16" x14ac:dyDescent="0.25">
      <c r="A525" s="14">
        <v>105</v>
      </c>
      <c r="B525" s="15" t="s">
        <v>199</v>
      </c>
      <c r="C525" s="20">
        <v>896621</v>
      </c>
      <c r="D525" s="41"/>
      <c r="E525" s="41"/>
      <c r="F525" s="41"/>
      <c r="G525" s="41"/>
      <c r="H525" s="41"/>
      <c r="I525" s="41"/>
      <c r="J525" s="41"/>
      <c r="K525" s="41"/>
      <c r="L525" s="41"/>
      <c r="M525" s="42">
        <f t="shared" si="9"/>
        <v>0</v>
      </c>
      <c r="N525" s="15"/>
      <c r="O525" s="15"/>
      <c r="P525" s="15"/>
    </row>
    <row r="526" spans="1:16" x14ac:dyDescent="0.25">
      <c r="A526" s="14">
        <v>106</v>
      </c>
      <c r="B526" s="15" t="s">
        <v>217</v>
      </c>
      <c r="C526" s="14">
        <v>897725</v>
      </c>
      <c r="D526" s="41"/>
      <c r="E526" s="41"/>
      <c r="F526" s="41"/>
      <c r="G526" s="41"/>
      <c r="H526" s="41"/>
      <c r="I526" s="41"/>
      <c r="J526" s="41"/>
      <c r="K526" s="41"/>
      <c r="L526" s="41"/>
      <c r="M526" s="42">
        <f t="shared" si="9"/>
        <v>0</v>
      </c>
      <c r="N526" s="15"/>
      <c r="O526" s="15"/>
      <c r="P526" s="15"/>
    </row>
    <row r="527" spans="1:16" x14ac:dyDescent="0.25">
      <c r="A527" s="14">
        <v>107</v>
      </c>
      <c r="B527" s="15" t="s">
        <v>611</v>
      </c>
      <c r="C527" s="14">
        <v>973873</v>
      </c>
      <c r="D527" s="41"/>
      <c r="E527" s="41"/>
      <c r="F527" s="41"/>
      <c r="G527" s="41"/>
      <c r="H527" s="41"/>
      <c r="I527" s="41"/>
      <c r="J527" s="41"/>
      <c r="K527" s="41"/>
      <c r="L527" s="41"/>
      <c r="M527" s="42">
        <f t="shared" si="9"/>
        <v>0</v>
      </c>
      <c r="N527" s="15"/>
      <c r="O527" s="15"/>
      <c r="P527" s="15"/>
    </row>
    <row r="528" spans="1:16" x14ac:dyDescent="0.25">
      <c r="A528" s="14">
        <v>108</v>
      </c>
      <c r="B528" s="15" t="s">
        <v>388</v>
      </c>
      <c r="C528" s="20">
        <v>914072</v>
      </c>
      <c r="D528" s="41"/>
      <c r="E528" s="41"/>
      <c r="F528" s="41"/>
      <c r="G528" s="41"/>
      <c r="H528" s="41"/>
      <c r="I528" s="41"/>
      <c r="J528" s="41"/>
      <c r="K528" s="41"/>
      <c r="L528" s="41"/>
      <c r="M528" s="42">
        <f t="shared" si="9"/>
        <v>0</v>
      </c>
      <c r="N528" s="15"/>
      <c r="O528" s="15"/>
      <c r="P528" s="15"/>
    </row>
    <row r="529" spans="1:16" x14ac:dyDescent="0.25">
      <c r="A529" s="14">
        <v>109</v>
      </c>
      <c r="B529" s="15" t="s">
        <v>217</v>
      </c>
      <c r="C529" s="14">
        <v>897725</v>
      </c>
      <c r="D529" s="41"/>
      <c r="E529" s="41"/>
      <c r="F529" s="41"/>
      <c r="G529" s="41"/>
      <c r="H529" s="41"/>
      <c r="I529" s="41"/>
      <c r="J529" s="41"/>
      <c r="K529" s="41"/>
      <c r="L529" s="41"/>
      <c r="M529" s="42">
        <f t="shared" si="9"/>
        <v>0</v>
      </c>
      <c r="N529" s="15"/>
      <c r="O529" s="15"/>
      <c r="P529" s="15"/>
    </row>
    <row r="530" spans="1:16" x14ac:dyDescent="0.25">
      <c r="A530" s="14">
        <v>110</v>
      </c>
      <c r="B530" s="15" t="s">
        <v>23</v>
      </c>
      <c r="C530" s="20" t="s">
        <v>24</v>
      </c>
      <c r="D530" s="41"/>
      <c r="E530" s="41"/>
      <c r="F530" s="41"/>
      <c r="G530" s="41"/>
      <c r="H530" s="41"/>
      <c r="I530" s="41"/>
      <c r="J530" s="41"/>
      <c r="K530" s="41"/>
      <c r="L530" s="41"/>
      <c r="M530" s="42">
        <f t="shared" si="9"/>
        <v>0</v>
      </c>
      <c r="N530" s="15"/>
      <c r="O530" s="15"/>
      <c r="P530" s="15"/>
    </row>
    <row r="531" spans="1:16" x14ac:dyDescent="0.25">
      <c r="A531" s="14">
        <v>111</v>
      </c>
      <c r="B531" s="15" t="s">
        <v>686</v>
      </c>
      <c r="C531" s="20" t="s">
        <v>687</v>
      </c>
      <c r="D531" s="41"/>
      <c r="E531" s="41"/>
      <c r="F531" s="41"/>
      <c r="G531" s="41"/>
      <c r="H531" s="41"/>
      <c r="I531" s="41"/>
      <c r="J531" s="41"/>
      <c r="K531" s="41"/>
      <c r="L531" s="41"/>
      <c r="M531" s="42">
        <f t="shared" si="9"/>
        <v>0</v>
      </c>
      <c r="N531" s="15"/>
      <c r="O531" s="15"/>
      <c r="P531" s="15"/>
    </row>
    <row r="532" spans="1:16" x14ac:dyDescent="0.25">
      <c r="A532" s="14">
        <v>112</v>
      </c>
      <c r="B532" s="15"/>
      <c r="C532" s="14"/>
      <c r="D532" s="41"/>
      <c r="E532" s="41"/>
      <c r="F532" s="41"/>
      <c r="G532" s="41"/>
      <c r="H532" s="41"/>
      <c r="I532" s="41"/>
      <c r="J532" s="41"/>
      <c r="K532" s="41"/>
      <c r="L532" s="41"/>
      <c r="M532" s="42">
        <f t="shared" si="9"/>
        <v>0</v>
      </c>
      <c r="N532" s="15"/>
      <c r="O532" s="15"/>
      <c r="P532" s="15"/>
    </row>
    <row r="533" spans="1:16" x14ac:dyDescent="0.25">
      <c r="A533" s="14"/>
      <c r="B533" s="15"/>
      <c r="C533" s="14"/>
      <c r="D533" s="41"/>
      <c r="E533" s="41"/>
      <c r="F533" s="41"/>
      <c r="G533" s="41"/>
      <c r="H533" s="41"/>
      <c r="I533" s="41"/>
      <c r="J533" s="41"/>
      <c r="K533" s="41"/>
      <c r="L533" s="41"/>
      <c r="M533" s="42"/>
      <c r="N533" s="15"/>
      <c r="O533" s="15"/>
      <c r="P533" s="15"/>
    </row>
    <row r="534" spans="1:16" x14ac:dyDescent="0.25">
      <c r="A534" s="14"/>
      <c r="B534" s="15" t="s">
        <v>688</v>
      </c>
      <c r="C534" s="15"/>
      <c r="D534" s="41">
        <f>SUM(D421:D533)</f>
        <v>55000</v>
      </c>
      <c r="E534" s="41">
        <f t="shared" ref="E534:L534" si="10">SUM(E421:E533)</f>
        <v>676000</v>
      </c>
      <c r="F534" s="41">
        <f t="shared" si="10"/>
        <v>0</v>
      </c>
      <c r="G534" s="41">
        <f t="shared" si="10"/>
        <v>0</v>
      </c>
      <c r="H534" s="41">
        <f t="shared" si="10"/>
        <v>0</v>
      </c>
      <c r="I534" s="41">
        <f t="shared" si="10"/>
        <v>80000</v>
      </c>
      <c r="J534" s="41">
        <f t="shared" si="10"/>
        <v>40000</v>
      </c>
      <c r="K534" s="41">
        <f t="shared" si="10"/>
        <v>100000</v>
      </c>
      <c r="L534" s="41">
        <f t="shared" si="10"/>
        <v>0</v>
      </c>
      <c r="M534" s="43">
        <f>SUM(M421:M533)</f>
        <v>951000</v>
      </c>
      <c r="N534" s="15"/>
      <c r="O534" s="15"/>
      <c r="P534" s="15"/>
    </row>
    <row r="537" spans="1:16" x14ac:dyDescent="0.25">
      <c r="A537" s="37" t="s">
        <v>692</v>
      </c>
    </row>
    <row r="539" spans="1:16" x14ac:dyDescent="0.25">
      <c r="B539" s="29" t="s">
        <v>693</v>
      </c>
      <c r="C539" s="30"/>
    </row>
    <row r="540" spans="1:16" x14ac:dyDescent="0.25">
      <c r="B540" s="29"/>
      <c r="C540" s="30"/>
    </row>
    <row r="541" spans="1:16" x14ac:dyDescent="0.25">
      <c r="B541" s="29" t="s">
        <v>689</v>
      </c>
      <c r="C541" s="44" t="s">
        <v>11</v>
      </c>
    </row>
    <row r="542" spans="1:16" x14ac:dyDescent="0.25">
      <c r="B542" s="44"/>
    </row>
    <row r="543" spans="1:16" x14ac:dyDescent="0.25">
      <c r="B543" s="44"/>
    </row>
    <row r="544" spans="1:16" x14ac:dyDescent="0.25">
      <c r="B544" s="44"/>
    </row>
    <row r="545" spans="2:3" x14ac:dyDescent="0.25">
      <c r="B545" s="44" t="s">
        <v>690</v>
      </c>
      <c r="C545" s="4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Koperasi</dc:creator>
  <cp:lastModifiedBy>Rina</cp:lastModifiedBy>
  <cp:lastPrinted>2018-01-19T02:06:51Z</cp:lastPrinted>
  <dcterms:created xsi:type="dcterms:W3CDTF">2016-05-03T04:52:30Z</dcterms:created>
  <dcterms:modified xsi:type="dcterms:W3CDTF">2018-02-28T07:14:15Z</dcterms:modified>
</cp:coreProperties>
</file>