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ownloads\Excel stuff\"/>
    </mc:Choice>
  </mc:AlternateContent>
  <xr:revisionPtr revIDLastSave="0" documentId="8_{FE8D83D2-65CF-4889-9DCC-7775006CAD8A}" xr6:coauthVersionLast="47" xr6:coauthVersionMax="47" xr10:uidLastSave="{00000000-0000-0000-0000-000000000000}"/>
  <bookViews>
    <workbookView xWindow="28680" yWindow="-120" windowWidth="29040" windowHeight="15840" activeTab="1" xr2:uid="{2FFF9B3F-A2DE-454F-A36B-1294746B6893}"/>
  </bookViews>
  <sheets>
    <sheet name="Google Data" sheetId="2" r:id="rId1"/>
    <sheet name="Sheet1" sheetId="1" r:id="rId2"/>
    <sheet name="Helper" sheetId="3" r:id="rId3"/>
  </sheets>
  <definedNames>
    <definedName name="_xlchart.v1.0" hidden="1">Sheet1!$A$3:$A$10</definedName>
    <definedName name="_xlchart.v1.1" hidden="1">Sheet1!$J$3:$J$10</definedName>
    <definedName name="ExternalData_1" localSheetId="0" hidden="1">'Google Data'!$A$1:$D$9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N4" i="1"/>
  <c r="N5" i="1"/>
  <c r="N6" i="1"/>
  <c r="N7" i="1"/>
  <c r="N8" i="1"/>
  <c r="N9" i="1"/>
  <c r="N10" i="1"/>
  <c r="N3" i="1"/>
  <c r="M3" i="1"/>
  <c r="M4" i="1"/>
  <c r="M5" i="1"/>
  <c r="M6" i="1"/>
  <c r="M7" i="1"/>
  <c r="M8" i="1"/>
  <c r="M9" i="1"/>
  <c r="M10" i="1"/>
  <c r="G11" i="1"/>
  <c r="H3" i="1"/>
  <c r="I3" i="1" s="1"/>
  <c r="K3" i="1" s="1"/>
  <c r="H4" i="1"/>
  <c r="I4" i="1" s="1"/>
  <c r="K4" i="1" s="1"/>
  <c r="L4" i="1" s="1"/>
  <c r="H5" i="1"/>
  <c r="I5" i="1" s="1"/>
  <c r="K5" i="1" s="1"/>
  <c r="L5" i="1" s="1"/>
  <c r="H6" i="1"/>
  <c r="I6" i="1" s="1"/>
  <c r="K6" i="1" s="1"/>
  <c r="L6" i="1" s="1"/>
  <c r="H7" i="1"/>
  <c r="I7" i="1" s="1"/>
  <c r="H8" i="1"/>
  <c r="I8" i="1" s="1"/>
  <c r="H9" i="1"/>
  <c r="I9" i="1" s="1"/>
  <c r="H10" i="1"/>
  <c r="I10" i="1" s="1"/>
  <c r="K10" i="1" s="1"/>
  <c r="L10" i="1" s="1"/>
  <c r="G3" i="1"/>
  <c r="G4" i="1"/>
  <c r="G5" i="1"/>
  <c r="G6" i="1"/>
  <c r="G7" i="1"/>
  <c r="G8" i="1"/>
  <c r="G9" i="1"/>
  <c r="G10" i="1"/>
  <c r="F3" i="2"/>
  <c r="D4" i="1" s="1"/>
  <c r="B3" i="3" s="1"/>
  <c r="F4" i="2"/>
  <c r="D5" i="1" s="1"/>
  <c r="F5" i="2"/>
  <c r="D6" i="1" s="1"/>
  <c r="F6" i="2"/>
  <c r="D7" i="1" s="1"/>
  <c r="F7" i="2"/>
  <c r="D8" i="1" s="1"/>
  <c r="F8" i="2"/>
  <c r="D9" i="1" s="1"/>
  <c r="F9" i="2"/>
  <c r="D10" i="1" s="1"/>
  <c r="F2" i="2"/>
  <c r="D3" i="1" s="1"/>
  <c r="B2" i="3" s="1"/>
  <c r="A4" i="1"/>
  <c r="A5" i="1"/>
  <c r="A6" i="1"/>
  <c r="A7" i="1"/>
  <c r="A8" i="1"/>
  <c r="A9" i="1"/>
  <c r="A10" i="1"/>
  <c r="M11" i="1" l="1"/>
  <c r="L3" i="1"/>
  <c r="K9" i="1"/>
  <c r="L9" i="1" s="1"/>
  <c r="K8" i="1"/>
  <c r="L8" i="1" s="1"/>
  <c r="K7" i="1"/>
  <c r="L7" i="1" s="1"/>
  <c r="I11" i="1"/>
  <c r="J8" i="1" s="1"/>
  <c r="F4" i="3" s="1"/>
  <c r="K11" i="1" l="1"/>
  <c r="J6" i="1"/>
  <c r="J9" i="1"/>
  <c r="J10" i="1"/>
  <c r="J3" i="1"/>
  <c r="J4" i="1"/>
  <c r="J5" i="1"/>
  <c r="F3" i="3" s="1"/>
  <c r="J7" i="1"/>
  <c r="B4" i="3" l="1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E75635-CF21-4417-A7D5-B5198BFC75BA}" keepAlive="1" interval="1" name="Query - Google Stocks" description="Connection to the 'Google Stocks' query in the workbook." type="5" refreshedVersion="8" background="1" refreshOnLoad="1" saveData="1">
    <dbPr connection="Provider=Microsoft.Mashup.OleDb.1;Data Source=$Workbook$;Location=&quot;Google Stocks&quot;;Extended Properties=&quot;&quot;" command="SELECT * FROM [Google Stocks]"/>
  </connection>
</connections>
</file>

<file path=xl/sharedStrings.xml><?xml version="1.0" encoding="utf-8"?>
<sst xmlns="http://schemas.openxmlformats.org/spreadsheetml/2006/main" count="54" uniqueCount="42">
  <si>
    <t>Price</t>
  </si>
  <si>
    <t>Price Change</t>
  </si>
  <si>
    <t>Market Cap</t>
  </si>
  <si>
    <t>NVDA</t>
  </si>
  <si>
    <t>AAPL</t>
  </si>
  <si>
    <t>GOOG</t>
  </si>
  <si>
    <t>AMD</t>
  </si>
  <si>
    <t>INTC</t>
  </si>
  <si>
    <t>TSLA</t>
  </si>
  <si>
    <t>MSFT</t>
  </si>
  <si>
    <t>META</t>
  </si>
  <si>
    <t>Column1</t>
  </si>
  <si>
    <t>Symbol</t>
  </si>
  <si>
    <t>Name</t>
  </si>
  <si>
    <t>Sector</t>
  </si>
  <si>
    <t>Cap Size</t>
  </si>
  <si>
    <t># of Shares</t>
  </si>
  <si>
    <t>Price Paid Per Share</t>
  </si>
  <si>
    <t>Amount Paid</t>
  </si>
  <si>
    <t>Current Price</t>
  </si>
  <si>
    <t>Total Value</t>
  </si>
  <si>
    <t>Allocation</t>
  </si>
  <si>
    <t>Total Gain/ (Loss) £</t>
  </si>
  <si>
    <t>Total Gain/ (Loss) %</t>
  </si>
  <si>
    <t>1 Day Return £</t>
  </si>
  <si>
    <t>1 Day Return %</t>
  </si>
  <si>
    <t>NVIDIA Corporation</t>
  </si>
  <si>
    <t>Apple Inc.</t>
  </si>
  <si>
    <t>Alphabet Inc. (Google)</t>
  </si>
  <si>
    <t>Advanced Micro Devices, Inc.</t>
  </si>
  <si>
    <t>Intel Corporartion</t>
  </si>
  <si>
    <t>Tesla, Inc.</t>
  </si>
  <si>
    <t>Microsoft Corporation</t>
  </si>
  <si>
    <t>Meta Platforms, Inc.</t>
  </si>
  <si>
    <t xml:space="preserve">Technology </t>
  </si>
  <si>
    <t>Communication services</t>
  </si>
  <si>
    <t>Consumer Discretionary</t>
  </si>
  <si>
    <t>Market Cap in Billions</t>
  </si>
  <si>
    <t>Total</t>
  </si>
  <si>
    <t>Small</t>
  </si>
  <si>
    <t>Mid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</si>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</sst>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-[$£-809]* #,##0.00_-;\-[$£-809]* #,##0.00_-;_-[$£-809]* &quot;-&quot;??_-;_-@_-"/>
    <numFmt numFmtId="170" formatCode="_-[$£-809]* #,##0_-;\-[$£-809]* #,##0_-;_-[$£-809]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168" fontId="0" fillId="0" borderId="0" xfId="0" applyNumberForma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3" borderId="5" xfId="0" applyFill="1" applyBorder="1" applyAlignment="1">
      <alignment wrapText="1"/>
    </xf>
    <xf numFmtId="170" fontId="0" fillId="3" borderId="5" xfId="0" applyNumberFormat="1" applyFill="1" applyBorder="1" applyAlignment="1">
      <alignment wrapText="1"/>
    </xf>
    <xf numFmtId="168" fontId="0" fillId="3" borderId="5" xfId="0" applyNumberFormat="1" applyFill="1" applyBorder="1" applyAlignment="1">
      <alignment wrapText="1"/>
    </xf>
    <xf numFmtId="9" fontId="0" fillId="3" borderId="5" xfId="1" applyFont="1" applyFill="1" applyBorder="1" applyAlignment="1">
      <alignment wrapText="1"/>
    </xf>
    <xf numFmtId="9" fontId="0" fillId="3" borderId="6" xfId="1" applyFont="1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170" fontId="0" fillId="3" borderId="0" xfId="0" applyNumberFormat="1" applyFill="1" applyBorder="1" applyAlignment="1">
      <alignment wrapText="1"/>
    </xf>
    <xf numFmtId="168" fontId="0" fillId="3" borderId="0" xfId="0" applyNumberFormat="1" applyFill="1" applyBorder="1" applyAlignment="1">
      <alignment wrapText="1"/>
    </xf>
    <xf numFmtId="9" fontId="0" fillId="3" borderId="0" xfId="1" applyFont="1" applyFill="1" applyBorder="1" applyAlignment="1">
      <alignment wrapText="1"/>
    </xf>
    <xf numFmtId="9" fontId="0" fillId="3" borderId="8" xfId="1" applyFont="1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0" xfId="0" applyFill="1" applyBorder="1" applyAlignment="1">
      <alignment wrapText="1"/>
    </xf>
    <xf numFmtId="170" fontId="0" fillId="3" borderId="10" xfId="0" applyNumberFormat="1" applyFill="1" applyBorder="1" applyAlignment="1">
      <alignment wrapText="1"/>
    </xf>
    <xf numFmtId="168" fontId="0" fillId="3" borderId="10" xfId="0" applyNumberFormat="1" applyFill="1" applyBorder="1" applyAlignment="1">
      <alignment wrapText="1"/>
    </xf>
    <xf numFmtId="9" fontId="0" fillId="3" borderId="10" xfId="1" applyFont="1" applyFill="1" applyBorder="1" applyAlignment="1">
      <alignment wrapText="1"/>
    </xf>
    <xf numFmtId="9" fontId="0" fillId="3" borderId="11" xfId="1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8" fontId="2" fillId="0" borderId="2" xfId="0" applyNumberFormat="1" applyFont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numFmt numFmtId="168" formatCode="_-[$£-809]* #,##0.00_-;\-[$£-809]* #,##0.00_-;_-[$£-809]* &quot;-&quot;??_-;_-@_-"/>
    </dxf>
    <dxf>
      <numFmt numFmtId="0" formatCode="General"/>
    </dxf>
    <dxf>
      <font>
        <color rgb="FF00B050"/>
      </font>
    </dxf>
    <dxf>
      <font>
        <color rgb="FF9C0006"/>
      </font>
    </dxf>
    <dxf>
      <font>
        <color rgb="FF00B050"/>
      </font>
    </dxf>
  </dxfs>
  <tableStyles count="0" defaultTableStyle="TableStyleMedium2" defaultPivotStyle="PivotStyleLight16"/>
  <colors>
    <mruColors>
      <color rgb="FFCCFFFF"/>
      <color rgb="FF00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Portfolio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B6-47D6-922D-A60B70A3A6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FB6-47D6-922D-A60B70A3A6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B6-47D6-922D-A60B70A3A6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FB6-47D6-922D-A60B70A3A6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B6-47D6-922D-A60B70A3A6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FB6-47D6-922D-A60B70A3A6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B6-47D6-922D-A60B70A3A6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FB6-47D6-922D-A60B70A3A68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FB6-47D6-922D-A60B70A3A68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FB6-47D6-922D-A60B70A3A68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FB6-47D6-922D-A60B70A3A68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4FB6-47D6-922D-A60B70A3A68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FB6-47D6-922D-A60B70A3A68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4FB6-47D6-922D-A60B70A3A68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FB6-47D6-922D-A60B70A3A68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4FB6-47D6-922D-A60B70A3A686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Sheet1!$A$3:$A$10</c:f>
              <c:strCache>
                <c:ptCount val="8"/>
                <c:pt idx="0">
                  <c:v>NVDA</c:v>
                </c:pt>
                <c:pt idx="1">
                  <c:v>AAPL</c:v>
                </c:pt>
                <c:pt idx="2">
                  <c:v>GOOG</c:v>
                </c:pt>
                <c:pt idx="3">
                  <c:v>AMD</c:v>
                </c:pt>
                <c:pt idx="4">
                  <c:v>INTC</c:v>
                </c:pt>
                <c:pt idx="5">
                  <c:v>TSLA</c:v>
                </c:pt>
                <c:pt idx="6">
                  <c:v>MSFT</c:v>
                </c:pt>
                <c:pt idx="7">
                  <c:v>META</c:v>
                </c:pt>
              </c:strCache>
            </c:strRef>
          </c:cat>
          <c:val>
            <c:numRef>
              <c:f>Sheet1!$J$3:$J$10</c:f>
              <c:numCache>
                <c:formatCode>0%</c:formatCode>
                <c:ptCount val="8"/>
                <c:pt idx="0">
                  <c:v>0.11642646404894709</c:v>
                </c:pt>
                <c:pt idx="1">
                  <c:v>0.11130443767493954</c:v>
                </c:pt>
                <c:pt idx="2">
                  <c:v>0.1315711299271366</c:v>
                </c:pt>
                <c:pt idx="3">
                  <c:v>3.1841438595649599E-2</c:v>
                </c:pt>
                <c:pt idx="4">
                  <c:v>1.3396977340199604E-2</c:v>
                </c:pt>
                <c:pt idx="5">
                  <c:v>9.5588525627660417E-2</c:v>
                </c:pt>
                <c:pt idx="6">
                  <c:v>0.25621792967546358</c:v>
                </c:pt>
                <c:pt idx="7">
                  <c:v>0.24365309711000363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6-47D6-922D-A60B70A3A68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 size Allocation</a:t>
            </a:r>
          </a:p>
        </c:rich>
      </c:tx>
      <c:layout>
        <c:manualLayout>
          <c:xMode val="edge"/>
          <c:yMode val="edge"/>
          <c:x val="0.57324641524476661"/>
          <c:y val="2.3916296727798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46-45EC-85D8-D4A374AF04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46-45EC-85D8-D4A374AF04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146-45EC-85D8-D4A374AF041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146-45EC-85D8-D4A374AF041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146-45EC-85D8-D4A374AF041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146-45EC-85D8-D4A374AF0415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Helper!$A$2:$A$4</c:f>
              <c:strCache>
                <c:ptCount val="3"/>
                <c:pt idx="0">
                  <c:v>Small</c:v>
                </c:pt>
                <c:pt idx="1">
                  <c:v>Mid</c:v>
                </c:pt>
                <c:pt idx="2">
                  <c:v>Large</c:v>
                </c:pt>
              </c:strCache>
            </c:strRef>
          </c:cat>
          <c:val>
            <c:numRef>
              <c:f>Helper!$B$2:$B$4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46-45EC-85D8-D4A374AF041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Sector Allocation</a:t>
            </a:r>
          </a:p>
        </c:rich>
      </c:tx>
      <c:layout>
        <c:manualLayout>
          <c:xMode val="edge"/>
          <c:yMode val="edge"/>
          <c:x val="0.60267056664513763"/>
          <c:y val="3.0000005905512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C4-4E9A-ADC8-F725F630DA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C4-4E9A-ADC8-F725F630DA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C4-4E9A-ADC8-F725F630DAF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8C4-4E9A-ADC8-F725F630DAF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8C4-4E9A-ADC8-F725F630DAF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8C4-4E9A-ADC8-F725F630DAFA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Helper!$E$2:$E$4</c:f>
              <c:strCache>
                <c:ptCount val="3"/>
                <c:pt idx="0">
                  <c:v>Technology </c:v>
                </c:pt>
                <c:pt idx="1">
                  <c:v>Communication services</c:v>
                </c:pt>
                <c:pt idx="2">
                  <c:v>Consumer Discretionary</c:v>
                </c:pt>
              </c:strCache>
            </c:strRef>
          </c:cat>
          <c:val>
            <c:numRef>
              <c:f>Helper!$F$2:$F$4</c:f>
              <c:numCache>
                <c:formatCode>0%</c:formatCode>
                <c:ptCount val="3"/>
                <c:pt idx="0">
                  <c:v>0.52918724733519951</c:v>
                </c:pt>
                <c:pt idx="1">
                  <c:v>0.3752242270371402</c:v>
                </c:pt>
                <c:pt idx="2">
                  <c:v>9.5588525627660417E-2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8C4-4E9A-ADC8-F725F630DAF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75140</xdr:colOff>
      <xdr:row>11</xdr:row>
      <xdr:rowOff>189970</xdr:rowOff>
    </xdr:from>
    <xdr:to>
      <xdr:col>5</xdr:col>
      <xdr:colOff>507999</xdr:colOff>
      <xdr:row>29</xdr:row>
      <xdr:rowOff>179916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A8148-A813-9737-161F-67378746B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1016001</xdr:colOff>
      <xdr:row>11</xdr:row>
      <xdr:rowOff>190499</xdr:rowOff>
    </xdr:from>
    <xdr:to>
      <xdr:col>11</xdr:col>
      <xdr:colOff>529167</xdr:colOff>
      <xdr:row>29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58C735-F469-405A-96CB-232DF39C1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10584</xdr:colOff>
      <xdr:row>11</xdr:row>
      <xdr:rowOff>179917</xdr:rowOff>
    </xdr:from>
    <xdr:to>
      <xdr:col>19</xdr:col>
      <xdr:colOff>20109</xdr:colOff>
      <xdr:row>29</xdr:row>
      <xdr:rowOff>137583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D5C018-5F7D-4CF9-924F-0323B7B31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CAC28919-7D8F-45FB-8848-974427F639D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Price" tableColumnId="2"/>
      <queryTableField id="3" name="Price Change" tableColumnId="3"/>
      <queryTableField id="4" name="Market Cap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B72485-857E-4EB7-B3F9-DBF456E3FD8D}" name="Google_Stocks" displayName="Google_Stocks" ref="A1:D9" tableType="queryTable" totalsRowShown="0">
  <autoFilter ref="A1:D9" xr:uid="{9BB72485-857E-4EB7-B3F9-DBF456E3FD8D}"/>
  <tableColumns count="4">
    <tableColumn id="1" xr3:uid="{AACDF7B1-F472-42D4-8374-514F7499454C}" uniqueName="1" name="Column1" queryTableFieldId="1" dataDxfId="1"/>
    <tableColumn id="2" xr3:uid="{0227CB0C-9DDD-422B-8E3E-5C69420231C8}" uniqueName="2" name="Price" queryTableFieldId="2"/>
    <tableColumn id="3" xr3:uid="{29F2FE3D-2123-42E1-88DE-51D874FCABDE}" uniqueName="3" name="Price Change" queryTableFieldId="3"/>
    <tableColumn id="4" xr3:uid="{B45F5662-143F-4A84-BFF4-603CDBEA4C86}" uniqueName="4" name="Market Cap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7E71-2108-469A-9792-DC3029D1363E}">
  <dimension ref="A1:F9"/>
  <sheetViews>
    <sheetView workbookViewId="0">
      <selection activeCell="F2" sqref="F2"/>
    </sheetView>
  </sheetViews>
  <sheetFormatPr defaultRowHeight="15" x14ac:dyDescent="0.25"/>
  <cols>
    <col min="1" max="1" width="11.42578125" bestFit="1" customWidth="1"/>
    <col min="2" max="2" width="7.85546875" bestFit="1" customWidth="1"/>
    <col min="3" max="3" width="15.140625" bestFit="1" customWidth="1"/>
    <col min="4" max="4" width="21.7109375" style="3" bestFit="1" customWidth="1"/>
    <col min="6" max="6" width="20.42578125" customWidth="1"/>
  </cols>
  <sheetData>
    <row r="1" spans="1:6" x14ac:dyDescent="0.25">
      <c r="A1" t="s">
        <v>11</v>
      </c>
      <c r="B1" t="s">
        <v>0</v>
      </c>
      <c r="C1" t="s">
        <v>1</v>
      </c>
      <c r="D1" s="3" t="s">
        <v>2</v>
      </c>
      <c r="F1" t="s">
        <v>37</v>
      </c>
    </row>
    <row r="2" spans="1:6" x14ac:dyDescent="0.25">
      <c r="A2" s="1" t="s">
        <v>3</v>
      </c>
      <c r="B2">
        <v>157.75</v>
      </c>
      <c r="C2">
        <v>2.66</v>
      </c>
      <c r="D2" s="3">
        <v>3849100000000</v>
      </c>
      <c r="F2" s="3">
        <f>Google_Stocks[[#This Row],[Market Cap]]/1000000000</f>
        <v>3849.1</v>
      </c>
    </row>
    <row r="3" spans="1:6" x14ac:dyDescent="0.25">
      <c r="A3" s="1" t="s">
        <v>4</v>
      </c>
      <c r="B3">
        <v>201.08</v>
      </c>
      <c r="C3">
        <v>0.08</v>
      </c>
      <c r="D3" s="3">
        <v>3003294712948</v>
      </c>
      <c r="F3" s="3">
        <f>Google_Stocks[[#This Row],[Market Cap]]/1000000000</f>
        <v>3003.2947129479999</v>
      </c>
    </row>
    <row r="4" spans="1:6" x14ac:dyDescent="0.25">
      <c r="A4" s="1" t="s">
        <v>5</v>
      </c>
      <c r="B4">
        <v>178.27</v>
      </c>
      <c r="C4">
        <v>3.84</v>
      </c>
      <c r="D4" s="3">
        <v>2171458589852</v>
      </c>
      <c r="F4" s="3">
        <f>Google_Stocks[[#This Row],[Market Cap]]/1000000000</f>
        <v>2171.4585898519999</v>
      </c>
    </row>
    <row r="5" spans="1:6" x14ac:dyDescent="0.25">
      <c r="A5" s="1" t="s">
        <v>6</v>
      </c>
      <c r="B5">
        <v>143.81</v>
      </c>
      <c r="C5">
        <v>0.13</v>
      </c>
      <c r="D5" s="3">
        <v>233174105281</v>
      </c>
      <c r="F5" s="3">
        <f>Google_Stocks[[#This Row],[Market Cap]]/1000000000</f>
        <v>233.17410528100001</v>
      </c>
    </row>
    <row r="6" spans="1:6" x14ac:dyDescent="0.25">
      <c r="A6" s="1" t="s">
        <v>7</v>
      </c>
      <c r="B6">
        <v>22.69</v>
      </c>
      <c r="C6">
        <v>0.19</v>
      </c>
      <c r="D6" s="3">
        <v>98973782329</v>
      </c>
      <c r="F6" s="3">
        <f>Google_Stocks[[#This Row],[Market Cap]]/1000000000</f>
        <v>98.973782329000002</v>
      </c>
    </row>
    <row r="7" spans="1:6" x14ac:dyDescent="0.25">
      <c r="A7" s="1" t="s">
        <v>8</v>
      </c>
      <c r="B7">
        <v>323.79000000000002</v>
      </c>
      <c r="C7">
        <v>-4.7</v>
      </c>
      <c r="D7" s="3">
        <v>1014576811109</v>
      </c>
      <c r="F7" s="3">
        <f>Google_Stocks[[#This Row],[Market Cap]]/1000000000</f>
        <v>1014.576811109</v>
      </c>
    </row>
    <row r="8" spans="1:6" x14ac:dyDescent="0.25">
      <c r="A8" s="1" t="s">
        <v>9</v>
      </c>
      <c r="B8">
        <v>495.94</v>
      </c>
      <c r="C8">
        <v>-1.51</v>
      </c>
      <c r="D8" s="3">
        <v>3686095393565</v>
      </c>
      <c r="F8" s="3">
        <f>Google_Stocks[[#This Row],[Market Cap]]/1000000000</f>
        <v>3686.095393565</v>
      </c>
    </row>
    <row r="9" spans="1:6" x14ac:dyDescent="0.25">
      <c r="A9" s="1" t="s">
        <v>10</v>
      </c>
      <c r="B9">
        <v>733.63</v>
      </c>
      <c r="C9">
        <v>7.54</v>
      </c>
      <c r="D9" s="3">
        <v>1844585729286</v>
      </c>
      <c r="F9" s="3">
        <f>Google_Stocks[[#This Row],[Market Cap]]/1000000000</f>
        <v>1844.5857292860001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3CA39-18FE-4C86-AEE7-0BFF68DA9482}">
  <dimension ref="A1:N13"/>
  <sheetViews>
    <sheetView tabSelected="1" topLeftCell="A3" zoomScale="90" zoomScaleNormal="90" workbookViewId="0">
      <selection activeCell="M13" sqref="M13"/>
    </sheetView>
  </sheetViews>
  <sheetFormatPr defaultRowHeight="15" x14ac:dyDescent="0.25"/>
  <cols>
    <col min="1" max="1" width="10.42578125" customWidth="1"/>
    <col min="2" max="2" width="22.7109375" customWidth="1"/>
    <col min="3" max="3" width="15.140625" customWidth="1"/>
    <col min="4" max="4" width="11.42578125" customWidth="1"/>
    <col min="5" max="5" width="11.28515625" customWidth="1"/>
    <col min="6" max="6" width="17.7109375" customWidth="1"/>
    <col min="7" max="8" width="12.85546875" customWidth="1"/>
    <col min="9" max="9" width="13.140625" customWidth="1"/>
    <col min="10" max="10" width="11.85546875" customWidth="1"/>
    <col min="11" max="11" width="16.7109375" customWidth="1"/>
    <col min="12" max="12" width="17.28515625" customWidth="1"/>
    <col min="13" max="13" width="14.28515625" customWidth="1"/>
    <col min="14" max="14" width="15.140625" customWidth="1"/>
  </cols>
  <sheetData>
    <row r="1" spans="1:14" ht="12.75" customHeight="1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32.25" customHeight="1" thickBot="1" x14ac:dyDescent="0.3">
      <c r="A2" s="29" t="s">
        <v>12</v>
      </c>
      <c r="B2" s="30" t="s">
        <v>13</v>
      </c>
      <c r="C2" s="30" t="s">
        <v>14</v>
      </c>
      <c r="D2" s="30" t="s">
        <v>15</v>
      </c>
      <c r="E2" s="30" t="s">
        <v>16</v>
      </c>
      <c r="F2" s="30" t="s">
        <v>17</v>
      </c>
      <c r="G2" s="30" t="s">
        <v>18</v>
      </c>
      <c r="H2" s="30" t="s">
        <v>19</v>
      </c>
      <c r="I2" s="30" t="s">
        <v>20</v>
      </c>
      <c r="J2" s="30" t="s">
        <v>21</v>
      </c>
      <c r="K2" s="30" t="s">
        <v>22</v>
      </c>
      <c r="L2" s="30" t="s">
        <v>23</v>
      </c>
      <c r="M2" s="30" t="s">
        <v>24</v>
      </c>
      <c r="N2" s="31" t="s">
        <v>25</v>
      </c>
    </row>
    <row r="3" spans="1:14" ht="34.5" customHeight="1" x14ac:dyDescent="0.25">
      <c r="A3" s="6" t="str">
        <f>'Google Data'!A2</f>
        <v>NVDA</v>
      </c>
      <c r="B3" s="7" t="s">
        <v>26</v>
      </c>
      <c r="C3" s="7" t="s">
        <v>34</v>
      </c>
      <c r="D3" s="8" t="str">
        <f>IF('Google Data'!F2&gt;10,"Large",IF('Google Data'!F2&gt;2,"Mid","Small"))</f>
        <v>Large</v>
      </c>
      <c r="E3" s="7">
        <v>200</v>
      </c>
      <c r="F3" s="7">
        <v>430</v>
      </c>
      <c r="G3" s="9">
        <f>E3*F3</f>
        <v>86000</v>
      </c>
      <c r="H3" s="10">
        <f>'Google Data'!B2</f>
        <v>157.75</v>
      </c>
      <c r="I3" s="10">
        <f>E3*H3</f>
        <v>31550</v>
      </c>
      <c r="J3" s="11">
        <f>I3/$I$11</f>
        <v>0.11642646404894709</v>
      </c>
      <c r="K3" s="10">
        <f>I3-G3</f>
        <v>-54450</v>
      </c>
      <c r="L3" s="11">
        <f>K3/G3</f>
        <v>-0.63313953488372088</v>
      </c>
      <c r="M3" s="10">
        <f>'Google Data'!C2*Sheet1!E3</f>
        <v>532</v>
      </c>
      <c r="N3" s="12">
        <f>'Google Data'!B2/('Google Data'!B2-'Google Data'!C2)-1</f>
        <v>1.7151331484944299E-2</v>
      </c>
    </row>
    <row r="4" spans="1:14" ht="39.75" customHeight="1" x14ac:dyDescent="0.25">
      <c r="A4" s="13" t="str">
        <f>'Google Data'!A3</f>
        <v>AAPL</v>
      </c>
      <c r="B4" s="14" t="s">
        <v>27</v>
      </c>
      <c r="C4" s="14" t="s">
        <v>34</v>
      </c>
      <c r="D4" s="15" t="str">
        <f>IF('Google Data'!F3&gt;10,"Large",IF('Google Data'!F3&gt;2,"Mid","Small"))</f>
        <v>Large</v>
      </c>
      <c r="E4" s="14">
        <v>150</v>
      </c>
      <c r="F4" s="14">
        <v>170</v>
      </c>
      <c r="G4" s="16">
        <f t="shared" ref="G4:G10" si="0">E4*F4</f>
        <v>25500</v>
      </c>
      <c r="H4" s="17">
        <f>'Google Data'!B3</f>
        <v>201.08</v>
      </c>
      <c r="I4" s="17">
        <f t="shared" ref="I4:I10" si="1">E4*H4</f>
        <v>30162.000000000004</v>
      </c>
      <c r="J4" s="18">
        <f t="shared" ref="J4:J10" si="2">I4/$I$11</f>
        <v>0.11130443767493954</v>
      </c>
      <c r="K4" s="17">
        <f t="shared" ref="K4:K10" si="3">I4-G4</f>
        <v>4662.0000000000036</v>
      </c>
      <c r="L4" s="18">
        <f t="shared" ref="L4:L10" si="4">K4/G4</f>
        <v>0.18282352941176486</v>
      </c>
      <c r="M4" s="17">
        <f>'Google Data'!C3*Sheet1!E4</f>
        <v>12</v>
      </c>
      <c r="N4" s="19">
        <f>'Google Data'!B3/('Google Data'!B3-'Google Data'!C3)-1</f>
        <v>3.9800995024874553E-4</v>
      </c>
    </row>
    <row r="5" spans="1:14" ht="39.75" customHeight="1" x14ac:dyDescent="0.25">
      <c r="A5" s="13" t="str">
        <f>'Google Data'!A4</f>
        <v>GOOG</v>
      </c>
      <c r="B5" s="14" t="s">
        <v>28</v>
      </c>
      <c r="C5" s="14" t="s">
        <v>35</v>
      </c>
      <c r="D5" s="15" t="str">
        <f>IF('Google Data'!F4&gt;10,"Large",IF('Google Data'!F4&gt;2,"Mid","Small"))</f>
        <v>Large</v>
      </c>
      <c r="E5" s="14">
        <v>200</v>
      </c>
      <c r="F5" s="14">
        <v>140</v>
      </c>
      <c r="G5" s="16">
        <f t="shared" si="0"/>
        <v>28000</v>
      </c>
      <c r="H5" s="17">
        <f>'Google Data'!B4</f>
        <v>178.27</v>
      </c>
      <c r="I5" s="17">
        <f t="shared" si="1"/>
        <v>35654</v>
      </c>
      <c r="J5" s="18">
        <f t="shared" si="2"/>
        <v>0.1315711299271366</v>
      </c>
      <c r="K5" s="17">
        <f t="shared" si="3"/>
        <v>7654</v>
      </c>
      <c r="L5" s="18">
        <f t="shared" si="4"/>
        <v>0.27335714285714285</v>
      </c>
      <c r="M5" s="17">
        <f>'Google Data'!C4*Sheet1!E5</f>
        <v>768</v>
      </c>
      <c r="N5" s="19">
        <f>'Google Data'!B4/('Google Data'!B4-'Google Data'!C4)-1</f>
        <v>2.2014561715301362E-2</v>
      </c>
    </row>
    <row r="6" spans="1:14" ht="30" x14ac:dyDescent="0.25">
      <c r="A6" s="13" t="str">
        <f>'Google Data'!A5</f>
        <v>AMD</v>
      </c>
      <c r="B6" s="14" t="s">
        <v>29</v>
      </c>
      <c r="C6" s="14" t="s">
        <v>34</v>
      </c>
      <c r="D6" s="15" t="str">
        <f>IF('Google Data'!F5&gt;10,"Large",IF('Google Data'!F5&gt;2,"Mid","Small"))</f>
        <v>Large</v>
      </c>
      <c r="E6" s="14">
        <v>60</v>
      </c>
      <c r="F6" s="14">
        <v>115</v>
      </c>
      <c r="G6" s="16">
        <f t="shared" si="0"/>
        <v>6900</v>
      </c>
      <c r="H6" s="17">
        <f>'Google Data'!B5</f>
        <v>143.81</v>
      </c>
      <c r="I6" s="17">
        <f t="shared" si="1"/>
        <v>8628.6</v>
      </c>
      <c r="J6" s="18">
        <f t="shared" si="2"/>
        <v>3.1841438595649599E-2</v>
      </c>
      <c r="K6" s="17">
        <f t="shared" si="3"/>
        <v>1728.6000000000004</v>
      </c>
      <c r="L6" s="18">
        <f t="shared" si="4"/>
        <v>0.25052173913043485</v>
      </c>
      <c r="M6" s="17">
        <f>'Google Data'!C5*Sheet1!E6</f>
        <v>7.8000000000000007</v>
      </c>
      <c r="N6" s="19">
        <f>'Google Data'!B5/('Google Data'!B5-'Google Data'!C5)-1</f>
        <v>9.0478841870811344E-4</v>
      </c>
    </row>
    <row r="7" spans="1:14" ht="30.75" customHeight="1" x14ac:dyDescent="0.25">
      <c r="A7" s="13" t="str">
        <f>'Google Data'!A6</f>
        <v>INTC</v>
      </c>
      <c r="B7" s="14" t="s">
        <v>30</v>
      </c>
      <c r="C7" s="14" t="s">
        <v>34</v>
      </c>
      <c r="D7" s="15" t="str">
        <f>IF('Google Data'!F6&gt;10,"Large",IF('Google Data'!F6&gt;2,"Mid","Small"))</f>
        <v>Large</v>
      </c>
      <c r="E7" s="14">
        <v>160</v>
      </c>
      <c r="F7" s="14">
        <v>35</v>
      </c>
      <c r="G7" s="16">
        <f t="shared" si="0"/>
        <v>5600</v>
      </c>
      <c r="H7" s="17">
        <f>'Google Data'!B6</f>
        <v>22.69</v>
      </c>
      <c r="I7" s="17">
        <f t="shared" si="1"/>
        <v>3630.4</v>
      </c>
      <c r="J7" s="18">
        <f t="shared" si="2"/>
        <v>1.3396977340199604E-2</v>
      </c>
      <c r="K7" s="17">
        <f t="shared" si="3"/>
        <v>-1969.6</v>
      </c>
      <c r="L7" s="18">
        <f t="shared" si="4"/>
        <v>-0.3517142857142857</v>
      </c>
      <c r="M7" s="17">
        <f>'Google Data'!C6*Sheet1!E7</f>
        <v>30.4</v>
      </c>
      <c r="N7" s="19">
        <f>'Google Data'!B6/('Google Data'!B6-'Google Data'!C6)-1</f>
        <v>8.4444444444444766E-3</v>
      </c>
    </row>
    <row r="8" spans="1:14" ht="30" x14ac:dyDescent="0.25">
      <c r="A8" s="13" t="str">
        <f>'Google Data'!A7</f>
        <v>TSLA</v>
      </c>
      <c r="B8" s="14" t="s">
        <v>31</v>
      </c>
      <c r="C8" s="14" t="s">
        <v>36</v>
      </c>
      <c r="D8" s="15" t="str">
        <f>IF('Google Data'!F7&gt;10,"Large",IF('Google Data'!F7&gt;2,"Mid","Small"))</f>
        <v>Large</v>
      </c>
      <c r="E8" s="14">
        <v>80</v>
      </c>
      <c r="F8" s="14">
        <v>260</v>
      </c>
      <c r="G8" s="16">
        <f t="shared" si="0"/>
        <v>20800</v>
      </c>
      <c r="H8" s="17">
        <f>'Google Data'!B7</f>
        <v>323.79000000000002</v>
      </c>
      <c r="I8" s="17">
        <f t="shared" si="1"/>
        <v>25903.200000000001</v>
      </c>
      <c r="J8" s="18">
        <f t="shared" si="2"/>
        <v>9.5588525627660417E-2</v>
      </c>
      <c r="K8" s="17">
        <f t="shared" si="3"/>
        <v>5103.2000000000007</v>
      </c>
      <c r="L8" s="18">
        <f t="shared" si="4"/>
        <v>0.24534615384615388</v>
      </c>
      <c r="M8" s="17">
        <f>'Google Data'!C7*Sheet1!E8</f>
        <v>-376</v>
      </c>
      <c r="N8" s="19">
        <f>'Google Data'!B7/('Google Data'!B7-'Google Data'!C7)-1</f>
        <v>-1.4307893695394092E-2</v>
      </c>
    </row>
    <row r="9" spans="1:14" ht="32.25" customHeight="1" x14ac:dyDescent="0.25">
      <c r="A9" s="13" t="str">
        <f>'Google Data'!A8</f>
        <v>MSFT</v>
      </c>
      <c r="B9" s="14" t="s">
        <v>32</v>
      </c>
      <c r="C9" s="14" t="s">
        <v>34</v>
      </c>
      <c r="D9" s="15" t="str">
        <f>IF('Google Data'!F8&gt;10,"Large",IF('Google Data'!F8&gt;2,"Mid","Small"))</f>
        <v>Large</v>
      </c>
      <c r="E9" s="14">
        <v>140</v>
      </c>
      <c r="F9" s="14">
        <v>340</v>
      </c>
      <c r="G9" s="16">
        <f t="shared" si="0"/>
        <v>47600</v>
      </c>
      <c r="H9" s="17">
        <f>'Google Data'!B8</f>
        <v>495.94</v>
      </c>
      <c r="I9" s="17">
        <f t="shared" si="1"/>
        <v>69431.600000000006</v>
      </c>
      <c r="J9" s="18">
        <f t="shared" si="2"/>
        <v>0.25621792967546358</v>
      </c>
      <c r="K9" s="17">
        <f t="shared" si="3"/>
        <v>21831.600000000006</v>
      </c>
      <c r="L9" s="18">
        <f t="shared" si="4"/>
        <v>0.45864705882352952</v>
      </c>
      <c r="M9" s="17">
        <f>'Google Data'!C8*Sheet1!E9</f>
        <v>-211.4</v>
      </c>
      <c r="N9" s="19">
        <f>'Google Data'!B8/('Google Data'!B8-'Google Data'!C8)-1</f>
        <v>-3.0354809528595483E-3</v>
      </c>
    </row>
    <row r="10" spans="1:14" ht="30.75" thickBot="1" x14ac:dyDescent="0.3">
      <c r="A10" s="20" t="str">
        <f>'Google Data'!A9</f>
        <v>META</v>
      </c>
      <c r="B10" s="21" t="s">
        <v>33</v>
      </c>
      <c r="C10" s="21" t="s">
        <v>35</v>
      </c>
      <c r="D10" s="22" t="str">
        <f>IF('Google Data'!F9&gt;10,"Large",IF('Google Data'!F9&gt;2,"Mid","Small"))</f>
        <v>Large</v>
      </c>
      <c r="E10" s="21">
        <v>90</v>
      </c>
      <c r="F10" s="21">
        <v>320</v>
      </c>
      <c r="G10" s="23">
        <f t="shared" si="0"/>
        <v>28800</v>
      </c>
      <c r="H10" s="24">
        <f>'Google Data'!B9</f>
        <v>733.63</v>
      </c>
      <c r="I10" s="24">
        <f t="shared" si="1"/>
        <v>66026.7</v>
      </c>
      <c r="J10" s="25">
        <f t="shared" si="2"/>
        <v>0.24365309711000363</v>
      </c>
      <c r="K10" s="24">
        <f t="shared" si="3"/>
        <v>37226.699999999997</v>
      </c>
      <c r="L10" s="25">
        <f t="shared" si="4"/>
        <v>1.29259375</v>
      </c>
      <c r="M10" s="24">
        <f>'Google Data'!C9*Sheet1!E10</f>
        <v>678.6</v>
      </c>
      <c r="N10" s="26">
        <f>'Google Data'!B9/('Google Data'!B9-'Google Data'!C9)-1</f>
        <v>1.038438761035132E-2</v>
      </c>
    </row>
    <row r="11" spans="1:14" ht="15.75" thickBot="1" x14ac:dyDescent="0.3">
      <c r="A11" s="27" t="s">
        <v>38</v>
      </c>
      <c r="B11" s="4"/>
      <c r="C11" s="4"/>
      <c r="D11" s="4"/>
      <c r="E11" s="4"/>
      <c r="F11" s="4"/>
      <c r="G11" s="28">
        <f>SUM(G3:G10)</f>
        <v>249200</v>
      </c>
      <c r="H11" s="4"/>
      <c r="I11" s="28">
        <f>SUM(I3:I10)</f>
        <v>270986.5</v>
      </c>
      <c r="J11" s="4"/>
      <c r="K11" s="28">
        <f>SUM(K3:K10)</f>
        <v>21786.5</v>
      </c>
      <c r="L11" s="4"/>
      <c r="M11" s="28">
        <f>SUM(M3:M10)</f>
        <v>1441.4</v>
      </c>
      <c r="N11" s="5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</sheetData>
  <conditionalFormatting sqref="K3:N11">
    <cfRule type="cellIs" dxfId="2" priority="2" operator="greaterThan">
      <formula>0</formula>
    </cfRule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94D3-4908-4516-B5F3-E6F575627109}">
  <dimension ref="A1:F4"/>
  <sheetViews>
    <sheetView workbookViewId="0">
      <selection activeCell="F2" sqref="F2:F4"/>
    </sheetView>
  </sheetViews>
  <sheetFormatPr defaultRowHeight="15" x14ac:dyDescent="0.25"/>
  <cols>
    <col min="5" max="5" width="23.5703125" customWidth="1"/>
  </cols>
  <sheetData>
    <row r="1" spans="1:6" x14ac:dyDescent="0.25">
      <c r="A1" t="s">
        <v>15</v>
      </c>
      <c r="B1" t="s">
        <v>21</v>
      </c>
      <c r="E1" t="s">
        <v>14</v>
      </c>
      <c r="F1" t="s">
        <v>21</v>
      </c>
    </row>
    <row r="2" spans="1:6" x14ac:dyDescent="0.25">
      <c r="A2" t="s">
        <v>39</v>
      </c>
      <c r="B2" s="32">
        <f>SUMIF(Sheet1!D$3:D$10,Helper!A2, Sheet1!J$3:J$10)</f>
        <v>0</v>
      </c>
      <c r="E2" t="s">
        <v>34</v>
      </c>
      <c r="F2" s="32">
        <f>SUMIF(Sheet1!$C$3:$C$10,Helper!E2,Sheet1!$J$3:$J$10)</f>
        <v>0.52918724733519951</v>
      </c>
    </row>
    <row r="3" spans="1:6" x14ac:dyDescent="0.25">
      <c r="A3" t="s">
        <v>40</v>
      </c>
      <c r="B3" s="32">
        <f>SUMIF(Sheet1!D$3:D$10,Helper!A3, Sheet1!J$3:J$10)</f>
        <v>0</v>
      </c>
      <c r="E3" t="s">
        <v>35</v>
      </c>
      <c r="F3" s="32">
        <f>SUMIF(Sheet1!$C$3:$C$10,Helper!E3,Sheet1!$J$3:$J$10)</f>
        <v>0.3752242270371402</v>
      </c>
    </row>
    <row r="4" spans="1:6" x14ac:dyDescent="0.25">
      <c r="A4" t="s">
        <v>41</v>
      </c>
      <c r="B4" s="32">
        <f>SUMIF(Sheet1!D$3:D$10,Helper!A4, Sheet1!J$3:J$10)</f>
        <v>1.0000000000000002</v>
      </c>
      <c r="E4" t="s">
        <v>36</v>
      </c>
      <c r="F4" s="32">
        <f>SUMIF(Sheet1!$C$3:$C$10,Helper!E4,Sheet1!$J$3:$J$10)</f>
        <v>9.5588525627660417E-2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c f 7 6 9 1 8 - 9 1 9 d - 4 9 b c - 9 6 3 a - 2 5 b 0 6 8 3 3 c d c c "   x m l n s = " h t t p : / / s c h e m a s . m i c r o s o f t . c o m / D a t a M a s h u p " > A A A A A J U E A A B Q S w M E F A A C A A g A K 7 / d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A r v 9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7 / d W j i 7 z s q N A Q A A Y w I A A B M A H A B G b 3 J t d W x h c y 9 T Z W N 0 a W 9 u M S 5 t I K I Y A C i g F A A A A A A A A A A A A A A A A A A A A A A A A A A A A G 1 Q Y W / a M B D 9 j s R / s N I v I K W J 0 q 5 U W o U q m q 4 M d a g B o p W B U O U 4 V 5 L F s S P 7 v K Z C / P c a k q 3 7 g L + c / N 7 d u / d O A 8 N c C r J o a n D T 7 X Q 7 O q M K U n L m j K X c c i A L l K z Q D h k S D t j t E P s W 0 i g G F v l W M + D e s 1 R F I m X R e 4 b E C 6 V A E K h 7 T o Z Y 6 a + + n 0 q m v e 1 R z G O y 9 H W l g K Y 6 A 0 D t p z 7 4 F 9 E o X J 4 H f + K 4 X g 3 Y 2 D x c q b k K t r O E x S a K 0 r e o u G N 8 O p i v o i q / L + e v y 5 f x I N D R + M f T V T F J H j D 7 P V r O 3 i e / 4 t X s Z 3 Z x e X 2 p z x + n 1 K 9 M c i s N V g a H N d e 1 0 3 e J M J y 7 B J W B v t t G O d g I X o 7 F B m q S 7 d Y T h H L o N K T j P u Y i b X / O Z r + + p 0 g 3 7 f y Z E y l Z S r Q X + 2 5 T g T p e K q a J D d s y L d 7 7 f 5 V L 1 i 0 7 4 n z B K K d K D w + + N v 1 / w m F G x d b q x u 8 V f I r G i g r 9 K l U Z S m 5 K c S B 1 7 4 Q L d 7 d z m h Y b g K B t I w g 1 7 l 2 y s 8 0 5 g 7 + o M G U C 6 h M n z d 4 T 9 J S q w l 4 p p J U l J w I H X 7 z D + v 2 + 3 + 3 k 4 q T t m w 9 Q S w E C L Q A U A A I A C A A r v 9 1 a X T 0 F + q Y A A A D 2 A A A A E g A A A A A A A A A A A A A A A A A A A A A A Q 2 9 u Z m l n L 1 B h Y 2 t h Z 2 U u e G 1 s U E s B A i 0 A F A A C A A g A K 7 / d W g / K 6 a u k A A A A 6 Q A A A B M A A A A A A A A A A A A A A A A A 8 g A A A F t D b 2 5 0 Z W 5 0 X 1 R 5 c G V z X S 5 4 b W x Q S w E C L Q A U A A I A C A A r v 9 1 a O L v O y o 0 B A A B j A g A A E w A A A A A A A A A A A A A A A A D j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C w A A A A A A A I M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b 2 9 n b G U l M j B T d G 9 j a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G Q x O T l l M C 0 5 O G Y x L T Q 1 Y 2 M t O G M 2 Z S 1 i Z m J h M m I x N D U 1 M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d v b 2 d s Z V 9 T d G 9 j a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O V Q y M j o 1 N z o y M y 4 5 N j M 2 N T E 4 W i I g L z 4 8 R W 5 0 c n k g V H l w Z T 0 i R m l s b E N v b H V t b l R 5 c G V z I i B W Y W x 1 Z T 0 i c 0 J n V U Z B d z 0 9 I i A v P j x F b n R y e S B U e X B l P S J G a W x s Q 2 9 s d W 1 u T m F t Z X M i I F Z h b H V l P S J z W y Z x d W 9 0 O 0 N v b H V t b j E m c X V v d D s s J n F 1 b 3 Q 7 U H J p Y 2 U m c X V v d D s s J n F 1 b 3 Q 7 U H J p Y 2 U g Q 2 h h b m d l J n F 1 b 3 Q 7 L C Z x d W 9 0 O 0 1 h c m t l d C B D Y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2 9 n b G U g U 3 R v Y 2 t z L 0 F 1 d G 9 S Z W 1 v d m V k Q 2 9 s d W 1 u c z E u e 0 N v b H V t b j E s M H 0 m c X V v d D s s J n F 1 b 3 Q 7 U 2 V j d G l v b j E v R 2 9 v Z 2 x l I F N 0 b 2 N r c y 9 B d X R v U m V t b 3 Z l Z E N v b H V t b n M x L n t Q c m l j Z S w x f S Z x d W 9 0 O y w m c X V v d D t T Z W N 0 a W 9 u M S 9 H b 2 9 n b G U g U 3 R v Y 2 t z L 0 F 1 d G 9 S Z W 1 v d m V k Q 2 9 s d W 1 u c z E u e 1 B y a W N l I E N o Y W 5 n Z S w y f S Z x d W 9 0 O y w m c X V v d D t T Z W N 0 a W 9 u M S 9 H b 2 9 n b G U g U 3 R v Y 2 t z L 0 F 1 d G 9 S Z W 1 v d m V k Q 2 9 s d W 1 u c z E u e 0 1 h c m t l d C B D Y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2 9 v Z 2 x l I F N 0 b 2 N r c y 9 B d X R v U m V t b 3 Z l Z E N v b H V t b n M x L n t D b 2 x 1 b W 4 x L D B 9 J n F 1 b 3 Q 7 L C Z x d W 9 0 O 1 N l Y 3 R p b 2 4 x L 0 d v b 2 d s Z S B T d G 9 j a 3 M v Q X V 0 b 1 J l b W 9 2 Z W R D b 2 x 1 b W 5 z M S 5 7 U H J p Y 2 U s M X 0 m c X V v d D s s J n F 1 b 3 Q 7 U 2 V j d G l v b j E v R 2 9 v Z 2 x l I F N 0 b 2 N r c y 9 B d X R v U m V t b 3 Z l Z E N v b H V t b n M x L n t Q c m l j Z S B D a G F u Z 2 U s M n 0 m c X V v d D s s J n F 1 b 3 Q 7 U 2 V j d G l v b j E v R 2 9 v Z 2 x l I F N 0 b 2 N r c y 9 B d X R v U m V t b 3 Z l Z E N v b H V t b n M x L n t N Y X J r Z X Q g Q 2 F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2 9 n b G U l M j B T d G 9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v Z 2 x l J T I w U 3 R v Y 2 t z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2 d s Z S U y M F N 0 b 2 N r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9 n b G U l M j B T d G 9 j a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Y D W j R b t + k + p 1 r Q D o r t x R Q A A A A A C A A A A A A A Q Z g A A A A E A A C A A A A A u S Y A R q / Q 3 c w v R F d a 3 K O e A J j / U u D Q w y B w L V D x v D d 2 8 J Q A A A A A O g A A A A A I A A C A A A A C u 1 h g v i B e 5 3 u 9 G g 2 Z s O z + d 0 z c m o r x 6 U I 7 p w L Z d g g 3 A M l A A A A D T z 7 x H G D K F 4 B 9 l 7 B l N X 9 O 1 6 7 6 S d B m r Y R e t k F E 9 k W M I p k S v m + E n D l h + H Z G l B c Y b G N I u u j m c R 7 8 h N b / r b / 7 e 7 K L T Z Y S R z H D w m T I Y v U r Q 9 U S H O k A A A A A W 5 C 2 y a f M + m z k t v X Y 1 j x T h w 0 q R K M p J n E e 4 f / D F a T Y J a 4 9 M K d Y S I W k G S x 5 z + S b 3 D G c N / H t n U y O 7 2 R E f 7 7 G W y Z t g < / D a t a M a s h u p > 
</file>

<file path=customXml/itemProps1.xml><?xml version="1.0" encoding="utf-8"?>
<ds:datastoreItem xmlns:ds="http://schemas.openxmlformats.org/officeDocument/2006/customXml" ds:itemID="{4394BE2A-A6E9-4C09-A7CF-5CD8B0B24B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Data</vt:lpstr>
      <vt:lpstr>Sheet1</vt:lpstr>
      <vt:lpstr>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mbaji</dc:creator>
  <cp:lastModifiedBy>richard mbaji</cp:lastModifiedBy>
  <dcterms:created xsi:type="dcterms:W3CDTF">2025-06-29T21:41:43Z</dcterms:created>
  <dcterms:modified xsi:type="dcterms:W3CDTF">2025-06-29T22:57:57Z</dcterms:modified>
</cp:coreProperties>
</file>