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E:\INF_R\2015_05\"/>
    </mc:Choice>
  </mc:AlternateContent>
  <xr:revisionPtr revIDLastSave="0" documentId="13_ncr:1_{8C578532-AE35-451E-B8C0-BDD801B48669}" xr6:coauthVersionLast="47" xr6:coauthVersionMax="47" xr10:uidLastSave="{00000000-0000-0000-0000-000000000000}"/>
  <bookViews>
    <workbookView xWindow="0" yWindow="2160" windowWidth="21600" windowHeight="11385" xr2:uid="{00000000-000D-0000-FFFF-FFFF00000000}"/>
  </bookViews>
  <sheets>
    <sheet name="wyniki" sheetId="4" r:id="rId1"/>
    <sheet name="wykres" sheetId="3" r:id="rId2"/>
    <sheet name="5.1" sheetId="2" r:id="rId3"/>
    <sheet name="5.2" sheetId="7" r:id="rId4"/>
    <sheet name="Główny" sheetId="1" r:id="rId5"/>
  </sheets>
  <definedNames>
    <definedName name="_xlnm._FilterDatabase" localSheetId="4" hidden="1">Główny!$A$1:$J$51</definedName>
  </definedNames>
  <calcPr calcId="191029"/>
  <pivotCaches>
    <pivotCache cacheId="4" r:id="rId6"/>
    <pivotCache cacheId="1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1" i="1" l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I24" i="1"/>
  <c r="I25" i="1"/>
  <c r="I26" i="1"/>
  <c r="I27" i="1"/>
  <c r="I28" i="1"/>
  <c r="I29" i="1"/>
  <c r="I30" i="1"/>
  <c r="I31" i="1"/>
  <c r="I32" i="1"/>
  <c r="I33" i="1"/>
  <c r="I34" i="1"/>
  <c r="I35" i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I36" i="1"/>
  <c r="I37" i="1"/>
  <c r="I38" i="1"/>
  <c r="I39" i="1"/>
  <c r="I40" i="1"/>
  <c r="I41" i="1"/>
  <c r="I42" i="1"/>
  <c r="I43" i="1"/>
  <c r="I44" i="1"/>
  <c r="I45" i="1"/>
  <c r="I46" i="1"/>
  <c r="I47" i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I48" i="1"/>
  <c r="I49" i="1"/>
  <c r="I50" i="1"/>
  <c r="I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L50" i="1" l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L42" i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L26" i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L10" i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L15" i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L41" i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K33" i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L29" i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L13" i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L39" i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L2" i="1"/>
  <c r="M2" i="1" s="1"/>
  <c r="N2" i="1" s="1"/>
  <c r="O2" i="1" s="1"/>
  <c r="P2" i="1" s="1"/>
  <c r="Q2" i="1" s="1"/>
  <c r="R2" i="1" s="1"/>
  <c r="S2" i="1" s="1"/>
  <c r="T2" i="1" s="1"/>
  <c r="U2" i="1" s="1"/>
  <c r="V2" i="1" s="1"/>
  <c r="L48" i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L40" i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L36" i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L20" i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L4" i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K49" i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K45" i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K29" i="1"/>
  <c r="K17" i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K13" i="1"/>
  <c r="K41" i="1"/>
  <c r="K25" i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K9" i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K2" i="1"/>
  <c r="K48" i="1"/>
  <c r="K44" i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K40" i="1"/>
  <c r="K36" i="1"/>
  <c r="K32" i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K28" i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K24" i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K20" i="1"/>
  <c r="K16" i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K12" i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K8" i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K4" i="1"/>
  <c r="K51" i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K47" i="1"/>
  <c r="K43" i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K39" i="1"/>
  <c r="K35" i="1"/>
  <c r="K31" i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K27" i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K23" i="1"/>
  <c r="K19" i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K15" i="1"/>
  <c r="K11" i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K7" i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K3" i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K50" i="1"/>
  <c r="K46" i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K42" i="1"/>
  <c r="K38" i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K34" i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K30" i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K26" i="1"/>
  <c r="K22" i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K18" i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K14" i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K10" i="1"/>
  <c r="K6" i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K37" i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K21" i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K5" i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W2" i="1" l="1"/>
  <c r="W52" i="1" s="1"/>
  <c r="V52" i="1"/>
</calcChain>
</file>

<file path=xl/sharedStrings.xml><?xml version="1.0" encoding="utf-8"?>
<sst xmlns="http://schemas.openxmlformats.org/spreadsheetml/2006/main" count="98" uniqueCount="80">
  <si>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</si>
  <si>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</si>
  <si>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</si>
  <si>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</si>
  <si>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</si>
  <si>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</si>
  <si>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</si>
  <si>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</si>
  <si>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</si>
  <si>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</si>
  <si>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</si>
  <si>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</si>
  <si>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</si>
  <si>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</si>
  <si>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</si>
  <si>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</si>
  <si>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</si>
  <si>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</si>
  <si>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</si>
  <si>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</si>
  <si>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</si>
  <si>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</si>
  <si>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</si>
  <si>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</si>
  <si>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</si>
  <si>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</si>
  <si>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</si>
  <si>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</si>
  <si>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</si>
  <si>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</si>
  <si>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</si>
  <si>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</si>
  <si>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</si>
  <si>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</si>
  <si>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</si>
  <si>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</si>
  <si>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</si>
  <si>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</si>
  <si>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</si>
  <si>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</si>
  <si>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</si>
  <si>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</si>
  <si>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</si>
  <si>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</si>
  <si>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</si>
  <si>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</si>
  <si>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</si>
  <si>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</si>
  <si>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</si>
  <si>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</si>
  <si>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 woj.</t>
  </si>
  <si>
    <t>Liczba K 2013</t>
  </si>
  <si>
    <t>Liczba M 2013</t>
  </si>
  <si>
    <t>Liczba K 2014</t>
  </si>
  <si>
    <t>Liczba M 2014</t>
  </si>
  <si>
    <t>Nr woj.</t>
  </si>
  <si>
    <t>Region</t>
  </si>
  <si>
    <t>Ludność 2013</t>
  </si>
  <si>
    <t>Ludność 2014</t>
  </si>
  <si>
    <t>Etykiety wierszy</t>
  </si>
  <si>
    <t>Liczba z Nazwa woj.</t>
  </si>
  <si>
    <t>A</t>
  </si>
  <si>
    <t>B</t>
  </si>
  <si>
    <t>C</t>
  </si>
  <si>
    <t>D</t>
  </si>
  <si>
    <t>Suma końcowa</t>
  </si>
  <si>
    <t>Suma z Ludność 2013</t>
  </si>
  <si>
    <t>Ludność</t>
  </si>
  <si>
    <t>Zadanie 5.1</t>
  </si>
  <si>
    <t>Warunek 5.2</t>
  </si>
  <si>
    <t>TAK</t>
  </si>
  <si>
    <t>Zadanie 5.2</t>
  </si>
  <si>
    <t>Liczba woj.</t>
  </si>
  <si>
    <t>Suma</t>
  </si>
  <si>
    <t>Zadanie 5.3</t>
  </si>
  <si>
    <t>z 5.2</t>
  </si>
  <si>
    <t>Tempo wz</t>
  </si>
  <si>
    <t>Przelud</t>
  </si>
  <si>
    <t>Najwięcej mieszkańców</t>
  </si>
  <si>
    <t>Ilośc przeludnień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</si>
</sst>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0" fontId="2" fillId="0" borderId="0" xfId="0" applyFont="1"/>
    <xf numFmtId="169" fontId="0" fillId="0" borderId="0" xfId="1" applyNumberFormat="1" applyFont="1"/>
    <xf numFmtId="16" fontId="0" fillId="0" borderId="0" xfId="0" applyNumberFormat="1"/>
    <xf numFmtId="0" fontId="0" fillId="2" borderId="0" xfId="0" applyFill="1"/>
    <xf numFmtId="169" fontId="0" fillId="2" borderId="0" xfId="1" applyNumberFormat="1" applyFont="1" applyFill="1"/>
    <xf numFmtId="169" fontId="0" fillId="2" borderId="0" xfId="0" applyNumberFormat="1" applyFill="1"/>
    <xf numFmtId="0" fontId="0" fillId="0" borderId="0" xfId="0" applyFill="1"/>
    <xf numFmtId="169" fontId="0" fillId="0" borderId="0" xfId="1" applyNumberFormat="1" applyFont="1" applyFill="1"/>
    <xf numFmtId="169" fontId="0" fillId="0" borderId="0" xfId="0" applyNumberFormat="1" applyFill="1"/>
  </cellXfs>
  <cellStyles count="2">
    <cellStyle name="Dziesiętny" xfId="1" builtinId="3"/>
    <cellStyle name="Normalny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_-* #,##0_-;\-* #,##0_-;_-* &quot;-&quot;??_-;_-@_-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[5.xlsx]5.1!Tabela przestawna2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Ludność regionów A,</a:t>
            </a:r>
            <a:r>
              <a:rPr lang="pl-PL" baseline="0"/>
              <a:t> B, C, D w roku 2013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'5.1'!$B$3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'5.1'!$A$4:$A$8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'5.1'!$B$4:$B$8</c:f>
              <c:numCache>
                <c:formatCode>_-* #\ ##0_-;\-* #\ ##0_-;_-* "-"??_-;_-@_-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6-47FE-B557-B9E931E4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553464"/>
        <c:axId val="600552152"/>
      </c:barChart>
      <c:catAx>
        <c:axId val="600553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552152"/>
        <c:crosses val="autoZero"/>
        <c:auto val="1"/>
        <c:lblAlgn val="ctr"/>
        <c:lblOffset val="100"/>
        <c:noMultiLvlLbl val="0"/>
      </c:catAx>
      <c:valAx>
        <c:axId val="60055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ludności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5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[5.xlsx]5.1!Tabela przestawna2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Ludność regionów A,</a:t>
            </a:r>
            <a:r>
              <a:rPr lang="pl-PL" baseline="0"/>
              <a:t> B, C, D w roku 2013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'5.1'!$B$3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'5.1'!$A$4:$A$8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'5.1'!$B$4:$B$8</c:f>
              <c:numCache>
                <c:formatCode>_-* #\ ##0_-;\-* #\ ##0_-;_-* "-"??_-;_-@_-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F-4002-A2C1-62D45D0F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553464"/>
        <c:axId val="600552152"/>
      </c:barChart>
      <c:catAx>
        <c:axId val="600553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552152"/>
        <c:crosses val="autoZero"/>
        <c:auto val="1"/>
        <c:lblAlgn val="ctr"/>
        <c:lblOffset val="100"/>
        <c:noMultiLvlLbl val="0"/>
      </c:catAx>
      <c:valAx>
        <c:axId val="60055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ludności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5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[5.xlsx]5.1!Tabela przestawna2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Ludność regionów A,</a:t>
            </a:r>
            <a:r>
              <a:rPr lang="pl-PL" baseline="0"/>
              <a:t> B, C, D w roku 2013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'5.1'!$B$3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'5.1'!$A$4:$A$8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'5.1'!$B$4:$B$8</c:f>
              <c:numCache>
                <c:formatCode>_-* #\ ##0_-;\-* #\ ##0_-;_-* "-"??_-;_-@_-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1-495B-A479-9AEB64EA0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553464"/>
        <c:axId val="600552152"/>
      </c:barChart>
      <c:catAx>
        <c:axId val="600553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552152"/>
        <c:crosses val="autoZero"/>
        <c:auto val="1"/>
        <c:lblAlgn val="ctr"/>
        <c:lblOffset val="100"/>
        <c:noMultiLvlLbl val="0"/>
      </c:catAx>
      <c:valAx>
        <c:axId val="60055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ludności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5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390526</xdr:colOff>
      <xdr:row>11</xdr:row>
      <xdr:rowOff>76200</xdr:rowOff>
    </xdr:from>
    <xdr:to>
      <xdr:col>11</xdr:col>
      <xdr:colOff>495301</xdr:colOff>
      <xdr:row>30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D3DC492-CB5F-4CDC-B108-52A58355A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76199</xdr:rowOff>
    </xdr:from>
    <xdr:to>
      <xdr:col>18</xdr:col>
      <xdr:colOff>219075</xdr:colOff>
      <xdr:row>37</xdr:row>
      <xdr:rowOff>123824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C6EC7C2-B5D1-457C-8E46-FEFFF82CB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1114425</xdr:colOff>
      <xdr:row>9</xdr:row>
      <xdr:rowOff>38100</xdr:rowOff>
    </xdr:from>
    <xdr:to>
      <xdr:col>14</xdr:col>
      <xdr:colOff>95250</xdr:colOff>
      <xdr:row>30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22ABC4C-9C39-365B-BA2B-427EBAD5D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71.643412500001" createdVersion="8" refreshedVersion="8" minRefreshableVersion="3" recordCount="50" xr:uid="{CF7B266B-5AFD-4E84-A7C9-A4220B141463}">
  <cacheSource type="worksheet">
    <worksheetSource ref="A1:I51" sheet="Główny"/>
  </cacheSource>
  <cacheFields count="9">
    <cacheField name="Nazwa woj." numFmtId="0">
      <sharedItems/>
    </cacheField>
    <cacheField name="Liczba K 2013" numFmtId="0">
      <sharedItems containsSemiMixedTypes="0" containsString="0" containsNumber="1" containsInteger="1" minValue="76648" maxValue="3997724"/>
    </cacheField>
    <cacheField name="Liczba M 2013" numFmtId="0">
      <sharedItems containsSemiMixedTypes="0" containsString="0" containsNumber="1" containsInteger="1" minValue="81385" maxValue="3848394"/>
    </cacheField>
    <cacheField name="Liczba K 2014" numFmtId="0">
      <sharedItems containsSemiMixedTypes="0" containsString="0" containsNumber="1" containsInteger="1" minValue="15339" maxValue="4339393"/>
    </cacheField>
    <cacheField name="Liczba M 2014" numFmtId="0">
      <sharedItems containsSemiMixedTypes="0" containsString="0" containsNumber="1" containsInteger="1" minValue="14652" maxValue="4639643"/>
    </cacheField>
    <cacheField name="Nr woj." numFmtId="0">
      <sharedItems/>
    </cacheField>
    <cacheField name="Region" numFmtId="0">
      <sharedItems count="4">
        <s v="D"/>
        <s v="C"/>
        <s v="A"/>
        <s v="B"/>
      </sharedItems>
    </cacheField>
    <cacheField name="Ludność 2013" numFmtId="0">
      <sharedItems containsSemiMixedTypes="0" containsString="0" containsNumber="1" containsInteger="1" minValue="158033" maxValue="7689971"/>
    </cacheField>
    <cacheField name="Ludność 2014" numFmtId="0">
      <sharedItems containsSemiMixedTypes="0" containsString="0" containsNumber="1" containsInteger="1" minValue="29991" maxValue="89790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71.650557870373" createdVersion="8" refreshedVersion="8" minRefreshableVersion="3" recordCount="50" xr:uid="{BC6A092F-F511-4392-A7EC-398761C36544}">
  <cacheSource type="worksheet">
    <worksheetSource ref="A1:J51" sheet="Główny"/>
  </cacheSource>
  <cacheFields count="10">
    <cacheField name="Nazwa woj." numFmtId="0">
      <sharedItems count="50">
        <s v="w01D"/>
        <s v="w02D"/>
        <s v="w03C"/>
        <s v="w04D"/>
        <s v="w05A"/>
        <s v="w06D"/>
        <s v="w07B"/>
        <s v="w08A"/>
        <s v="w09C"/>
        <s v="w10C"/>
        <s v="w11D"/>
        <s v="w12C"/>
        <s v="w13A"/>
        <s v="w14A"/>
        <s v="w15A"/>
        <s v="w16C"/>
        <s v="w17A"/>
        <s v="w18D"/>
        <s v="w19C"/>
        <s v="w20C"/>
        <s v="w21A"/>
        <s v="w22B"/>
        <s v="w23B"/>
        <s v="w24C"/>
        <s v="w25B"/>
        <s v="w26C"/>
        <s v="w27C"/>
        <s v="w28D"/>
        <s v="w29A"/>
        <s v="w30C"/>
        <s v="w31C"/>
        <s v="w32D"/>
        <s v="w33B"/>
        <s v="w34C"/>
        <s v="w35C"/>
        <s v="w36B"/>
        <s v="w37A"/>
        <s v="w38B"/>
        <s v="w39D"/>
        <s v="w40A"/>
        <s v="w41D"/>
        <s v="w42B"/>
        <s v="w43D"/>
        <s v="w44C"/>
        <s v="w45B"/>
        <s v="w46C"/>
        <s v="w47B"/>
        <s v="w48C"/>
        <s v="w49C"/>
        <s v="w50B"/>
      </sharedItems>
    </cacheField>
    <cacheField name="Liczba K 2013" numFmtId="0">
      <sharedItems containsSemiMixedTypes="0" containsString="0" containsNumber="1" containsInteger="1" minValue="76648" maxValue="3997724"/>
    </cacheField>
    <cacheField name="Liczba M 2013" numFmtId="0">
      <sharedItems containsSemiMixedTypes="0" containsString="0" containsNumber="1" containsInteger="1" minValue="81385" maxValue="3848394"/>
    </cacheField>
    <cacheField name="Liczba K 2014" numFmtId="0">
      <sharedItems containsSemiMixedTypes="0" containsString="0" containsNumber="1" containsInteger="1" minValue="15339" maxValue="4339393"/>
    </cacheField>
    <cacheField name="Liczba M 2014" numFmtId="0">
      <sharedItems containsSemiMixedTypes="0" containsString="0" containsNumber="1" containsInteger="1" minValue="14652" maxValue="4639643"/>
    </cacheField>
    <cacheField name="Nr woj." numFmtId="0">
      <sharedItems count="50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</sharedItems>
    </cacheField>
    <cacheField name="Region" numFmtId="0">
      <sharedItems count="4">
        <s v="D"/>
        <s v="C"/>
        <s v="A"/>
        <s v="B"/>
      </sharedItems>
    </cacheField>
    <cacheField name="Ludność 2013" numFmtId="0">
      <sharedItems containsSemiMixedTypes="0" containsString="0" containsNumber="1" containsInteger="1" minValue="158033" maxValue="7689971"/>
    </cacheField>
    <cacheField name="Ludność 2014" numFmtId="0">
      <sharedItems containsSemiMixedTypes="0" containsString="0" containsNumber="1" containsInteger="1" minValue="29991" maxValue="8979036"/>
    </cacheField>
    <cacheField name="Warunek 5.2" numFmtId="0">
      <sharedItems count="2">
        <s v="TAK"/>
        <s v="NI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w01D"/>
    <n v="1415007"/>
    <n v="1397195"/>
    <n v="1499070"/>
    <n v="1481105"/>
    <s v="01"/>
    <x v="0"/>
    <n v="2812202"/>
    <n v="2980175"/>
  </r>
  <r>
    <s v="w02D"/>
    <n v="1711390"/>
    <n v="1641773"/>
    <n v="1522030"/>
    <n v="1618733"/>
    <s v="02"/>
    <x v="0"/>
    <n v="3353163"/>
    <n v="3140763"/>
  </r>
  <r>
    <s v="w03C"/>
    <n v="1165105"/>
    <n v="1278732"/>
    <n v="1299953"/>
    <n v="1191621"/>
    <s v="03"/>
    <x v="1"/>
    <n v="2443837"/>
    <n v="2491574"/>
  </r>
  <r>
    <s v="w04D"/>
    <n v="949065"/>
    <n v="1026050"/>
    <n v="688027"/>
    <n v="723233"/>
    <s v="04"/>
    <x v="0"/>
    <n v="1975115"/>
    <n v="1411260"/>
  </r>
  <r>
    <s v="w05A"/>
    <n v="2436107"/>
    <n v="2228622"/>
    <n v="1831600"/>
    <n v="1960624"/>
    <s v="05"/>
    <x v="2"/>
    <n v="4664729"/>
    <n v="3792224"/>
  </r>
  <r>
    <s v="w06D"/>
    <n v="1846928"/>
    <n v="1851433"/>
    <n v="2125113"/>
    <n v="2028635"/>
    <s v="06"/>
    <x v="0"/>
    <n v="3698361"/>
    <n v="4153748"/>
  </r>
  <r>
    <s v="w07B"/>
    <n v="3841577"/>
    <n v="3848394"/>
    <n v="3595975"/>
    <n v="3123039"/>
    <s v="07"/>
    <x v="3"/>
    <n v="7689971"/>
    <n v="6719014"/>
  </r>
  <r>
    <s v="w08A"/>
    <n v="679557"/>
    <n v="655500"/>
    <n v="1012012"/>
    <n v="1067022"/>
    <s v="08"/>
    <x v="2"/>
    <n v="1335057"/>
    <n v="2079034"/>
  </r>
  <r>
    <s v="w09C"/>
    <n v="1660998"/>
    <n v="1630345"/>
    <n v="1130119"/>
    <n v="1080238"/>
    <s v="09"/>
    <x v="1"/>
    <n v="3291343"/>
    <n v="2210357"/>
  </r>
  <r>
    <s v="w10C"/>
    <n v="1157622"/>
    <n v="1182345"/>
    <n v="830785"/>
    <n v="833779"/>
    <s v="10"/>
    <x v="1"/>
    <n v="2339967"/>
    <n v="1664564"/>
  </r>
  <r>
    <s v="w11D"/>
    <n v="1987047"/>
    <n v="1996208"/>
    <n v="2053892"/>
    <n v="1697247"/>
    <s v="11"/>
    <x v="0"/>
    <n v="3983255"/>
    <n v="3751139"/>
  </r>
  <r>
    <s v="w12C"/>
    <n v="3997724"/>
    <n v="3690756"/>
    <n v="4339393"/>
    <n v="4639643"/>
    <s v="12"/>
    <x v="1"/>
    <n v="7688480"/>
    <n v="8979036"/>
  </r>
  <r>
    <s v="w13A"/>
    <n v="996113"/>
    <n v="964279"/>
    <n v="1012487"/>
    <n v="1128940"/>
    <s v="13"/>
    <x v="2"/>
    <n v="1960392"/>
    <n v="2141427"/>
  </r>
  <r>
    <s v="w14A"/>
    <n v="1143634"/>
    <n v="1033836"/>
    <n v="909534"/>
    <n v="856349"/>
    <s v="14"/>
    <x v="2"/>
    <n v="2177470"/>
    <n v="1765883"/>
  </r>
  <r>
    <s v="w15A"/>
    <n v="2549276"/>
    <n v="2584751"/>
    <n v="2033079"/>
    <n v="2066918"/>
    <s v="15"/>
    <x v="2"/>
    <n v="5134027"/>
    <n v="4099997"/>
  </r>
  <r>
    <s v="w16C"/>
    <n v="1367212"/>
    <n v="1361389"/>
    <n v="1572320"/>
    <n v="1836258"/>
    <s v="16"/>
    <x v="1"/>
    <n v="2728601"/>
    <n v="3408578"/>
  </r>
  <r>
    <s v="w17A"/>
    <n v="2567464"/>
    <n v="2441857"/>
    <n v="1524132"/>
    <n v="1496810"/>
    <s v="17"/>
    <x v="2"/>
    <n v="5009321"/>
    <n v="3020942"/>
  </r>
  <r>
    <s v="w18D"/>
    <n v="1334060"/>
    <n v="1395231"/>
    <n v="578655"/>
    <n v="677663"/>
    <s v="18"/>
    <x v="0"/>
    <n v="2729291"/>
    <n v="1256318"/>
  </r>
  <r>
    <s v="w19C"/>
    <n v="2976209"/>
    <n v="3199665"/>
    <n v="1666477"/>
    <n v="1759240"/>
    <s v="19"/>
    <x v="1"/>
    <n v="6175874"/>
    <n v="3425717"/>
  </r>
  <r>
    <s v="w20C"/>
    <n v="1443351"/>
    <n v="1565539"/>
    <n v="1355276"/>
    <n v="1423414"/>
    <s v="20"/>
    <x v="1"/>
    <n v="3008890"/>
    <n v="2778690"/>
  </r>
  <r>
    <s v="w21A"/>
    <n v="2486640"/>
    <n v="2265936"/>
    <n v="297424"/>
    <n v="274759"/>
    <s v="21"/>
    <x v="2"/>
    <n v="4752576"/>
    <n v="572183"/>
  </r>
  <r>
    <s v="w22B"/>
    <n v="685438"/>
    <n v="749124"/>
    <n v="2697677"/>
    <n v="2821550"/>
    <s v="22"/>
    <x v="3"/>
    <n v="1434562"/>
    <n v="5519227"/>
  </r>
  <r>
    <s v="w23B"/>
    <n v="2166753"/>
    <n v="2338698"/>
    <n v="1681433"/>
    <n v="1592443"/>
    <s v="23"/>
    <x v="3"/>
    <n v="4505451"/>
    <n v="3273876"/>
  </r>
  <r>
    <s v="w24C"/>
    <n v="643177"/>
    <n v="684187"/>
    <n v="796213"/>
    <n v="867904"/>
    <s v="24"/>
    <x v="1"/>
    <n v="1327364"/>
    <n v="1664117"/>
  </r>
  <r>
    <s v="w25B"/>
    <n v="450192"/>
    <n v="434755"/>
    <n v="1656446"/>
    <n v="1691000"/>
    <s v="25"/>
    <x v="3"/>
    <n v="884947"/>
    <n v="3347446"/>
  </r>
  <r>
    <s v="w26C"/>
    <n v="1037774"/>
    <n v="1113789"/>
    <n v="877464"/>
    <n v="990837"/>
    <s v="26"/>
    <x v="1"/>
    <n v="2151563"/>
    <n v="1868301"/>
  </r>
  <r>
    <s v="w27C"/>
    <n v="2351213"/>
    <n v="2358482"/>
    <n v="1098384"/>
    <n v="1121488"/>
    <s v="27"/>
    <x v="1"/>
    <n v="4709695"/>
    <n v="2219872"/>
  </r>
  <r>
    <s v="w28D"/>
    <n v="2613354"/>
    <n v="2837241"/>
    <n v="431144"/>
    <n v="434113"/>
    <s v="28"/>
    <x v="0"/>
    <n v="5450595"/>
    <n v="865257"/>
  </r>
  <r>
    <s v="w29A"/>
    <n v="1859691"/>
    <n v="1844250"/>
    <n v="1460134"/>
    <n v="1585258"/>
    <s v="29"/>
    <x v="2"/>
    <n v="3703941"/>
    <n v="3045392"/>
  </r>
  <r>
    <s v="w30C"/>
    <n v="2478386"/>
    <n v="2562144"/>
    <n v="30035"/>
    <n v="29396"/>
    <s v="30"/>
    <x v="1"/>
    <n v="5040530"/>
    <n v="59431"/>
  </r>
  <r>
    <s v="w31C"/>
    <n v="1938122"/>
    <n v="1816647"/>
    <n v="1602356"/>
    <n v="1875221"/>
    <s v="31"/>
    <x v="1"/>
    <n v="3754769"/>
    <n v="3477577"/>
  </r>
  <r>
    <s v="w32D"/>
    <n v="992523"/>
    <n v="1028501"/>
    <n v="1995446"/>
    <n v="1860524"/>
    <s v="32"/>
    <x v="0"/>
    <n v="2021024"/>
    <n v="3855970"/>
  </r>
  <r>
    <s v="w33B"/>
    <n v="2966291"/>
    <n v="2889963"/>
    <n v="462453"/>
    <n v="486354"/>
    <s v="33"/>
    <x v="3"/>
    <n v="5856254"/>
    <n v="948807"/>
  </r>
  <r>
    <s v="w34C"/>
    <n v="76648"/>
    <n v="81385"/>
    <n v="1374708"/>
    <n v="1379567"/>
    <s v="34"/>
    <x v="1"/>
    <n v="158033"/>
    <n v="2754275"/>
  </r>
  <r>
    <s v="w35C"/>
    <n v="2574432"/>
    <n v="2409710"/>
    <n v="987486"/>
    <n v="999043"/>
    <s v="35"/>
    <x v="1"/>
    <n v="4984142"/>
    <n v="1986529"/>
  </r>
  <r>
    <s v="w36B"/>
    <n v="1778590"/>
    <n v="1874844"/>
    <n v="111191"/>
    <n v="117846"/>
    <s v="36"/>
    <x v="3"/>
    <n v="3653434"/>
    <n v="229037"/>
  </r>
  <r>
    <s v="w37A"/>
    <n v="1506541"/>
    <n v="1414887"/>
    <n v="1216612"/>
    <n v="1166775"/>
    <s v="37"/>
    <x v="2"/>
    <n v="2921428"/>
    <n v="2383387"/>
  </r>
  <r>
    <s v="w38B"/>
    <n v="1598886"/>
    <n v="1687917"/>
    <n v="449788"/>
    <n v="427615"/>
    <s v="38"/>
    <x v="3"/>
    <n v="3286803"/>
    <n v="877403"/>
  </r>
  <r>
    <s v="w39D"/>
    <n v="548989"/>
    <n v="514636"/>
    <n v="2770344"/>
    <n v="3187897"/>
    <s v="39"/>
    <x v="0"/>
    <n v="1063625"/>
    <n v="5958241"/>
  </r>
  <r>
    <s v="w40A"/>
    <n v="1175198"/>
    <n v="1095440"/>
    <n v="2657174"/>
    <n v="2491947"/>
    <s v="40"/>
    <x v="2"/>
    <n v="2270638"/>
    <n v="5149121"/>
  </r>
  <r>
    <s v="w41D"/>
    <n v="2115336"/>
    <n v="2202769"/>
    <n v="15339"/>
    <n v="14652"/>
    <s v="41"/>
    <x v="0"/>
    <n v="4318105"/>
    <n v="29991"/>
  </r>
  <r>
    <s v="w42B"/>
    <n v="2346640"/>
    <n v="2197559"/>
    <n v="373470"/>
    <n v="353365"/>
    <s v="42"/>
    <x v="3"/>
    <n v="4544199"/>
    <n v="726835"/>
  </r>
  <r>
    <s v="w43D"/>
    <n v="2548438"/>
    <n v="2577213"/>
    <n v="37986"/>
    <n v="37766"/>
    <s v="43"/>
    <x v="0"/>
    <n v="5125651"/>
    <n v="75752"/>
  </r>
  <r>
    <s v="w44C"/>
    <n v="835495"/>
    <n v="837746"/>
    <n v="1106177"/>
    <n v="917781"/>
    <s v="44"/>
    <x v="1"/>
    <n v="1673241"/>
    <n v="2023958"/>
  </r>
  <r>
    <s v="w45B"/>
    <n v="1187448"/>
    <n v="1070426"/>
    <n v="1504608"/>
    <n v="1756990"/>
    <s v="45"/>
    <x v="3"/>
    <n v="2257874"/>
    <n v="3261598"/>
  </r>
  <r>
    <s v="w46C"/>
    <n v="140026"/>
    <n v="146354"/>
    <n v="2759991"/>
    <n v="2742120"/>
    <s v="46"/>
    <x v="1"/>
    <n v="286380"/>
    <n v="5502111"/>
  </r>
  <r>
    <s v="w47B"/>
    <n v="1198765"/>
    <n v="1304945"/>
    <n v="2786493"/>
    <n v="2602643"/>
    <s v="47"/>
    <x v="3"/>
    <n v="2503710"/>
    <n v="5389136"/>
  </r>
  <r>
    <s v="w48C"/>
    <n v="2619776"/>
    <n v="2749623"/>
    <n v="2888215"/>
    <n v="2800174"/>
    <s v="48"/>
    <x v="1"/>
    <n v="5369399"/>
    <n v="5688389"/>
  </r>
  <r>
    <s v="w49C"/>
    <n v="248398"/>
    <n v="268511"/>
    <n v="3110853"/>
    <n v="2986411"/>
    <s v="49"/>
    <x v="1"/>
    <n v="516909"/>
    <n v="6097264"/>
  </r>
  <r>
    <s v="w50B"/>
    <n v="2494207"/>
    <n v="2625207"/>
    <n v="1796293"/>
    <n v="1853602"/>
    <s v="50"/>
    <x v="3"/>
    <n v="5119414"/>
    <n v="36498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415007"/>
    <n v="1397195"/>
    <n v="1499070"/>
    <n v="1481105"/>
    <x v="0"/>
    <x v="0"/>
    <n v="2812202"/>
    <n v="2980175"/>
    <x v="0"/>
  </r>
  <r>
    <x v="1"/>
    <n v="1711390"/>
    <n v="1641773"/>
    <n v="1522030"/>
    <n v="1618733"/>
    <x v="1"/>
    <x v="0"/>
    <n v="3353163"/>
    <n v="3140763"/>
    <x v="1"/>
  </r>
  <r>
    <x v="2"/>
    <n v="1165105"/>
    <n v="1278732"/>
    <n v="1299953"/>
    <n v="1191621"/>
    <x v="2"/>
    <x v="1"/>
    <n v="2443837"/>
    <n v="2491574"/>
    <x v="1"/>
  </r>
  <r>
    <x v="3"/>
    <n v="949065"/>
    <n v="1026050"/>
    <n v="688027"/>
    <n v="723233"/>
    <x v="3"/>
    <x v="0"/>
    <n v="1975115"/>
    <n v="1411260"/>
    <x v="1"/>
  </r>
  <r>
    <x v="4"/>
    <n v="2436107"/>
    <n v="2228622"/>
    <n v="1831600"/>
    <n v="1960624"/>
    <x v="4"/>
    <x v="2"/>
    <n v="4664729"/>
    <n v="3792224"/>
    <x v="1"/>
  </r>
  <r>
    <x v="5"/>
    <n v="1846928"/>
    <n v="1851433"/>
    <n v="2125113"/>
    <n v="2028635"/>
    <x v="5"/>
    <x v="0"/>
    <n v="3698361"/>
    <n v="4153748"/>
    <x v="0"/>
  </r>
  <r>
    <x v="6"/>
    <n v="3841577"/>
    <n v="3848394"/>
    <n v="3595975"/>
    <n v="3123039"/>
    <x v="6"/>
    <x v="3"/>
    <n v="7689971"/>
    <n v="6719014"/>
    <x v="1"/>
  </r>
  <r>
    <x v="7"/>
    <n v="679557"/>
    <n v="655500"/>
    <n v="1012012"/>
    <n v="1067022"/>
    <x v="7"/>
    <x v="2"/>
    <n v="1335057"/>
    <n v="2079034"/>
    <x v="0"/>
  </r>
  <r>
    <x v="8"/>
    <n v="1660998"/>
    <n v="1630345"/>
    <n v="1130119"/>
    <n v="1080238"/>
    <x v="8"/>
    <x v="1"/>
    <n v="3291343"/>
    <n v="2210357"/>
    <x v="1"/>
  </r>
  <r>
    <x v="9"/>
    <n v="1157622"/>
    <n v="1182345"/>
    <n v="830785"/>
    <n v="833779"/>
    <x v="9"/>
    <x v="1"/>
    <n v="2339967"/>
    <n v="1664564"/>
    <x v="1"/>
  </r>
  <r>
    <x v="10"/>
    <n v="1987047"/>
    <n v="1996208"/>
    <n v="2053892"/>
    <n v="1697247"/>
    <x v="10"/>
    <x v="0"/>
    <n v="3983255"/>
    <n v="3751139"/>
    <x v="1"/>
  </r>
  <r>
    <x v="11"/>
    <n v="3997724"/>
    <n v="3690756"/>
    <n v="4339393"/>
    <n v="4639643"/>
    <x v="11"/>
    <x v="1"/>
    <n v="7688480"/>
    <n v="8979036"/>
    <x v="0"/>
  </r>
  <r>
    <x v="12"/>
    <n v="996113"/>
    <n v="964279"/>
    <n v="1012487"/>
    <n v="1128940"/>
    <x v="12"/>
    <x v="2"/>
    <n v="1960392"/>
    <n v="2141427"/>
    <x v="0"/>
  </r>
  <r>
    <x v="13"/>
    <n v="1143634"/>
    <n v="1033836"/>
    <n v="909534"/>
    <n v="856349"/>
    <x v="13"/>
    <x v="2"/>
    <n v="2177470"/>
    <n v="1765883"/>
    <x v="1"/>
  </r>
  <r>
    <x v="14"/>
    <n v="2549276"/>
    <n v="2584751"/>
    <n v="2033079"/>
    <n v="2066918"/>
    <x v="14"/>
    <x v="2"/>
    <n v="5134027"/>
    <n v="4099997"/>
    <x v="1"/>
  </r>
  <r>
    <x v="15"/>
    <n v="1367212"/>
    <n v="1361389"/>
    <n v="1572320"/>
    <n v="1836258"/>
    <x v="15"/>
    <x v="1"/>
    <n v="2728601"/>
    <n v="3408578"/>
    <x v="0"/>
  </r>
  <r>
    <x v="16"/>
    <n v="2567464"/>
    <n v="2441857"/>
    <n v="1524132"/>
    <n v="1496810"/>
    <x v="16"/>
    <x v="2"/>
    <n v="5009321"/>
    <n v="3020942"/>
    <x v="1"/>
  </r>
  <r>
    <x v="17"/>
    <n v="1334060"/>
    <n v="1395231"/>
    <n v="578655"/>
    <n v="677663"/>
    <x v="17"/>
    <x v="0"/>
    <n v="2729291"/>
    <n v="1256318"/>
    <x v="1"/>
  </r>
  <r>
    <x v="18"/>
    <n v="2976209"/>
    <n v="3199665"/>
    <n v="1666477"/>
    <n v="1759240"/>
    <x v="18"/>
    <x v="1"/>
    <n v="6175874"/>
    <n v="3425717"/>
    <x v="1"/>
  </r>
  <r>
    <x v="19"/>
    <n v="1443351"/>
    <n v="1565539"/>
    <n v="1355276"/>
    <n v="1423414"/>
    <x v="19"/>
    <x v="1"/>
    <n v="3008890"/>
    <n v="2778690"/>
    <x v="1"/>
  </r>
  <r>
    <x v="20"/>
    <n v="2486640"/>
    <n v="2265936"/>
    <n v="297424"/>
    <n v="274759"/>
    <x v="20"/>
    <x v="2"/>
    <n v="4752576"/>
    <n v="572183"/>
    <x v="1"/>
  </r>
  <r>
    <x v="21"/>
    <n v="685438"/>
    <n v="749124"/>
    <n v="2697677"/>
    <n v="2821550"/>
    <x v="21"/>
    <x v="3"/>
    <n v="1434562"/>
    <n v="5519227"/>
    <x v="0"/>
  </r>
  <r>
    <x v="22"/>
    <n v="2166753"/>
    <n v="2338698"/>
    <n v="1681433"/>
    <n v="1592443"/>
    <x v="22"/>
    <x v="3"/>
    <n v="4505451"/>
    <n v="3273876"/>
    <x v="1"/>
  </r>
  <r>
    <x v="23"/>
    <n v="643177"/>
    <n v="684187"/>
    <n v="796213"/>
    <n v="867904"/>
    <x v="23"/>
    <x v="1"/>
    <n v="1327364"/>
    <n v="1664117"/>
    <x v="0"/>
  </r>
  <r>
    <x v="24"/>
    <n v="450192"/>
    <n v="434755"/>
    <n v="1656446"/>
    <n v="1691000"/>
    <x v="24"/>
    <x v="3"/>
    <n v="884947"/>
    <n v="3347446"/>
    <x v="0"/>
  </r>
  <r>
    <x v="25"/>
    <n v="1037774"/>
    <n v="1113789"/>
    <n v="877464"/>
    <n v="990837"/>
    <x v="25"/>
    <x v="1"/>
    <n v="2151563"/>
    <n v="1868301"/>
    <x v="1"/>
  </r>
  <r>
    <x v="26"/>
    <n v="2351213"/>
    <n v="2358482"/>
    <n v="1098384"/>
    <n v="1121488"/>
    <x v="26"/>
    <x v="1"/>
    <n v="4709695"/>
    <n v="2219872"/>
    <x v="1"/>
  </r>
  <r>
    <x v="27"/>
    <n v="2613354"/>
    <n v="2837241"/>
    <n v="431144"/>
    <n v="434113"/>
    <x v="27"/>
    <x v="0"/>
    <n v="5450595"/>
    <n v="865257"/>
    <x v="1"/>
  </r>
  <r>
    <x v="28"/>
    <n v="1859691"/>
    <n v="1844250"/>
    <n v="1460134"/>
    <n v="1585258"/>
    <x v="28"/>
    <x v="2"/>
    <n v="3703941"/>
    <n v="3045392"/>
    <x v="1"/>
  </r>
  <r>
    <x v="29"/>
    <n v="2478386"/>
    <n v="2562144"/>
    <n v="30035"/>
    <n v="29396"/>
    <x v="29"/>
    <x v="1"/>
    <n v="5040530"/>
    <n v="59431"/>
    <x v="1"/>
  </r>
  <r>
    <x v="30"/>
    <n v="1938122"/>
    <n v="1816647"/>
    <n v="1602356"/>
    <n v="1875221"/>
    <x v="30"/>
    <x v="1"/>
    <n v="3754769"/>
    <n v="3477577"/>
    <x v="1"/>
  </r>
  <r>
    <x v="31"/>
    <n v="992523"/>
    <n v="1028501"/>
    <n v="1995446"/>
    <n v="1860524"/>
    <x v="31"/>
    <x v="0"/>
    <n v="2021024"/>
    <n v="3855970"/>
    <x v="0"/>
  </r>
  <r>
    <x v="32"/>
    <n v="2966291"/>
    <n v="2889963"/>
    <n v="462453"/>
    <n v="486354"/>
    <x v="32"/>
    <x v="3"/>
    <n v="5856254"/>
    <n v="948807"/>
    <x v="1"/>
  </r>
  <r>
    <x v="33"/>
    <n v="76648"/>
    <n v="81385"/>
    <n v="1374708"/>
    <n v="1379567"/>
    <x v="33"/>
    <x v="1"/>
    <n v="158033"/>
    <n v="2754275"/>
    <x v="0"/>
  </r>
  <r>
    <x v="34"/>
    <n v="2574432"/>
    <n v="2409710"/>
    <n v="987486"/>
    <n v="999043"/>
    <x v="34"/>
    <x v="1"/>
    <n v="4984142"/>
    <n v="1986529"/>
    <x v="1"/>
  </r>
  <r>
    <x v="35"/>
    <n v="1778590"/>
    <n v="1874844"/>
    <n v="111191"/>
    <n v="117846"/>
    <x v="35"/>
    <x v="3"/>
    <n v="3653434"/>
    <n v="229037"/>
    <x v="1"/>
  </r>
  <r>
    <x v="36"/>
    <n v="1506541"/>
    <n v="1414887"/>
    <n v="1216612"/>
    <n v="1166775"/>
    <x v="36"/>
    <x v="2"/>
    <n v="2921428"/>
    <n v="2383387"/>
    <x v="1"/>
  </r>
  <r>
    <x v="37"/>
    <n v="1598886"/>
    <n v="1687917"/>
    <n v="449788"/>
    <n v="427615"/>
    <x v="37"/>
    <x v="3"/>
    <n v="3286803"/>
    <n v="877403"/>
    <x v="1"/>
  </r>
  <r>
    <x v="38"/>
    <n v="548989"/>
    <n v="514636"/>
    <n v="2770344"/>
    <n v="3187897"/>
    <x v="38"/>
    <x v="0"/>
    <n v="1063625"/>
    <n v="5958241"/>
    <x v="0"/>
  </r>
  <r>
    <x v="39"/>
    <n v="1175198"/>
    <n v="1095440"/>
    <n v="2657174"/>
    <n v="2491947"/>
    <x v="39"/>
    <x v="2"/>
    <n v="2270638"/>
    <n v="5149121"/>
    <x v="0"/>
  </r>
  <r>
    <x v="40"/>
    <n v="2115336"/>
    <n v="2202769"/>
    <n v="15339"/>
    <n v="14652"/>
    <x v="40"/>
    <x v="0"/>
    <n v="4318105"/>
    <n v="29991"/>
    <x v="1"/>
  </r>
  <r>
    <x v="41"/>
    <n v="2346640"/>
    <n v="2197559"/>
    <n v="373470"/>
    <n v="353365"/>
    <x v="41"/>
    <x v="3"/>
    <n v="4544199"/>
    <n v="726835"/>
    <x v="1"/>
  </r>
  <r>
    <x v="42"/>
    <n v="2548438"/>
    <n v="2577213"/>
    <n v="37986"/>
    <n v="37766"/>
    <x v="42"/>
    <x v="0"/>
    <n v="5125651"/>
    <n v="75752"/>
    <x v="1"/>
  </r>
  <r>
    <x v="43"/>
    <n v="835495"/>
    <n v="837746"/>
    <n v="1106177"/>
    <n v="917781"/>
    <x v="43"/>
    <x v="1"/>
    <n v="1673241"/>
    <n v="2023958"/>
    <x v="0"/>
  </r>
  <r>
    <x v="44"/>
    <n v="1187448"/>
    <n v="1070426"/>
    <n v="1504608"/>
    <n v="1756990"/>
    <x v="44"/>
    <x v="3"/>
    <n v="2257874"/>
    <n v="3261598"/>
    <x v="0"/>
  </r>
  <r>
    <x v="45"/>
    <n v="140026"/>
    <n v="146354"/>
    <n v="2759991"/>
    <n v="2742120"/>
    <x v="45"/>
    <x v="1"/>
    <n v="286380"/>
    <n v="5502111"/>
    <x v="0"/>
  </r>
  <r>
    <x v="46"/>
    <n v="1198765"/>
    <n v="1304945"/>
    <n v="2786493"/>
    <n v="2602643"/>
    <x v="46"/>
    <x v="3"/>
    <n v="2503710"/>
    <n v="5389136"/>
    <x v="0"/>
  </r>
  <r>
    <x v="47"/>
    <n v="2619776"/>
    <n v="2749623"/>
    <n v="2888215"/>
    <n v="2800174"/>
    <x v="47"/>
    <x v="1"/>
    <n v="5369399"/>
    <n v="5688389"/>
    <x v="0"/>
  </r>
  <r>
    <x v="48"/>
    <n v="248398"/>
    <n v="268511"/>
    <n v="3110853"/>
    <n v="2986411"/>
    <x v="48"/>
    <x v="1"/>
    <n v="516909"/>
    <n v="6097264"/>
    <x v="0"/>
  </r>
  <r>
    <x v="49"/>
    <n v="2494207"/>
    <n v="2625207"/>
    <n v="1796293"/>
    <n v="1853602"/>
    <x v="49"/>
    <x v="3"/>
    <n v="5119414"/>
    <n v="364989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BB07D-CC67-4B8B-9FB1-E7F5B683BDB4}" name="Tabela przestawna2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0">
  <location ref="A3:B8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Ludność 2013" fld="7" baseField="0" baseItem="0" numFmtId="169"/>
  </dataFields>
  <formats count="2">
    <format dxfId="9">
      <pivotArea collapsedLevelsAreSubtotals="1" fieldPosition="0">
        <references count="1">
          <reference field="6" count="0"/>
        </references>
      </pivotArea>
    </format>
    <format dxfId="8">
      <pivotArea outline="0" collapsedLevelsAreSubtotals="1" fieldPosition="0"/>
    </format>
  </format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C4F1C-BCBD-4557-9129-FC493A27BD32}" name="Tabela przestawna5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B9" firstHeaderRow="1" firstDataRow="1" firstDataCol="1" rowPageCount="1" colPageCount="1"/>
  <pivotFields count="10">
    <pivotField dataFiel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9" item="1" hier="-1"/>
  </pageFields>
  <dataFields count="1">
    <dataField name="Liczba z Nazwa woj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E66BD-F7F4-48F6-8A70-EEC9B54470AB}">
  <dimension ref="B3:I9"/>
  <sheetViews>
    <sheetView tabSelected="1" workbookViewId="0">
      <selection activeCell="J5" sqref="J5"/>
    </sheetView>
  </sheetViews>
  <sheetFormatPr defaultRowHeight="15" x14ac:dyDescent="0.25"/>
  <cols>
    <col min="3" max="3" width="11.28515625" bestFit="1" customWidth="1"/>
    <col min="8" max="8" width="22.42578125" bestFit="1" customWidth="1"/>
    <col min="9" max="9" width="12.28515625" bestFit="1" customWidth="1"/>
  </cols>
  <sheetData>
    <row r="3" spans="2:9" x14ac:dyDescent="0.25">
      <c r="B3" s="5" t="s">
        <v>68</v>
      </c>
      <c r="E3" s="5" t="s">
        <v>71</v>
      </c>
      <c r="H3" s="5" t="s">
        <v>74</v>
      </c>
    </row>
    <row r="4" spans="2:9" x14ac:dyDescent="0.25">
      <c r="B4" t="s">
        <v>56</v>
      </c>
      <c r="C4" t="s">
        <v>67</v>
      </c>
      <c r="E4" t="s">
        <v>56</v>
      </c>
      <c r="F4" t="s">
        <v>72</v>
      </c>
      <c r="H4" t="s">
        <v>67</v>
      </c>
      <c r="I4" s="6">
        <v>125930205</v>
      </c>
    </row>
    <row r="5" spans="2:9" x14ac:dyDescent="0.25">
      <c r="B5" s="2" t="s">
        <v>61</v>
      </c>
      <c r="C5" s="4">
        <v>33929579</v>
      </c>
      <c r="E5" s="2" t="s">
        <v>61</v>
      </c>
      <c r="F5" s="3">
        <v>3</v>
      </c>
      <c r="H5" t="s">
        <v>78</v>
      </c>
      <c r="I5" t="s">
        <v>11</v>
      </c>
    </row>
    <row r="6" spans="2:9" x14ac:dyDescent="0.25">
      <c r="B6" s="2" t="s">
        <v>62</v>
      </c>
      <c r="C6" s="4">
        <v>41736619</v>
      </c>
      <c r="E6" s="2" t="s">
        <v>62</v>
      </c>
      <c r="F6" s="3">
        <v>4</v>
      </c>
      <c r="H6" t="s">
        <v>79</v>
      </c>
      <c r="I6">
        <v>18</v>
      </c>
    </row>
    <row r="7" spans="2:9" x14ac:dyDescent="0.25">
      <c r="B7" s="2" t="s">
        <v>63</v>
      </c>
      <c r="C7" s="4">
        <v>57649017</v>
      </c>
      <c r="E7" s="2" t="s">
        <v>63</v>
      </c>
      <c r="F7" s="3">
        <v>8</v>
      </c>
    </row>
    <row r="8" spans="2:9" x14ac:dyDescent="0.25">
      <c r="B8" s="2" t="s">
        <v>64</v>
      </c>
      <c r="C8" s="4">
        <v>36530387</v>
      </c>
      <c r="E8" s="2" t="s">
        <v>64</v>
      </c>
      <c r="F8" s="3">
        <v>4</v>
      </c>
    </row>
    <row r="9" spans="2:9" x14ac:dyDescent="0.25">
      <c r="E9" s="2" t="s">
        <v>73</v>
      </c>
      <c r="F9" s="3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3782-CEFE-4E7E-AB7A-7554E5EF3349}">
  <dimension ref="A1"/>
  <sheetViews>
    <sheetView workbookViewId="0">
      <selection activeCell="A4" sqref="A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D94F-25DE-45DA-8870-2819712E7EE1}">
  <dimension ref="A3:B8"/>
  <sheetViews>
    <sheetView workbookViewId="0">
      <selection activeCell="L9" sqref="L9"/>
    </sheetView>
  </sheetViews>
  <sheetFormatPr defaultRowHeight="15" x14ac:dyDescent="0.25"/>
  <cols>
    <col min="1" max="1" width="17.7109375" bestFit="1" customWidth="1"/>
    <col min="2" max="2" width="19.42578125" bestFit="1" customWidth="1"/>
  </cols>
  <sheetData>
    <row r="3" spans="1:2" x14ac:dyDescent="0.25">
      <c r="A3" s="1" t="s">
        <v>59</v>
      </c>
      <c r="B3" t="s">
        <v>66</v>
      </c>
    </row>
    <row r="4" spans="1:2" x14ac:dyDescent="0.25">
      <c r="A4" s="2" t="s">
        <v>61</v>
      </c>
      <c r="B4" s="4">
        <v>33929579</v>
      </c>
    </row>
    <row r="5" spans="1:2" x14ac:dyDescent="0.25">
      <c r="A5" s="2" t="s">
        <v>62</v>
      </c>
      <c r="B5" s="4">
        <v>41736619</v>
      </c>
    </row>
    <row r="6" spans="1:2" x14ac:dyDescent="0.25">
      <c r="A6" s="2" t="s">
        <v>63</v>
      </c>
      <c r="B6" s="4">
        <v>57649017</v>
      </c>
    </row>
    <row r="7" spans="1:2" x14ac:dyDescent="0.25">
      <c r="A7" s="2" t="s">
        <v>64</v>
      </c>
      <c r="B7" s="4">
        <v>36530387</v>
      </c>
    </row>
    <row r="8" spans="1:2" x14ac:dyDescent="0.25">
      <c r="A8" s="2" t="s">
        <v>65</v>
      </c>
      <c r="B8" s="4">
        <v>169845602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CBE7-140A-48FC-9FF4-9DD8B30B1D30}">
  <dimension ref="A2:B9"/>
  <sheetViews>
    <sheetView workbookViewId="0">
      <selection activeCell="A5" sqref="A5:B8"/>
    </sheetView>
  </sheetViews>
  <sheetFormatPr defaultRowHeight="15" x14ac:dyDescent="0.25"/>
  <cols>
    <col min="1" max="1" width="17.7109375" bestFit="1" customWidth="1"/>
    <col min="2" max="4" width="18.42578125" bestFit="1" customWidth="1"/>
    <col min="5" max="5" width="2.28515625" bestFit="1" customWidth="1"/>
    <col min="6" max="6" width="14.28515625" bestFit="1" customWidth="1"/>
    <col min="7" max="10" width="5.7109375" bestFit="1" customWidth="1"/>
    <col min="11" max="11" width="5.85546875" bestFit="1" customWidth="1"/>
    <col min="12" max="12" width="5.7109375" bestFit="1" customWidth="1"/>
    <col min="13" max="14" width="5.85546875" bestFit="1" customWidth="1"/>
    <col min="15" max="20" width="5.7109375" bestFit="1" customWidth="1"/>
    <col min="21" max="21" width="14.28515625" bestFit="1" customWidth="1"/>
  </cols>
  <sheetData>
    <row r="2" spans="1:2" x14ac:dyDescent="0.25">
      <c r="A2" s="1" t="s">
        <v>69</v>
      </c>
      <c r="B2" t="s">
        <v>70</v>
      </c>
    </row>
    <row r="4" spans="1:2" x14ac:dyDescent="0.25">
      <c r="A4" s="1" t="s">
        <v>59</v>
      </c>
      <c r="B4" t="s">
        <v>60</v>
      </c>
    </row>
    <row r="5" spans="1:2" x14ac:dyDescent="0.25">
      <c r="A5" s="2" t="s">
        <v>61</v>
      </c>
      <c r="B5" s="3">
        <v>3</v>
      </c>
    </row>
    <row r="6" spans="1:2" x14ac:dyDescent="0.25">
      <c r="A6" s="2" t="s">
        <v>62</v>
      </c>
      <c r="B6" s="3">
        <v>4</v>
      </c>
    </row>
    <row r="7" spans="1:2" x14ac:dyDescent="0.25">
      <c r="A7" s="2" t="s">
        <v>63</v>
      </c>
      <c r="B7" s="3">
        <v>8</v>
      </c>
    </row>
    <row r="8" spans="1:2" x14ac:dyDescent="0.25">
      <c r="A8" s="2" t="s">
        <v>64</v>
      </c>
      <c r="B8" s="3">
        <v>4</v>
      </c>
    </row>
    <row r="9" spans="1:2" x14ac:dyDescent="0.25">
      <c r="A9" s="2" t="s">
        <v>65</v>
      </c>
      <c r="B9" s="3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2"/>
  <sheetViews>
    <sheetView topLeftCell="A16" zoomScaleNormal="100" workbookViewId="0">
      <selection activeCell="N18" sqref="N18"/>
    </sheetView>
  </sheetViews>
  <sheetFormatPr defaultRowHeight="15" x14ac:dyDescent="0.25"/>
  <cols>
    <col min="1" max="1" width="20" bestFit="1" customWidth="1"/>
    <col min="2" max="2" width="12.28515625" bestFit="1" customWidth="1"/>
    <col min="3" max="3" width="12.85546875" bestFit="1" customWidth="1"/>
    <col min="4" max="4" width="12.28515625" bestFit="1" customWidth="1"/>
    <col min="5" max="5" width="12.85546875" bestFit="1" customWidth="1"/>
    <col min="7" max="7" width="7.140625" bestFit="1" customWidth="1"/>
    <col min="8" max="9" width="12.85546875" style="6" bestFit="1" customWidth="1"/>
    <col min="10" max="10" width="4.85546875" bestFit="1" customWidth="1"/>
    <col min="11" max="11" width="10" bestFit="1" customWidth="1"/>
    <col min="12" max="12" width="12.28515625" style="6" bestFit="1" customWidth="1"/>
    <col min="13" max="21" width="11.28515625" style="6" bestFit="1" customWidth="1"/>
    <col min="22" max="22" width="12.28515625" style="6" bestFit="1" customWidth="1"/>
    <col min="23" max="23" width="7.7109375" bestFit="1" customWidth="1"/>
  </cols>
  <sheetData>
    <row r="1" spans="1:23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s="6" t="s">
        <v>57</v>
      </c>
      <c r="I1" s="6" t="s">
        <v>58</v>
      </c>
      <c r="J1" s="7" t="s">
        <v>75</v>
      </c>
      <c r="K1" t="s">
        <v>76</v>
      </c>
      <c r="L1" s="6">
        <v>2015</v>
      </c>
      <c r="M1" s="6">
        <v>2016</v>
      </c>
      <c r="N1" s="6">
        <v>2017</v>
      </c>
      <c r="O1" s="6">
        <v>2018</v>
      </c>
      <c r="P1" s="6">
        <v>2019</v>
      </c>
      <c r="Q1" s="6">
        <v>2020</v>
      </c>
      <c r="R1" s="6">
        <v>2021</v>
      </c>
      <c r="S1" s="6">
        <v>2022</v>
      </c>
      <c r="T1" s="6">
        <v>2023</v>
      </c>
      <c r="U1" s="6">
        <v>2024</v>
      </c>
      <c r="V1" s="6">
        <v>2025</v>
      </c>
      <c r="W1" t="s">
        <v>77</v>
      </c>
    </row>
    <row r="2" spans="1:23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 xml:space="preserve"> LEFT(RIGHT(A2,3),2)</f>
        <v>01</v>
      </c>
      <c r="G2" t="str">
        <f>RIGHT(A2,1)</f>
        <v>D</v>
      </c>
      <c r="H2" s="6">
        <f>B2+C2</f>
        <v>2812202</v>
      </c>
      <c r="I2" s="6">
        <f>D2+E2</f>
        <v>2980175</v>
      </c>
      <c r="J2" t="str">
        <f>IF(AND(D2&gt;B2,E2&gt;C2),"TAK","NIE")</f>
        <v>TAK</v>
      </c>
      <c r="K2">
        <f>ROUNDDOWN(I2/H2,4)</f>
        <v>1.0597000000000001</v>
      </c>
      <c r="L2" s="6">
        <f>IF(I2&gt;2*$H2,I2,ROUNDDOWN(I2*$K2,))</f>
        <v>3158091</v>
      </c>
      <c r="M2" s="6">
        <f>IF(L2&gt;2*$H2,L2,ROUNDDOWN(L2*$K2,))</f>
        <v>3346629</v>
      </c>
      <c r="N2" s="6">
        <f>IF(M2&gt;2*$H2,M2,ROUNDDOWN(M2*$K2,))</f>
        <v>3546422</v>
      </c>
      <c r="O2" s="6">
        <f t="shared" ref="O2:V2" si="0">IF(N2&gt;2*$H2,N2,ROUNDDOWN(N2*$K2,))</f>
        <v>3758143</v>
      </c>
      <c r="P2" s="6">
        <f t="shared" si="0"/>
        <v>3982504</v>
      </c>
      <c r="Q2" s="6">
        <f t="shared" si="0"/>
        <v>4220259</v>
      </c>
      <c r="R2" s="6">
        <f t="shared" si="0"/>
        <v>4472208</v>
      </c>
      <c r="S2" s="6">
        <f t="shared" si="0"/>
        <v>4739198</v>
      </c>
      <c r="T2" s="6">
        <f t="shared" si="0"/>
        <v>5022128</v>
      </c>
      <c r="U2" s="6">
        <f t="shared" si="0"/>
        <v>5321949</v>
      </c>
      <c r="V2" s="6">
        <f t="shared" si="0"/>
        <v>5639669</v>
      </c>
      <c r="W2" s="4">
        <f>IF(V2&gt;2*H2,1,0)</f>
        <v>1</v>
      </c>
    </row>
    <row r="3" spans="1:23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1" xml:space="preserve"> LEFT(RIGHT(A3,3),2)</f>
        <v>02</v>
      </c>
      <c r="G3" t="str">
        <f t="shared" ref="G3:G51" si="2">RIGHT(A3,1)</f>
        <v>D</v>
      </c>
      <c r="H3" s="6">
        <f t="shared" ref="H3:H51" si="3">B3+C3</f>
        <v>3353163</v>
      </c>
      <c r="I3" s="6">
        <f t="shared" ref="I3:I51" si="4">D3+E3</f>
        <v>3140763</v>
      </c>
      <c r="J3" t="str">
        <f t="shared" ref="J3:J51" si="5">IF(AND(D3&gt;B3,E3&gt;C3),"TAK","NIE")</f>
        <v>NIE</v>
      </c>
      <c r="K3">
        <f t="shared" ref="K3:K51" si="6">ROUNDDOWN(I3/H3,4)</f>
        <v>0.93659999999999999</v>
      </c>
      <c r="L3" s="6">
        <f t="shared" ref="L3:L51" si="7">IF(I3&gt;2*$H3,I3,ROUNDDOWN(I3*$K3,))</f>
        <v>2941638</v>
      </c>
      <c r="M3" s="6">
        <f t="shared" ref="M3:V51" si="8">IF(L3&gt;2*$H3,L3,ROUNDDOWN(L3*$K3,))</f>
        <v>2755138</v>
      </c>
      <c r="N3" s="6">
        <f t="shared" si="8"/>
        <v>2580462</v>
      </c>
      <c r="O3" s="6">
        <f t="shared" si="8"/>
        <v>2416860</v>
      </c>
      <c r="P3" s="6">
        <f t="shared" si="8"/>
        <v>2263631</v>
      </c>
      <c r="Q3" s="6">
        <f t="shared" si="8"/>
        <v>2120116</v>
      </c>
      <c r="R3" s="6">
        <f t="shared" si="8"/>
        <v>1985700</v>
      </c>
      <c r="S3" s="6">
        <f t="shared" si="8"/>
        <v>1859806</v>
      </c>
      <c r="T3" s="6">
        <f t="shared" si="8"/>
        <v>1741894</v>
      </c>
      <c r="U3" s="6">
        <f t="shared" si="8"/>
        <v>1631457</v>
      </c>
      <c r="V3" s="6">
        <f t="shared" si="8"/>
        <v>1528022</v>
      </c>
      <c r="W3" s="4">
        <f t="shared" ref="W3:W51" si="9">IF(V3&gt;2*H3,1,0)</f>
        <v>0</v>
      </c>
    </row>
    <row r="4" spans="1:23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1"/>
        <v>03</v>
      </c>
      <c r="G4" t="str">
        <f t="shared" si="2"/>
        <v>C</v>
      </c>
      <c r="H4" s="6">
        <f t="shared" si="3"/>
        <v>2443837</v>
      </c>
      <c r="I4" s="6">
        <f t="shared" si="4"/>
        <v>2491574</v>
      </c>
      <c r="J4" t="str">
        <f t="shared" si="5"/>
        <v>NIE</v>
      </c>
      <c r="K4">
        <f t="shared" si="6"/>
        <v>1.0195000000000001</v>
      </c>
      <c r="L4" s="6">
        <f t="shared" si="7"/>
        <v>2540159</v>
      </c>
      <c r="M4" s="6">
        <f t="shared" si="8"/>
        <v>2589692</v>
      </c>
      <c r="N4" s="6">
        <f t="shared" si="8"/>
        <v>2640190</v>
      </c>
      <c r="O4" s="6">
        <f t="shared" si="8"/>
        <v>2691673</v>
      </c>
      <c r="P4" s="6">
        <f t="shared" si="8"/>
        <v>2744160</v>
      </c>
      <c r="Q4" s="6">
        <f t="shared" si="8"/>
        <v>2797671</v>
      </c>
      <c r="R4" s="6">
        <f t="shared" si="8"/>
        <v>2852225</v>
      </c>
      <c r="S4" s="6">
        <f t="shared" si="8"/>
        <v>2907843</v>
      </c>
      <c r="T4" s="6">
        <f t="shared" si="8"/>
        <v>2964545</v>
      </c>
      <c r="U4" s="6">
        <f t="shared" si="8"/>
        <v>3022353</v>
      </c>
      <c r="V4" s="6">
        <f t="shared" si="8"/>
        <v>3081288</v>
      </c>
      <c r="W4" s="4">
        <f t="shared" si="9"/>
        <v>0</v>
      </c>
    </row>
    <row r="5" spans="1:23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1"/>
        <v>04</v>
      </c>
      <c r="G5" t="str">
        <f t="shared" si="2"/>
        <v>D</v>
      </c>
      <c r="H5" s="6">
        <f t="shared" si="3"/>
        <v>1975115</v>
      </c>
      <c r="I5" s="6">
        <f t="shared" si="4"/>
        <v>1411260</v>
      </c>
      <c r="J5" t="str">
        <f t="shared" si="5"/>
        <v>NIE</v>
      </c>
      <c r="K5">
        <f t="shared" si="6"/>
        <v>0.71450000000000002</v>
      </c>
      <c r="L5" s="6">
        <f t="shared" si="7"/>
        <v>1008345</v>
      </c>
      <c r="M5" s="6">
        <f t="shared" si="8"/>
        <v>720462</v>
      </c>
      <c r="N5" s="6">
        <f t="shared" si="8"/>
        <v>514770</v>
      </c>
      <c r="O5" s="6">
        <f t="shared" si="8"/>
        <v>367803</v>
      </c>
      <c r="P5" s="6">
        <f t="shared" si="8"/>
        <v>262795</v>
      </c>
      <c r="Q5" s="6">
        <f t="shared" si="8"/>
        <v>187767</v>
      </c>
      <c r="R5" s="6">
        <f t="shared" si="8"/>
        <v>134159</v>
      </c>
      <c r="S5" s="6">
        <f t="shared" si="8"/>
        <v>95856</v>
      </c>
      <c r="T5" s="6">
        <f t="shared" si="8"/>
        <v>68489</v>
      </c>
      <c r="U5" s="6">
        <f t="shared" si="8"/>
        <v>48935</v>
      </c>
      <c r="V5" s="6">
        <f t="shared" si="8"/>
        <v>34964</v>
      </c>
      <c r="W5" s="4">
        <f t="shared" si="9"/>
        <v>0</v>
      </c>
    </row>
    <row r="6" spans="1:23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1"/>
        <v>05</v>
      </c>
      <c r="G6" t="str">
        <f t="shared" si="2"/>
        <v>A</v>
      </c>
      <c r="H6" s="6">
        <f t="shared" si="3"/>
        <v>4664729</v>
      </c>
      <c r="I6" s="6">
        <f t="shared" si="4"/>
        <v>3792224</v>
      </c>
      <c r="J6" t="str">
        <f t="shared" si="5"/>
        <v>NIE</v>
      </c>
      <c r="K6">
        <f t="shared" si="6"/>
        <v>0.81289999999999996</v>
      </c>
      <c r="L6" s="6">
        <f t="shared" si="7"/>
        <v>3082698</v>
      </c>
      <c r="M6" s="6">
        <f t="shared" si="8"/>
        <v>2505925</v>
      </c>
      <c r="N6" s="6">
        <f t="shared" si="8"/>
        <v>2037066</v>
      </c>
      <c r="O6" s="6">
        <f t="shared" si="8"/>
        <v>1655930</v>
      </c>
      <c r="P6" s="6">
        <f t="shared" si="8"/>
        <v>1346105</v>
      </c>
      <c r="Q6" s="6">
        <f t="shared" si="8"/>
        <v>1094248</v>
      </c>
      <c r="R6" s="6">
        <f t="shared" si="8"/>
        <v>889514</v>
      </c>
      <c r="S6" s="6">
        <f t="shared" si="8"/>
        <v>723085</v>
      </c>
      <c r="T6" s="6">
        <f t="shared" si="8"/>
        <v>587795</v>
      </c>
      <c r="U6" s="6">
        <f t="shared" si="8"/>
        <v>477818</v>
      </c>
      <c r="V6" s="6">
        <f t="shared" si="8"/>
        <v>388418</v>
      </c>
      <c r="W6" s="4">
        <f t="shared" si="9"/>
        <v>0</v>
      </c>
    </row>
    <row r="7" spans="1:23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1"/>
        <v>06</v>
      </c>
      <c r="G7" t="str">
        <f t="shared" si="2"/>
        <v>D</v>
      </c>
      <c r="H7" s="6">
        <f t="shared" si="3"/>
        <v>3698361</v>
      </c>
      <c r="I7" s="6">
        <f t="shared" si="4"/>
        <v>4153748</v>
      </c>
      <c r="J7" t="str">
        <f t="shared" si="5"/>
        <v>TAK</v>
      </c>
      <c r="K7">
        <f t="shared" si="6"/>
        <v>1.1231</v>
      </c>
      <c r="L7" s="6">
        <f t="shared" si="7"/>
        <v>4665074</v>
      </c>
      <c r="M7" s="6">
        <f t="shared" si="8"/>
        <v>5239344</v>
      </c>
      <c r="N7" s="6">
        <f t="shared" si="8"/>
        <v>5884307</v>
      </c>
      <c r="O7" s="6">
        <f t="shared" si="8"/>
        <v>6608665</v>
      </c>
      <c r="P7" s="6">
        <f t="shared" si="8"/>
        <v>7422191</v>
      </c>
      <c r="Q7" s="6">
        <f t="shared" si="8"/>
        <v>7422191</v>
      </c>
      <c r="R7" s="6">
        <f t="shared" si="8"/>
        <v>7422191</v>
      </c>
      <c r="S7" s="6">
        <f t="shared" si="8"/>
        <v>7422191</v>
      </c>
      <c r="T7" s="6">
        <f t="shared" si="8"/>
        <v>7422191</v>
      </c>
      <c r="U7" s="6">
        <f t="shared" si="8"/>
        <v>7422191</v>
      </c>
      <c r="V7" s="6">
        <f t="shared" si="8"/>
        <v>7422191</v>
      </c>
      <c r="W7" s="4">
        <f t="shared" si="9"/>
        <v>1</v>
      </c>
    </row>
    <row r="8" spans="1:23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1"/>
        <v>07</v>
      </c>
      <c r="G8" t="str">
        <f t="shared" si="2"/>
        <v>B</v>
      </c>
      <c r="H8" s="6">
        <f t="shared" si="3"/>
        <v>7689971</v>
      </c>
      <c r="I8" s="6">
        <f t="shared" si="4"/>
        <v>6719014</v>
      </c>
      <c r="J8" t="str">
        <f t="shared" si="5"/>
        <v>NIE</v>
      </c>
      <c r="K8">
        <f t="shared" si="6"/>
        <v>0.87370000000000003</v>
      </c>
      <c r="L8" s="6">
        <f t="shared" si="7"/>
        <v>5870402</v>
      </c>
      <c r="M8" s="6">
        <f t="shared" si="8"/>
        <v>5128970</v>
      </c>
      <c r="N8" s="6">
        <f t="shared" si="8"/>
        <v>4481181</v>
      </c>
      <c r="O8" s="6">
        <f t="shared" si="8"/>
        <v>3915207</v>
      </c>
      <c r="P8" s="6">
        <f t="shared" si="8"/>
        <v>3420716</v>
      </c>
      <c r="Q8" s="6">
        <f t="shared" si="8"/>
        <v>2988679</v>
      </c>
      <c r="R8" s="6">
        <f t="shared" si="8"/>
        <v>2611208</v>
      </c>
      <c r="S8" s="6">
        <f t="shared" si="8"/>
        <v>2281412</v>
      </c>
      <c r="T8" s="6">
        <f t="shared" si="8"/>
        <v>1993269</v>
      </c>
      <c r="U8" s="6">
        <f t="shared" si="8"/>
        <v>1741519</v>
      </c>
      <c r="V8" s="6">
        <f t="shared" si="8"/>
        <v>1521565</v>
      </c>
      <c r="W8" s="4">
        <f t="shared" si="9"/>
        <v>0</v>
      </c>
    </row>
    <row r="9" spans="1:23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1"/>
        <v>08</v>
      </c>
      <c r="G9" t="str">
        <f t="shared" si="2"/>
        <v>A</v>
      </c>
      <c r="H9" s="6">
        <f t="shared" si="3"/>
        <v>1335057</v>
      </c>
      <c r="I9" s="6">
        <f t="shared" si="4"/>
        <v>2079034</v>
      </c>
      <c r="J9" t="str">
        <f t="shared" si="5"/>
        <v>TAK</v>
      </c>
      <c r="K9">
        <f t="shared" si="6"/>
        <v>1.5571999999999999</v>
      </c>
      <c r="L9" s="6">
        <f t="shared" si="7"/>
        <v>3237471</v>
      </c>
      <c r="M9" s="6">
        <f t="shared" si="8"/>
        <v>3237471</v>
      </c>
      <c r="N9" s="6">
        <f t="shared" si="8"/>
        <v>3237471</v>
      </c>
      <c r="O9" s="6">
        <f t="shared" si="8"/>
        <v>3237471</v>
      </c>
      <c r="P9" s="6">
        <f t="shared" si="8"/>
        <v>3237471</v>
      </c>
      <c r="Q9" s="6">
        <f t="shared" si="8"/>
        <v>3237471</v>
      </c>
      <c r="R9" s="6">
        <f t="shared" si="8"/>
        <v>3237471</v>
      </c>
      <c r="S9" s="6">
        <f t="shared" si="8"/>
        <v>3237471</v>
      </c>
      <c r="T9" s="6">
        <f t="shared" si="8"/>
        <v>3237471</v>
      </c>
      <c r="U9" s="6">
        <f t="shared" si="8"/>
        <v>3237471</v>
      </c>
      <c r="V9" s="6">
        <f t="shared" si="8"/>
        <v>3237471</v>
      </c>
      <c r="W9" s="4">
        <f t="shared" si="9"/>
        <v>1</v>
      </c>
    </row>
    <row r="10" spans="1:23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1"/>
        <v>09</v>
      </c>
      <c r="G10" t="str">
        <f t="shared" si="2"/>
        <v>C</v>
      </c>
      <c r="H10" s="6">
        <f t="shared" si="3"/>
        <v>3291343</v>
      </c>
      <c r="I10" s="6">
        <f t="shared" si="4"/>
        <v>2210357</v>
      </c>
      <c r="J10" t="str">
        <f t="shared" si="5"/>
        <v>NIE</v>
      </c>
      <c r="K10">
        <f t="shared" si="6"/>
        <v>0.67149999999999999</v>
      </c>
      <c r="L10" s="6">
        <f t="shared" si="7"/>
        <v>1484254</v>
      </c>
      <c r="M10" s="6">
        <f t="shared" si="8"/>
        <v>996676</v>
      </c>
      <c r="N10" s="6">
        <f t="shared" si="8"/>
        <v>669267</v>
      </c>
      <c r="O10" s="6">
        <f t="shared" si="8"/>
        <v>449412</v>
      </c>
      <c r="P10" s="6">
        <f t="shared" si="8"/>
        <v>301780</v>
      </c>
      <c r="Q10" s="6">
        <f t="shared" si="8"/>
        <v>202645</v>
      </c>
      <c r="R10" s="6">
        <f t="shared" si="8"/>
        <v>136076</v>
      </c>
      <c r="S10" s="6">
        <f t="shared" si="8"/>
        <v>91375</v>
      </c>
      <c r="T10" s="6">
        <f t="shared" si="8"/>
        <v>61358</v>
      </c>
      <c r="U10" s="6">
        <f t="shared" si="8"/>
        <v>41201</v>
      </c>
      <c r="V10" s="6">
        <f t="shared" si="8"/>
        <v>27666</v>
      </c>
      <c r="W10" s="4">
        <f t="shared" si="9"/>
        <v>0</v>
      </c>
    </row>
    <row r="11" spans="1:23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1"/>
        <v>10</v>
      </c>
      <c r="G11" t="str">
        <f t="shared" si="2"/>
        <v>C</v>
      </c>
      <c r="H11" s="6">
        <f t="shared" si="3"/>
        <v>2339967</v>
      </c>
      <c r="I11" s="6">
        <f t="shared" si="4"/>
        <v>1664564</v>
      </c>
      <c r="J11" t="str">
        <f t="shared" si="5"/>
        <v>NIE</v>
      </c>
      <c r="K11">
        <f t="shared" si="6"/>
        <v>0.71130000000000004</v>
      </c>
      <c r="L11" s="6">
        <f t="shared" si="7"/>
        <v>1184004</v>
      </c>
      <c r="M11" s="6">
        <f t="shared" si="8"/>
        <v>842182</v>
      </c>
      <c r="N11" s="6">
        <f t="shared" si="8"/>
        <v>599044</v>
      </c>
      <c r="O11" s="6">
        <f t="shared" si="8"/>
        <v>426099</v>
      </c>
      <c r="P11" s="6">
        <f t="shared" si="8"/>
        <v>303084</v>
      </c>
      <c r="Q11" s="6">
        <f t="shared" si="8"/>
        <v>215583</v>
      </c>
      <c r="R11" s="6">
        <f t="shared" si="8"/>
        <v>153344</v>
      </c>
      <c r="S11" s="6">
        <f t="shared" si="8"/>
        <v>109073</v>
      </c>
      <c r="T11" s="6">
        <f t="shared" si="8"/>
        <v>77583</v>
      </c>
      <c r="U11" s="6">
        <f t="shared" si="8"/>
        <v>55184</v>
      </c>
      <c r="V11" s="6">
        <f t="shared" si="8"/>
        <v>39252</v>
      </c>
      <c r="W11" s="4">
        <f t="shared" si="9"/>
        <v>0</v>
      </c>
    </row>
    <row r="12" spans="1:23" s="11" customFormat="1" x14ac:dyDescent="0.25">
      <c r="A12" s="11" t="s">
        <v>10</v>
      </c>
      <c r="B12" s="11">
        <v>1987047</v>
      </c>
      <c r="C12" s="11">
        <v>1996208</v>
      </c>
      <c r="D12" s="11">
        <v>2053892</v>
      </c>
      <c r="E12" s="11">
        <v>1697247</v>
      </c>
      <c r="F12" s="11" t="str">
        <f t="shared" si="1"/>
        <v>11</v>
      </c>
      <c r="G12" s="11" t="str">
        <f t="shared" si="2"/>
        <v>D</v>
      </c>
      <c r="H12" s="12">
        <f t="shared" si="3"/>
        <v>3983255</v>
      </c>
      <c r="I12" s="12">
        <f t="shared" si="4"/>
        <v>3751139</v>
      </c>
      <c r="J12" s="11" t="str">
        <f t="shared" si="5"/>
        <v>NIE</v>
      </c>
      <c r="K12" s="11">
        <f t="shared" si="6"/>
        <v>0.94169999999999998</v>
      </c>
      <c r="L12" s="12">
        <f t="shared" si="7"/>
        <v>3532447</v>
      </c>
      <c r="M12" s="12">
        <f t="shared" si="8"/>
        <v>3326505</v>
      </c>
      <c r="N12" s="12">
        <f t="shared" si="8"/>
        <v>3132569</v>
      </c>
      <c r="O12" s="12">
        <f t="shared" si="8"/>
        <v>2949940</v>
      </c>
      <c r="P12" s="12">
        <f t="shared" si="8"/>
        <v>2777958</v>
      </c>
      <c r="Q12" s="12">
        <f t="shared" si="8"/>
        <v>2616003</v>
      </c>
      <c r="R12" s="12">
        <f t="shared" si="8"/>
        <v>2463490</v>
      </c>
      <c r="S12" s="12">
        <f t="shared" si="8"/>
        <v>2319868</v>
      </c>
      <c r="T12" s="12">
        <f t="shared" si="8"/>
        <v>2184619</v>
      </c>
      <c r="U12" s="12">
        <f t="shared" si="8"/>
        <v>2057255</v>
      </c>
      <c r="V12" s="12">
        <f t="shared" si="8"/>
        <v>1937317</v>
      </c>
      <c r="W12" s="13">
        <f t="shared" si="9"/>
        <v>0</v>
      </c>
    </row>
    <row r="13" spans="1:23" s="8" customFormat="1" x14ac:dyDescent="0.25">
      <c r="A13" s="8" t="s">
        <v>11</v>
      </c>
      <c r="B13" s="8">
        <v>3997724</v>
      </c>
      <c r="C13" s="8">
        <v>3690756</v>
      </c>
      <c r="D13" s="8">
        <v>4339393</v>
      </c>
      <c r="E13" s="8">
        <v>4639643</v>
      </c>
      <c r="F13" s="8" t="str">
        <f t="shared" si="1"/>
        <v>12</v>
      </c>
      <c r="G13" s="8" t="str">
        <f t="shared" si="2"/>
        <v>C</v>
      </c>
      <c r="H13" s="9">
        <f t="shared" si="3"/>
        <v>7688480</v>
      </c>
      <c r="I13" s="9">
        <f t="shared" si="4"/>
        <v>8979036</v>
      </c>
      <c r="J13" s="8" t="str">
        <f t="shared" si="5"/>
        <v>TAK</v>
      </c>
      <c r="K13" s="8">
        <f t="shared" si="6"/>
        <v>1.1677999999999999</v>
      </c>
      <c r="L13" s="9">
        <f t="shared" si="7"/>
        <v>10485718</v>
      </c>
      <c r="M13" s="9">
        <f t="shared" si="8"/>
        <v>12245221</v>
      </c>
      <c r="N13" s="9">
        <f t="shared" si="8"/>
        <v>14299969</v>
      </c>
      <c r="O13" s="9">
        <f t="shared" si="8"/>
        <v>16699503</v>
      </c>
      <c r="P13" s="9">
        <f t="shared" si="8"/>
        <v>16699503</v>
      </c>
      <c r="Q13" s="9">
        <f t="shared" si="8"/>
        <v>16699503</v>
      </c>
      <c r="R13" s="9">
        <f t="shared" si="8"/>
        <v>16699503</v>
      </c>
      <c r="S13" s="9">
        <f t="shared" si="8"/>
        <v>16699503</v>
      </c>
      <c r="T13" s="9">
        <f t="shared" si="8"/>
        <v>16699503</v>
      </c>
      <c r="U13" s="9">
        <f t="shared" si="8"/>
        <v>16699503</v>
      </c>
      <c r="V13" s="9">
        <f t="shared" si="8"/>
        <v>16699503</v>
      </c>
      <c r="W13" s="10">
        <f t="shared" si="9"/>
        <v>1</v>
      </c>
    </row>
    <row r="14" spans="1:23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1"/>
        <v>13</v>
      </c>
      <c r="G14" t="str">
        <f t="shared" si="2"/>
        <v>A</v>
      </c>
      <c r="H14" s="6">
        <f t="shared" si="3"/>
        <v>1960392</v>
      </c>
      <c r="I14" s="6">
        <f t="shared" si="4"/>
        <v>2141427</v>
      </c>
      <c r="J14" t="str">
        <f t="shared" si="5"/>
        <v>TAK</v>
      </c>
      <c r="K14">
        <f t="shared" si="6"/>
        <v>1.0923</v>
      </c>
      <c r="L14" s="6">
        <f t="shared" si="7"/>
        <v>2339080</v>
      </c>
      <c r="M14" s="6">
        <f t="shared" si="8"/>
        <v>2554977</v>
      </c>
      <c r="N14" s="6">
        <f t="shared" si="8"/>
        <v>2790801</v>
      </c>
      <c r="O14" s="6">
        <f t="shared" si="8"/>
        <v>3048391</v>
      </c>
      <c r="P14" s="6">
        <f t="shared" si="8"/>
        <v>3329757</v>
      </c>
      <c r="Q14" s="6">
        <f t="shared" si="8"/>
        <v>3637093</v>
      </c>
      <c r="R14" s="6">
        <f t="shared" si="8"/>
        <v>3972796</v>
      </c>
      <c r="S14" s="6">
        <f t="shared" si="8"/>
        <v>3972796</v>
      </c>
      <c r="T14" s="6">
        <f t="shared" si="8"/>
        <v>3972796</v>
      </c>
      <c r="U14" s="6">
        <f t="shared" si="8"/>
        <v>3972796</v>
      </c>
      <c r="V14" s="6">
        <f t="shared" si="8"/>
        <v>3972796</v>
      </c>
      <c r="W14" s="4">
        <f t="shared" si="9"/>
        <v>1</v>
      </c>
    </row>
    <row r="15" spans="1:23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1"/>
        <v>14</v>
      </c>
      <c r="G15" t="str">
        <f t="shared" si="2"/>
        <v>A</v>
      </c>
      <c r="H15" s="6">
        <f t="shared" si="3"/>
        <v>2177470</v>
      </c>
      <c r="I15" s="6">
        <f t="shared" si="4"/>
        <v>1765883</v>
      </c>
      <c r="J15" t="str">
        <f t="shared" si="5"/>
        <v>NIE</v>
      </c>
      <c r="K15">
        <f t="shared" si="6"/>
        <v>0.81089999999999995</v>
      </c>
      <c r="L15" s="6">
        <f t="shared" si="7"/>
        <v>1431954</v>
      </c>
      <c r="M15" s="6">
        <f t="shared" si="8"/>
        <v>1161171</v>
      </c>
      <c r="N15" s="6">
        <f t="shared" si="8"/>
        <v>941593</v>
      </c>
      <c r="O15" s="6">
        <f t="shared" si="8"/>
        <v>763537</v>
      </c>
      <c r="P15" s="6">
        <f t="shared" si="8"/>
        <v>619152</v>
      </c>
      <c r="Q15" s="6">
        <f t="shared" si="8"/>
        <v>502070</v>
      </c>
      <c r="R15" s="6">
        <f t="shared" si="8"/>
        <v>407128</v>
      </c>
      <c r="S15" s="6">
        <f t="shared" si="8"/>
        <v>330140</v>
      </c>
      <c r="T15" s="6">
        <f t="shared" si="8"/>
        <v>267710</v>
      </c>
      <c r="U15" s="6">
        <f t="shared" si="8"/>
        <v>217086</v>
      </c>
      <c r="V15" s="6">
        <f t="shared" si="8"/>
        <v>176035</v>
      </c>
      <c r="W15" s="4">
        <f t="shared" si="9"/>
        <v>0</v>
      </c>
    </row>
    <row r="16" spans="1:23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1"/>
        <v>15</v>
      </c>
      <c r="G16" t="str">
        <f t="shared" si="2"/>
        <v>A</v>
      </c>
      <c r="H16" s="6">
        <f t="shared" si="3"/>
        <v>5134027</v>
      </c>
      <c r="I16" s="6">
        <f t="shared" si="4"/>
        <v>4099997</v>
      </c>
      <c r="J16" t="str">
        <f t="shared" si="5"/>
        <v>NIE</v>
      </c>
      <c r="K16">
        <f t="shared" si="6"/>
        <v>0.79849999999999999</v>
      </c>
      <c r="L16" s="6">
        <f t="shared" si="7"/>
        <v>3273847</v>
      </c>
      <c r="M16" s="6">
        <f t="shared" si="8"/>
        <v>2614166</v>
      </c>
      <c r="N16" s="6">
        <f t="shared" si="8"/>
        <v>2087411</v>
      </c>
      <c r="O16" s="6">
        <f t="shared" si="8"/>
        <v>1666797</v>
      </c>
      <c r="P16" s="6">
        <f t="shared" si="8"/>
        <v>1330937</v>
      </c>
      <c r="Q16" s="6">
        <f t="shared" si="8"/>
        <v>1062753</v>
      </c>
      <c r="R16" s="6">
        <f t="shared" si="8"/>
        <v>848608</v>
      </c>
      <c r="S16" s="6">
        <f t="shared" si="8"/>
        <v>677613</v>
      </c>
      <c r="T16" s="6">
        <f t="shared" si="8"/>
        <v>541073</v>
      </c>
      <c r="U16" s="6">
        <f t="shared" si="8"/>
        <v>432046</v>
      </c>
      <c r="V16" s="6">
        <f t="shared" si="8"/>
        <v>344988</v>
      </c>
      <c r="W16" s="4">
        <f t="shared" si="9"/>
        <v>0</v>
      </c>
    </row>
    <row r="17" spans="1:23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1"/>
        <v>16</v>
      </c>
      <c r="G17" t="str">
        <f t="shared" si="2"/>
        <v>C</v>
      </c>
      <c r="H17" s="6">
        <f t="shared" si="3"/>
        <v>2728601</v>
      </c>
      <c r="I17" s="6">
        <f t="shared" si="4"/>
        <v>3408578</v>
      </c>
      <c r="J17" t="str">
        <f t="shared" si="5"/>
        <v>TAK</v>
      </c>
      <c r="K17">
        <f t="shared" si="6"/>
        <v>1.2492000000000001</v>
      </c>
      <c r="L17" s="6">
        <f t="shared" si="7"/>
        <v>4257995</v>
      </c>
      <c r="M17" s="6">
        <f t="shared" si="8"/>
        <v>5319087</v>
      </c>
      <c r="N17" s="6">
        <f t="shared" si="8"/>
        <v>6644603</v>
      </c>
      <c r="O17" s="6">
        <f t="shared" si="8"/>
        <v>6644603</v>
      </c>
      <c r="P17" s="6">
        <f t="shared" si="8"/>
        <v>6644603</v>
      </c>
      <c r="Q17" s="6">
        <f t="shared" si="8"/>
        <v>6644603</v>
      </c>
      <c r="R17" s="6">
        <f t="shared" si="8"/>
        <v>6644603</v>
      </c>
      <c r="S17" s="6">
        <f t="shared" si="8"/>
        <v>6644603</v>
      </c>
      <c r="T17" s="6">
        <f t="shared" si="8"/>
        <v>6644603</v>
      </c>
      <c r="U17" s="6">
        <f t="shared" si="8"/>
        <v>6644603</v>
      </c>
      <c r="V17" s="6">
        <f t="shared" si="8"/>
        <v>6644603</v>
      </c>
      <c r="W17" s="4">
        <f t="shared" si="9"/>
        <v>1</v>
      </c>
    </row>
    <row r="18" spans="1:23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1"/>
        <v>17</v>
      </c>
      <c r="G18" t="str">
        <f t="shared" si="2"/>
        <v>A</v>
      </c>
      <c r="H18" s="6">
        <f t="shared" si="3"/>
        <v>5009321</v>
      </c>
      <c r="I18" s="6">
        <f t="shared" si="4"/>
        <v>3020942</v>
      </c>
      <c r="J18" t="str">
        <f t="shared" si="5"/>
        <v>NIE</v>
      </c>
      <c r="K18">
        <f t="shared" si="6"/>
        <v>0.60299999999999998</v>
      </c>
      <c r="L18" s="6">
        <f t="shared" si="7"/>
        <v>1821628</v>
      </c>
      <c r="M18" s="6">
        <f t="shared" si="8"/>
        <v>1098441</v>
      </c>
      <c r="N18" s="6">
        <f t="shared" si="8"/>
        <v>662359</v>
      </c>
      <c r="O18" s="6">
        <f t="shared" si="8"/>
        <v>399402</v>
      </c>
      <c r="P18" s="6">
        <f t="shared" si="8"/>
        <v>240839</v>
      </c>
      <c r="Q18" s="6">
        <f t="shared" si="8"/>
        <v>145225</v>
      </c>
      <c r="R18" s="6">
        <f t="shared" si="8"/>
        <v>87570</v>
      </c>
      <c r="S18" s="6">
        <f t="shared" si="8"/>
        <v>52804</v>
      </c>
      <c r="T18" s="6">
        <f t="shared" si="8"/>
        <v>31840</v>
      </c>
      <c r="U18" s="6">
        <f t="shared" si="8"/>
        <v>19199</v>
      </c>
      <c r="V18" s="6">
        <f t="shared" si="8"/>
        <v>11576</v>
      </c>
      <c r="W18" s="4">
        <f t="shared" si="9"/>
        <v>0</v>
      </c>
    </row>
    <row r="19" spans="1:23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1"/>
        <v>18</v>
      </c>
      <c r="G19" t="str">
        <f t="shared" si="2"/>
        <v>D</v>
      </c>
      <c r="H19" s="6">
        <f t="shared" si="3"/>
        <v>2729291</v>
      </c>
      <c r="I19" s="6">
        <f t="shared" si="4"/>
        <v>1256318</v>
      </c>
      <c r="J19" t="str">
        <f t="shared" si="5"/>
        <v>NIE</v>
      </c>
      <c r="K19">
        <f t="shared" si="6"/>
        <v>0.46029999999999999</v>
      </c>
      <c r="L19" s="6">
        <f t="shared" si="7"/>
        <v>578283</v>
      </c>
      <c r="M19" s="6">
        <f t="shared" si="8"/>
        <v>266183</v>
      </c>
      <c r="N19" s="6">
        <f t="shared" si="8"/>
        <v>122524</v>
      </c>
      <c r="O19" s="6">
        <f t="shared" si="8"/>
        <v>56397</v>
      </c>
      <c r="P19" s="6">
        <f t="shared" si="8"/>
        <v>25959</v>
      </c>
      <c r="Q19" s="6">
        <f t="shared" si="8"/>
        <v>11948</v>
      </c>
      <c r="R19" s="6">
        <f t="shared" si="8"/>
        <v>5499</v>
      </c>
      <c r="S19" s="6">
        <f t="shared" si="8"/>
        <v>2531</v>
      </c>
      <c r="T19" s="6">
        <f t="shared" si="8"/>
        <v>1165</v>
      </c>
      <c r="U19" s="6">
        <f t="shared" si="8"/>
        <v>536</v>
      </c>
      <c r="V19" s="6">
        <f t="shared" si="8"/>
        <v>246</v>
      </c>
      <c r="W19" s="4">
        <f t="shared" si="9"/>
        <v>0</v>
      </c>
    </row>
    <row r="20" spans="1:23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1"/>
        <v>19</v>
      </c>
      <c r="G20" t="str">
        <f t="shared" si="2"/>
        <v>C</v>
      </c>
      <c r="H20" s="6">
        <f t="shared" si="3"/>
        <v>6175874</v>
      </c>
      <c r="I20" s="6">
        <f t="shared" si="4"/>
        <v>3425717</v>
      </c>
      <c r="J20" t="str">
        <f t="shared" si="5"/>
        <v>NIE</v>
      </c>
      <c r="K20">
        <f t="shared" si="6"/>
        <v>0.55459999999999998</v>
      </c>
      <c r="L20" s="6">
        <f t="shared" si="7"/>
        <v>1899902</v>
      </c>
      <c r="M20" s="6">
        <f t="shared" si="8"/>
        <v>1053685</v>
      </c>
      <c r="N20" s="6">
        <f t="shared" si="8"/>
        <v>584373</v>
      </c>
      <c r="O20" s="6">
        <f t="shared" si="8"/>
        <v>324093</v>
      </c>
      <c r="P20" s="6">
        <f t="shared" si="8"/>
        <v>179741</v>
      </c>
      <c r="Q20" s="6">
        <f t="shared" si="8"/>
        <v>99684</v>
      </c>
      <c r="R20" s="6">
        <f t="shared" ref="R20:V20" si="10">IF(Q20&gt;2*$H20,Q20,ROUNDDOWN(Q20*$K20,))</f>
        <v>55284</v>
      </c>
      <c r="S20" s="6">
        <f t="shared" si="10"/>
        <v>30660</v>
      </c>
      <c r="T20" s="6">
        <f t="shared" si="10"/>
        <v>17004</v>
      </c>
      <c r="U20" s="6">
        <f t="shared" si="10"/>
        <v>9430</v>
      </c>
      <c r="V20" s="6">
        <f t="shared" si="10"/>
        <v>5229</v>
      </c>
      <c r="W20" s="4">
        <f t="shared" si="9"/>
        <v>0</v>
      </c>
    </row>
    <row r="21" spans="1:23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1"/>
        <v>20</v>
      </c>
      <c r="G21" t="str">
        <f t="shared" si="2"/>
        <v>C</v>
      </c>
      <c r="H21" s="6">
        <f t="shared" si="3"/>
        <v>3008890</v>
      </c>
      <c r="I21" s="6">
        <f t="shared" si="4"/>
        <v>2778690</v>
      </c>
      <c r="J21" t="str">
        <f t="shared" si="5"/>
        <v>NIE</v>
      </c>
      <c r="K21">
        <f t="shared" si="6"/>
        <v>0.9234</v>
      </c>
      <c r="L21" s="6">
        <f t="shared" si="7"/>
        <v>2565842</v>
      </c>
      <c r="M21" s="6">
        <f t="shared" si="8"/>
        <v>2369298</v>
      </c>
      <c r="N21" s="6">
        <f t="shared" ref="N21:V21" si="11">IF(M21&gt;2*$H21,M21,ROUNDDOWN(M21*$K21,))</f>
        <v>2187809</v>
      </c>
      <c r="O21" s="6">
        <f t="shared" si="11"/>
        <v>2020222</v>
      </c>
      <c r="P21" s="6">
        <f t="shared" si="11"/>
        <v>1865472</v>
      </c>
      <c r="Q21" s="6">
        <f t="shared" si="11"/>
        <v>1722576</v>
      </c>
      <c r="R21" s="6">
        <f t="shared" si="11"/>
        <v>1590626</v>
      </c>
      <c r="S21" s="6">
        <f t="shared" si="11"/>
        <v>1468784</v>
      </c>
      <c r="T21" s="6">
        <f t="shared" si="11"/>
        <v>1356275</v>
      </c>
      <c r="U21" s="6">
        <f t="shared" si="11"/>
        <v>1252384</v>
      </c>
      <c r="V21" s="6">
        <f t="shared" si="11"/>
        <v>1156451</v>
      </c>
      <c r="W21" s="4">
        <f t="shared" si="9"/>
        <v>0</v>
      </c>
    </row>
    <row r="22" spans="1:23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1"/>
        <v>21</v>
      </c>
      <c r="G22" t="str">
        <f t="shared" si="2"/>
        <v>A</v>
      </c>
      <c r="H22" s="6">
        <f t="shared" si="3"/>
        <v>4752576</v>
      </c>
      <c r="I22" s="6">
        <f t="shared" si="4"/>
        <v>572183</v>
      </c>
      <c r="J22" t="str">
        <f t="shared" si="5"/>
        <v>NIE</v>
      </c>
      <c r="K22">
        <f t="shared" si="6"/>
        <v>0.1203</v>
      </c>
      <c r="L22" s="6">
        <f t="shared" si="7"/>
        <v>68833</v>
      </c>
      <c r="M22" s="6">
        <f t="shared" si="8"/>
        <v>8280</v>
      </c>
      <c r="N22" s="6">
        <f t="shared" ref="N22:V22" si="12">IF(M22&gt;2*$H22,M22,ROUNDDOWN(M22*$K22,))</f>
        <v>996</v>
      </c>
      <c r="O22" s="6">
        <f t="shared" si="12"/>
        <v>119</v>
      </c>
      <c r="P22" s="6">
        <f t="shared" si="12"/>
        <v>14</v>
      </c>
      <c r="Q22" s="6">
        <f t="shared" si="12"/>
        <v>1</v>
      </c>
      <c r="R22" s="6">
        <f t="shared" si="12"/>
        <v>0</v>
      </c>
      <c r="S22" s="6">
        <f t="shared" si="12"/>
        <v>0</v>
      </c>
      <c r="T22" s="6">
        <f t="shared" si="12"/>
        <v>0</v>
      </c>
      <c r="U22" s="6">
        <f t="shared" si="12"/>
        <v>0</v>
      </c>
      <c r="V22" s="6">
        <f t="shared" si="12"/>
        <v>0</v>
      </c>
      <c r="W22" s="4">
        <f t="shared" si="9"/>
        <v>0</v>
      </c>
    </row>
    <row r="23" spans="1:23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1"/>
        <v>22</v>
      </c>
      <c r="G23" t="str">
        <f t="shared" si="2"/>
        <v>B</v>
      </c>
      <c r="H23" s="6">
        <f t="shared" si="3"/>
        <v>1434562</v>
      </c>
      <c r="I23" s="6">
        <f t="shared" si="4"/>
        <v>5519227</v>
      </c>
      <c r="J23" t="str">
        <f t="shared" si="5"/>
        <v>TAK</v>
      </c>
      <c r="K23">
        <f t="shared" si="6"/>
        <v>3.8473000000000002</v>
      </c>
      <c r="L23" s="6">
        <f t="shared" si="7"/>
        <v>5519227</v>
      </c>
      <c r="M23" s="6">
        <f t="shared" si="8"/>
        <v>5519227</v>
      </c>
      <c r="N23" s="6">
        <f t="shared" ref="N23:V23" si="13">IF(M23&gt;2*$H23,M23,ROUNDDOWN(M23*$K23,))</f>
        <v>5519227</v>
      </c>
      <c r="O23" s="6">
        <f t="shared" si="13"/>
        <v>5519227</v>
      </c>
      <c r="P23" s="6">
        <f t="shared" si="13"/>
        <v>5519227</v>
      </c>
      <c r="Q23" s="6">
        <f t="shared" si="13"/>
        <v>5519227</v>
      </c>
      <c r="R23" s="6">
        <f t="shared" si="13"/>
        <v>5519227</v>
      </c>
      <c r="S23" s="6">
        <f t="shared" si="13"/>
        <v>5519227</v>
      </c>
      <c r="T23" s="6">
        <f t="shared" si="13"/>
        <v>5519227</v>
      </c>
      <c r="U23" s="6">
        <f t="shared" si="13"/>
        <v>5519227</v>
      </c>
      <c r="V23" s="6">
        <f t="shared" si="13"/>
        <v>5519227</v>
      </c>
      <c r="W23" s="4">
        <f t="shared" si="9"/>
        <v>1</v>
      </c>
    </row>
    <row r="24" spans="1:23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1"/>
        <v>23</v>
      </c>
      <c r="G24" t="str">
        <f t="shared" si="2"/>
        <v>B</v>
      </c>
      <c r="H24" s="6">
        <f t="shared" si="3"/>
        <v>4505451</v>
      </c>
      <c r="I24" s="6">
        <f t="shared" si="4"/>
        <v>3273876</v>
      </c>
      <c r="J24" t="str">
        <f t="shared" si="5"/>
        <v>NIE</v>
      </c>
      <c r="K24">
        <f t="shared" si="6"/>
        <v>0.72660000000000002</v>
      </c>
      <c r="L24" s="6">
        <f t="shared" si="7"/>
        <v>2378798</v>
      </c>
      <c r="M24" s="6">
        <f t="shared" si="8"/>
        <v>1728434</v>
      </c>
      <c r="N24" s="6">
        <f t="shared" ref="N24:V24" si="14">IF(M24&gt;2*$H24,M24,ROUNDDOWN(M24*$K24,))</f>
        <v>1255880</v>
      </c>
      <c r="O24" s="6">
        <f t="shared" si="14"/>
        <v>912522</v>
      </c>
      <c r="P24" s="6">
        <f t="shared" si="14"/>
        <v>663038</v>
      </c>
      <c r="Q24" s="6">
        <f t="shared" si="14"/>
        <v>481763</v>
      </c>
      <c r="R24" s="6">
        <f t="shared" si="14"/>
        <v>350048</v>
      </c>
      <c r="S24" s="6">
        <f t="shared" si="14"/>
        <v>254344</v>
      </c>
      <c r="T24" s="6">
        <f t="shared" si="14"/>
        <v>184806</v>
      </c>
      <c r="U24" s="6">
        <f t="shared" si="14"/>
        <v>134280</v>
      </c>
      <c r="V24" s="6">
        <f t="shared" si="14"/>
        <v>97567</v>
      </c>
      <c r="W24" s="4">
        <f t="shared" si="9"/>
        <v>0</v>
      </c>
    </row>
    <row r="25" spans="1:23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1"/>
        <v>24</v>
      </c>
      <c r="G25" t="str">
        <f t="shared" si="2"/>
        <v>C</v>
      </c>
      <c r="H25" s="6">
        <f t="shared" si="3"/>
        <v>1327364</v>
      </c>
      <c r="I25" s="6">
        <f t="shared" si="4"/>
        <v>1664117</v>
      </c>
      <c r="J25" t="str">
        <f t="shared" si="5"/>
        <v>TAK</v>
      </c>
      <c r="K25">
        <f t="shared" si="6"/>
        <v>1.2537</v>
      </c>
      <c r="L25" s="6">
        <f t="shared" si="7"/>
        <v>2086303</v>
      </c>
      <c r="M25" s="6">
        <f t="shared" si="8"/>
        <v>2615598</v>
      </c>
      <c r="N25" s="6">
        <f t="shared" ref="N25:V25" si="15">IF(M25&gt;2*$H25,M25,ROUNDDOWN(M25*$K25,))</f>
        <v>3279175</v>
      </c>
      <c r="O25" s="6">
        <f t="shared" si="15"/>
        <v>3279175</v>
      </c>
      <c r="P25" s="6">
        <f t="shared" si="15"/>
        <v>3279175</v>
      </c>
      <c r="Q25" s="6">
        <f t="shared" si="15"/>
        <v>3279175</v>
      </c>
      <c r="R25" s="6">
        <f t="shared" si="15"/>
        <v>3279175</v>
      </c>
      <c r="S25" s="6">
        <f t="shared" si="15"/>
        <v>3279175</v>
      </c>
      <c r="T25" s="6">
        <f t="shared" si="15"/>
        <v>3279175</v>
      </c>
      <c r="U25" s="6">
        <f t="shared" si="15"/>
        <v>3279175</v>
      </c>
      <c r="V25" s="6">
        <f t="shared" si="15"/>
        <v>3279175</v>
      </c>
      <c r="W25" s="4">
        <f t="shared" si="9"/>
        <v>1</v>
      </c>
    </row>
    <row r="26" spans="1:23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1"/>
        <v>25</v>
      </c>
      <c r="G26" t="str">
        <f t="shared" si="2"/>
        <v>B</v>
      </c>
      <c r="H26" s="6">
        <f t="shared" si="3"/>
        <v>884947</v>
      </c>
      <c r="I26" s="6">
        <f t="shared" si="4"/>
        <v>3347446</v>
      </c>
      <c r="J26" t="str">
        <f t="shared" si="5"/>
        <v>TAK</v>
      </c>
      <c r="K26">
        <f t="shared" si="6"/>
        <v>3.7826</v>
      </c>
      <c r="L26" s="6">
        <f t="shared" si="7"/>
        <v>3347446</v>
      </c>
      <c r="M26" s="6">
        <f t="shared" si="8"/>
        <v>3347446</v>
      </c>
      <c r="N26" s="6">
        <f t="shared" ref="N26:V26" si="16">IF(M26&gt;2*$H26,M26,ROUNDDOWN(M26*$K26,))</f>
        <v>3347446</v>
      </c>
      <c r="O26" s="6">
        <f t="shared" si="16"/>
        <v>3347446</v>
      </c>
      <c r="P26" s="6">
        <f t="shared" si="16"/>
        <v>3347446</v>
      </c>
      <c r="Q26" s="6">
        <f t="shared" si="16"/>
        <v>3347446</v>
      </c>
      <c r="R26" s="6">
        <f t="shared" si="16"/>
        <v>3347446</v>
      </c>
      <c r="S26" s="6">
        <f t="shared" si="16"/>
        <v>3347446</v>
      </c>
      <c r="T26" s="6">
        <f t="shared" si="16"/>
        <v>3347446</v>
      </c>
      <c r="U26" s="6">
        <f t="shared" si="16"/>
        <v>3347446</v>
      </c>
      <c r="V26" s="6">
        <f t="shared" si="16"/>
        <v>3347446</v>
      </c>
      <c r="W26" s="4">
        <f t="shared" si="9"/>
        <v>1</v>
      </c>
    </row>
    <row r="27" spans="1:23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1"/>
        <v>26</v>
      </c>
      <c r="G27" t="str">
        <f t="shared" si="2"/>
        <v>C</v>
      </c>
      <c r="H27" s="6">
        <f t="shared" si="3"/>
        <v>2151563</v>
      </c>
      <c r="I27" s="6">
        <f t="shared" si="4"/>
        <v>1868301</v>
      </c>
      <c r="J27" t="str">
        <f t="shared" si="5"/>
        <v>NIE</v>
      </c>
      <c r="K27">
        <f t="shared" si="6"/>
        <v>0.86829999999999996</v>
      </c>
      <c r="L27" s="6">
        <f t="shared" si="7"/>
        <v>1622245</v>
      </c>
      <c r="M27" s="6">
        <f t="shared" si="8"/>
        <v>1408595</v>
      </c>
      <c r="N27" s="6">
        <f t="shared" ref="N27:V27" si="17">IF(M27&gt;2*$H27,M27,ROUNDDOWN(M27*$K27,))</f>
        <v>1223083</v>
      </c>
      <c r="O27" s="6">
        <f t="shared" si="17"/>
        <v>1062002</v>
      </c>
      <c r="P27" s="6">
        <f t="shared" si="17"/>
        <v>922136</v>
      </c>
      <c r="Q27" s="6">
        <f t="shared" si="17"/>
        <v>800690</v>
      </c>
      <c r="R27" s="6">
        <f t="shared" si="17"/>
        <v>695239</v>
      </c>
      <c r="S27" s="6">
        <f t="shared" si="17"/>
        <v>603676</v>
      </c>
      <c r="T27" s="6">
        <f t="shared" si="17"/>
        <v>524171</v>
      </c>
      <c r="U27" s="6">
        <f t="shared" si="17"/>
        <v>455137</v>
      </c>
      <c r="V27" s="6">
        <f t="shared" si="17"/>
        <v>395195</v>
      </c>
      <c r="W27" s="4">
        <f t="shared" si="9"/>
        <v>0</v>
      </c>
    </row>
    <row r="28" spans="1:23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1"/>
        <v>27</v>
      </c>
      <c r="G28" t="str">
        <f t="shared" si="2"/>
        <v>C</v>
      </c>
      <c r="H28" s="6">
        <f t="shared" si="3"/>
        <v>4709695</v>
      </c>
      <c r="I28" s="6">
        <f t="shared" si="4"/>
        <v>2219872</v>
      </c>
      <c r="J28" t="str">
        <f t="shared" si="5"/>
        <v>NIE</v>
      </c>
      <c r="K28">
        <f t="shared" si="6"/>
        <v>0.4713</v>
      </c>
      <c r="L28" s="6">
        <f t="shared" si="7"/>
        <v>1046225</v>
      </c>
      <c r="M28" s="6">
        <f t="shared" si="8"/>
        <v>493085</v>
      </c>
      <c r="N28" s="6">
        <f t="shared" ref="N28:V28" si="18">IF(M28&gt;2*$H28,M28,ROUNDDOWN(M28*$K28,))</f>
        <v>232390</v>
      </c>
      <c r="O28" s="6">
        <f t="shared" si="18"/>
        <v>109525</v>
      </c>
      <c r="P28" s="6">
        <f t="shared" si="18"/>
        <v>51619</v>
      </c>
      <c r="Q28" s="6">
        <f t="shared" si="18"/>
        <v>24328</v>
      </c>
      <c r="R28" s="6">
        <f t="shared" si="18"/>
        <v>11465</v>
      </c>
      <c r="S28" s="6">
        <f t="shared" si="18"/>
        <v>5403</v>
      </c>
      <c r="T28" s="6">
        <f t="shared" si="18"/>
        <v>2546</v>
      </c>
      <c r="U28" s="6">
        <f t="shared" si="18"/>
        <v>1199</v>
      </c>
      <c r="V28" s="6">
        <f t="shared" si="18"/>
        <v>565</v>
      </c>
      <c r="W28" s="4">
        <f t="shared" si="9"/>
        <v>0</v>
      </c>
    </row>
    <row r="29" spans="1:23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1"/>
        <v>28</v>
      </c>
      <c r="G29" t="str">
        <f t="shared" si="2"/>
        <v>D</v>
      </c>
      <c r="H29" s="6">
        <f t="shared" si="3"/>
        <v>5450595</v>
      </c>
      <c r="I29" s="6">
        <f t="shared" si="4"/>
        <v>865257</v>
      </c>
      <c r="J29" t="str">
        <f t="shared" si="5"/>
        <v>NIE</v>
      </c>
      <c r="K29">
        <f t="shared" si="6"/>
        <v>0.15870000000000001</v>
      </c>
      <c r="L29" s="6">
        <f t="shared" si="7"/>
        <v>137316</v>
      </c>
      <c r="M29" s="6">
        <f t="shared" si="8"/>
        <v>21792</v>
      </c>
      <c r="N29" s="6">
        <f t="shared" ref="N29:V29" si="19">IF(M29&gt;2*$H29,M29,ROUNDDOWN(M29*$K29,))</f>
        <v>3458</v>
      </c>
      <c r="O29" s="6">
        <f t="shared" si="19"/>
        <v>548</v>
      </c>
      <c r="P29" s="6">
        <f t="shared" si="19"/>
        <v>86</v>
      </c>
      <c r="Q29" s="6">
        <f t="shared" si="19"/>
        <v>13</v>
      </c>
      <c r="R29" s="6">
        <f t="shared" si="19"/>
        <v>2</v>
      </c>
      <c r="S29" s="6">
        <f t="shared" si="19"/>
        <v>0</v>
      </c>
      <c r="T29" s="6">
        <f t="shared" si="19"/>
        <v>0</v>
      </c>
      <c r="U29" s="6">
        <f t="shared" si="19"/>
        <v>0</v>
      </c>
      <c r="V29" s="6">
        <f t="shared" si="19"/>
        <v>0</v>
      </c>
      <c r="W29" s="4">
        <f t="shared" si="9"/>
        <v>0</v>
      </c>
    </row>
    <row r="30" spans="1:23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1"/>
        <v>29</v>
      </c>
      <c r="G30" t="str">
        <f t="shared" si="2"/>
        <v>A</v>
      </c>
      <c r="H30" s="6">
        <f t="shared" si="3"/>
        <v>3703941</v>
      </c>
      <c r="I30" s="6">
        <f t="shared" si="4"/>
        <v>3045392</v>
      </c>
      <c r="J30" t="str">
        <f t="shared" si="5"/>
        <v>NIE</v>
      </c>
      <c r="K30">
        <f t="shared" si="6"/>
        <v>0.82220000000000004</v>
      </c>
      <c r="L30" s="6">
        <f t="shared" si="7"/>
        <v>2503921</v>
      </c>
      <c r="M30" s="6">
        <f t="shared" si="8"/>
        <v>2058723</v>
      </c>
      <c r="N30" s="6">
        <f t="shared" ref="N30:V30" si="20">IF(M30&gt;2*$H30,M30,ROUNDDOWN(M30*$K30,))</f>
        <v>1692682</v>
      </c>
      <c r="O30" s="6">
        <f t="shared" si="20"/>
        <v>1391723</v>
      </c>
      <c r="P30" s="6">
        <f t="shared" si="20"/>
        <v>1144274</v>
      </c>
      <c r="Q30" s="6">
        <f t="shared" si="20"/>
        <v>940822</v>
      </c>
      <c r="R30" s="6">
        <f t="shared" si="20"/>
        <v>773543</v>
      </c>
      <c r="S30" s="6">
        <f t="shared" si="20"/>
        <v>636007</v>
      </c>
      <c r="T30" s="6">
        <f t="shared" si="20"/>
        <v>522924</v>
      </c>
      <c r="U30" s="6">
        <f t="shared" si="20"/>
        <v>429948</v>
      </c>
      <c r="V30" s="6">
        <f t="shared" si="20"/>
        <v>353503</v>
      </c>
      <c r="W30" s="4">
        <f t="shared" si="9"/>
        <v>0</v>
      </c>
    </row>
    <row r="31" spans="1:23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1"/>
        <v>30</v>
      </c>
      <c r="G31" t="str">
        <f t="shared" si="2"/>
        <v>C</v>
      </c>
      <c r="H31" s="6">
        <f t="shared" si="3"/>
        <v>5040530</v>
      </c>
      <c r="I31" s="6">
        <f t="shared" si="4"/>
        <v>59431</v>
      </c>
      <c r="J31" t="str">
        <f t="shared" si="5"/>
        <v>NIE</v>
      </c>
      <c r="K31">
        <f t="shared" si="6"/>
        <v>1.17E-2</v>
      </c>
      <c r="L31" s="6">
        <f t="shared" si="7"/>
        <v>695</v>
      </c>
      <c r="M31" s="6">
        <f t="shared" si="8"/>
        <v>8</v>
      </c>
      <c r="N31" s="6">
        <f t="shared" ref="N31:V31" si="21">IF(M31&gt;2*$H31,M31,ROUNDDOWN(M31*$K31,))</f>
        <v>0</v>
      </c>
      <c r="O31" s="6">
        <f t="shared" si="21"/>
        <v>0</v>
      </c>
      <c r="P31" s="6">
        <f t="shared" si="21"/>
        <v>0</v>
      </c>
      <c r="Q31" s="6">
        <f t="shared" si="21"/>
        <v>0</v>
      </c>
      <c r="R31" s="6">
        <f t="shared" si="21"/>
        <v>0</v>
      </c>
      <c r="S31" s="6">
        <f t="shared" si="21"/>
        <v>0</v>
      </c>
      <c r="T31" s="6">
        <f t="shared" si="21"/>
        <v>0</v>
      </c>
      <c r="U31" s="6">
        <f t="shared" si="21"/>
        <v>0</v>
      </c>
      <c r="V31" s="6">
        <f t="shared" si="21"/>
        <v>0</v>
      </c>
      <c r="W31" s="4">
        <f t="shared" si="9"/>
        <v>0</v>
      </c>
    </row>
    <row r="32" spans="1:23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1"/>
        <v>31</v>
      </c>
      <c r="G32" t="str">
        <f t="shared" si="2"/>
        <v>C</v>
      </c>
      <c r="H32" s="6">
        <f t="shared" si="3"/>
        <v>3754769</v>
      </c>
      <c r="I32" s="6">
        <f t="shared" si="4"/>
        <v>3477577</v>
      </c>
      <c r="J32" t="str">
        <f t="shared" si="5"/>
        <v>NIE</v>
      </c>
      <c r="K32">
        <f t="shared" si="6"/>
        <v>0.92610000000000003</v>
      </c>
      <c r="L32" s="6">
        <f t="shared" si="7"/>
        <v>3220584</v>
      </c>
      <c r="M32" s="6">
        <f t="shared" si="8"/>
        <v>2982582</v>
      </c>
      <c r="N32" s="6">
        <f t="shared" ref="N32:V32" si="22">IF(M32&gt;2*$H32,M32,ROUNDDOWN(M32*$K32,))</f>
        <v>2762169</v>
      </c>
      <c r="O32" s="6">
        <f t="shared" si="22"/>
        <v>2558044</v>
      </c>
      <c r="P32" s="6">
        <f t="shared" si="22"/>
        <v>2369004</v>
      </c>
      <c r="Q32" s="6">
        <f t="shared" si="22"/>
        <v>2193934</v>
      </c>
      <c r="R32" s="6">
        <f t="shared" si="22"/>
        <v>2031802</v>
      </c>
      <c r="S32" s="6">
        <f t="shared" si="22"/>
        <v>1881651</v>
      </c>
      <c r="T32" s="6">
        <f t="shared" si="22"/>
        <v>1742596</v>
      </c>
      <c r="U32" s="6">
        <f t="shared" si="22"/>
        <v>1613818</v>
      </c>
      <c r="V32" s="6">
        <f t="shared" si="22"/>
        <v>1494556</v>
      </c>
      <c r="W32" s="4">
        <f t="shared" si="9"/>
        <v>0</v>
      </c>
    </row>
    <row r="33" spans="1:23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1"/>
        <v>32</v>
      </c>
      <c r="G33" t="str">
        <f t="shared" si="2"/>
        <v>D</v>
      </c>
      <c r="H33" s="6">
        <f t="shared" si="3"/>
        <v>2021024</v>
      </c>
      <c r="I33" s="6">
        <f t="shared" si="4"/>
        <v>3855970</v>
      </c>
      <c r="J33" t="str">
        <f>IF(AND(D33&gt;B33,E33&gt;C33),"TAK","NIE")</f>
        <v>TAK</v>
      </c>
      <c r="K33">
        <f t="shared" si="6"/>
        <v>1.9078999999999999</v>
      </c>
      <c r="L33" s="6">
        <f t="shared" si="7"/>
        <v>7356805</v>
      </c>
      <c r="M33" s="6">
        <f t="shared" si="8"/>
        <v>7356805</v>
      </c>
      <c r="N33" s="6">
        <f t="shared" ref="N33:V33" si="23">IF(M33&gt;2*$H33,M33,ROUNDDOWN(M33*$K33,))</f>
        <v>7356805</v>
      </c>
      <c r="O33" s="6">
        <f t="shared" si="23"/>
        <v>7356805</v>
      </c>
      <c r="P33" s="6">
        <f t="shared" si="23"/>
        <v>7356805</v>
      </c>
      <c r="Q33" s="6">
        <f t="shared" si="23"/>
        <v>7356805</v>
      </c>
      <c r="R33" s="6">
        <f t="shared" si="23"/>
        <v>7356805</v>
      </c>
      <c r="S33" s="6">
        <f t="shared" si="23"/>
        <v>7356805</v>
      </c>
      <c r="T33" s="6">
        <f t="shared" si="23"/>
        <v>7356805</v>
      </c>
      <c r="U33" s="6">
        <f t="shared" si="23"/>
        <v>7356805</v>
      </c>
      <c r="V33" s="6">
        <f t="shared" si="23"/>
        <v>7356805</v>
      </c>
      <c r="W33" s="4">
        <f t="shared" si="9"/>
        <v>1</v>
      </c>
    </row>
    <row r="34" spans="1:23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1"/>
        <v>33</v>
      </c>
      <c r="G34" t="str">
        <f t="shared" si="2"/>
        <v>B</v>
      </c>
      <c r="H34" s="6">
        <f t="shared" si="3"/>
        <v>5856254</v>
      </c>
      <c r="I34" s="6">
        <f t="shared" si="4"/>
        <v>948807</v>
      </c>
      <c r="J34" t="str">
        <f t="shared" si="5"/>
        <v>NIE</v>
      </c>
      <c r="K34">
        <f t="shared" si="6"/>
        <v>0.16200000000000001</v>
      </c>
      <c r="L34" s="6">
        <f t="shared" si="7"/>
        <v>153706</v>
      </c>
      <c r="M34" s="6">
        <f t="shared" si="8"/>
        <v>24900</v>
      </c>
      <c r="N34" s="6">
        <f t="shared" ref="N34:V34" si="24">IF(M34&gt;2*$H34,M34,ROUNDDOWN(M34*$K34,))</f>
        <v>4033</v>
      </c>
      <c r="O34" s="6">
        <f t="shared" si="24"/>
        <v>653</v>
      </c>
      <c r="P34" s="6">
        <f t="shared" si="24"/>
        <v>105</v>
      </c>
      <c r="Q34" s="6">
        <f t="shared" si="24"/>
        <v>17</v>
      </c>
      <c r="R34" s="6">
        <f t="shared" si="24"/>
        <v>2</v>
      </c>
      <c r="S34" s="6">
        <f t="shared" si="24"/>
        <v>0</v>
      </c>
      <c r="T34" s="6">
        <f t="shared" si="24"/>
        <v>0</v>
      </c>
      <c r="U34" s="6">
        <f t="shared" si="24"/>
        <v>0</v>
      </c>
      <c r="V34" s="6">
        <f t="shared" si="24"/>
        <v>0</v>
      </c>
      <c r="W34" s="4">
        <f t="shared" si="9"/>
        <v>0</v>
      </c>
    </row>
    <row r="35" spans="1:23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1"/>
        <v>34</v>
      </c>
      <c r="G35" t="str">
        <f t="shared" si="2"/>
        <v>C</v>
      </c>
      <c r="H35" s="6">
        <f t="shared" si="3"/>
        <v>158033</v>
      </c>
      <c r="I35" s="6">
        <f t="shared" si="4"/>
        <v>2754275</v>
      </c>
      <c r="J35" t="str">
        <f t="shared" si="5"/>
        <v>TAK</v>
      </c>
      <c r="K35">
        <f t="shared" si="6"/>
        <v>17.4284</v>
      </c>
      <c r="L35" s="6">
        <f t="shared" si="7"/>
        <v>2754275</v>
      </c>
      <c r="M35" s="6">
        <f t="shared" si="8"/>
        <v>2754275</v>
      </c>
      <c r="N35" s="6">
        <f t="shared" ref="N35:V35" si="25">IF(M35&gt;2*$H35,M35,ROUNDDOWN(M35*$K35,))</f>
        <v>2754275</v>
      </c>
      <c r="O35" s="6">
        <f t="shared" si="25"/>
        <v>2754275</v>
      </c>
      <c r="P35" s="6">
        <f t="shared" si="25"/>
        <v>2754275</v>
      </c>
      <c r="Q35" s="6">
        <f t="shared" si="25"/>
        <v>2754275</v>
      </c>
      <c r="R35" s="6">
        <f t="shared" si="25"/>
        <v>2754275</v>
      </c>
      <c r="S35" s="6">
        <f t="shared" si="25"/>
        <v>2754275</v>
      </c>
      <c r="T35" s="6">
        <f t="shared" si="25"/>
        <v>2754275</v>
      </c>
      <c r="U35" s="6">
        <f t="shared" si="25"/>
        <v>2754275</v>
      </c>
      <c r="V35" s="6">
        <f t="shared" si="25"/>
        <v>2754275</v>
      </c>
      <c r="W35" s="4">
        <f t="shared" si="9"/>
        <v>1</v>
      </c>
    </row>
    <row r="36" spans="1:23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1"/>
        <v>35</v>
      </c>
      <c r="G36" t="str">
        <f t="shared" si="2"/>
        <v>C</v>
      </c>
      <c r="H36" s="6">
        <f t="shared" si="3"/>
        <v>4984142</v>
      </c>
      <c r="I36" s="6">
        <f t="shared" si="4"/>
        <v>1986529</v>
      </c>
      <c r="J36" t="str">
        <f t="shared" si="5"/>
        <v>NIE</v>
      </c>
      <c r="K36">
        <f t="shared" si="6"/>
        <v>0.39850000000000002</v>
      </c>
      <c r="L36" s="6">
        <f t="shared" si="7"/>
        <v>791631</v>
      </c>
      <c r="M36" s="6">
        <f t="shared" si="8"/>
        <v>315464</v>
      </c>
      <c r="N36" s="6">
        <f t="shared" ref="N36:V36" si="26">IF(M36&gt;2*$H36,M36,ROUNDDOWN(M36*$K36,))</f>
        <v>125712</v>
      </c>
      <c r="O36" s="6">
        <f t="shared" si="26"/>
        <v>50096</v>
      </c>
      <c r="P36" s="6">
        <f t="shared" si="26"/>
        <v>19963</v>
      </c>
      <c r="Q36" s="6">
        <f t="shared" si="26"/>
        <v>7955</v>
      </c>
      <c r="R36" s="6">
        <f t="shared" si="26"/>
        <v>3170</v>
      </c>
      <c r="S36" s="6">
        <f t="shared" si="26"/>
        <v>1263</v>
      </c>
      <c r="T36" s="6">
        <f t="shared" si="26"/>
        <v>503</v>
      </c>
      <c r="U36" s="6">
        <f t="shared" si="26"/>
        <v>200</v>
      </c>
      <c r="V36" s="6">
        <f t="shared" si="26"/>
        <v>79</v>
      </c>
      <c r="W36" s="4">
        <f t="shared" si="9"/>
        <v>0</v>
      </c>
    </row>
    <row r="37" spans="1:23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1"/>
        <v>36</v>
      </c>
      <c r="G37" t="str">
        <f t="shared" si="2"/>
        <v>B</v>
      </c>
      <c r="H37" s="6">
        <f t="shared" si="3"/>
        <v>3653434</v>
      </c>
      <c r="I37" s="6">
        <f t="shared" si="4"/>
        <v>229037</v>
      </c>
      <c r="J37" t="str">
        <f t="shared" si="5"/>
        <v>NIE</v>
      </c>
      <c r="K37">
        <f t="shared" si="6"/>
        <v>6.2600000000000003E-2</v>
      </c>
      <c r="L37" s="6">
        <f t="shared" si="7"/>
        <v>14337</v>
      </c>
      <c r="M37" s="6">
        <f t="shared" si="8"/>
        <v>897</v>
      </c>
      <c r="N37" s="6">
        <f t="shared" ref="N37:V37" si="27">IF(M37&gt;2*$H37,M37,ROUNDDOWN(M37*$K37,))</f>
        <v>56</v>
      </c>
      <c r="O37" s="6">
        <f t="shared" si="27"/>
        <v>3</v>
      </c>
      <c r="P37" s="6">
        <f t="shared" si="27"/>
        <v>0</v>
      </c>
      <c r="Q37" s="6">
        <f t="shared" si="27"/>
        <v>0</v>
      </c>
      <c r="R37" s="6">
        <f t="shared" si="27"/>
        <v>0</v>
      </c>
      <c r="S37" s="6">
        <f t="shared" si="27"/>
        <v>0</v>
      </c>
      <c r="T37" s="6">
        <f t="shared" si="27"/>
        <v>0</v>
      </c>
      <c r="U37" s="6">
        <f t="shared" si="27"/>
        <v>0</v>
      </c>
      <c r="V37" s="6">
        <f t="shared" si="27"/>
        <v>0</v>
      </c>
      <c r="W37" s="4">
        <f t="shared" si="9"/>
        <v>0</v>
      </c>
    </row>
    <row r="38" spans="1:23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1"/>
        <v>37</v>
      </c>
      <c r="G38" t="str">
        <f t="shared" si="2"/>
        <v>A</v>
      </c>
      <c r="H38" s="6">
        <f t="shared" si="3"/>
        <v>2921428</v>
      </c>
      <c r="I38" s="6">
        <f t="shared" si="4"/>
        <v>2383387</v>
      </c>
      <c r="J38" t="str">
        <f t="shared" si="5"/>
        <v>NIE</v>
      </c>
      <c r="K38">
        <f t="shared" si="6"/>
        <v>0.81579999999999997</v>
      </c>
      <c r="L38" s="6">
        <f t="shared" si="7"/>
        <v>1944367</v>
      </c>
      <c r="M38" s="6">
        <f t="shared" si="8"/>
        <v>1586214</v>
      </c>
      <c r="N38" s="6">
        <f t="shared" ref="N38:V38" si="28">IF(M38&gt;2*$H38,M38,ROUNDDOWN(M38*$K38,))</f>
        <v>1294033</v>
      </c>
      <c r="O38" s="6">
        <f t="shared" si="28"/>
        <v>1055672</v>
      </c>
      <c r="P38" s="6">
        <f t="shared" si="28"/>
        <v>861217</v>
      </c>
      <c r="Q38" s="6">
        <f t="shared" si="28"/>
        <v>702580</v>
      </c>
      <c r="R38" s="6">
        <f t="shared" si="28"/>
        <v>573164</v>
      </c>
      <c r="S38" s="6">
        <f t="shared" si="28"/>
        <v>467587</v>
      </c>
      <c r="T38" s="6">
        <f t="shared" si="28"/>
        <v>381457</v>
      </c>
      <c r="U38" s="6">
        <f t="shared" si="28"/>
        <v>311192</v>
      </c>
      <c r="V38" s="6">
        <f t="shared" si="28"/>
        <v>253870</v>
      </c>
      <c r="W38" s="4">
        <f t="shared" si="9"/>
        <v>0</v>
      </c>
    </row>
    <row r="39" spans="1:23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1"/>
        <v>38</v>
      </c>
      <c r="G39" t="str">
        <f t="shared" si="2"/>
        <v>B</v>
      </c>
      <c r="H39" s="6">
        <f t="shared" si="3"/>
        <v>3286803</v>
      </c>
      <c r="I39" s="6">
        <f t="shared" si="4"/>
        <v>877403</v>
      </c>
      <c r="J39" t="str">
        <f t="shared" si="5"/>
        <v>NIE</v>
      </c>
      <c r="K39">
        <f t="shared" si="6"/>
        <v>0.26690000000000003</v>
      </c>
      <c r="L39" s="6">
        <f t="shared" si="7"/>
        <v>234178</v>
      </c>
      <c r="M39" s="6">
        <f t="shared" si="8"/>
        <v>62502</v>
      </c>
      <c r="N39" s="6">
        <f t="shared" ref="N39:V39" si="29">IF(M39&gt;2*$H39,M39,ROUNDDOWN(M39*$K39,))</f>
        <v>16681</v>
      </c>
      <c r="O39" s="6">
        <f t="shared" si="29"/>
        <v>4452</v>
      </c>
      <c r="P39" s="6">
        <f t="shared" si="29"/>
        <v>1188</v>
      </c>
      <c r="Q39" s="6">
        <f t="shared" si="29"/>
        <v>317</v>
      </c>
      <c r="R39" s="6">
        <f t="shared" si="29"/>
        <v>84</v>
      </c>
      <c r="S39" s="6">
        <f t="shared" si="29"/>
        <v>22</v>
      </c>
      <c r="T39" s="6">
        <f t="shared" si="29"/>
        <v>5</v>
      </c>
      <c r="U39" s="6">
        <f t="shared" si="29"/>
        <v>1</v>
      </c>
      <c r="V39" s="6">
        <f t="shared" si="29"/>
        <v>0</v>
      </c>
      <c r="W39" s="4">
        <f t="shared" si="9"/>
        <v>0</v>
      </c>
    </row>
    <row r="40" spans="1:23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1"/>
        <v>39</v>
      </c>
      <c r="G40" t="str">
        <f t="shared" si="2"/>
        <v>D</v>
      </c>
      <c r="H40" s="6">
        <f t="shared" si="3"/>
        <v>1063625</v>
      </c>
      <c r="I40" s="6">
        <f t="shared" si="4"/>
        <v>5958241</v>
      </c>
      <c r="J40" t="str">
        <f t="shared" si="5"/>
        <v>TAK</v>
      </c>
      <c r="K40">
        <f t="shared" si="6"/>
        <v>5.6017999999999999</v>
      </c>
      <c r="L40" s="6">
        <f t="shared" si="7"/>
        <v>5958241</v>
      </c>
      <c r="M40" s="6">
        <f t="shared" si="8"/>
        <v>5958241</v>
      </c>
      <c r="N40" s="6">
        <f t="shared" ref="N40:V40" si="30">IF(M40&gt;2*$H40,M40,ROUNDDOWN(M40*$K40,))</f>
        <v>5958241</v>
      </c>
      <c r="O40" s="6">
        <f t="shared" si="30"/>
        <v>5958241</v>
      </c>
      <c r="P40" s="6">
        <f t="shared" si="30"/>
        <v>5958241</v>
      </c>
      <c r="Q40" s="6">
        <f t="shared" si="30"/>
        <v>5958241</v>
      </c>
      <c r="R40" s="6">
        <f t="shared" si="30"/>
        <v>5958241</v>
      </c>
      <c r="S40" s="6">
        <f t="shared" si="30"/>
        <v>5958241</v>
      </c>
      <c r="T40" s="6">
        <f t="shared" si="30"/>
        <v>5958241</v>
      </c>
      <c r="U40" s="6">
        <f t="shared" si="30"/>
        <v>5958241</v>
      </c>
      <c r="V40" s="6">
        <f t="shared" si="30"/>
        <v>5958241</v>
      </c>
      <c r="W40" s="4">
        <f t="shared" si="9"/>
        <v>1</v>
      </c>
    </row>
    <row r="41" spans="1:23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1"/>
        <v>40</v>
      </c>
      <c r="G41" t="str">
        <f t="shared" si="2"/>
        <v>A</v>
      </c>
      <c r="H41" s="6">
        <f t="shared" si="3"/>
        <v>2270638</v>
      </c>
      <c r="I41" s="6">
        <f t="shared" si="4"/>
        <v>5149121</v>
      </c>
      <c r="J41" t="str">
        <f t="shared" si="5"/>
        <v>TAK</v>
      </c>
      <c r="K41">
        <f t="shared" si="6"/>
        <v>2.2675999999999998</v>
      </c>
      <c r="L41" s="6">
        <f t="shared" si="7"/>
        <v>5149121</v>
      </c>
      <c r="M41" s="6">
        <f t="shared" si="8"/>
        <v>5149121</v>
      </c>
      <c r="N41" s="6">
        <f t="shared" ref="N41:V41" si="31">IF(M41&gt;2*$H41,M41,ROUNDDOWN(M41*$K41,))</f>
        <v>5149121</v>
      </c>
      <c r="O41" s="6">
        <f t="shared" si="31"/>
        <v>5149121</v>
      </c>
      <c r="P41" s="6">
        <f t="shared" si="31"/>
        <v>5149121</v>
      </c>
      <c r="Q41" s="6">
        <f t="shared" si="31"/>
        <v>5149121</v>
      </c>
      <c r="R41" s="6">
        <f t="shared" si="31"/>
        <v>5149121</v>
      </c>
      <c r="S41" s="6">
        <f t="shared" si="31"/>
        <v>5149121</v>
      </c>
      <c r="T41" s="6">
        <f t="shared" si="31"/>
        <v>5149121</v>
      </c>
      <c r="U41" s="6">
        <f t="shared" si="31"/>
        <v>5149121</v>
      </c>
      <c r="V41" s="6">
        <f t="shared" si="31"/>
        <v>5149121</v>
      </c>
      <c r="W41" s="4">
        <f t="shared" si="9"/>
        <v>1</v>
      </c>
    </row>
    <row r="42" spans="1:23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1"/>
        <v>41</v>
      </c>
      <c r="G42" t="str">
        <f t="shared" si="2"/>
        <v>D</v>
      </c>
      <c r="H42" s="6">
        <f t="shared" si="3"/>
        <v>4318105</v>
      </c>
      <c r="I42" s="6">
        <f t="shared" si="4"/>
        <v>29991</v>
      </c>
      <c r="J42" t="str">
        <f t="shared" si="5"/>
        <v>NIE</v>
      </c>
      <c r="K42">
        <f t="shared" si="6"/>
        <v>6.8999999999999999E-3</v>
      </c>
      <c r="L42" s="6">
        <f t="shared" si="7"/>
        <v>206</v>
      </c>
      <c r="M42" s="6">
        <f t="shared" si="8"/>
        <v>1</v>
      </c>
      <c r="N42" s="6">
        <f t="shared" ref="N42:V42" si="32">IF(M42&gt;2*$H42,M42,ROUNDDOWN(M42*$K42,))</f>
        <v>0</v>
      </c>
      <c r="O42" s="6">
        <f t="shared" si="32"/>
        <v>0</v>
      </c>
      <c r="P42" s="6">
        <f t="shared" si="32"/>
        <v>0</v>
      </c>
      <c r="Q42" s="6">
        <f t="shared" si="32"/>
        <v>0</v>
      </c>
      <c r="R42" s="6">
        <f t="shared" si="32"/>
        <v>0</v>
      </c>
      <c r="S42" s="6">
        <f t="shared" si="32"/>
        <v>0</v>
      </c>
      <c r="T42" s="6">
        <f t="shared" si="32"/>
        <v>0</v>
      </c>
      <c r="U42" s="6">
        <f t="shared" si="32"/>
        <v>0</v>
      </c>
      <c r="V42" s="6">
        <f t="shared" si="32"/>
        <v>0</v>
      </c>
      <c r="W42" s="4">
        <f t="shared" si="9"/>
        <v>0</v>
      </c>
    </row>
    <row r="43" spans="1:23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1"/>
        <v>42</v>
      </c>
      <c r="G43" t="str">
        <f t="shared" si="2"/>
        <v>B</v>
      </c>
      <c r="H43" s="6">
        <f t="shared" si="3"/>
        <v>4544199</v>
      </c>
      <c r="I43" s="6">
        <f t="shared" si="4"/>
        <v>726835</v>
      </c>
      <c r="J43" t="str">
        <f t="shared" si="5"/>
        <v>NIE</v>
      </c>
      <c r="K43">
        <f t="shared" si="6"/>
        <v>0.15989999999999999</v>
      </c>
      <c r="L43" s="6">
        <f t="shared" si="7"/>
        <v>116220</v>
      </c>
      <c r="M43" s="6">
        <f t="shared" si="8"/>
        <v>18583</v>
      </c>
      <c r="N43" s="6">
        <f t="shared" ref="N43:V43" si="33">IF(M43&gt;2*$H43,M43,ROUNDDOWN(M43*$K43,))</f>
        <v>2971</v>
      </c>
      <c r="O43" s="6">
        <f t="shared" si="33"/>
        <v>475</v>
      </c>
      <c r="P43" s="6">
        <f t="shared" si="33"/>
        <v>75</v>
      </c>
      <c r="Q43" s="6">
        <f t="shared" si="33"/>
        <v>11</v>
      </c>
      <c r="R43" s="6">
        <f t="shared" si="33"/>
        <v>1</v>
      </c>
      <c r="S43" s="6">
        <f t="shared" si="33"/>
        <v>0</v>
      </c>
      <c r="T43" s="6">
        <f t="shared" si="33"/>
        <v>0</v>
      </c>
      <c r="U43" s="6">
        <f t="shared" si="33"/>
        <v>0</v>
      </c>
      <c r="V43" s="6">
        <f t="shared" si="33"/>
        <v>0</v>
      </c>
      <c r="W43" s="4">
        <f t="shared" si="9"/>
        <v>0</v>
      </c>
    </row>
    <row r="44" spans="1:23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1"/>
        <v>43</v>
      </c>
      <c r="G44" t="str">
        <f t="shared" si="2"/>
        <v>D</v>
      </c>
      <c r="H44" s="6">
        <f t="shared" si="3"/>
        <v>5125651</v>
      </c>
      <c r="I44" s="6">
        <f t="shared" si="4"/>
        <v>75752</v>
      </c>
      <c r="J44" t="str">
        <f t="shared" si="5"/>
        <v>NIE</v>
      </c>
      <c r="K44">
        <f t="shared" si="6"/>
        <v>1.47E-2</v>
      </c>
      <c r="L44" s="6">
        <f t="shared" si="7"/>
        <v>1113</v>
      </c>
      <c r="M44" s="6">
        <f t="shared" si="8"/>
        <v>16</v>
      </c>
      <c r="N44" s="6">
        <f t="shared" ref="N44:V44" si="34">IF(M44&gt;2*$H44,M44,ROUNDDOWN(M44*$K44,))</f>
        <v>0</v>
      </c>
      <c r="O44" s="6">
        <f t="shared" si="34"/>
        <v>0</v>
      </c>
      <c r="P44" s="6">
        <f t="shared" si="34"/>
        <v>0</v>
      </c>
      <c r="Q44" s="6">
        <f t="shared" si="34"/>
        <v>0</v>
      </c>
      <c r="R44" s="6">
        <f t="shared" si="34"/>
        <v>0</v>
      </c>
      <c r="S44" s="6">
        <f t="shared" si="34"/>
        <v>0</v>
      </c>
      <c r="T44" s="6">
        <f t="shared" si="34"/>
        <v>0</v>
      </c>
      <c r="U44" s="6">
        <f t="shared" si="34"/>
        <v>0</v>
      </c>
      <c r="V44" s="6">
        <f t="shared" si="34"/>
        <v>0</v>
      </c>
      <c r="W44" s="4">
        <f t="shared" si="9"/>
        <v>0</v>
      </c>
    </row>
    <row r="45" spans="1:23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1"/>
        <v>44</v>
      </c>
      <c r="G45" t="str">
        <f t="shared" si="2"/>
        <v>C</v>
      </c>
      <c r="H45" s="6">
        <f t="shared" si="3"/>
        <v>1673241</v>
      </c>
      <c r="I45" s="6">
        <f t="shared" si="4"/>
        <v>2023958</v>
      </c>
      <c r="J45" t="str">
        <f t="shared" si="5"/>
        <v>TAK</v>
      </c>
      <c r="K45">
        <f t="shared" si="6"/>
        <v>1.2096</v>
      </c>
      <c r="L45" s="6">
        <f t="shared" si="7"/>
        <v>2448179</v>
      </c>
      <c r="M45" s="6">
        <f t="shared" si="8"/>
        <v>2961317</v>
      </c>
      <c r="N45" s="6">
        <f t="shared" ref="N45:V45" si="35">IF(M45&gt;2*$H45,M45,ROUNDDOWN(M45*$K45,))</f>
        <v>3582009</v>
      </c>
      <c r="O45" s="6">
        <f t="shared" si="35"/>
        <v>3582009</v>
      </c>
      <c r="P45" s="6">
        <f t="shared" si="35"/>
        <v>3582009</v>
      </c>
      <c r="Q45" s="6">
        <f t="shared" si="35"/>
        <v>3582009</v>
      </c>
      <c r="R45" s="6">
        <f t="shared" si="35"/>
        <v>3582009</v>
      </c>
      <c r="S45" s="6">
        <f t="shared" si="35"/>
        <v>3582009</v>
      </c>
      <c r="T45" s="6">
        <f t="shared" si="35"/>
        <v>3582009</v>
      </c>
      <c r="U45" s="6">
        <f t="shared" si="35"/>
        <v>3582009</v>
      </c>
      <c r="V45" s="6">
        <f t="shared" si="35"/>
        <v>3582009</v>
      </c>
      <c r="W45" s="4">
        <f t="shared" si="9"/>
        <v>1</v>
      </c>
    </row>
    <row r="46" spans="1:23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1"/>
        <v>45</v>
      </c>
      <c r="G46" t="str">
        <f t="shared" si="2"/>
        <v>B</v>
      </c>
      <c r="H46" s="6">
        <f t="shared" si="3"/>
        <v>2257874</v>
      </c>
      <c r="I46" s="6">
        <f t="shared" si="4"/>
        <v>3261598</v>
      </c>
      <c r="J46" t="str">
        <f t="shared" si="5"/>
        <v>TAK</v>
      </c>
      <c r="K46">
        <f t="shared" si="6"/>
        <v>1.4444999999999999</v>
      </c>
      <c r="L46" s="6">
        <f t="shared" si="7"/>
        <v>4711378</v>
      </c>
      <c r="M46" s="6">
        <f t="shared" si="8"/>
        <v>4711378</v>
      </c>
      <c r="N46" s="6">
        <f t="shared" ref="N46:V46" si="36">IF(M46&gt;2*$H46,M46,ROUNDDOWN(M46*$K46,))</f>
        <v>4711378</v>
      </c>
      <c r="O46" s="6">
        <f t="shared" si="36"/>
        <v>4711378</v>
      </c>
      <c r="P46" s="6">
        <f t="shared" si="36"/>
        <v>4711378</v>
      </c>
      <c r="Q46" s="6">
        <f t="shared" si="36"/>
        <v>4711378</v>
      </c>
      <c r="R46" s="6">
        <f t="shared" si="36"/>
        <v>4711378</v>
      </c>
      <c r="S46" s="6">
        <f t="shared" si="36"/>
        <v>4711378</v>
      </c>
      <c r="T46" s="6">
        <f t="shared" si="36"/>
        <v>4711378</v>
      </c>
      <c r="U46" s="6">
        <f t="shared" si="36"/>
        <v>4711378</v>
      </c>
      <c r="V46" s="6">
        <f t="shared" si="36"/>
        <v>4711378</v>
      </c>
      <c r="W46" s="4">
        <f t="shared" si="9"/>
        <v>1</v>
      </c>
    </row>
    <row r="47" spans="1:23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1"/>
        <v>46</v>
      </c>
      <c r="G47" t="str">
        <f t="shared" si="2"/>
        <v>C</v>
      </c>
      <c r="H47" s="6">
        <f t="shared" si="3"/>
        <v>286380</v>
      </c>
      <c r="I47" s="6">
        <f t="shared" si="4"/>
        <v>5502111</v>
      </c>
      <c r="J47" t="str">
        <f t="shared" si="5"/>
        <v>TAK</v>
      </c>
      <c r="K47">
        <f t="shared" si="6"/>
        <v>19.212599999999998</v>
      </c>
      <c r="L47" s="6">
        <f t="shared" si="7"/>
        <v>5502111</v>
      </c>
      <c r="M47" s="6">
        <f t="shared" si="8"/>
        <v>5502111</v>
      </c>
      <c r="N47" s="6">
        <f t="shared" ref="N47:V47" si="37">IF(M47&gt;2*$H47,M47,ROUNDDOWN(M47*$K47,))</f>
        <v>5502111</v>
      </c>
      <c r="O47" s="6">
        <f t="shared" si="37"/>
        <v>5502111</v>
      </c>
      <c r="P47" s="6">
        <f t="shared" si="37"/>
        <v>5502111</v>
      </c>
      <c r="Q47" s="6">
        <f t="shared" si="37"/>
        <v>5502111</v>
      </c>
      <c r="R47" s="6">
        <f t="shared" si="37"/>
        <v>5502111</v>
      </c>
      <c r="S47" s="6">
        <f t="shared" si="37"/>
        <v>5502111</v>
      </c>
      <c r="T47" s="6">
        <f t="shared" si="37"/>
        <v>5502111</v>
      </c>
      <c r="U47" s="6">
        <f t="shared" si="37"/>
        <v>5502111</v>
      </c>
      <c r="V47" s="6">
        <f t="shared" si="37"/>
        <v>5502111</v>
      </c>
      <c r="W47" s="4">
        <f t="shared" si="9"/>
        <v>1</v>
      </c>
    </row>
    <row r="48" spans="1:23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1"/>
        <v>47</v>
      </c>
      <c r="G48" t="str">
        <f t="shared" si="2"/>
        <v>B</v>
      </c>
      <c r="H48" s="6">
        <f t="shared" si="3"/>
        <v>2503710</v>
      </c>
      <c r="I48" s="6">
        <f t="shared" si="4"/>
        <v>5389136</v>
      </c>
      <c r="J48" t="str">
        <f t="shared" si="5"/>
        <v>TAK</v>
      </c>
      <c r="K48">
        <f t="shared" si="6"/>
        <v>2.1524000000000001</v>
      </c>
      <c r="L48" s="6">
        <f t="shared" si="7"/>
        <v>5389136</v>
      </c>
      <c r="M48" s="6">
        <f t="shared" si="8"/>
        <v>5389136</v>
      </c>
      <c r="N48" s="6">
        <f t="shared" ref="N48:V48" si="38">IF(M48&gt;2*$H48,M48,ROUNDDOWN(M48*$K48,))</f>
        <v>5389136</v>
      </c>
      <c r="O48" s="6">
        <f t="shared" si="38"/>
        <v>5389136</v>
      </c>
      <c r="P48" s="6">
        <f t="shared" si="38"/>
        <v>5389136</v>
      </c>
      <c r="Q48" s="6">
        <f t="shared" si="38"/>
        <v>5389136</v>
      </c>
      <c r="R48" s="6">
        <f t="shared" si="38"/>
        <v>5389136</v>
      </c>
      <c r="S48" s="6">
        <f t="shared" si="38"/>
        <v>5389136</v>
      </c>
      <c r="T48" s="6">
        <f t="shared" si="38"/>
        <v>5389136</v>
      </c>
      <c r="U48" s="6">
        <f t="shared" si="38"/>
        <v>5389136</v>
      </c>
      <c r="V48" s="6">
        <f t="shared" si="38"/>
        <v>5389136</v>
      </c>
      <c r="W48" s="4">
        <f t="shared" si="9"/>
        <v>1</v>
      </c>
    </row>
    <row r="49" spans="1:23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1"/>
        <v>48</v>
      </c>
      <c r="G49" t="str">
        <f t="shared" si="2"/>
        <v>C</v>
      </c>
      <c r="H49" s="6">
        <f t="shared" si="3"/>
        <v>5369399</v>
      </c>
      <c r="I49" s="6">
        <f t="shared" si="4"/>
        <v>5688389</v>
      </c>
      <c r="J49" t="str">
        <f t="shared" si="5"/>
        <v>TAK</v>
      </c>
      <c r="K49">
        <f t="shared" si="6"/>
        <v>1.0593999999999999</v>
      </c>
      <c r="L49" s="6">
        <f t="shared" si="7"/>
        <v>6026279</v>
      </c>
      <c r="M49" s="6">
        <f t="shared" si="8"/>
        <v>6384239</v>
      </c>
      <c r="N49" s="6">
        <f t="shared" ref="N49:V49" si="39">IF(M49&gt;2*$H49,M49,ROUNDDOWN(M49*$K49,))</f>
        <v>6763462</v>
      </c>
      <c r="O49" s="6">
        <f t="shared" si="39"/>
        <v>7165211</v>
      </c>
      <c r="P49" s="6">
        <f t="shared" si="39"/>
        <v>7590824</v>
      </c>
      <c r="Q49" s="6">
        <f t="shared" si="39"/>
        <v>8041718</v>
      </c>
      <c r="R49" s="6">
        <f t="shared" si="39"/>
        <v>8519396</v>
      </c>
      <c r="S49" s="6">
        <f t="shared" si="39"/>
        <v>9025448</v>
      </c>
      <c r="T49" s="6">
        <f t="shared" si="39"/>
        <v>9561559</v>
      </c>
      <c r="U49" s="6">
        <f t="shared" si="39"/>
        <v>10129515</v>
      </c>
      <c r="V49" s="6">
        <f t="shared" si="39"/>
        <v>10731208</v>
      </c>
      <c r="W49" s="4">
        <f t="shared" si="9"/>
        <v>0</v>
      </c>
    </row>
    <row r="50" spans="1:23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1"/>
        <v>49</v>
      </c>
      <c r="G50" t="str">
        <f t="shared" si="2"/>
        <v>C</v>
      </c>
      <c r="H50" s="6">
        <f t="shared" si="3"/>
        <v>516909</v>
      </c>
      <c r="I50" s="6">
        <f t="shared" si="4"/>
        <v>6097264</v>
      </c>
      <c r="J50" t="str">
        <f t="shared" si="5"/>
        <v>TAK</v>
      </c>
      <c r="K50">
        <f t="shared" si="6"/>
        <v>11.7956</v>
      </c>
      <c r="L50" s="6">
        <f t="shared" si="7"/>
        <v>6097264</v>
      </c>
      <c r="M50" s="6">
        <f t="shared" si="8"/>
        <v>6097264</v>
      </c>
      <c r="N50" s="6">
        <f t="shared" ref="N50:V50" si="40">IF(M50&gt;2*$H50,M50,ROUNDDOWN(M50*$K50,))</f>
        <v>6097264</v>
      </c>
      <c r="O50" s="6">
        <f t="shared" si="40"/>
        <v>6097264</v>
      </c>
      <c r="P50" s="6">
        <f t="shared" si="40"/>
        <v>6097264</v>
      </c>
      <c r="Q50" s="6">
        <f t="shared" si="40"/>
        <v>6097264</v>
      </c>
      <c r="R50" s="6">
        <f t="shared" si="40"/>
        <v>6097264</v>
      </c>
      <c r="S50" s="6">
        <f t="shared" si="40"/>
        <v>6097264</v>
      </c>
      <c r="T50" s="6">
        <f t="shared" si="40"/>
        <v>6097264</v>
      </c>
      <c r="U50" s="6">
        <f t="shared" si="40"/>
        <v>6097264</v>
      </c>
      <c r="V50" s="6">
        <f t="shared" si="40"/>
        <v>6097264</v>
      </c>
      <c r="W50" s="4">
        <f t="shared" si="9"/>
        <v>1</v>
      </c>
    </row>
    <row r="51" spans="1:23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1"/>
        <v>50</v>
      </c>
      <c r="G51" t="str">
        <f t="shared" si="2"/>
        <v>B</v>
      </c>
      <c r="H51" s="6">
        <f t="shared" si="3"/>
        <v>5119414</v>
      </c>
      <c r="I51" s="6">
        <f t="shared" si="4"/>
        <v>3649895</v>
      </c>
      <c r="J51" t="str">
        <f t="shared" si="5"/>
        <v>NIE</v>
      </c>
      <c r="K51">
        <f t="shared" si="6"/>
        <v>0.71289999999999998</v>
      </c>
      <c r="L51" s="6">
        <f t="shared" si="7"/>
        <v>2602010</v>
      </c>
      <c r="M51" s="6">
        <f t="shared" si="8"/>
        <v>1854972</v>
      </c>
      <c r="N51" s="6">
        <f t="shared" ref="N51:V51" si="41">IF(M51&gt;2*$H51,M51,ROUNDDOWN(M51*$K51,))</f>
        <v>1322409</v>
      </c>
      <c r="O51" s="6">
        <f t="shared" si="41"/>
        <v>942745</v>
      </c>
      <c r="P51" s="6">
        <f t="shared" si="41"/>
        <v>672082</v>
      </c>
      <c r="Q51" s="6">
        <f t="shared" si="41"/>
        <v>479127</v>
      </c>
      <c r="R51" s="6">
        <f t="shared" si="41"/>
        <v>341569</v>
      </c>
      <c r="S51" s="6">
        <f t="shared" si="41"/>
        <v>243504</v>
      </c>
      <c r="T51" s="6">
        <f t="shared" si="41"/>
        <v>173594</v>
      </c>
      <c r="U51" s="6">
        <f t="shared" si="41"/>
        <v>123755</v>
      </c>
      <c r="V51" s="6">
        <f t="shared" si="41"/>
        <v>88224</v>
      </c>
      <c r="W51" s="4">
        <f t="shared" si="9"/>
        <v>0</v>
      </c>
    </row>
    <row r="52" spans="1:23" x14ac:dyDescent="0.25">
      <c r="V52" s="9">
        <f>SUM(V2:V51)</f>
        <v>125930205</v>
      </c>
      <c r="W52" s="10">
        <f>SUM(W2:W51)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wyniki</vt:lpstr>
      <vt:lpstr>wykres</vt:lpstr>
      <vt:lpstr>5.1</vt:lpstr>
      <vt:lpstr>5.2</vt:lpstr>
      <vt:lpstr>Główny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</dc:creator>
  <cp:lastModifiedBy>KRZYSZTOF</cp:lastModifiedBy>
  <dcterms:created xsi:type="dcterms:W3CDTF">2015-06-05T18:19:34Z</dcterms:created>
  <dcterms:modified xsi:type="dcterms:W3CDTF">2022-11-06T15:09:28Z</dcterms:modified>
</cp:coreProperties>
</file>