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be\Documents\Master thesis\Thesis_V1\"/>
    </mc:Choice>
  </mc:AlternateContent>
  <xr:revisionPtr revIDLastSave="0" documentId="13_ncr:1_{AF5A8354-3CE8-44F1-ADB2-869C9C4A8AD7}" xr6:coauthVersionLast="47" xr6:coauthVersionMax="47" xr10:uidLastSave="{00000000-0000-0000-0000-000000000000}"/>
  <bookViews>
    <workbookView xWindow="-108" yWindow="-108" windowWidth="23256" windowHeight="13896" xr2:uid="{72C48CC8-E485-4A95-9FDD-7D0C28A6BF3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" i="1"/>
  <c r="G68" i="1"/>
  <c r="AE67" i="1"/>
  <c r="I67" i="1"/>
  <c r="G67" i="1"/>
  <c r="G66" i="1"/>
  <c r="G65" i="1"/>
  <c r="G64" i="1"/>
  <c r="G63" i="1"/>
  <c r="AC62" i="1"/>
  <c r="AB62" i="1"/>
  <c r="G62" i="1"/>
  <c r="G61" i="1"/>
  <c r="G60" i="1"/>
  <c r="G59" i="1"/>
  <c r="G58" i="1"/>
  <c r="G57" i="1"/>
  <c r="G56" i="1"/>
  <c r="G55" i="1"/>
  <c r="G54" i="1"/>
  <c r="G50" i="1"/>
  <c r="G49" i="1"/>
  <c r="G48" i="1"/>
  <c r="AE47" i="1"/>
  <c r="I47" i="1"/>
  <c r="G47" i="1"/>
  <c r="AE46" i="1"/>
  <c r="I46" i="1"/>
  <c r="G46" i="1"/>
  <c r="AE45" i="1"/>
  <c r="I45" i="1"/>
  <c r="G45" i="1"/>
  <c r="G44" i="1"/>
  <c r="G43" i="1"/>
  <c r="G42" i="1"/>
  <c r="G41" i="1"/>
  <c r="AE40" i="1"/>
  <c r="I40" i="1"/>
  <c r="G40" i="1"/>
  <c r="AE39" i="1"/>
  <c r="I39" i="1"/>
  <c r="G39" i="1"/>
  <c r="G38" i="1"/>
  <c r="G37" i="1"/>
  <c r="G36" i="1"/>
  <c r="H35" i="1"/>
  <c r="AD35" i="1" s="1"/>
  <c r="G35" i="1"/>
  <c r="G34" i="1"/>
  <c r="G33" i="1"/>
  <c r="G32" i="1"/>
  <c r="G31" i="1"/>
  <c r="AE30" i="1"/>
  <c r="S30" i="1"/>
  <c r="R30" i="1"/>
  <c r="M30" i="1"/>
  <c r="J30" i="1"/>
  <c r="I30" i="1"/>
  <c r="H30" i="1"/>
  <c r="AD30" i="1" s="1"/>
  <c r="G30" i="1"/>
  <c r="AE29" i="1"/>
  <c r="I29" i="1"/>
  <c r="G29" i="1"/>
  <c r="AE28" i="1"/>
  <c r="I28" i="1"/>
  <c r="G28" i="1"/>
  <c r="G27" i="1"/>
  <c r="G26" i="1"/>
  <c r="G25" i="1"/>
  <c r="AE24" i="1"/>
  <c r="I24" i="1"/>
  <c r="G24" i="1"/>
  <c r="AE23" i="1"/>
  <c r="I23" i="1"/>
  <c r="G23" i="1"/>
  <c r="AE22" i="1"/>
  <c r="I22" i="1"/>
  <c r="G22" i="1"/>
  <c r="AE21" i="1"/>
  <c r="I21" i="1"/>
  <c r="G21" i="1"/>
  <c r="G20" i="1"/>
  <c r="G19" i="1"/>
  <c r="G18" i="1"/>
  <c r="G17" i="1"/>
  <c r="G16" i="1"/>
  <c r="AE15" i="1"/>
  <c r="J15" i="1"/>
  <c r="I15" i="1"/>
  <c r="G15" i="1"/>
  <c r="AE14" i="1"/>
  <c r="J14" i="1"/>
  <c r="I14" i="1"/>
  <c r="G14" i="1"/>
  <c r="AE13" i="1"/>
  <c r="J13" i="1"/>
  <c r="I13" i="1"/>
  <c r="G13" i="1"/>
  <c r="AE12" i="1"/>
  <c r="J12" i="1"/>
  <c r="I12" i="1"/>
  <c r="G12" i="1"/>
  <c r="AE11" i="1"/>
  <c r="J11" i="1"/>
  <c r="I11" i="1"/>
  <c r="G11" i="1"/>
  <c r="AE10" i="1"/>
  <c r="J10" i="1"/>
  <c r="I10" i="1"/>
  <c r="G10" i="1"/>
  <c r="AE9" i="1"/>
  <c r="J9" i="1"/>
  <c r="I9" i="1"/>
  <c r="G9" i="1"/>
  <c r="AE8" i="1"/>
  <c r="J8" i="1"/>
  <c r="I8" i="1"/>
  <c r="G8" i="1"/>
  <c r="AE7" i="1"/>
  <c r="I7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<sst xmlns="http://schemas.openxmlformats.org/spreadsheetml/2006/main" count="101" uniqueCount="100">
  <si>
    <t>id</t>
  </si>
  <si>
    <t>Comment</t>
  </si>
  <si>
    <t>name</t>
  </si>
  <si>
    <t>Machine  weight (ton)</t>
  </si>
  <si>
    <t>Electricity (W)</t>
  </si>
  <si>
    <t>Treatment of waste oil / cutting fluid (kg)</t>
  </si>
  <si>
    <t>1 kW Fiber laser machine</t>
  </si>
  <si>
    <t>4 kW Fiber laser machine</t>
  </si>
  <si>
    <t>20 kW Fiber laser machine</t>
  </si>
  <si>
    <t>laser machining, metal, with CO2-laser, 4000W power</t>
  </si>
  <si>
    <t>Powder coating, gun</t>
  </si>
  <si>
    <t xml:space="preserve">It is assumed the heat for the oven, moreover the sudium hydroxide for the cleaning during the pretretment and the water for both, cleaning and pretretment. </t>
  </si>
  <si>
    <t>Powder coating electrostatic system</t>
  </si>
  <si>
    <t>LAHW (Laser hybrid welding)</t>
  </si>
  <si>
    <t>Manual Metal Arc welding, stick welding, MMAW</t>
  </si>
  <si>
    <t>Laser welding with filler metal, steel industry</t>
  </si>
  <si>
    <t>Automatic Welding GMAW, Automatic MIG</t>
  </si>
  <si>
    <t>Manual Welding GMAW, MIG</t>
  </si>
  <si>
    <t>Wire bending machine</t>
  </si>
  <si>
    <t>Bending machine</t>
  </si>
  <si>
    <t>Press brake</t>
  </si>
  <si>
    <t>Tube bending</t>
  </si>
  <si>
    <t>Manual work</t>
  </si>
  <si>
    <t>Polishing</t>
  </si>
  <si>
    <t>Deburring</t>
  </si>
  <si>
    <t>Grinding</t>
  </si>
  <si>
    <t>CNC grinding</t>
  </si>
  <si>
    <t>It is assumed that there are two lubricants, soap based and oil based. A coating is applied to the wire surface before drawing to improve lubrication and reduce die wear. Bfore and after drawing there is a cleaning with hydrochloric acid or sulfuric acid and compressed air is used.</t>
  </si>
  <si>
    <t>Mechanical wire cutting</t>
  </si>
  <si>
    <t xml:space="preserve"> ton imcluding preparation and cooling time. Using the research paper Carbon footprint of the hot-dip galvanisation process using a life cycle assessment
approach by maria margallo and ane urtiaga, the LCI has been assumed. Look  it assumption for more details.</t>
  </si>
  <si>
    <t>Hot Dip Galvanizing</t>
  </si>
  <si>
    <t>Electroplating</t>
  </si>
  <si>
    <t>Electrogalvinizing</t>
  </si>
  <si>
    <t>Degreasing, metal part in alkaline bath</t>
  </si>
  <si>
    <t>Manual degreasing with solvent</t>
  </si>
  <si>
    <t>Aqueous cleaning, sparay washing system</t>
  </si>
  <si>
    <t>Refrigeration system</t>
  </si>
  <si>
    <t>Manual riveting machine</t>
  </si>
  <si>
    <t>Heat treatment</t>
  </si>
  <si>
    <t>Liquid blasting</t>
  </si>
  <si>
    <t>Shot blasting</t>
  </si>
  <si>
    <t>Water jet cutting</t>
  </si>
  <si>
    <t>Winding machine</t>
  </si>
  <si>
    <t>Bar feeder</t>
  </si>
  <si>
    <t>Spring coiling</t>
  </si>
  <si>
    <t>Metal bendsaw</t>
  </si>
  <si>
    <t>Brazing machine</t>
  </si>
  <si>
    <t>Sheet cold rolling</t>
  </si>
  <si>
    <t>Laser remote welding, steel industry</t>
  </si>
  <si>
    <t>laser machining, metal, with YAG-laser, 600W power</t>
  </si>
  <si>
    <t>laser machining, metal, with YAG-laser, 200W power</t>
  </si>
  <si>
    <t>laser machining, metal, with YAG-laser, 50W power</t>
  </si>
  <si>
    <t>Engraving laser, metal industry</t>
  </si>
  <si>
    <t>GLC Gas-assisted Laser Cutting</t>
  </si>
  <si>
    <t>Wire Electrical Discharge Machine</t>
  </si>
  <si>
    <t>Micro Electrical Discharge Machine</t>
  </si>
  <si>
    <t>Electrical Discharge Machine</t>
  </si>
  <si>
    <t>Hot plate plastic welding</t>
  </si>
  <si>
    <t>Ultra sound welding</t>
  </si>
  <si>
    <t>Induction Hardening, metal</t>
  </si>
  <si>
    <t>Case hardening</t>
  </si>
  <si>
    <t>Plastic extrusion</t>
  </si>
  <si>
    <t>Manual grinding</t>
  </si>
  <si>
    <t>Power tool</t>
  </si>
  <si>
    <t>Injection molding average</t>
  </si>
  <si>
    <t>deep drawing, steel</t>
  </si>
  <si>
    <t>tap water production, conventional treatment</t>
  </si>
  <si>
    <t>lubricating oil production</t>
  </si>
  <si>
    <t>market for compressed air, 600 kPa gauge</t>
  </si>
  <si>
    <t>carbon dioxide production, liquid</t>
  </si>
  <si>
    <t>market for nitrogen, liquid</t>
  </si>
  <si>
    <t>sodium hydroxide to generic market for neutralising agent</t>
  </si>
  <si>
    <t>market for steel, low-alloyed</t>
  </si>
  <si>
    <t>industrial gases production, cryogenic air separation</t>
  </si>
  <si>
    <t>rutile production, synthetic, 95% titanium dioxide, Becher process</t>
  </si>
  <si>
    <t>market for copper slag</t>
  </si>
  <si>
    <t>soap production</t>
  </si>
  <si>
    <t>market for borax, anhydrous, powder</t>
  </si>
  <si>
    <t>market for propane</t>
  </si>
  <si>
    <t>market for zinc slag</t>
  </si>
  <si>
    <t>hydrochloric acid production, Mannheim process</t>
  </si>
  <si>
    <t>hydrogen peroxide production, product in 50% solution state</t>
  </si>
  <si>
    <t>ammonia production, partial oxidation, liquid</t>
  </si>
  <si>
    <t>chemical production, organic</t>
  </si>
  <si>
    <t>aluminium oxide production</t>
  </si>
  <si>
    <t>water production, deionised</t>
  </si>
  <si>
    <t>market for activated carbon, granular</t>
  </si>
  <si>
    <t>treatment of spent activated carbon, granular from hard coal, reactivation</t>
  </si>
  <si>
    <t>treatment of wastewater, average, wastewater treatment</t>
  </si>
  <si>
    <t>market for heat, district or industrial, natural gas</t>
  </si>
  <si>
    <t>market for metal working machine, unspecified</t>
  </si>
  <si>
    <t>Lathe</t>
  </si>
  <si>
    <t>Milling</t>
  </si>
  <si>
    <t>CNC Lathe</t>
  </si>
  <si>
    <t>CNC Turning</t>
  </si>
  <si>
    <t>Turning</t>
  </si>
  <si>
    <t>Wire drawing</t>
  </si>
  <si>
    <t>Drilling</t>
  </si>
  <si>
    <t>CNC Drilling</t>
  </si>
  <si>
    <t>CNC Milling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</si>
</sst>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3" borderId="1" xfId="0" applyFill="1" applyBorder="1" applyAlignment="1">
      <alignment wrapText="1"/>
    </xf>
    <xf numFmtId="0" fontId="2" fillId="3" borderId="1" xfId="0" applyFont="1" applyFill="1" applyBorder="1"/>
  </cellXfs>
  <cellStyles count="1">
    <cellStyle name="Normal" xfId="0" builtinId="0"/>
  </cellStyles>
  <dxfs count="5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\Documents\Master%20thesis\Working%20withotu%20comment\Process-EF.xlsx" TargetMode="External"/><Relationship Id="rId1" Type="http://schemas.openxmlformats.org/officeDocument/2006/relationships/externalLinkPath" Target="Process-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processes"/>
      <sheetName val="LCI"/>
      <sheetName val="EF"/>
      <sheetName val="check"/>
      <sheetName val="Assumption"/>
    </sheetNames>
    <sheetDataSet>
      <sheetData sheetId="0">
        <row r="1">
          <cell r="A1" t="str">
            <v>id</v>
          </cell>
          <cell r="E1" t="str">
            <v>average_power</v>
          </cell>
        </row>
        <row r="2">
          <cell r="A2">
            <v>59</v>
          </cell>
          <cell r="E2">
            <v>3000</v>
          </cell>
        </row>
        <row r="3">
          <cell r="A3">
            <v>57</v>
          </cell>
          <cell r="E3">
            <v>4000</v>
          </cell>
        </row>
        <row r="4">
          <cell r="A4">
            <v>33</v>
          </cell>
          <cell r="E4">
            <v>1000</v>
          </cell>
        </row>
        <row r="5">
          <cell r="A5">
            <v>51</v>
          </cell>
          <cell r="E5">
            <v>33000</v>
          </cell>
        </row>
        <row r="6">
          <cell r="A6">
            <v>49</v>
          </cell>
          <cell r="E6">
            <v>25000</v>
          </cell>
        </row>
        <row r="7">
          <cell r="A7">
            <v>38</v>
          </cell>
          <cell r="E7">
            <v>2000</v>
          </cell>
        </row>
        <row r="8">
          <cell r="A8">
            <v>19</v>
          </cell>
          <cell r="E8">
            <v>25000</v>
          </cell>
        </row>
        <row r="9">
          <cell r="A9">
            <v>44</v>
          </cell>
          <cell r="E9">
            <v>26515</v>
          </cell>
        </row>
        <row r="10">
          <cell r="A10">
            <v>58</v>
          </cell>
          <cell r="E10">
            <v>5000</v>
          </cell>
        </row>
        <row r="11">
          <cell r="A11">
            <v>34</v>
          </cell>
          <cell r="E11">
            <v>10000</v>
          </cell>
        </row>
        <row r="12">
          <cell r="A12">
            <v>35</v>
          </cell>
          <cell r="E12">
            <v>10000</v>
          </cell>
        </row>
        <row r="13">
          <cell r="A13">
            <v>63</v>
          </cell>
          <cell r="E13">
            <v>10000</v>
          </cell>
        </row>
        <row r="14">
          <cell r="A14">
            <v>117</v>
          </cell>
          <cell r="E14">
            <v>350000</v>
          </cell>
        </row>
        <row r="15">
          <cell r="A15">
            <v>37</v>
          </cell>
          <cell r="E15">
            <v>100</v>
          </cell>
        </row>
        <row r="16">
          <cell r="A16">
            <v>93</v>
          </cell>
          <cell r="E16">
            <v>273000</v>
          </cell>
        </row>
        <row r="17">
          <cell r="A17">
            <v>8</v>
          </cell>
          <cell r="E17">
            <v>20000</v>
          </cell>
        </row>
        <row r="18">
          <cell r="A18">
            <v>94</v>
          </cell>
          <cell r="E18">
            <v>274000</v>
          </cell>
        </row>
        <row r="19">
          <cell r="A19">
            <v>115</v>
          </cell>
          <cell r="E19">
            <v>250000</v>
          </cell>
        </row>
        <row r="20">
          <cell r="A20">
            <v>116</v>
          </cell>
          <cell r="E20">
            <v>250000</v>
          </cell>
        </row>
        <row r="21">
          <cell r="A21">
            <v>96</v>
          </cell>
          <cell r="E21">
            <v>217000</v>
          </cell>
        </row>
        <row r="22">
          <cell r="A22">
            <v>95</v>
          </cell>
          <cell r="E22">
            <v>223000</v>
          </cell>
        </row>
        <row r="23">
          <cell r="A23">
            <v>68</v>
          </cell>
          <cell r="E23">
            <v>230000</v>
          </cell>
        </row>
        <row r="24">
          <cell r="A24">
            <v>108</v>
          </cell>
          <cell r="E24">
            <v>204000</v>
          </cell>
        </row>
        <row r="25">
          <cell r="A25">
            <v>109</v>
          </cell>
          <cell r="E25">
            <v>203000</v>
          </cell>
        </row>
        <row r="26">
          <cell r="A26">
            <v>86</v>
          </cell>
          <cell r="E26">
            <v>172000</v>
          </cell>
        </row>
        <row r="27">
          <cell r="A27">
            <v>111</v>
          </cell>
          <cell r="E27">
            <v>168000</v>
          </cell>
        </row>
        <row r="28">
          <cell r="A28">
            <v>70</v>
          </cell>
          <cell r="E28">
            <v>167000</v>
          </cell>
        </row>
        <row r="29">
          <cell r="A29">
            <v>69</v>
          </cell>
          <cell r="E29">
            <v>160000</v>
          </cell>
        </row>
        <row r="30">
          <cell r="A30">
            <v>114</v>
          </cell>
          <cell r="E30">
            <v>180000</v>
          </cell>
        </row>
        <row r="31">
          <cell r="A31">
            <v>110</v>
          </cell>
          <cell r="E31">
            <v>174000</v>
          </cell>
        </row>
        <row r="32">
          <cell r="A32">
            <v>71</v>
          </cell>
          <cell r="E32">
            <v>148000</v>
          </cell>
        </row>
        <row r="33">
          <cell r="A33">
            <v>36</v>
          </cell>
          <cell r="E33">
            <v>3000</v>
          </cell>
        </row>
        <row r="34">
          <cell r="A34">
            <v>87</v>
          </cell>
          <cell r="E34">
            <v>135000</v>
          </cell>
        </row>
        <row r="35">
          <cell r="A35">
            <v>97</v>
          </cell>
          <cell r="E35">
            <v>135000</v>
          </cell>
        </row>
        <row r="36">
          <cell r="A36">
            <v>88</v>
          </cell>
          <cell r="E36">
            <v>132000</v>
          </cell>
        </row>
        <row r="37">
          <cell r="A37">
            <v>89</v>
          </cell>
          <cell r="E37">
            <v>122000</v>
          </cell>
        </row>
        <row r="38">
          <cell r="A38">
            <v>50</v>
          </cell>
          <cell r="E38">
            <v>7000</v>
          </cell>
        </row>
        <row r="39">
          <cell r="A39">
            <v>104</v>
          </cell>
          <cell r="E39">
            <v>133000</v>
          </cell>
        </row>
        <row r="40">
          <cell r="A40">
            <v>105</v>
          </cell>
          <cell r="E40">
            <v>133000</v>
          </cell>
        </row>
        <row r="41">
          <cell r="A41">
            <v>78</v>
          </cell>
          <cell r="E41">
            <v>109000</v>
          </cell>
        </row>
        <row r="42">
          <cell r="A42">
            <v>72</v>
          </cell>
          <cell r="E42">
            <v>102000</v>
          </cell>
        </row>
        <row r="43">
          <cell r="A43">
            <v>73</v>
          </cell>
          <cell r="E43">
            <v>102000</v>
          </cell>
        </row>
        <row r="44">
          <cell r="A44">
            <v>20</v>
          </cell>
          <cell r="E44">
            <v>1900</v>
          </cell>
        </row>
        <row r="45">
          <cell r="A45">
            <v>79</v>
          </cell>
          <cell r="E45">
            <v>98000</v>
          </cell>
        </row>
        <row r="46">
          <cell r="A46">
            <v>80</v>
          </cell>
          <cell r="E46">
            <v>96000</v>
          </cell>
        </row>
        <row r="47">
          <cell r="A47">
            <v>106</v>
          </cell>
          <cell r="E47">
            <v>119000</v>
          </cell>
        </row>
        <row r="48">
          <cell r="A48">
            <v>65</v>
          </cell>
          <cell r="E48">
            <v>100000</v>
          </cell>
        </row>
        <row r="49">
          <cell r="A49">
            <v>101</v>
          </cell>
          <cell r="E49">
            <v>88000</v>
          </cell>
        </row>
        <row r="50">
          <cell r="A50">
            <v>107</v>
          </cell>
          <cell r="E50">
            <v>118000</v>
          </cell>
        </row>
        <row r="51">
          <cell r="A51">
            <v>98</v>
          </cell>
          <cell r="E51">
            <v>83000</v>
          </cell>
        </row>
        <row r="52">
          <cell r="A52">
            <v>77</v>
          </cell>
          <cell r="E52">
            <v>110000</v>
          </cell>
        </row>
        <row r="53">
          <cell r="A53">
            <v>90</v>
          </cell>
          <cell r="E53">
            <v>75000</v>
          </cell>
        </row>
        <row r="54">
          <cell r="A54">
            <v>99</v>
          </cell>
          <cell r="E54">
            <v>73000</v>
          </cell>
        </row>
        <row r="55">
          <cell r="A55">
            <v>102</v>
          </cell>
          <cell r="E55">
            <v>66000</v>
          </cell>
        </row>
        <row r="56">
          <cell r="A56">
            <v>81</v>
          </cell>
          <cell r="E56">
            <v>63000</v>
          </cell>
        </row>
        <row r="57">
          <cell r="A57">
            <v>118</v>
          </cell>
          <cell r="E57">
            <v>90000</v>
          </cell>
        </row>
        <row r="58">
          <cell r="A58">
            <v>100</v>
          </cell>
          <cell r="E58">
            <v>57000</v>
          </cell>
        </row>
        <row r="59">
          <cell r="A59">
            <v>112</v>
          </cell>
          <cell r="E59">
            <v>74000</v>
          </cell>
        </row>
        <row r="60">
          <cell r="A60">
            <v>103</v>
          </cell>
          <cell r="E60">
            <v>53000</v>
          </cell>
        </row>
        <row r="61">
          <cell r="A61">
            <v>6</v>
          </cell>
          <cell r="E61">
            <v>78000</v>
          </cell>
        </row>
        <row r="62">
          <cell r="A62">
            <v>91</v>
          </cell>
          <cell r="E62">
            <v>46000</v>
          </cell>
        </row>
        <row r="63">
          <cell r="A63">
            <v>62</v>
          </cell>
          <cell r="E63">
            <v>80000</v>
          </cell>
        </row>
        <row r="64">
          <cell r="A64">
            <v>74</v>
          </cell>
          <cell r="E64">
            <v>58000</v>
          </cell>
        </row>
        <row r="65">
          <cell r="A65">
            <v>75</v>
          </cell>
          <cell r="E65">
            <v>58000</v>
          </cell>
        </row>
        <row r="66">
          <cell r="A66">
            <v>5</v>
          </cell>
          <cell r="E66">
            <v>60000</v>
          </cell>
        </row>
        <row r="67">
          <cell r="A67">
            <v>113</v>
          </cell>
          <cell r="E67">
            <v>63000</v>
          </cell>
        </row>
        <row r="68">
          <cell r="A68">
            <v>24</v>
          </cell>
          <cell r="E68">
            <v>22000</v>
          </cell>
        </row>
        <row r="69">
          <cell r="A69">
            <v>25</v>
          </cell>
          <cell r="E69">
            <v>22000</v>
          </cell>
        </row>
        <row r="70">
          <cell r="A70">
            <v>21</v>
          </cell>
          <cell r="E70">
            <v>8000</v>
          </cell>
        </row>
        <row r="71">
          <cell r="A71">
            <v>82</v>
          </cell>
          <cell r="E71">
            <v>48000</v>
          </cell>
        </row>
        <row r="72">
          <cell r="A72">
            <v>119</v>
          </cell>
          <cell r="E72">
            <v>30000</v>
          </cell>
        </row>
        <row r="73">
          <cell r="A73">
            <v>76</v>
          </cell>
          <cell r="E73">
            <v>46000</v>
          </cell>
        </row>
        <row r="74">
          <cell r="A74">
            <v>3</v>
          </cell>
          <cell r="E74">
            <v>50000</v>
          </cell>
        </row>
        <row r="75">
          <cell r="A75">
            <v>23</v>
          </cell>
          <cell r="E75">
            <v>10000</v>
          </cell>
        </row>
        <row r="76">
          <cell r="A76">
            <v>92</v>
          </cell>
          <cell r="E76">
            <v>35000</v>
          </cell>
        </row>
        <row r="77">
          <cell r="A77">
            <v>83</v>
          </cell>
          <cell r="E77">
            <v>33000</v>
          </cell>
        </row>
        <row r="78">
          <cell r="A78">
            <v>85</v>
          </cell>
          <cell r="E78">
            <v>10000</v>
          </cell>
        </row>
        <row r="79">
          <cell r="A79">
            <v>60</v>
          </cell>
          <cell r="E79">
            <v>20000</v>
          </cell>
        </row>
        <row r="80">
          <cell r="A80">
            <v>4</v>
          </cell>
          <cell r="E80">
            <v>34000</v>
          </cell>
        </row>
        <row r="81">
          <cell r="A81">
            <v>42</v>
          </cell>
          <cell r="E81">
            <v>4000</v>
          </cell>
        </row>
        <row r="82">
          <cell r="A82">
            <v>30</v>
          </cell>
          <cell r="E82">
            <v>10000</v>
          </cell>
        </row>
        <row r="83">
          <cell r="A83">
            <v>84</v>
          </cell>
          <cell r="E83">
            <v>23000</v>
          </cell>
        </row>
        <row r="84">
          <cell r="A84">
            <v>56</v>
          </cell>
          <cell r="E84">
            <v>5125</v>
          </cell>
        </row>
        <row r="85">
          <cell r="A85">
            <v>43</v>
          </cell>
          <cell r="E85">
            <v>6000</v>
          </cell>
        </row>
        <row r="86">
          <cell r="A86">
            <v>10</v>
          </cell>
          <cell r="E86">
            <v>10000</v>
          </cell>
        </row>
        <row r="87">
          <cell r="A87">
            <v>12</v>
          </cell>
          <cell r="E87">
            <v>15000</v>
          </cell>
        </row>
        <row r="88">
          <cell r="A88">
            <v>45</v>
          </cell>
          <cell r="E88">
            <v>6000</v>
          </cell>
        </row>
        <row r="89">
          <cell r="A89">
            <v>39</v>
          </cell>
          <cell r="E89">
            <v>5000</v>
          </cell>
        </row>
        <row r="90">
          <cell r="A90">
            <v>61</v>
          </cell>
          <cell r="E90">
            <v>2000</v>
          </cell>
        </row>
        <row r="91">
          <cell r="A91">
            <v>14</v>
          </cell>
          <cell r="E91">
            <v>10000</v>
          </cell>
        </row>
        <row r="92">
          <cell r="A92">
            <v>16</v>
          </cell>
          <cell r="E92">
            <v>10000</v>
          </cell>
        </row>
        <row r="93">
          <cell r="A93">
            <v>2</v>
          </cell>
          <cell r="E93">
            <v>10000</v>
          </cell>
        </row>
        <row r="94">
          <cell r="A94">
            <v>18</v>
          </cell>
          <cell r="E94">
            <v>4000</v>
          </cell>
        </row>
        <row r="95">
          <cell r="A95">
            <v>17</v>
          </cell>
          <cell r="E95">
            <v>900</v>
          </cell>
        </row>
        <row r="96">
          <cell r="A96">
            <v>52</v>
          </cell>
          <cell r="E96">
            <v>750</v>
          </cell>
        </row>
        <row r="97">
          <cell r="A97">
            <v>31</v>
          </cell>
          <cell r="E97">
            <v>3000</v>
          </cell>
        </row>
        <row r="98">
          <cell r="A98">
            <v>22</v>
          </cell>
          <cell r="E98">
            <v>700</v>
          </cell>
        </row>
        <row r="99">
          <cell r="A99">
            <v>67</v>
          </cell>
          <cell r="E99">
            <v>700</v>
          </cell>
        </row>
        <row r="100">
          <cell r="A100">
            <v>66</v>
          </cell>
          <cell r="E100">
            <v>500</v>
          </cell>
        </row>
        <row r="101">
          <cell r="A101">
            <v>64</v>
          </cell>
          <cell r="E101">
            <v>10000</v>
          </cell>
        </row>
        <row r="102">
          <cell r="A102">
            <v>1</v>
          </cell>
          <cell r="E102">
            <v>2500</v>
          </cell>
        </row>
        <row r="103">
          <cell r="A103">
            <v>53</v>
          </cell>
          <cell r="E103">
            <v>300</v>
          </cell>
        </row>
        <row r="104">
          <cell r="A104">
            <v>11</v>
          </cell>
          <cell r="E104">
            <v>1500</v>
          </cell>
        </row>
        <row r="105">
          <cell r="A105">
            <v>55</v>
          </cell>
          <cell r="E105">
            <v>500</v>
          </cell>
        </row>
        <row r="106">
          <cell r="A106">
            <v>54</v>
          </cell>
          <cell r="E106">
            <v>75</v>
          </cell>
        </row>
        <row r="107">
          <cell r="A107">
            <v>13</v>
          </cell>
          <cell r="E107">
            <v>1500</v>
          </cell>
        </row>
        <row r="108">
          <cell r="A108">
            <v>15</v>
          </cell>
          <cell r="E108">
            <v>1500</v>
          </cell>
        </row>
        <row r="109">
          <cell r="A109">
            <v>47</v>
          </cell>
          <cell r="E109">
            <v>1000</v>
          </cell>
        </row>
        <row r="110">
          <cell r="A110">
            <v>29</v>
          </cell>
          <cell r="E110">
            <v>1500</v>
          </cell>
        </row>
        <row r="111">
          <cell r="A111">
            <v>9</v>
          </cell>
          <cell r="E111">
            <v>1200</v>
          </cell>
        </row>
        <row r="112">
          <cell r="A112">
            <v>46</v>
          </cell>
          <cell r="E112">
            <v>800</v>
          </cell>
        </row>
        <row r="113">
          <cell r="A113">
            <v>48</v>
          </cell>
          <cell r="E113">
            <v>1100</v>
          </cell>
        </row>
        <row r="114">
          <cell r="A114">
            <v>40</v>
          </cell>
          <cell r="E114">
            <v>0</v>
          </cell>
        </row>
        <row r="115">
          <cell r="A115">
            <v>32</v>
          </cell>
          <cell r="E115">
            <v>700</v>
          </cell>
        </row>
        <row r="116">
          <cell r="A116">
            <v>27</v>
          </cell>
          <cell r="E116">
            <v>600</v>
          </cell>
        </row>
        <row r="117">
          <cell r="A117">
            <v>28</v>
          </cell>
          <cell r="E117">
            <v>500</v>
          </cell>
        </row>
        <row r="118">
          <cell r="A118">
            <v>7</v>
          </cell>
          <cell r="E118">
            <v>30</v>
          </cell>
        </row>
        <row r="119">
          <cell r="A119">
            <v>26</v>
          </cell>
          <cell r="E119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C74A-EE5A-4679-BAE9-305B20D5DE13}">
  <dimension ref="A1:AE68"/>
  <sheetViews>
    <sheetView tabSelected="1" topLeftCell="A43" zoomScaleNormal="115" workbookViewId="0">
      <selection activeCell="C24" sqref="C24"/>
    </sheetView>
  </sheetViews>
  <sheetFormatPr defaultRowHeight="14.4" x14ac:dyDescent="0.3"/>
  <cols>
    <col min="3" max="3" width="43.88671875" customWidth="1"/>
    <col min="4" max="4" width="24.5546875" customWidth="1"/>
    <col min="5" max="5" width="31.88671875" customWidth="1"/>
    <col min="6" max="6" width="34.88671875" customWidth="1"/>
    <col min="7" max="7" width="15.5546875" customWidth="1"/>
    <col min="8" max="8" width="22.21875" customWidth="1"/>
    <col min="9" max="9" width="19" customWidth="1"/>
    <col min="10" max="10" width="27.21875" customWidth="1"/>
    <col min="11" max="11" width="17" customWidth="1"/>
    <col min="12" max="12" width="13.5546875" customWidth="1"/>
    <col min="13" max="13" width="18.5546875" customWidth="1"/>
    <col min="14" max="14" width="19.109375" customWidth="1"/>
    <col min="15" max="15" width="16.88671875" customWidth="1"/>
    <col min="18" max="18" width="15.33203125" customWidth="1"/>
    <col min="19" max="19" width="16.88671875" customWidth="1"/>
    <col min="20" max="20" width="15.21875" customWidth="1"/>
    <col min="24" max="24" width="13.88671875" customWidth="1"/>
    <col min="25" max="25" width="16.109375" customWidth="1"/>
    <col min="26" max="26" width="24" customWidth="1"/>
    <col min="27" max="27" width="19.109375" customWidth="1"/>
    <col min="29" max="29" width="23" customWidth="1"/>
    <col min="30" max="30" width="27.6640625" customWidth="1"/>
    <col min="31" max="31" width="19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t="s">
        <v>89</v>
      </c>
      <c r="E1" t="s">
        <v>90</v>
      </c>
      <c r="F1" t="s">
        <v>3</v>
      </c>
      <c r="G1" t="s">
        <v>4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5</v>
      </c>
    </row>
    <row r="2" spans="1:31" x14ac:dyDescent="0.3">
      <c r="A2" s="2">
        <v>1</v>
      </c>
      <c r="B2" s="2"/>
      <c r="C2" s="2" t="s">
        <v>6</v>
      </c>
      <c r="E2">
        <f>F2/60000/60*1000</f>
        <v>2.7777777777777775E-3</v>
      </c>
      <c r="F2">
        <v>10</v>
      </c>
      <c r="G2">
        <f>(IFERROR(INDEX('[1]General processes'!E:E, MATCH(A2, '[1]General processes'!A:A, 0)), 0))</f>
        <v>2500</v>
      </c>
      <c r="K2">
        <v>1.9800000000000002E-2</v>
      </c>
      <c r="L2">
        <v>1</v>
      </c>
      <c r="AD2">
        <f>H2/1000</f>
        <v>0</v>
      </c>
    </row>
    <row r="3" spans="1:31" x14ac:dyDescent="0.3">
      <c r="A3" s="2">
        <v>2</v>
      </c>
      <c r="B3" s="2"/>
      <c r="C3" s="2" t="s">
        <v>7</v>
      </c>
      <c r="E3">
        <f t="shared" ref="E3:E64" si="0">F3/60000/60*1000</f>
        <v>8.3333333333333332E-3</v>
      </c>
      <c r="F3">
        <v>30</v>
      </c>
      <c r="G3">
        <f>(IFERROR(INDEX('[1]General processes'!E:E, MATCH(A3, '[1]General processes'!A:A, 0)), 0))</f>
        <v>10000</v>
      </c>
      <c r="K3">
        <v>1.9800000000000002E-2</v>
      </c>
      <c r="L3">
        <v>2</v>
      </c>
      <c r="AD3">
        <f t="shared" ref="AD3:AD64" si="1">H3/1000</f>
        <v>0</v>
      </c>
    </row>
    <row r="4" spans="1:31" x14ac:dyDescent="0.3">
      <c r="A4" s="2">
        <v>3</v>
      </c>
      <c r="B4" s="2"/>
      <c r="C4" s="2" t="s">
        <v>8</v>
      </c>
      <c r="E4">
        <f t="shared" si="0"/>
        <v>8.3333333333333332E-3</v>
      </c>
      <c r="F4">
        <v>30</v>
      </c>
      <c r="G4">
        <f>(IFERROR(INDEX('[1]General processes'!E:E, MATCH(A4, '[1]General processes'!A:A, 0)), 0))</f>
        <v>50000</v>
      </c>
      <c r="K4">
        <v>1.9800000000000002E-2</v>
      </c>
      <c r="L4">
        <v>4</v>
      </c>
      <c r="AD4">
        <f t="shared" si="1"/>
        <v>0</v>
      </c>
    </row>
    <row r="5" spans="1:31" x14ac:dyDescent="0.3">
      <c r="A5" s="2">
        <v>5</v>
      </c>
      <c r="B5" s="3"/>
      <c r="C5" s="2" t="s">
        <v>9</v>
      </c>
      <c r="E5">
        <f t="shared" si="0"/>
        <v>8.3333333333333332E-3</v>
      </c>
      <c r="F5">
        <v>30</v>
      </c>
      <c r="G5">
        <f>(IFERROR(INDEX('[1]General processes'!E:E, MATCH(A5, '[1]General processes'!A:A, 0)), 0))</f>
        <v>60000</v>
      </c>
      <c r="K5">
        <v>1.9800000000000002E-2</v>
      </c>
      <c r="L5">
        <v>2.4199999999999999E-2</v>
      </c>
      <c r="AD5">
        <f t="shared" si="1"/>
        <v>0</v>
      </c>
    </row>
    <row r="6" spans="1:31" x14ac:dyDescent="0.3">
      <c r="A6" s="2">
        <v>7</v>
      </c>
      <c r="B6" s="2"/>
      <c r="C6" s="2" t="s">
        <v>10</v>
      </c>
      <c r="E6">
        <f t="shared" si="0"/>
        <v>0</v>
      </c>
      <c r="G6">
        <f>(IFERROR(INDEX('[1]General processes'!E:E, MATCH(A6, '[1]General processes'!A:A, 0)), 0))</f>
        <v>30</v>
      </c>
      <c r="AD6">
        <f t="shared" si="1"/>
        <v>0</v>
      </c>
    </row>
    <row r="7" spans="1:31" x14ac:dyDescent="0.3">
      <c r="A7" s="2">
        <v>8</v>
      </c>
      <c r="B7" s="2" t="s">
        <v>11</v>
      </c>
      <c r="C7" s="2" t="s">
        <v>12</v>
      </c>
      <c r="D7">
        <v>10</v>
      </c>
      <c r="E7">
        <f t="shared" si="0"/>
        <v>8.3333333333333332E-3</v>
      </c>
      <c r="F7">
        <v>30</v>
      </c>
      <c r="G7">
        <f>(IFERROR(INDEX('[1]General processes'!E:E, MATCH(A7, '[1]General processes'!A:A, 0)), 0))</f>
        <v>20000</v>
      </c>
      <c r="H7">
        <v>0.1</v>
      </c>
      <c r="I7">
        <f>0.2/60</f>
        <v>3.3333333333333335E-3</v>
      </c>
      <c r="M7">
        <v>0.1</v>
      </c>
      <c r="AD7">
        <f t="shared" si="1"/>
        <v>1E-4</v>
      </c>
      <c r="AE7">
        <f>0.2/60</f>
        <v>3.3333333333333335E-3</v>
      </c>
    </row>
    <row r="8" spans="1:31" x14ac:dyDescent="0.3">
      <c r="A8" s="2">
        <v>9</v>
      </c>
      <c r="B8" s="2"/>
      <c r="C8" s="2" t="s">
        <v>97</v>
      </c>
      <c r="E8">
        <f t="shared" si="0"/>
        <v>2.7777777777777783E-4</v>
      </c>
      <c r="F8">
        <v>1</v>
      </c>
      <c r="G8">
        <f>(IFERROR(INDEX('[1]General processes'!E:E, MATCH(A8, '[1]General processes'!A:A, 0)), 0))</f>
        <v>1200</v>
      </c>
      <c r="I8">
        <f>0.1/60</f>
        <v>1.6666666666666668E-3</v>
      </c>
      <c r="J8">
        <f>0.05/60</f>
        <v>8.3333333333333339E-4</v>
      </c>
      <c r="AD8">
        <f t="shared" si="1"/>
        <v>0</v>
      </c>
      <c r="AE8">
        <f>0.1/60</f>
        <v>1.6666666666666668E-3</v>
      </c>
    </row>
    <row r="9" spans="1:31" x14ac:dyDescent="0.3">
      <c r="A9" s="2">
        <v>10</v>
      </c>
      <c r="B9" s="2"/>
      <c r="C9" s="2" t="s">
        <v>98</v>
      </c>
      <c r="E9">
        <f t="shared" si="0"/>
        <v>2.7777777777777775E-3</v>
      </c>
      <c r="F9">
        <v>10</v>
      </c>
      <c r="G9">
        <f>(IFERROR(INDEX('[1]General processes'!E:E, MATCH(A9, '[1]General processes'!A:A, 0)), 0))</f>
        <v>10000</v>
      </c>
      <c r="I9">
        <f>1/60</f>
        <v>1.6666666666666666E-2</v>
      </c>
      <c r="J9">
        <f>0.2/60</f>
        <v>3.3333333333333335E-3</v>
      </c>
      <c r="AD9">
        <f t="shared" si="1"/>
        <v>0</v>
      </c>
      <c r="AE9">
        <f>1/60</f>
        <v>1.6666666666666666E-2</v>
      </c>
    </row>
    <row r="10" spans="1:31" x14ac:dyDescent="0.3">
      <c r="A10" s="2">
        <v>11</v>
      </c>
      <c r="B10" s="2"/>
      <c r="C10" s="2" t="s">
        <v>92</v>
      </c>
      <c r="E10">
        <f t="shared" si="0"/>
        <v>2.7777777777777783E-4</v>
      </c>
      <c r="F10">
        <v>1</v>
      </c>
      <c r="G10">
        <f>(IFERROR(INDEX('[1]General processes'!E:E, MATCH(A10, '[1]General processes'!A:A, 0)), 0))</f>
        <v>1500</v>
      </c>
      <c r="I10">
        <f>0.3/60</f>
        <v>5.0000000000000001E-3</v>
      </c>
      <c r="J10">
        <f>0.05/60</f>
        <v>8.3333333333333339E-4</v>
      </c>
      <c r="AD10">
        <f t="shared" si="1"/>
        <v>0</v>
      </c>
      <c r="AE10">
        <f>0.3/60</f>
        <v>5.0000000000000001E-3</v>
      </c>
    </row>
    <row r="11" spans="1:31" x14ac:dyDescent="0.3">
      <c r="A11" s="2">
        <v>12</v>
      </c>
      <c r="B11" s="2"/>
      <c r="C11" s="2" t="s">
        <v>99</v>
      </c>
      <c r="E11">
        <f t="shared" si="0"/>
        <v>2.7777777777777775E-3</v>
      </c>
      <c r="F11">
        <v>10</v>
      </c>
      <c r="G11">
        <f>(IFERROR(INDEX('[1]General processes'!E:E, MATCH(A11, '[1]General processes'!A:A, 0)), 0))</f>
        <v>15000</v>
      </c>
      <c r="I11">
        <f>1/60</f>
        <v>1.6666666666666666E-2</v>
      </c>
      <c r="J11">
        <f>0.3/60</f>
        <v>5.0000000000000001E-3</v>
      </c>
      <c r="AD11">
        <f t="shared" si="1"/>
        <v>0</v>
      </c>
      <c r="AE11">
        <f>1/60</f>
        <v>1.6666666666666666E-2</v>
      </c>
    </row>
    <row r="12" spans="1:31" x14ac:dyDescent="0.3">
      <c r="A12" s="2">
        <v>13</v>
      </c>
      <c r="B12" s="2"/>
      <c r="C12" s="2" t="s">
        <v>91</v>
      </c>
      <c r="E12">
        <f t="shared" si="0"/>
        <v>2.7777777777777783E-4</v>
      </c>
      <c r="F12">
        <v>1</v>
      </c>
      <c r="G12">
        <f>(IFERROR(INDEX('[1]General processes'!E:E, MATCH(A12, '[1]General processes'!A:A, 0)), 0))</f>
        <v>1500</v>
      </c>
      <c r="I12">
        <f>0.2/60</f>
        <v>3.3333333333333335E-3</v>
      </c>
      <c r="J12">
        <f>0.05/60</f>
        <v>8.3333333333333339E-4</v>
      </c>
      <c r="AD12">
        <f t="shared" si="1"/>
        <v>0</v>
      </c>
      <c r="AE12">
        <f>0.2/60</f>
        <v>3.3333333333333335E-3</v>
      </c>
    </row>
    <row r="13" spans="1:31" x14ac:dyDescent="0.3">
      <c r="A13" s="2">
        <v>14</v>
      </c>
      <c r="B13" s="2"/>
      <c r="C13" s="2" t="s">
        <v>93</v>
      </c>
      <c r="E13">
        <f t="shared" si="0"/>
        <v>2.7777777777777775E-3</v>
      </c>
      <c r="F13">
        <v>10</v>
      </c>
      <c r="G13">
        <f>(IFERROR(INDEX('[1]General processes'!E:E, MATCH(A13, '[1]General processes'!A:A, 0)), 0))</f>
        <v>10000</v>
      </c>
      <c r="I13">
        <f>1/60</f>
        <v>1.6666666666666666E-2</v>
      </c>
      <c r="J13">
        <f>0.3/60</f>
        <v>5.0000000000000001E-3</v>
      </c>
      <c r="AD13">
        <f t="shared" si="1"/>
        <v>0</v>
      </c>
      <c r="AE13">
        <f>1/60</f>
        <v>1.6666666666666666E-2</v>
      </c>
    </row>
    <row r="14" spans="1:31" x14ac:dyDescent="0.3">
      <c r="A14" s="2">
        <v>15</v>
      </c>
      <c r="B14" s="2"/>
      <c r="C14" s="2" t="s">
        <v>95</v>
      </c>
      <c r="E14">
        <f t="shared" si="0"/>
        <v>2.7777777777777783E-4</v>
      </c>
      <c r="F14">
        <v>1</v>
      </c>
      <c r="G14">
        <f>(IFERROR(INDEX('[1]General processes'!E:E, MATCH(A14, '[1]General processes'!A:A, 0)), 0))</f>
        <v>1500</v>
      </c>
      <c r="I14">
        <f>0.2/60</f>
        <v>3.3333333333333335E-3</v>
      </c>
      <c r="J14">
        <f>0.05/60</f>
        <v>8.3333333333333339E-4</v>
      </c>
      <c r="AD14">
        <f t="shared" si="1"/>
        <v>0</v>
      </c>
      <c r="AE14">
        <f>0.2/60</f>
        <v>3.3333333333333335E-3</v>
      </c>
    </row>
    <row r="15" spans="1:31" x14ac:dyDescent="0.3">
      <c r="A15" s="2">
        <v>16</v>
      </c>
      <c r="B15" s="2"/>
      <c r="C15" s="2" t="s">
        <v>94</v>
      </c>
      <c r="E15">
        <f t="shared" si="0"/>
        <v>2.7777777777777775E-3</v>
      </c>
      <c r="F15">
        <v>10</v>
      </c>
      <c r="G15">
        <f>(IFERROR(INDEX('[1]General processes'!E:E, MATCH(A15, '[1]General processes'!A:A, 0)), 0))</f>
        <v>10000</v>
      </c>
      <c r="I15">
        <f>1/60</f>
        <v>1.6666666666666666E-2</v>
      </c>
      <c r="J15">
        <f>0.2/60</f>
        <v>3.3333333333333335E-3</v>
      </c>
      <c r="AD15">
        <f t="shared" si="1"/>
        <v>0</v>
      </c>
      <c r="AE15">
        <f>0.4/60</f>
        <v>6.6666666666666671E-3</v>
      </c>
    </row>
    <row r="16" spans="1:31" x14ac:dyDescent="0.3">
      <c r="A16" s="2">
        <v>17</v>
      </c>
      <c r="B16" s="2"/>
      <c r="C16" s="2" t="s">
        <v>13</v>
      </c>
      <c r="E16">
        <f t="shared" si="0"/>
        <v>5.5555555555555551E-5</v>
      </c>
      <c r="F16">
        <v>0.2</v>
      </c>
      <c r="G16">
        <f>(IFERROR(INDEX('[1]General processes'!E:E, MATCH(A16, '[1]General processes'!A:A, 0)), 0))</f>
        <v>900</v>
      </c>
      <c r="J16">
        <v>1.476</v>
      </c>
      <c r="K16">
        <v>1.1743379999999999E-2</v>
      </c>
      <c r="N16">
        <v>0.155</v>
      </c>
      <c r="O16">
        <v>4.8275039999999998E-2</v>
      </c>
      <c r="AD16">
        <f t="shared" si="1"/>
        <v>0</v>
      </c>
    </row>
    <row r="17" spans="1:31" x14ac:dyDescent="0.3">
      <c r="A17" s="2">
        <v>18</v>
      </c>
      <c r="B17" s="2"/>
      <c r="C17" s="2" t="s">
        <v>14</v>
      </c>
      <c r="E17">
        <f t="shared" si="0"/>
        <v>5.5555555555555551E-5</v>
      </c>
      <c r="F17">
        <v>0.2</v>
      </c>
      <c r="G17">
        <f>(IFERROR(INDEX('[1]General processes'!E:E, MATCH(A17, '[1]General processes'!A:A, 0)), 0))</f>
        <v>4000</v>
      </c>
      <c r="N17">
        <v>1.532</v>
      </c>
      <c r="P17">
        <v>0.38300000000000001</v>
      </c>
      <c r="Q17">
        <v>0.877</v>
      </c>
      <c r="AD17">
        <f t="shared" si="1"/>
        <v>0</v>
      </c>
    </row>
    <row r="18" spans="1:31" x14ac:dyDescent="0.3">
      <c r="A18" s="2">
        <v>19</v>
      </c>
      <c r="B18" s="2"/>
      <c r="C18" s="2" t="s">
        <v>15</v>
      </c>
      <c r="E18">
        <f t="shared" si="0"/>
        <v>5.5555555555555551E-5</v>
      </c>
      <c r="F18">
        <v>0.2</v>
      </c>
      <c r="G18">
        <f>(IFERROR(INDEX('[1]General processes'!E:E, MATCH(A18, '[1]General processes'!A:A, 0)), 0))</f>
        <v>25000</v>
      </c>
      <c r="J18">
        <v>3.64</v>
      </c>
      <c r="N18">
        <v>6.7999999999999996E-3</v>
      </c>
      <c r="AD18">
        <f t="shared" si="1"/>
        <v>0</v>
      </c>
    </row>
    <row r="19" spans="1:31" x14ac:dyDescent="0.3">
      <c r="A19" s="2">
        <v>20</v>
      </c>
      <c r="B19" s="2"/>
      <c r="C19" s="2" t="s">
        <v>16</v>
      </c>
      <c r="E19">
        <f t="shared" si="0"/>
        <v>5.5555555555555551E-5</v>
      </c>
      <c r="F19">
        <v>0.2</v>
      </c>
      <c r="G19">
        <f>(IFERROR(INDEX('[1]General processes'!E:E, MATCH(A19, '[1]General processes'!A:A, 0)), 0))</f>
        <v>1900</v>
      </c>
      <c r="K19">
        <v>7.1171999999999999E-2</v>
      </c>
      <c r="N19">
        <v>0.88400000000000001</v>
      </c>
      <c r="O19">
        <v>0.292576</v>
      </c>
      <c r="AD19">
        <f t="shared" si="1"/>
        <v>0</v>
      </c>
    </row>
    <row r="20" spans="1:31" ht="12.6" customHeight="1" x14ac:dyDescent="0.3">
      <c r="A20" s="2">
        <v>21</v>
      </c>
      <c r="B20" s="2"/>
      <c r="C20" s="4" t="s">
        <v>17</v>
      </c>
      <c r="E20">
        <f t="shared" si="0"/>
        <v>5.5555555555555551E-5</v>
      </c>
      <c r="F20">
        <v>0.2</v>
      </c>
      <c r="G20">
        <f>(IFERROR(INDEX('[1]General processes'!E:E, MATCH(A20, '[1]General processes'!A:A, 0)), 0))</f>
        <v>8000</v>
      </c>
      <c r="K20">
        <v>8.5762259999999993E-2</v>
      </c>
      <c r="N20">
        <v>1.216</v>
      </c>
      <c r="O20">
        <v>0.35255407999999994</v>
      </c>
      <c r="AD20">
        <f t="shared" si="1"/>
        <v>0</v>
      </c>
    </row>
    <row r="21" spans="1:31" x14ac:dyDescent="0.3">
      <c r="A21" s="2">
        <v>22</v>
      </c>
      <c r="B21" s="2"/>
      <c r="C21" s="2" t="s">
        <v>18</v>
      </c>
      <c r="E21">
        <f t="shared" si="0"/>
        <v>5.5555555555555551E-5</v>
      </c>
      <c r="F21">
        <v>0.2</v>
      </c>
      <c r="G21">
        <f>(IFERROR(INDEX('[1]General processes'!E:E, MATCH(A21, '[1]General processes'!A:A, 0)), 0))</f>
        <v>700</v>
      </c>
      <c r="I21">
        <f>1/60</f>
        <v>1.6666666666666666E-2</v>
      </c>
      <c r="AD21">
        <f t="shared" si="1"/>
        <v>0</v>
      </c>
      <c r="AE21">
        <f>1/60</f>
        <v>1.6666666666666666E-2</v>
      </c>
    </row>
    <row r="22" spans="1:31" x14ac:dyDescent="0.3">
      <c r="A22" s="2">
        <v>23</v>
      </c>
      <c r="B22" s="2"/>
      <c r="C22" s="2" t="s">
        <v>19</v>
      </c>
      <c r="E22">
        <f t="shared" si="0"/>
        <v>8.3333333333333332E-3</v>
      </c>
      <c r="F22">
        <v>30</v>
      </c>
      <c r="G22">
        <f>(IFERROR(INDEX('[1]General processes'!E:E, MATCH(A22, '[1]General processes'!A:A, 0)), 0))</f>
        <v>10000</v>
      </c>
      <c r="I22">
        <f>2/60</f>
        <v>3.3333333333333333E-2</v>
      </c>
      <c r="AD22">
        <f t="shared" si="1"/>
        <v>0</v>
      </c>
      <c r="AE22">
        <f>2/60</f>
        <v>3.3333333333333333E-2</v>
      </c>
    </row>
    <row r="23" spans="1:31" x14ac:dyDescent="0.3">
      <c r="A23" s="2">
        <v>24</v>
      </c>
      <c r="B23" s="2"/>
      <c r="C23" s="2" t="s">
        <v>20</v>
      </c>
      <c r="E23">
        <f t="shared" si="0"/>
        <v>8.3333333333333332E-3</v>
      </c>
      <c r="F23">
        <v>30</v>
      </c>
      <c r="G23">
        <f>(IFERROR(INDEX('[1]General processes'!E:E, MATCH(A23, '[1]General processes'!A:A, 0)), 0))</f>
        <v>22000</v>
      </c>
      <c r="I23">
        <f>2/60</f>
        <v>3.3333333333333333E-2</v>
      </c>
      <c r="AD23">
        <f t="shared" si="1"/>
        <v>0</v>
      </c>
      <c r="AE23">
        <f>2/60</f>
        <v>3.3333333333333333E-2</v>
      </c>
    </row>
    <row r="24" spans="1:31" x14ac:dyDescent="0.3">
      <c r="A24" s="2">
        <v>25</v>
      </c>
      <c r="B24" s="2"/>
      <c r="C24" s="2" t="s">
        <v>21</v>
      </c>
      <c r="E24">
        <f t="shared" si="0"/>
        <v>8.3333333333333332E-3</v>
      </c>
      <c r="F24">
        <v>30</v>
      </c>
      <c r="G24">
        <f>(IFERROR(INDEX('[1]General processes'!E:E, MATCH(A24, '[1]General processes'!A:A, 0)), 0))</f>
        <v>22000</v>
      </c>
      <c r="I24">
        <f>2/60</f>
        <v>3.3333333333333333E-2</v>
      </c>
      <c r="AD24">
        <f t="shared" si="1"/>
        <v>0</v>
      </c>
      <c r="AE24">
        <f>2/60</f>
        <v>3.3333333333333333E-2</v>
      </c>
    </row>
    <row r="25" spans="1:31" x14ac:dyDescent="0.3">
      <c r="A25" s="2">
        <v>26</v>
      </c>
      <c r="B25" s="2"/>
      <c r="C25" s="2" t="s">
        <v>22</v>
      </c>
      <c r="E25">
        <f t="shared" si="0"/>
        <v>0</v>
      </c>
      <c r="F25">
        <v>0</v>
      </c>
      <c r="G25">
        <f>(IFERROR(INDEX('[1]General processes'!E:E, MATCH(A25, '[1]General processes'!A:A, 0)), 0))</f>
        <v>0</v>
      </c>
      <c r="AD25">
        <f t="shared" si="1"/>
        <v>0</v>
      </c>
    </row>
    <row r="26" spans="1:31" x14ac:dyDescent="0.3">
      <c r="A26" s="2">
        <v>27</v>
      </c>
      <c r="B26" s="2"/>
      <c r="C26" s="2" t="s">
        <v>23</v>
      </c>
      <c r="E26">
        <f t="shared" si="0"/>
        <v>0</v>
      </c>
      <c r="F26">
        <v>0</v>
      </c>
      <c r="G26">
        <f>(IFERROR(INDEX('[1]General processes'!E:E, MATCH(A26, '[1]General processes'!A:A, 0)), 0))</f>
        <v>600</v>
      </c>
      <c r="AD26">
        <f t="shared" si="1"/>
        <v>0</v>
      </c>
    </row>
    <row r="27" spans="1:31" x14ac:dyDescent="0.3">
      <c r="A27" s="2">
        <v>28</v>
      </c>
      <c r="B27" s="3"/>
      <c r="C27" s="2" t="s">
        <v>24</v>
      </c>
      <c r="E27">
        <f t="shared" si="0"/>
        <v>0</v>
      </c>
      <c r="F27">
        <v>0</v>
      </c>
      <c r="G27">
        <f>(IFERROR(INDEX('[1]General processes'!E:E, MATCH(A27, '[1]General processes'!A:A, 0)), 0))</f>
        <v>500</v>
      </c>
      <c r="AD27">
        <f t="shared" si="1"/>
        <v>0</v>
      </c>
    </row>
    <row r="28" spans="1:31" x14ac:dyDescent="0.3">
      <c r="A28" s="2">
        <v>29</v>
      </c>
      <c r="B28" s="2"/>
      <c r="C28" s="2" t="s">
        <v>25</v>
      </c>
      <c r="E28">
        <f t="shared" si="0"/>
        <v>2.7777777777777783E-4</v>
      </c>
      <c r="F28">
        <v>1</v>
      </c>
      <c r="G28">
        <f>(IFERROR(INDEX('[1]General processes'!E:E, MATCH(A28, '[1]General processes'!A:A, 0)), 0))</f>
        <v>1500</v>
      </c>
      <c r="I28">
        <f>0.1/60</f>
        <v>1.6666666666666668E-3</v>
      </c>
      <c r="AD28">
        <f t="shared" si="1"/>
        <v>0</v>
      </c>
      <c r="AE28">
        <f>0.1/60</f>
        <v>1.6666666666666668E-3</v>
      </c>
    </row>
    <row r="29" spans="1:31" x14ac:dyDescent="0.3">
      <c r="A29" s="2">
        <v>30</v>
      </c>
      <c r="B29" s="2"/>
      <c r="C29" s="2" t="s">
        <v>26</v>
      </c>
      <c r="E29">
        <f t="shared" si="0"/>
        <v>2.7777777777777783E-4</v>
      </c>
      <c r="F29">
        <v>1</v>
      </c>
      <c r="G29">
        <f>(IFERROR(INDEX('[1]General processes'!E:E, MATCH(A29, '[1]General processes'!A:A, 0)), 0))</f>
        <v>10000</v>
      </c>
      <c r="I29">
        <f>3/60</f>
        <v>0.05</v>
      </c>
      <c r="AD29">
        <f t="shared" si="1"/>
        <v>0</v>
      </c>
      <c r="AE29">
        <f>3/60</f>
        <v>0.05</v>
      </c>
    </row>
    <row r="30" spans="1:31" x14ac:dyDescent="0.3">
      <c r="A30" s="2">
        <v>31</v>
      </c>
      <c r="B30" s="2" t="s">
        <v>27</v>
      </c>
      <c r="C30" s="2" t="s">
        <v>96</v>
      </c>
      <c r="E30">
        <f t="shared" si="0"/>
        <v>2.7777777777777783E-4</v>
      </c>
      <c r="F30">
        <v>1</v>
      </c>
      <c r="G30">
        <f>(IFERROR(INDEX('[1]General processes'!E:E, MATCH(A30, '[1]General processes'!A:A, 0)), 0))</f>
        <v>3000</v>
      </c>
      <c r="H30">
        <f>2/60</f>
        <v>3.3333333333333333E-2</v>
      </c>
      <c r="I30">
        <f>0.05/60</f>
        <v>8.3333333333333339E-4</v>
      </c>
      <c r="J30">
        <f>0.2/60</f>
        <v>3.3333333333333335E-3</v>
      </c>
      <c r="M30">
        <f>0.05/60</f>
        <v>8.3333333333333339E-4</v>
      </c>
      <c r="R30">
        <f>0.02/60</f>
        <v>3.3333333333333332E-4</v>
      </c>
      <c r="S30">
        <f>0.01/60</f>
        <v>1.6666666666666666E-4</v>
      </c>
      <c r="AD30">
        <f t="shared" si="1"/>
        <v>3.3333333333333335E-5</v>
      </c>
      <c r="AE30">
        <f>0.05/60</f>
        <v>8.3333333333333339E-4</v>
      </c>
    </row>
    <row r="31" spans="1:31" x14ac:dyDescent="0.3">
      <c r="A31" s="2">
        <v>32</v>
      </c>
      <c r="B31" s="2"/>
      <c r="C31" s="2" t="s">
        <v>28</v>
      </c>
      <c r="E31">
        <f t="shared" si="0"/>
        <v>2.7777777777777783E-4</v>
      </c>
      <c r="F31">
        <v>1</v>
      </c>
      <c r="G31">
        <f>(IFERROR(INDEX('[1]General processes'!E:E, MATCH(A31, '[1]General processes'!A:A, 0)), 0))</f>
        <v>700</v>
      </c>
      <c r="AD31">
        <f t="shared" si="1"/>
        <v>0</v>
      </c>
    </row>
    <row r="32" spans="1:31" ht="19.2" customHeight="1" x14ac:dyDescent="0.3">
      <c r="A32" s="2">
        <v>33</v>
      </c>
      <c r="B32" s="5" t="s">
        <v>29</v>
      </c>
      <c r="C32" s="2" t="s">
        <v>30</v>
      </c>
      <c r="D32">
        <v>24.819752259581016</v>
      </c>
      <c r="E32">
        <f t="shared" si="0"/>
        <v>2.7777777777777775E-3</v>
      </c>
      <c r="F32">
        <v>10</v>
      </c>
      <c r="G32">
        <f>(IFERROR(INDEX('[1]General processes'!E:E, MATCH(A32, '[1]General processes'!A:A, 0)), 0))</f>
        <v>1000</v>
      </c>
      <c r="H32">
        <v>3.9410766882499185E-4</v>
      </c>
      <c r="M32">
        <v>1.2423819280202185E-3</v>
      </c>
      <c r="T32">
        <v>7.0157774805159061E-4</v>
      </c>
      <c r="U32">
        <v>0.52942995755549371</v>
      </c>
      <c r="V32">
        <v>0.53488747905200162</v>
      </c>
      <c r="W32">
        <v>1.6025514237621708E-2</v>
      </c>
      <c r="X32">
        <v>2.4546327252217138E-3</v>
      </c>
      <c r="AD32">
        <f t="shared" si="1"/>
        <v>3.9410766882499186E-7</v>
      </c>
    </row>
    <row r="33" spans="1:31" x14ac:dyDescent="0.3">
      <c r="A33" s="2">
        <v>34</v>
      </c>
      <c r="B33" s="2"/>
      <c r="C33" s="2" t="s">
        <v>31</v>
      </c>
      <c r="D33">
        <v>0.3</v>
      </c>
      <c r="E33">
        <f t="shared" si="0"/>
        <v>8.3333333333333332E-3</v>
      </c>
      <c r="F33">
        <v>30</v>
      </c>
      <c r="G33">
        <f>(IFERROR(INDEX('[1]General processes'!E:E, MATCH(A33, '[1]General processes'!A:A, 0)), 0))</f>
        <v>10000</v>
      </c>
      <c r="H33">
        <v>3.9410766882499185E-4</v>
      </c>
      <c r="M33">
        <v>1.2423819280202185E-3</v>
      </c>
      <c r="T33">
        <v>7.0157774805159061E-4</v>
      </c>
      <c r="U33">
        <v>0.52942995755549371</v>
      </c>
      <c r="V33">
        <v>0.53488747905200162</v>
      </c>
      <c r="W33">
        <v>1.6025514237621708E-2</v>
      </c>
      <c r="X33">
        <v>2.4546327252217138E-3</v>
      </c>
      <c r="AD33">
        <f t="shared" si="1"/>
        <v>3.9410766882499186E-7</v>
      </c>
    </row>
    <row r="34" spans="1:31" x14ac:dyDescent="0.3">
      <c r="A34" s="2">
        <v>35</v>
      </c>
      <c r="B34" s="2"/>
      <c r="C34" s="2" t="s">
        <v>32</v>
      </c>
      <c r="D34">
        <v>0.25</v>
      </c>
      <c r="E34">
        <f t="shared" si="0"/>
        <v>8.3333333333333332E-3</v>
      </c>
      <c r="F34">
        <v>30</v>
      </c>
      <c r="G34">
        <f>(IFERROR(INDEX('[1]General processes'!E:E, MATCH(A34, '[1]General processes'!A:A, 0)), 0))</f>
        <v>10000</v>
      </c>
      <c r="H34">
        <v>3.9410766882499185E-4</v>
      </c>
      <c r="M34">
        <v>1.2423819280202185E-3</v>
      </c>
      <c r="T34">
        <v>7.0157774805159061E-4</v>
      </c>
      <c r="U34">
        <v>0.52942995755549371</v>
      </c>
      <c r="V34">
        <v>0.53488747905200162</v>
      </c>
      <c r="W34">
        <v>1.6025514237621708E-2</v>
      </c>
      <c r="X34">
        <v>2.4546327252217138E-3</v>
      </c>
      <c r="AD34">
        <f t="shared" si="1"/>
        <v>3.9410766882499186E-7</v>
      </c>
    </row>
    <row r="35" spans="1:31" x14ac:dyDescent="0.3">
      <c r="A35" s="2">
        <v>36</v>
      </c>
      <c r="B35" s="2"/>
      <c r="C35" s="5" t="s">
        <v>33</v>
      </c>
      <c r="E35">
        <f t="shared" si="0"/>
        <v>8.3333333333333332E-3</v>
      </c>
      <c r="F35">
        <v>30</v>
      </c>
      <c r="G35">
        <f>(IFERROR(INDEX('[1]General processes'!E:E, MATCH(A35, '[1]General processes'!A:A, 0)), 0))</f>
        <v>3000</v>
      </c>
      <c r="H35">
        <f>0.08+0.41</f>
        <v>0.49</v>
      </c>
      <c r="Y35">
        <v>1E-3</v>
      </c>
      <c r="AD35">
        <f t="shared" si="1"/>
        <v>4.8999999999999998E-4</v>
      </c>
    </row>
    <row r="36" spans="1:31" x14ac:dyDescent="0.3">
      <c r="A36" s="2">
        <v>37</v>
      </c>
      <c r="B36" s="2"/>
      <c r="C36" s="2" t="s">
        <v>34</v>
      </c>
      <c r="E36">
        <f t="shared" si="0"/>
        <v>5.5555555555555551E-5</v>
      </c>
      <c r="F36">
        <v>0.2</v>
      </c>
      <c r="G36">
        <f>(IFERROR(INDEX('[1]General processes'!E:E, MATCH(A36, '[1]General processes'!A:A, 0)), 0))</f>
        <v>100</v>
      </c>
      <c r="H36">
        <v>1</v>
      </c>
      <c r="Y36">
        <v>0.01</v>
      </c>
      <c r="AD36">
        <f t="shared" si="1"/>
        <v>1E-3</v>
      </c>
    </row>
    <row r="37" spans="1:31" x14ac:dyDescent="0.3">
      <c r="A37" s="2">
        <v>38</v>
      </c>
      <c r="B37" s="2"/>
      <c r="C37" s="2" t="s">
        <v>35</v>
      </c>
      <c r="E37">
        <f t="shared" si="0"/>
        <v>0</v>
      </c>
      <c r="F37">
        <v>0</v>
      </c>
      <c r="G37">
        <f>(IFERROR(INDEX('[1]General processes'!E:E, MATCH(A37, '[1]General processes'!A:A, 0)), 0))</f>
        <v>2000</v>
      </c>
      <c r="H37">
        <v>3</v>
      </c>
      <c r="AD37">
        <f t="shared" si="1"/>
        <v>3.0000000000000001E-3</v>
      </c>
    </row>
    <row r="38" spans="1:31" x14ac:dyDescent="0.3">
      <c r="A38" s="2">
        <v>39</v>
      </c>
      <c r="B38" s="2"/>
      <c r="C38" s="2" t="s">
        <v>36</v>
      </c>
      <c r="E38">
        <f t="shared" si="0"/>
        <v>8.3333333333333332E-3</v>
      </c>
      <c r="F38">
        <v>30</v>
      </c>
      <c r="G38">
        <f>(IFERROR(INDEX('[1]General processes'!E:E, MATCH(A38, '[1]General processes'!A:A, 0)), 0))</f>
        <v>5000</v>
      </c>
      <c r="AD38">
        <f t="shared" si="1"/>
        <v>0</v>
      </c>
    </row>
    <row r="39" spans="1:31" x14ac:dyDescent="0.3">
      <c r="A39" s="2">
        <v>40</v>
      </c>
      <c r="B39" s="2"/>
      <c r="C39" s="2" t="s">
        <v>37</v>
      </c>
      <c r="E39">
        <f t="shared" si="0"/>
        <v>2.7777777777777783E-4</v>
      </c>
      <c r="F39">
        <v>1</v>
      </c>
      <c r="G39">
        <f>(IFERROR(INDEX('[1]General processes'!E:E, MATCH(A39, '[1]General processes'!A:A, 0)), 0))</f>
        <v>0</v>
      </c>
      <c r="I39">
        <f>0.1/60</f>
        <v>1.6666666666666668E-3</v>
      </c>
      <c r="AD39">
        <f t="shared" si="1"/>
        <v>0</v>
      </c>
      <c r="AE39">
        <f>0.1/60</f>
        <v>1.6666666666666668E-3</v>
      </c>
    </row>
    <row r="40" spans="1:31" x14ac:dyDescent="0.3">
      <c r="A40" s="2">
        <v>41</v>
      </c>
      <c r="B40" s="2"/>
      <c r="C40" s="2" t="s">
        <v>38</v>
      </c>
      <c r="E40">
        <f t="shared" si="0"/>
        <v>2.7777777777777783E-4</v>
      </c>
      <c r="F40">
        <v>1</v>
      </c>
      <c r="G40">
        <f>(IFERROR(INDEX('[1]General processes'!E:E, MATCH(A40, '[1]General processes'!A:A, 0)), 0))</f>
        <v>0</v>
      </c>
      <c r="I40">
        <f>0.2/60</f>
        <v>3.3333333333333335E-3</v>
      </c>
      <c r="J40">
        <v>0.3</v>
      </c>
      <c r="AD40">
        <f t="shared" si="1"/>
        <v>0</v>
      </c>
      <c r="AE40">
        <f>0.2/60</f>
        <v>3.3333333333333335E-3</v>
      </c>
    </row>
    <row r="41" spans="1:31" x14ac:dyDescent="0.3">
      <c r="A41" s="2">
        <v>42</v>
      </c>
      <c r="B41" s="2"/>
      <c r="C41" s="2" t="s">
        <v>39</v>
      </c>
      <c r="E41">
        <f t="shared" si="0"/>
        <v>8.3333333333333332E-3</v>
      </c>
      <c r="F41">
        <v>30</v>
      </c>
      <c r="G41">
        <f>(IFERROR(INDEX('[1]General processes'!E:E, MATCH(A41, '[1]General processes'!A:A, 0)), 0))</f>
        <v>4000</v>
      </c>
      <c r="H41">
        <v>0.04</v>
      </c>
      <c r="Z41">
        <v>5.0000000000000001E-3</v>
      </c>
      <c r="AD41">
        <f t="shared" si="1"/>
        <v>4.0000000000000003E-5</v>
      </c>
    </row>
    <row r="42" spans="1:31" x14ac:dyDescent="0.3">
      <c r="A42" s="2">
        <v>43</v>
      </c>
      <c r="B42" s="2"/>
      <c r="C42" s="2" t="s">
        <v>40</v>
      </c>
      <c r="E42">
        <f t="shared" si="0"/>
        <v>8.3333333333333332E-3</v>
      </c>
      <c r="F42">
        <v>30</v>
      </c>
      <c r="G42">
        <f>(IFERROR(INDEX('[1]General processes'!E:E, MATCH(A42, '[1]General processes'!A:A, 0)), 0))</f>
        <v>6000</v>
      </c>
      <c r="Z42">
        <v>5.0000000000000001E-3</v>
      </c>
      <c r="AD42">
        <f t="shared" si="1"/>
        <v>0</v>
      </c>
    </row>
    <row r="43" spans="1:31" x14ac:dyDescent="0.3">
      <c r="A43" s="2">
        <v>44</v>
      </c>
      <c r="B43" s="2"/>
      <c r="C43" s="2" t="s">
        <v>41</v>
      </c>
      <c r="E43">
        <f t="shared" si="0"/>
        <v>8.3333333333333332E-3</v>
      </c>
      <c r="F43">
        <v>30</v>
      </c>
      <c r="G43">
        <f>(IFERROR(INDEX('[1]General processes'!E:E, MATCH(A43, '[1]General processes'!A:A, 0)), 0))</f>
        <v>26515</v>
      </c>
      <c r="H43">
        <v>2</v>
      </c>
      <c r="Z43">
        <v>0.5</v>
      </c>
      <c r="AD43">
        <f t="shared" si="1"/>
        <v>2E-3</v>
      </c>
    </row>
    <row r="44" spans="1:31" x14ac:dyDescent="0.3">
      <c r="A44" s="2">
        <v>45</v>
      </c>
      <c r="B44" s="2"/>
      <c r="C44" s="2" t="s">
        <v>42</v>
      </c>
      <c r="E44">
        <f t="shared" si="0"/>
        <v>8.3333333333333332E-3</v>
      </c>
      <c r="F44">
        <v>30</v>
      </c>
      <c r="G44">
        <f>(IFERROR(INDEX('[1]General processes'!E:E, MATCH(A44, '[1]General processes'!A:A, 0)), 0))</f>
        <v>6000</v>
      </c>
      <c r="AD44">
        <f t="shared" si="1"/>
        <v>0</v>
      </c>
    </row>
    <row r="45" spans="1:31" x14ac:dyDescent="0.3">
      <c r="A45" s="2">
        <v>46</v>
      </c>
      <c r="B45" s="2"/>
      <c r="C45" s="2" t="s">
        <v>43</v>
      </c>
      <c r="E45">
        <f t="shared" si="0"/>
        <v>2.7777777777777783E-4</v>
      </c>
      <c r="F45">
        <v>1</v>
      </c>
      <c r="G45">
        <f>(IFERROR(INDEX('[1]General processes'!E:E, MATCH(A45, '[1]General processes'!A:A, 0)), 0))</f>
        <v>800</v>
      </c>
      <c r="I45">
        <f>0.1/60</f>
        <v>1.6666666666666668E-3</v>
      </c>
      <c r="AD45">
        <f t="shared" si="1"/>
        <v>0</v>
      </c>
      <c r="AE45">
        <f>0.1/60</f>
        <v>1.6666666666666668E-3</v>
      </c>
    </row>
    <row r="46" spans="1:31" x14ac:dyDescent="0.3">
      <c r="A46" s="2">
        <v>47</v>
      </c>
      <c r="B46" s="2"/>
      <c r="C46" s="4" t="s">
        <v>44</v>
      </c>
      <c r="E46">
        <f t="shared" si="0"/>
        <v>2.7777777777777783E-4</v>
      </c>
      <c r="F46">
        <v>1</v>
      </c>
      <c r="G46">
        <f>(IFERROR(INDEX('[1]General processes'!E:E, MATCH(A46, '[1]General processes'!A:A, 0)), 0))</f>
        <v>1000</v>
      </c>
      <c r="I46">
        <f>0.2/60</f>
        <v>3.3333333333333335E-3</v>
      </c>
      <c r="AD46">
        <f t="shared" si="1"/>
        <v>0</v>
      </c>
      <c r="AE46">
        <f>0.2/60</f>
        <v>3.3333333333333335E-3</v>
      </c>
    </row>
    <row r="47" spans="1:31" x14ac:dyDescent="0.3">
      <c r="A47" s="2">
        <v>48</v>
      </c>
      <c r="B47" s="2"/>
      <c r="C47" s="2" t="s">
        <v>45</v>
      </c>
      <c r="E47">
        <f t="shared" si="0"/>
        <v>5.5555555555555551E-5</v>
      </c>
      <c r="F47">
        <v>0.2</v>
      </c>
      <c r="G47">
        <f>(IFERROR(INDEX('[1]General processes'!E:E, MATCH(A47, '[1]General processes'!A:A, 0)), 0))</f>
        <v>1100</v>
      </c>
      <c r="I47">
        <f>0.1/60</f>
        <v>1.6666666666666668E-3</v>
      </c>
      <c r="AD47">
        <f t="shared" si="1"/>
        <v>0</v>
      </c>
      <c r="AE47">
        <f>0.1/60</f>
        <v>1.6666666666666668E-3</v>
      </c>
    </row>
    <row r="48" spans="1:31" x14ac:dyDescent="0.3">
      <c r="A48" s="2">
        <v>49</v>
      </c>
      <c r="B48" s="2"/>
      <c r="C48" s="2" t="s">
        <v>46</v>
      </c>
      <c r="E48">
        <f t="shared" si="0"/>
        <v>8.3333333333333332E-3</v>
      </c>
      <c r="F48">
        <v>30</v>
      </c>
      <c r="G48">
        <f>(IFERROR(INDEX('[1]General processes'!E:E, MATCH(A48, '[1]General processes'!A:A, 0)), 0))</f>
        <v>25000</v>
      </c>
      <c r="J48">
        <v>3.64</v>
      </c>
      <c r="N48">
        <v>6.7999999999999996E-3</v>
      </c>
      <c r="AD48">
        <f t="shared" si="1"/>
        <v>0</v>
      </c>
    </row>
    <row r="49" spans="1:31" x14ac:dyDescent="0.3">
      <c r="A49" s="2">
        <v>50</v>
      </c>
      <c r="B49" s="2"/>
      <c r="C49" s="2" t="s">
        <v>47</v>
      </c>
      <c r="D49">
        <v>5.97</v>
      </c>
      <c r="E49">
        <f t="shared" si="0"/>
        <v>8.3333333333333332E-3</v>
      </c>
      <c r="F49">
        <v>30</v>
      </c>
      <c r="G49">
        <f>(IFERROR(INDEX('[1]General processes'!E:E, MATCH(A49, '[1]General processes'!A:A, 0)), 0))</f>
        <v>7000</v>
      </c>
      <c r="I49">
        <v>10</v>
      </c>
      <c r="K49">
        <v>12.3</v>
      </c>
      <c r="AD49">
        <f t="shared" si="1"/>
        <v>0</v>
      </c>
      <c r="AE49">
        <v>10</v>
      </c>
    </row>
    <row r="50" spans="1:31" x14ac:dyDescent="0.3">
      <c r="A50" s="2">
        <v>51</v>
      </c>
      <c r="B50" s="2"/>
      <c r="C50" s="4" t="s">
        <v>48</v>
      </c>
      <c r="E50">
        <f t="shared" si="0"/>
        <v>8.3333333333333332E-3</v>
      </c>
      <c r="F50">
        <v>30</v>
      </c>
      <c r="G50">
        <f>(IFERROR(INDEX('[1]General processes'!E:E, MATCH(A50, '[1]General processes'!A:A, 0)), 0))</f>
        <v>33000</v>
      </c>
      <c r="J50">
        <v>2.79</v>
      </c>
      <c r="AD50">
        <f t="shared" si="1"/>
        <v>0</v>
      </c>
    </row>
    <row r="51" spans="1:31" x14ac:dyDescent="0.3">
      <c r="A51" s="2">
        <v>52</v>
      </c>
      <c r="B51" s="2"/>
      <c r="C51" s="2" t="s">
        <v>49</v>
      </c>
      <c r="E51">
        <f t="shared" si="0"/>
        <v>8.3333333333333332E-3</v>
      </c>
      <c r="F51">
        <v>30</v>
      </c>
      <c r="G51">
        <v>5000</v>
      </c>
      <c r="I51">
        <v>0.1</v>
      </c>
      <c r="J51">
        <v>3.5999999999999997E-2</v>
      </c>
      <c r="K51">
        <v>5.94E-3</v>
      </c>
      <c r="L51">
        <v>1.8759999999999999E-2</v>
      </c>
      <c r="AD51">
        <f t="shared" si="1"/>
        <v>0</v>
      </c>
      <c r="AE51">
        <v>0.1</v>
      </c>
    </row>
    <row r="52" spans="1:31" x14ac:dyDescent="0.3">
      <c r="A52" s="2">
        <v>53</v>
      </c>
      <c r="B52" s="2"/>
      <c r="C52" s="2" t="s">
        <v>50</v>
      </c>
      <c r="E52">
        <f t="shared" si="0"/>
        <v>2.7777777777777775E-3</v>
      </c>
      <c r="F52">
        <v>10</v>
      </c>
      <c r="G52">
        <v>2500</v>
      </c>
      <c r="I52">
        <v>0.05</v>
      </c>
      <c r="J52">
        <v>1.2E-2</v>
      </c>
      <c r="K52">
        <v>1.98E-3</v>
      </c>
      <c r="L52">
        <v>6.2500000000000003E-3</v>
      </c>
      <c r="AD52">
        <f t="shared" si="1"/>
        <v>0</v>
      </c>
      <c r="AE52">
        <v>0.05</v>
      </c>
    </row>
    <row r="53" spans="1:31" x14ac:dyDescent="0.3">
      <c r="A53" s="2">
        <v>54</v>
      </c>
      <c r="B53" s="2"/>
      <c r="C53" s="2" t="s">
        <v>51</v>
      </c>
      <c r="E53">
        <f t="shared" si="0"/>
        <v>2.7777777777777775E-3</v>
      </c>
      <c r="F53">
        <v>10</v>
      </c>
      <c r="G53">
        <v>500</v>
      </c>
      <c r="I53">
        <v>0.02</v>
      </c>
      <c r="J53">
        <v>3.5999999999999999E-3</v>
      </c>
      <c r="K53">
        <v>5.9400000000000002E-4</v>
      </c>
      <c r="L53">
        <v>1.8799999999999999E-3</v>
      </c>
      <c r="AD53">
        <f t="shared" si="1"/>
        <v>0</v>
      </c>
      <c r="AE53">
        <v>0.02</v>
      </c>
    </row>
    <row r="54" spans="1:31" x14ac:dyDescent="0.3">
      <c r="A54" s="2">
        <v>55</v>
      </c>
      <c r="B54" s="2"/>
      <c r="C54" s="6" t="s">
        <v>52</v>
      </c>
      <c r="E54">
        <f t="shared" si="0"/>
        <v>2.7777777777777775E-3</v>
      </c>
      <c r="F54">
        <v>10</v>
      </c>
      <c r="G54">
        <f>(IFERROR(INDEX('[1]General processes'!E:E, MATCH(A54, '[1]General processes'!A:A, 0)), 0))</f>
        <v>500</v>
      </c>
      <c r="I54">
        <v>0.02</v>
      </c>
      <c r="J54">
        <v>3.5999999999999999E-3</v>
      </c>
      <c r="K54">
        <v>5.9400000000000002E-4</v>
      </c>
      <c r="L54">
        <v>1.8799999999999999E-3</v>
      </c>
      <c r="AD54">
        <f t="shared" si="1"/>
        <v>0</v>
      </c>
      <c r="AE54">
        <v>0.02</v>
      </c>
    </row>
    <row r="55" spans="1:31" x14ac:dyDescent="0.3">
      <c r="A55" s="2">
        <v>56</v>
      </c>
      <c r="B55" s="2"/>
      <c r="C55" s="2" t="s">
        <v>53</v>
      </c>
      <c r="E55">
        <f t="shared" si="0"/>
        <v>8.3333333333333332E-3</v>
      </c>
      <c r="F55">
        <v>30</v>
      </c>
      <c r="G55">
        <f>(IFERROR(INDEX('[1]General processes'!E:E, MATCH(A55, '[1]General processes'!A:A, 0)), 0))</f>
        <v>5125</v>
      </c>
      <c r="L55">
        <v>0.41799999999999998</v>
      </c>
      <c r="AD55">
        <f t="shared" si="1"/>
        <v>0</v>
      </c>
    </row>
    <row r="56" spans="1:31" x14ac:dyDescent="0.3">
      <c r="A56" s="2">
        <v>57</v>
      </c>
      <c r="B56" s="2"/>
      <c r="C56" t="s">
        <v>54</v>
      </c>
      <c r="E56">
        <f t="shared" si="0"/>
        <v>2.7777777777777775E-3</v>
      </c>
      <c r="F56">
        <v>10</v>
      </c>
      <c r="G56">
        <f>(IFERROR(INDEX('[1]General processes'!E:E, MATCH(A56, '[1]General processes'!A:A, 0)), 0))</f>
        <v>4000</v>
      </c>
      <c r="H56">
        <v>6</v>
      </c>
      <c r="I56">
        <v>1.8000000000000001E-4</v>
      </c>
      <c r="J56">
        <v>7.9999999999999993E-5</v>
      </c>
      <c r="AD56">
        <f t="shared" si="1"/>
        <v>6.0000000000000001E-3</v>
      </c>
      <c r="AE56">
        <v>1.8000000000000001E-4</v>
      </c>
    </row>
    <row r="57" spans="1:31" x14ac:dyDescent="0.3">
      <c r="A57" s="2">
        <v>58</v>
      </c>
      <c r="B57" s="2"/>
      <c r="C57" s="4" t="s">
        <v>55</v>
      </c>
      <c r="E57">
        <f t="shared" si="0"/>
        <v>2.7777777777777775E-3</v>
      </c>
      <c r="F57">
        <v>10</v>
      </c>
      <c r="G57">
        <f>(IFERROR(INDEX('[1]General processes'!E:E, MATCH(A57, '[1]General processes'!A:A, 0)), 0))</f>
        <v>5000</v>
      </c>
      <c r="H57">
        <v>2</v>
      </c>
      <c r="J57">
        <v>1.6666666666666667E-5</v>
      </c>
      <c r="AA57">
        <v>3.7439999999999999E-3</v>
      </c>
      <c r="AD57">
        <f t="shared" si="1"/>
        <v>2E-3</v>
      </c>
    </row>
    <row r="58" spans="1:31" x14ac:dyDescent="0.3">
      <c r="A58" s="2">
        <v>59</v>
      </c>
      <c r="B58" s="2"/>
      <c r="C58" s="4" t="s">
        <v>56</v>
      </c>
      <c r="E58">
        <f t="shared" si="0"/>
        <v>2.7777777777777775E-3</v>
      </c>
      <c r="F58">
        <v>10</v>
      </c>
      <c r="G58">
        <f>(IFERROR(INDEX('[1]General processes'!E:E, MATCH(A58, '[1]General processes'!A:A, 0)), 0))</f>
        <v>3000</v>
      </c>
      <c r="H58">
        <v>6</v>
      </c>
      <c r="I58">
        <v>3.7439999999999999E-3</v>
      </c>
      <c r="J58">
        <v>1.6666666666666667E-5</v>
      </c>
      <c r="AD58">
        <f t="shared" si="1"/>
        <v>6.0000000000000001E-3</v>
      </c>
      <c r="AE58">
        <v>3.7439999999999999E-3</v>
      </c>
    </row>
    <row r="59" spans="1:31" x14ac:dyDescent="0.3">
      <c r="A59" s="2">
        <v>60</v>
      </c>
      <c r="B59" s="2"/>
      <c r="C59" s="6" t="s">
        <v>57</v>
      </c>
      <c r="E59">
        <f t="shared" si="0"/>
        <v>8.3333333333333332E-3</v>
      </c>
      <c r="F59">
        <v>30</v>
      </c>
      <c r="G59">
        <f>(IFERROR(INDEX('[1]General processes'!E:E, MATCH(A59, '[1]General processes'!A:A, 0)), 0))</f>
        <v>20000</v>
      </c>
      <c r="AD59">
        <f t="shared" si="1"/>
        <v>0</v>
      </c>
    </row>
    <row r="60" spans="1:31" x14ac:dyDescent="0.3">
      <c r="A60" s="2">
        <v>61</v>
      </c>
      <c r="B60" s="2"/>
      <c r="C60" s="6" t="s">
        <v>58</v>
      </c>
      <c r="E60">
        <f t="shared" si="0"/>
        <v>8.3333333333333332E-3</v>
      </c>
      <c r="F60">
        <v>30</v>
      </c>
      <c r="G60">
        <f>(IFERROR(INDEX('[1]General processes'!E:E, MATCH(A60, '[1]General processes'!A:A, 0)), 0))</f>
        <v>2000</v>
      </c>
      <c r="AD60">
        <f t="shared" si="1"/>
        <v>0</v>
      </c>
    </row>
    <row r="61" spans="1:31" x14ac:dyDescent="0.3">
      <c r="A61" s="2">
        <v>62</v>
      </c>
      <c r="B61" s="2"/>
      <c r="C61" s="3" t="s">
        <v>59</v>
      </c>
      <c r="E61">
        <f t="shared" si="0"/>
        <v>2.7777777777777783E-4</v>
      </c>
      <c r="F61">
        <v>1</v>
      </c>
      <c r="G61">
        <f>(IFERROR(INDEX('[1]General processes'!E:E, MATCH(A61, '[1]General processes'!A:A, 0)), 0))</f>
        <v>80000</v>
      </c>
      <c r="AD61">
        <f t="shared" si="1"/>
        <v>0</v>
      </c>
    </row>
    <row r="62" spans="1:31" x14ac:dyDescent="0.3">
      <c r="A62" s="2">
        <v>63</v>
      </c>
      <c r="B62" s="2"/>
      <c r="C62" s="3" t="s">
        <v>60</v>
      </c>
      <c r="D62">
        <v>2.52</v>
      </c>
      <c r="E62">
        <f t="shared" si="0"/>
        <v>2.7777777777777783E-4</v>
      </c>
      <c r="F62">
        <v>1</v>
      </c>
      <c r="G62">
        <f>(IFERROR(INDEX('[1]General processes'!E:E, MATCH(A62, '[1]General processes'!A:A, 0)), 0))</f>
        <v>10000</v>
      </c>
      <c r="AB62">
        <f>10/60</f>
        <v>0.16666666666666666</v>
      </c>
      <c r="AC62">
        <f>10/60</f>
        <v>0.16666666666666666</v>
      </c>
      <c r="AD62">
        <f t="shared" si="1"/>
        <v>0</v>
      </c>
    </row>
    <row r="63" spans="1:31" x14ac:dyDescent="0.3">
      <c r="A63" s="2">
        <v>64</v>
      </c>
      <c r="B63" s="2"/>
      <c r="C63" s="2" t="s">
        <v>38</v>
      </c>
      <c r="D63">
        <v>5477.4</v>
      </c>
      <c r="E63">
        <f t="shared" si="0"/>
        <v>8.3333333333333332E-3</v>
      </c>
      <c r="F63">
        <v>30</v>
      </c>
      <c r="G63">
        <f>(IFERROR(INDEX('[1]General processes'!E:E, MATCH(A63, '[1]General processes'!A:A, 0)), 0))</f>
        <v>10000</v>
      </c>
      <c r="AD63">
        <f t="shared" si="1"/>
        <v>0</v>
      </c>
    </row>
    <row r="64" spans="1:31" x14ac:dyDescent="0.3">
      <c r="A64" s="2">
        <v>65</v>
      </c>
      <c r="B64" s="2"/>
      <c r="C64" s="2" t="s">
        <v>61</v>
      </c>
      <c r="E64">
        <f t="shared" si="0"/>
        <v>8.3333333333333332E-3</v>
      </c>
      <c r="F64">
        <v>30</v>
      </c>
      <c r="G64">
        <f>(IFERROR(INDEX('[1]General processes'!E:E, MATCH(A64, '[1]General processes'!A:A, 0)), 0))</f>
        <v>100000</v>
      </c>
      <c r="AD64">
        <f t="shared" si="1"/>
        <v>0</v>
      </c>
    </row>
    <row r="65" spans="1:31" x14ac:dyDescent="0.3">
      <c r="A65" s="2">
        <v>66</v>
      </c>
      <c r="B65" s="2"/>
      <c r="C65" s="2" t="s">
        <v>62</v>
      </c>
      <c r="E65">
        <f t="shared" ref="E65:E68" si="2">F65/60000/60*1000</f>
        <v>2.7777777777777775E-3</v>
      </c>
      <c r="F65">
        <v>10</v>
      </c>
      <c r="G65">
        <f>(IFERROR(INDEX('[1]General processes'!E:E, MATCH(A65, '[1]General processes'!A:A, 0)), 0))</f>
        <v>500</v>
      </c>
      <c r="AD65">
        <f t="shared" ref="AD65:AD67" si="3">H65/1000</f>
        <v>0</v>
      </c>
    </row>
    <row r="66" spans="1:31" x14ac:dyDescent="0.3">
      <c r="A66" s="2">
        <v>67</v>
      </c>
      <c r="B66" s="2"/>
      <c r="C66" s="2" t="s">
        <v>63</v>
      </c>
      <c r="E66">
        <f t="shared" si="2"/>
        <v>2.7777777777777775E-3</v>
      </c>
      <c r="F66">
        <v>10</v>
      </c>
      <c r="G66">
        <f>(IFERROR(INDEX('[1]General processes'!E:E, MATCH(A66, '[1]General processes'!A:A, 0)), 0))</f>
        <v>700</v>
      </c>
      <c r="AD66">
        <f t="shared" si="3"/>
        <v>0</v>
      </c>
    </row>
    <row r="67" spans="1:31" x14ac:dyDescent="0.3">
      <c r="A67" s="2">
        <v>118</v>
      </c>
      <c r="B67" s="2"/>
      <c r="C67" s="2" t="s">
        <v>64</v>
      </c>
      <c r="E67">
        <f t="shared" si="2"/>
        <v>2.7777777777777783E-4</v>
      </c>
      <c r="F67">
        <v>1</v>
      </c>
      <c r="G67">
        <f>(IFERROR(INDEX('[1]General processes'!E:E, MATCH(A67, '[1]General processes'!A:A, 0)), 0))</f>
        <v>90000</v>
      </c>
      <c r="I67">
        <f t="shared" ref="I67" si="4">1/60</f>
        <v>1.6666666666666666E-2</v>
      </c>
      <c r="AD67">
        <f t="shared" si="3"/>
        <v>0</v>
      </c>
      <c r="AE67">
        <f t="shared" ref="AE67" si="5">1/60</f>
        <v>1.6666666666666666E-2</v>
      </c>
    </row>
    <row r="68" spans="1:31" x14ac:dyDescent="0.3">
      <c r="A68" s="2">
        <v>119</v>
      </c>
      <c r="B68" s="2"/>
      <c r="C68" s="2" t="s">
        <v>65</v>
      </c>
      <c r="E68">
        <f t="shared" si="2"/>
        <v>8.3333333333333332E-3</v>
      </c>
      <c r="F68">
        <v>30</v>
      </c>
      <c r="G68">
        <f>(IFERROR(INDEX('[1]General processes'!E:E, MATCH(A68, '[1]General processes'!A:A, 0)), 0))</f>
        <v>30000</v>
      </c>
      <c r="J68">
        <v>0.1</v>
      </c>
    </row>
  </sheetData>
  <conditionalFormatting sqref="A2:A5 C2:D61 A6:B25 A26:A68 B28:B68">
    <cfRule type="expression" dxfId="4" priority="6">
      <formula>"MOD(LIGNE() ;2)"</formula>
    </cfRule>
  </conditionalFormatting>
  <conditionalFormatting sqref="A1:D1 B26">
    <cfRule type="expression" dxfId="3" priority="10">
      <formula>"MOD(LIGNE() ;2)"</formula>
    </cfRule>
  </conditionalFormatting>
  <conditionalFormatting sqref="A105:D1048472">
    <cfRule type="expression" dxfId="2" priority="9">
      <formula>"MOD(LIGNE() ;2)"</formula>
    </cfRule>
  </conditionalFormatting>
  <conditionalFormatting sqref="B2:B4">
    <cfRule type="expression" dxfId="1" priority="7">
      <formula>"MOD(LIGNE() ;2)"</formula>
    </cfRule>
  </conditionalFormatting>
  <conditionalFormatting sqref="C63:D68">
    <cfRule type="expression" dxfId="0" priority="2">
      <formula>"MOD(LIGNE() ;2)"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Grimaldi</dc:creator>
  <cp:lastModifiedBy>Isabelle Grimaldi</cp:lastModifiedBy>
  <dcterms:created xsi:type="dcterms:W3CDTF">2024-12-23T19:28:02Z</dcterms:created>
  <dcterms:modified xsi:type="dcterms:W3CDTF">2025-01-29T19:17:46Z</dcterms:modified>
</cp:coreProperties>
</file>