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rrd\OneDrive\Documentos\FILES\PORTAFOLIO\"/>
    </mc:Choice>
  </mc:AlternateContent>
  <xr:revisionPtr revIDLastSave="0" documentId="13_ncr:1_{8B79BEC9-83FD-4660-B23F-0C2474E63DF5}" xr6:coauthVersionLast="47" xr6:coauthVersionMax="47" xr10:uidLastSave="{00000000-0000-0000-0000-000000000000}"/>
  <bookViews>
    <workbookView xWindow="-108" yWindow="-108" windowWidth="23256" windowHeight="12720" firstSheet="1" activeTab="1" xr2:uid="{6113A605-1984-47FF-96E4-80E50960F877}"/>
  </bookViews>
  <sheets>
    <sheet name="tablasDinamicas" sheetId="3" state="hidden" r:id="rId1"/>
    <sheet name="Dashboard" sheetId="4" r:id="rId2"/>
    <sheet name="ordenesDeCompra" sheetId="2" r:id="rId3"/>
  </sheets>
  <definedNames>
    <definedName name="_xlchart.v5.0" hidden="1">tablasDinamicas!$D$53</definedName>
    <definedName name="_xlchart.v5.1" hidden="1">tablasDinamicas!$D$54:$D$64</definedName>
    <definedName name="_xlchart.v5.2" hidden="1">tablasDinamicas!$E$53</definedName>
    <definedName name="_xlchart.v5.3" hidden="1">tablasDinamicas!$E$54:$E$64</definedName>
    <definedName name="_xlchart.v5.4" hidden="1">tablasDinamicas!$D$53</definedName>
    <definedName name="_xlchart.v5.5" hidden="1">tablasDinamicas!$D$54:$D$64</definedName>
    <definedName name="_xlchart.v5.6" hidden="1">tablasDinamicas!$E$53</definedName>
    <definedName name="_xlchart.v5.7" hidden="1">tablasDinamicas!$E$54:$E$64</definedName>
    <definedName name="NativeTimeline_Fecha_de_orden">#N/A</definedName>
    <definedName name="SegmentaciónDeDatos_Categoría">#N/A</definedName>
    <definedName name="SegmentaciónDeDatos_Region">#N/A</definedName>
    <definedName name="SegmentaciónDeDatos_Vendedo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E64" i="3"/>
  <c r="E63" i="3"/>
  <c r="E62" i="3"/>
  <c r="E61" i="3"/>
  <c r="E60" i="3"/>
  <c r="E59" i="3"/>
  <c r="E58" i="3"/>
  <c r="E57" i="3"/>
  <c r="E56" i="3"/>
  <c r="E55" i="3"/>
  <c r="E54" i="3"/>
</calcChain>
</file>

<file path=xl/sharedStrings.xml><?xml version="1.0" encoding="utf-8"?>
<sst xmlns="http://schemas.openxmlformats.org/spreadsheetml/2006/main" count="3275" uniqueCount="131">
  <si>
    <t>Bebidas</t>
  </si>
  <si>
    <t>Té verde</t>
  </si>
  <si>
    <t>Occidente</t>
  </si>
  <si>
    <t>Mayra Aguilar Sepúlveda</t>
  </si>
  <si>
    <t>Guerrero</t>
  </si>
  <si>
    <t>Acapulco</t>
  </si>
  <si>
    <t>Empresa C</t>
  </si>
  <si>
    <t>Pasta</t>
  </si>
  <si>
    <t>Pasta penne</t>
  </si>
  <si>
    <t>Bajío</t>
  </si>
  <si>
    <t>Andrés González Rico</t>
  </si>
  <si>
    <t>Querétaro</t>
  </si>
  <si>
    <t>Empresa D</t>
  </si>
  <si>
    <t>Frutas secas</t>
  </si>
  <si>
    <t>Manzanas secas</t>
  </si>
  <si>
    <t>Cheque</t>
  </si>
  <si>
    <t>Empresa de embarque C</t>
  </si>
  <si>
    <t>Norte</t>
  </si>
  <si>
    <t>Luis Miguel Valdés Garza</t>
  </si>
  <si>
    <t>Baja California</t>
  </si>
  <si>
    <t>Tijuana</t>
  </si>
  <si>
    <t>Empresa F</t>
  </si>
  <si>
    <t>Peras secas</t>
  </si>
  <si>
    <t>Frutas y vegetales</t>
  </si>
  <si>
    <t>Cóctel de frutas</t>
  </si>
  <si>
    <t>Empresa de embarque B</t>
  </si>
  <si>
    <t>José de Jesús Morales</t>
  </si>
  <si>
    <t>Jalisco</t>
  </si>
  <si>
    <t>Puerto Vallarta</t>
  </si>
  <si>
    <t>Empresa CC</t>
  </si>
  <si>
    <t>Mermeladas y jaleas</t>
  </si>
  <si>
    <t>Jalea de fresa</t>
  </si>
  <si>
    <t>Tarjeta de crédito</t>
  </si>
  <si>
    <t>Centro</t>
  </si>
  <si>
    <t>Ana del Valle Hinojosa</t>
  </si>
  <si>
    <t>Ciudad de México</t>
  </si>
  <si>
    <t>Empresa Z</t>
  </si>
  <si>
    <t>Condimentos</t>
  </si>
  <si>
    <t>Condimento cajún</t>
  </si>
  <si>
    <t>Efectivo</t>
  </si>
  <si>
    <t>Empresa de embarque A</t>
  </si>
  <si>
    <t>Laura Gutiérrez Saenz</t>
  </si>
  <si>
    <t>Guanajuato</t>
  </si>
  <si>
    <t>León</t>
  </si>
  <si>
    <t>Empresa Y</t>
  </si>
  <si>
    <t>Dulces</t>
  </si>
  <si>
    <t>Chocolate</t>
  </si>
  <si>
    <t>Nancy Gil de la Peña</t>
  </si>
  <si>
    <t>Nuevo León</t>
  </si>
  <si>
    <t>Monterrey</t>
  </si>
  <si>
    <t>Empresa H</t>
  </si>
  <si>
    <t>Sopas</t>
  </si>
  <si>
    <t>Almejas</t>
  </si>
  <si>
    <t>Robert Zárate Carrillo</t>
  </si>
  <si>
    <t>Guadalajara</t>
  </si>
  <si>
    <t>Empresa I</t>
  </si>
  <si>
    <t>Café</t>
  </si>
  <si>
    <t>Estado de México</t>
  </si>
  <si>
    <t>Toluca</t>
  </si>
  <si>
    <t>Empresa BB</t>
  </si>
  <si>
    <t>Carne enlatada</t>
  </si>
  <si>
    <t>Carne de cangrejo</t>
  </si>
  <si>
    <t>Coahuila</t>
  </si>
  <si>
    <t>Torreón</t>
  </si>
  <si>
    <t>Empresa A</t>
  </si>
  <si>
    <t>Salsas</t>
  </si>
  <si>
    <t>Salsa curry</t>
  </si>
  <si>
    <t>Empresa K</t>
  </si>
  <si>
    <t>Ciruelas secas</t>
  </si>
  <si>
    <t>Empresa J</t>
  </si>
  <si>
    <t>Almendras</t>
  </si>
  <si>
    <t>Jarabe</t>
  </si>
  <si>
    <t>Productos lácteos</t>
  </si>
  <si>
    <t>Mozzarella</t>
  </si>
  <si>
    <t>Granos</t>
  </si>
  <si>
    <t>Arroz de grano largo</t>
  </si>
  <si>
    <t>Mermelada de zarzamora</t>
  </si>
  <si>
    <t>Cerveza</t>
  </si>
  <si>
    <t>Aceite</t>
  </si>
  <si>
    <t>Aceite de oliva</t>
  </si>
  <si>
    <t>Productos horneados</t>
  </si>
  <si>
    <t>Bolillos</t>
  </si>
  <si>
    <t>Galletas de chocolate</t>
  </si>
  <si>
    <t>Ravioli</t>
  </si>
  <si>
    <t>Té chai</t>
  </si>
  <si>
    <t>Chihuahua</t>
  </si>
  <si>
    <t>Empresa G</t>
  </si>
  <si>
    <t>Sinaloa</t>
  </si>
  <si>
    <t>Mazatlán</t>
  </si>
  <si>
    <t>Empresa L</t>
  </si>
  <si>
    <t>Empresa AA</t>
  </si>
  <si>
    <t>Tarifa de envío</t>
  </si>
  <si>
    <t>Ingresos</t>
  </si>
  <si>
    <t>Cantidad</t>
  </si>
  <si>
    <t>Precio unitario</t>
  </si>
  <si>
    <t>Categoría</t>
  </si>
  <si>
    <t>Nombre del producto</t>
  </si>
  <si>
    <t>Forma de pago</t>
  </si>
  <si>
    <t>Empresa fletera</t>
  </si>
  <si>
    <t>Fecha de embarque</t>
  </si>
  <si>
    <t>Region</t>
  </si>
  <si>
    <t>Vendedor</t>
  </si>
  <si>
    <t>Estado</t>
  </si>
  <si>
    <t>Ciudad</t>
  </si>
  <si>
    <t>Nombre cliente</t>
  </si>
  <si>
    <t>Num. cliente</t>
  </si>
  <si>
    <t>Fecha de orden</t>
  </si>
  <si>
    <t>Folio</t>
  </si>
  <si>
    <t>Ordenes de compra 2018</t>
  </si>
  <si>
    <t>Empresa del Valle S.A. de C.V.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</si>
  <si>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</si>
  <si>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</si>
  <si>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</si>
  <si>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</si>
  <si>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</si>
  <si>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</si>
  <si>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</si>
  <si>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</si>
  <si>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</si>
  <si>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</si>
  <si>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</si>
  <si>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</si>
  <si>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</si>
  <si>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</si>
  <si>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Ingresos</t>
  </si>
  <si>
    <t>Ventas</t>
  </si>
  <si>
    <t>$0-$25</t>
  </si>
  <si>
    <t>$25-$50</t>
  </si>
  <si>
    <t>$50-$75</t>
  </si>
  <si>
    <t>$75-$100</t>
  </si>
  <si>
    <t>$100-$125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</si>
</sst>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\/mm\/yy"/>
    <numFmt numFmtId="165" formatCode="_(&quot;$&quot;* #,##0.00_);_(&quot;$&quot;* \(#,##0.00\);_(&quot;$&quot;* &quot;-&quot;??_);_(@_)"/>
    <numFmt numFmtId="166" formatCode="&quot;$&quot;#,##0.00"/>
    <numFmt numFmtId="167" formatCode="&quot;$&quot;#,###,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6" fontId="0" fillId="0" borderId="0" xfId="1" applyNumberFormat="1" applyFont="1"/>
    <xf numFmtId="166" fontId="0" fillId="0" borderId="0" xfId="2" applyNumberFormat="1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left" indent="1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167" fontId="0" fillId="0" borderId="0" xfId="0" applyNumberFormat="1"/>
  </cellXfs>
  <cellStyles count="3">
    <cellStyle name="Currency 2" xfId="2" xr:uid="{0B352156-FF57-40C7-9C27-6650AC8B33D5}"/>
    <cellStyle name="Moneda 2" xfId="1" xr:uid="{7142F72E-A868-4165-A0B2-07656D95821D}"/>
    <cellStyle name="Normal" xfId="0" builtinId="0"/>
  </cellStyles>
  <dxfs count="14">
    <dxf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numFmt numFmtId="166" formatCode="&quot;$&quot;#,##0.00"/>
    </dxf>
    <dxf>
      <numFmt numFmtId="0" formatCode="General"/>
    </dxf>
    <dxf>
      <numFmt numFmtId="0" formatCode="General"/>
    </dxf>
    <dxf>
      <numFmt numFmtId="164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sz val="11"/>
        <color theme="0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FiltroAzul" pivot="0" table="0" count="10" xr9:uid="{D35E87BC-CA81-4642-9D85-D9680EEFD7A1}">
      <tableStyleElement type="wholeTable" dxfId="13"/>
      <tableStyleElement type="headerRow" dxfId="12"/>
    </tableStyle>
    <tableStyle name="TiempoAzul" pivot="0" table="0" count="9" xr9:uid="{FAC6EC16-9177-4229-BAC6-4A29701489FC}">
      <tableStyleElement type="wholeTable" dxfId="11"/>
      <tableStyleElement type="headerRow" dxfId="1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4" tint="0.79995117038483843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theme="4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FiltroAzul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4" tint="0.39994506668294322"/>
              <bgColor theme="0"/>
            </patternFill>
          </fill>
          <border>
            <vertical/>
            <horizontal/>
          </border>
        </dxf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theme="4" tint="-0.24994659260841701"/>
            </patternFill>
          </fill>
          <border>
            <vertical/>
            <horizontal/>
          </border>
        </dxf>
        <dxf>
          <font>
            <sz val="9"/>
            <color theme="0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0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0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0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empoAzul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COMPRAS.xlsx]tablasDinamicas!TablaDinámica1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tablasDinamicas!$B$4:$B$16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C-4FC9-8F29-14F37E756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119967"/>
        <c:axId val="1501113311"/>
      </c:barChart>
      <c:catAx>
        <c:axId val="150111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1113311"/>
        <c:crosses val="autoZero"/>
        <c:auto val="1"/>
        <c:lblAlgn val="ctr"/>
        <c:lblOffset val="100"/>
        <c:noMultiLvlLbl val="0"/>
      </c:catAx>
      <c:valAx>
        <c:axId val="15011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111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COMPRAS.xlsx]tablasDinamicas!TablaDinámica2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tablasDinamicas!$A$19:$A$27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tablasDinamicas!$B$19:$B$27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D-436A-B36E-69BDCCDF1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5675439"/>
        <c:axId val="1495675855"/>
      </c:barChart>
      <c:catAx>
        <c:axId val="1495675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5675855"/>
        <c:crosses val="autoZero"/>
        <c:auto val="1"/>
        <c:lblAlgn val="ctr"/>
        <c:lblOffset val="100"/>
        <c:noMultiLvlLbl val="0"/>
      </c:catAx>
      <c:valAx>
        <c:axId val="149567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56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COMPRAS.xlsx]tablasDinamicas!TablaDinámica3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tablasDinamicas!$A$35:$A$50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tablasDinamicas!$B$35:$B$50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C-408B-86C8-A7ED1AD7F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0294607"/>
        <c:axId val="1320296687"/>
      </c:barChart>
      <c:catAx>
        <c:axId val="132029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0296687"/>
        <c:crosses val="autoZero"/>
        <c:auto val="1"/>
        <c:lblAlgn val="ctr"/>
        <c:lblOffset val="100"/>
        <c:noMultiLvlLbl val="0"/>
      </c:catAx>
      <c:valAx>
        <c:axId val="132029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029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COMPRAS.xlsx]tablasDinamicas!TablaDinámica5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tablasDinamicas!$B$68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73-4557-B7AB-28AA8B25F0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73-4557-B7AB-28AA8B25F0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73-4557-B7AB-28AA8B25F0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73-4557-B7AB-28AA8B25F0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73-4557-B7AB-28AA8B25F097}"/>
              </c:ext>
            </c:extLst>
          </c:dPt>
          <c:cat>
            <c:strRef>
              <c:f>tablasDinamicas!$A$69:$A$74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tablasDinamicas!$B$69:$B$74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F-47CA-92B3-C71E9C75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COMPRAS.xlsx]tablasDinamicas!TablaDinámica1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Totales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tablasDinamicas!$B$4:$B$16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D-49D3-A01F-917FC842F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501119967"/>
        <c:axId val="1501113311"/>
      </c:barChart>
      <c:catAx>
        <c:axId val="150111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1113311"/>
        <c:crosses val="autoZero"/>
        <c:auto val="1"/>
        <c:lblAlgn val="ctr"/>
        <c:lblOffset val="100"/>
        <c:noMultiLvlLbl val="0"/>
      </c:catAx>
      <c:valAx>
        <c:axId val="15011133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0111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COMPRAS.xlsx]tablasDinamicas!TablaDinámica2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Ventas</a:t>
            </a:r>
            <a:r>
              <a:rPr lang="en-US" b="1" baseline="0">
                <a:solidFill>
                  <a:schemeClr val="bg1"/>
                </a:solidFill>
              </a:rPr>
              <a:t> por Vendedor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tablasDinamicas!$A$19:$A$27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tablasDinamicas!$B$19:$B$27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4-4699-9C68-655399F7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95675439"/>
        <c:axId val="1495675855"/>
      </c:barChart>
      <c:catAx>
        <c:axId val="1495675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5675855"/>
        <c:crosses val="autoZero"/>
        <c:auto val="1"/>
        <c:lblAlgn val="ctr"/>
        <c:lblOffset val="100"/>
        <c:noMultiLvlLbl val="0"/>
      </c:catAx>
      <c:valAx>
        <c:axId val="1495675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956754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COMPRAS.xlsx]tablasDinamicas!TablaDinámica3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Ventas por Categoría de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tablasDinamicas!$A$35:$A$50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tablasDinamicas!$B$35:$B$50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4-4D95-87D3-60B61D176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20294607"/>
        <c:axId val="1320296687"/>
      </c:barChart>
      <c:catAx>
        <c:axId val="132029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0296687"/>
        <c:crosses val="autoZero"/>
        <c:auto val="1"/>
        <c:lblAlgn val="ctr"/>
        <c:lblOffset val="100"/>
        <c:noMultiLvlLbl val="0"/>
      </c:catAx>
      <c:valAx>
        <c:axId val="1320296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029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 COMPRAS.xlsx]tablasDinamicas!TablaDinámica5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VENTAS</a:t>
            </a:r>
            <a:r>
              <a:rPr lang="en-US" b="1" baseline="0">
                <a:solidFill>
                  <a:schemeClr val="bg1"/>
                </a:solidFill>
              </a:rPr>
              <a:t> POR TICKET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shade val="53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>
              <a:shade val="7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>
              <a:tint val="77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288796102992345E-2"/>
              <c:y val="-0.135672514619883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tint val="54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1031653577032119E-17"/>
              <c:y val="-0.140350877192982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tablasDinamicas!$B$68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92-4942-959B-228B0F36102F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92-4942-959B-228B0F36102F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592-4942-959B-228B0F36102F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592-4942-959B-228B0F36102F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592-4942-959B-228B0F36102F}"/>
              </c:ext>
            </c:extLst>
          </c:dPt>
          <c:dLbls>
            <c:dLbl>
              <c:idx val="3"/>
              <c:layout>
                <c:manualLayout>
                  <c:x val="-5.288796102992345E-2"/>
                  <c:y val="-0.1356725146198830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92-4942-959B-228B0F36102F}"/>
                </c:ext>
              </c:extLst>
            </c:dLbl>
            <c:dLbl>
              <c:idx val="4"/>
              <c:layout>
                <c:manualLayout>
                  <c:x val="-5.1031653577032119E-17"/>
                  <c:y val="-0.1403508771929824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592-4942-959B-228B0F3610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tablasDinamicas!$A$69:$A$74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tablasDinamicas!$B$69:$B$74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2-4942-959B-228B0F3610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C93EF4D4-30B4-45AC-B0C5-46BE7C5803BD}">
          <cx:tx>
            <cx:txData>
              <cx:f>_xlchart.v5.2</cx:f>
              <cx:v>Ventas</cx:v>
            </cx:txData>
          </cx:tx>
          <cx:dataId val="0"/>
          <cx:layoutPr>
            <cx:geography cultureLanguage="es-ES" cultureRegion="MX" attribution="Con tecnología de Bing">
              <cx:geoCache provider="{E9337A44-BEBE-4D9F-B70C-5C5E7DAFC167}">
                <cx:binary>1HvZkt3IkeWv0Op5wIp9kbXGrLHc/eaeTJIvsCwyC0BgCwAR2P6on+cT9GPjyVKVyCRFlbprxiQz
2s28CSDgCA8/fs4J8D8+zH/6UD099q/mumqGP32Y//xD7pz9048/Dh/yp/pxeF0XH/p2aH92rz+0
9Y/tzz8XH55+/Ng/TkWT/UgQZj9+yB979zT/8L//A0bLntpT++HRFW1z7Z/65eZp8JUbvnPsm4de
PX6siyYuBtcXHxz+8w9R4T8+fnz18enV+S//NRcf2h9ePTWucMvdYp/+/MMXp//w6seXg34VwKsK
YnT+I1yL9WsihaKEK8SFYEj88Kpqm+yvhwOtX2OqGZFYccQV1+zXe1881nD9PxXap8AeP37sn4YB
HvLTz28O8cUTwRnx+e0Prz60vnHPk5rB/P75h9+mohja6JdDUfv8SM/nwhz8+GVCvvoDzMqLUz7L
2csp/EeHvkpZ+GgeX0WPVfFz2zfF46+T9j9PGEWvudIYUaGVpIgJ/WXCMOavMcZCUIUV5ZqqX+/9
S8L+icC+na6vBniRrDC6+DfLVZQXuX+Ef7/O1P88S0S9VggqhmAtieCC8BdZQuI1pA5hiYh6PhOy
+EtJ/7Wsfk9I387PZ0/zIjPRbr/7F0/N36vxz+Hui3P+Sbgj9LWmhDEqsJKSMQxw9jncYURec6SY
hIxJOJGQL/PyG+j8/YC+nZXfLvwi+n91FItaKIui+iMLQ74mmlNFGacAYZjhrxOAGENcS04Zllp+
mYBfI3puhu8f+8esXb8b3bez8e1RXpbL5X/+q5fLFxEDUThAwxn+SHpAnrsNkpr/FaWeu8mX9UJf
C0wxUUIQjL7qNr8joG9n6LcLv3hEeML/PP2LQ9gXAUNOksE9fmz/X5E3ygVCTGKmBVcAVp8nB7ib
gDKTCmMiNdHPVOHzJvMbJn0OZl+E/wut/Yqx/XbhFycDmCVv/82Ss/WPzaPxj+4PpNRQMxpxJhDl
UgiB8AtKjRF+jTDhQKoJnPVVzfy+mL5dNp9f+yI527vLf7vkPPX9U/8HpgbL10J8ImZakefcfF0x
mmDBBMYKfiDxov1vQdX9o4j+XmJ+vfJlWm7+3dJy4Z/G9tXp6S//p/kVT/4Awsxfc0m45lwLiimT
0PdfYJkWSkuoG6Bv+JNO/RzLfmdQ307OFxe/yM/Fv1u/eZaqf/kv9/hH1g1AmuIcyDGnGorihZiB
PqMY0AStqeCEspeS828RvfpPMEses/8GY/vWGC8ydf1vV0m3RfNYtd+djX/OzSHstdbQ78EdoFIA
z/6KXcvXUFqaALrhT4Tt1wr+RXb+joC+XUG/XfgiJ7f7/+9mwN83dX7zweJH95h8MtA+83W+f/TT
Y4O/9+LS7/lwv8DT/uOffyCCAPX6zZd7HuMLIvbCUnl16/tf8/K3y58eB/fnHwIg2a9BFyHMkeRg
3D07B9PTL4fA+iEEgZuAQUEx8qydmrZ3OUQgYWEowTToKizkJyo4tP7TIfJaCc4QophRihHnv5mZ
V221ZG3z28z89furxtdXbdG4AfxDwAL7y2nPoUJQikpQ1kBIKeDBJxy3Hx5vwDB9Pvt/cTXOoq8L
dKKmbU+r9ve21fJgDKexHVsSrqtTB2fy8cyMWWLt9YnUhh5p6fhZ1vNNR/wU2mZym8/m9HeEBvAF
UgXmjoI9hpBgoP0/Dy3rZlWUlcxOvuYqyamj4bisWdi4vE3WsVk2TsxrsmQi2IvZ/bxU172nt7rE
+c2CWRH2hnZH369p+P3ICJTl55P2HJkgTFHwgzSYQgxy+nlkmHYrnwzJTnbp4n4m81bn1RrXmtyP
tccHlC5bUXTFUbfMxcJNCVlkus+1yeJO22LX+ZltVz+jxE64juoaD1s8Kh0TM9uwFrraoSqAVvfb
Iv3WhH4dtgbzGMSHVPBBJbClz8NeDfWom3p6VOvgNytxaYiHwIbOpOQyqMc2XGi3bEbNbmXKurhN
VRAXHp+/H8en+3y25mD69DPmEQzdB5a5BML9eRw1qsBMaEd8VKJtIyXW8TQMK4pNTYskmKc72yoa
87pVWyfospcGF2Gg5TZjzJxXgT94g6t943G+EUF1rFlqbnvVvqemkPvUGbupc/E0d+jGOIX2ixJl
yPVY7jVvqlinAkdEQnpUK06Wtfm+sqMMLeLjtib9EJmyrI/1YPPYCDnEqhxY1C6mv8CzlGHR6Q0K
njImy206Du1Wdq48qaa5AIe33jqe+njsJry1fTqEvqLsIiPVk9XC7SeDYNV09N1QD1FOSvJBz8qH
tQ1pTtmuEiyIssrouMvJcoSiPQZ1ha7WOV6G5QLuLve5JedAVH3Cho5uzNTZqOBdHn8/SRjA58s1
TpFSkgEokGdjmr9IkllWSauJrcdq6GA+W+83TLbDpskX/Dbn+6VMrM36Y5B1edj2ZmMLkh1pH4Qc
tm8SF5giqQKDQiYCsm1zsUTfj5B8I0IN6KAJgQ0PDHT0y2WUw9TbMrPLsVJkCT1GaCtXt5+XNLgQ
xfKhTBcUO1aZcKY83zs1n8XgrmZM/VWnyyYxgf6pEx0J51wNj3RKP0KZxjwjLjLz8pPJeBrmam03
fkB2Q8ugTWrdLpEhdqe97aGXfq8+v64L2AMAQs0BkgVBhIB583ldIEFZxeU6HUerWNitO1bUfN8Q
BlVhbCgWYW+dR+t+1UsfBkxt5IjbExX2WhiEd1S1w/0EuEgX+WR72dwEfb7EBhZ4n5I0HsuWX7fN
45TxNWmXJX8jzAXD+E1ZFeq2REF2aDIJeEXrxJBqTsY1W6OR5EPUtXV6oN1mLecmTEWmNy3yYoMD
nkcZ79fQQFXHUrolmkibbdeWpRtTzGsEHcxf913fbJa2KBPnxwteFtOhn7FIuBNl5Oxio8zjOm5Y
X10psFCiYjTm0Tq3oeZKOek+UFc8ZWIYr1y2bElLq/MywMJjQS/2vg3mqIZWcdQqOwsHEEqWerlS
VXn7/RQ9+80vqkJxaJaSPatNjcmLnkTXzOJ1bacjd61N1tZnVzTn5/6unTK1RT4zYYpEfU+rDse2
wVuuybAf5n6JyepCjV0PJub3Vg3/ugygTBF6LoRnWv9y1djeLRN2kzvicVqjuhV2k6p6DRtdLNdr
pYto7IJqp6Ayx6KtrlPXxDyQ/Sl3abVn2j0SOTc3fS5chFnuo1rgMbSkERued/XZ90UVLYv/mRRL
GS3UpzeqCZawLVodUenl3nfpEzbybYUpSuhihmhpbX+aA5VvUIpd2MuxDienhpMP1GYWaoozV6ED
L0ccVrg/9mTOD8Kky07iwcYVtiYaYZ4TSx0PW5f2Z7kM04YV/WOhA53oomne5H12hdLITX13ZgVD
mw7lKJ5kGiTfn+Pnfv5Fw6JKcmBcCtQsbKoi9GVhMuxyrWCij3Op0U5DhaphjijT825EPSR64FcL
HfmJ0zT/B2SDP8PYlzcHlY21Zs8elWb4Bcw5NJLJ07Y7BgCG+yJA73tbR9k0iWNDhjzs+3G9LBex
pW7Y9s287HQzFBu+WrEpC7pEbumuamLivrPZQyqCnTLLQ1V4F7dG9YkvoVRVna7RXNvlNJaXqJvf
gBujYsdnFHVFm0UV8XXkpD2VVUk2CGsS8Z5uJlCYkQIMjZjvro3MhqiSRfkQ0LqOfR+c6zmTUdp2
7FiZ9pziyh/62pGwyRiJ9CwunCrcZskpLAZkB3isdSdrRP4bk6ggf8C0iQLW/LKbjWZUJLdjfcwn
OYRE9vowdkuEUJuHspTtvllLFuY9q6KW43U3azyFYzCbTSWdi4MG1deoyA4YOm1olmB4281np+fl
AN3prVj5ep7sesrWDJ/HZWg3Ix9ERBcLDw5ZcMWb3PbA6dCWFDO+nFx1KGVR3FX1w2ICeRFg6JRt
Oc67POt1NJBg3QajmkO/6vJ2zUkQyZFlEQr4GC6pKB4U6pqoHtHZj27djZlQQI+6x6Fky3XN9FWz
5vIfcQLNn1f6F4uRESaJxlyDi81Bun5ZCRSwOrATzY6Cz+bY4W3VIXpP1zQ9Lza/YqqKF+BsU9T7
KB95n6gsay7y1LyvcO4iWhX62OVTFzZLmd7hyd3OZQa9rM/Zts26u8kSeubVkO5cPsWtHOx20rq+
Ikt+w6zK4ykjQVy1KU4E7oJ47ri+9hU2IXKiP3z6yjiB1Ei0WUaRJ144+Sjzm67R0/vKLSbEQfcu
mArx1s15IrFzP6GswNEwpMEZy6q4YPQuVfYpDTg7ffpYWQrgqYTelKY3NwG66ErnDiOj6cHC1v6+
aMs4sPKDdi7b9jmfw5yABsg53ks33/bNSo5jTd8vVdeccd1MR6mufeNl1PpZvKO1ODKbi53Hcko4
nbJjTUkTyrr+SOv8ochackNcT0+0Ge8IAPBYmrfUXaXBmB8GoJ4hkG5moh5ANjEToCBphnvVt+pi
8kNzAASbIjDr+je6FSpRy7uhHfKTf/4A5RWERTFAv/b1ucO5iAUvglByaL+kL+awY4ael3UoQoEa
FHcZrxPa5fWbXHRPFSHmZx4cZz1Ou4x4sh9Y86YrObqZWWvO6UL7aMhsc64J7kIzLs1JSN8cbIY2
bGrHK1oNd8K1Jumk9ddrTT66jKb3dFwrYMXsTT/CDNdNahM7p/qysik7DGt/U442veT6oW09v8jq
5VTOTB/16N/Abv166Lql2+s8kHEt7Hzuh20NiHSC/jifP/2Fo4CEGqXVxgdk3RR6pjuWTWbPc5kl
PT8HzPuHZlHqbPPUhuWQ+wfL5nk7ZAFNGipPs8zc9So0dNSiu0qdhPsXBQkDEazhXEFvzGxLt7NS
P6NaBaef0lUdrOXu0AdDFRZZysLJ1HNcBSSWpGEn3lGxs2NTgswg+1wWoAwGUhw899tUqnJfjVUI
7B9B0VkcrSkyZ0+ynRganQQK6AXtxj7MpFXnkt3nuATB5HkkZe5DS7cTF/1Jrp2IrMFpPHOto15L
EwF9oscUo0Nb4iZiJS1PAzxdRFCJ49URs+/0SK9XQkU4OoDDKig/NCByk64RLhnHeQqnYlEXukcR
9hM+pDp732rcXY8tjRA107b3HiV4ojgBiWuTIRPdlSzLKC1mexJ9Nh1wkMXt3KgLhSe2t+W6G5gO
J7ngswRReda+/KmrBpBFrG22sEJJXNPxROiy3CwDsIZMtvwmtXm/6dWKNxVq3vdUu0ufriIkziyP
UzO842nV3SIT9LGp5i4aRFZEtCjqN6xq74eRQBOSa3lqqBNRPSf1DZ3XLCllw/cj6Vi09vCSk5Yi
vVqrnux0tbpdtsoHsyi7n8pmPfWTXk7DdNn5djos2NfHqsfvVEPyA51QfUP4UEZk9JcOQGqHp6K4
rK5a50VoS0ADLV0fGunG00RWGqKmtjdkxklrl/UYwDxGjfHpVpl5PBQGBXEd+CIZrSQ7lzoV+pn7
Y2GKj5UTxak3db41bZHHRDXzLgCrKu6GlMSolzaau6qPJeuqh+Z2nioTOcTL/aJ5umlKD+I0m4dN
ka1jtLg6TfIBJkDP5Rwt/dLuVRvUwMtkE45VMO2YcaFKCyj+oAkB59NUgQLhQ3vBqqmNHC116Gle
7P0839jW9XvaUaCVKTT/jrC3QC2De5DC79aib/ZywDrsUX0haa3CwNv2mM1SJ4yDskj5gk9rN7xF
XZuGKLXF0c1mSFjRRrgl5mq1kD6bWbVjHW2iQBb9UdC+ipjt7LZedRaTsm8TLme/LcjiwlIUdmez
PI9zZz/MmUF7PrJownTed82SHcGt0ZE0gu5G4ZbQVro7dLN2mynfdSozt8ugrmewJ5J0bYbLKi3Z
hjZAslyTJqaxpopQF7aBk9u5kmsIVdefq2pKhAjzOM29fC9T2Uck5XviZbErcFvceyzmiHRNiEQ/
3dQNAzuj9mMSdIImKTTIs5jqMlwH6kPvi2Yb5Coi1gY3pR2CqKG5eYsxrHBgbh0g61IcZO2Go4PX
NTZlA9qywOV8Ce04ycAAOcNbkiTMV5XteXnfViwL27xfT4I6t1WO6zCYlmrrB9clA7dvoVPsxi5V
564MKaqXO0bMfV2n7qKbw4YgcaVrl180c7Vh7WiuP32MTTiswh3JBHjGm/q2692urTMoZtX1cQdc
8SjYQ0cnHZIgNyfFQIfgdH6cx1pEs5/K8zAMH6ol1R8aXYfrMsdN7SAfgsV5S/yxXIVI2opfpUv5
xmXN8JCW1XVWK7cNuoVEM7yut+v9uF+QnU+2HNpk8GSKfOqyQ80aE2qAxrhSTbojGSzzzGUs1GLo
dgOu7Slrch52pVRxyuZ8j6ppJ8s8OPdt3+8MeJFRW0M7UaAQLwdf3mXEPKjajO9MUwFEYwvWFsVP
pvXq0BhXb8sqJ9cLFuBA1QBQxZjd1Ga98HpO46FdzYW0a8xzU/yUjbmNJFDAa8+qetfjttpT6D+X
uiQiAgIWrmmn9qLmTeiQDcKs5e1hVc+T3QEOMDLU0EZyAZ4S4nvky1u52OzSBksVz6WR8ZjpPiSG
6x0xxl3jNvKeZxuLZpOITJ0K30y3JdhvoWUPjPr2Ck8131Q1GcN6IhjcrSC40aN86Fm+C9o2B7VO
XGiKuonW0aXHYQyiXFXyMGI7XzQqux6I2ZHZle98gFMoRpfvKpM/AMGdLuniCmhryB7LwYCaXHBx
1UwVuGjuyMxMzxBUuc04D+uA8lsh0juh1qsmt/klSYu9YGBeTWwIEjB7ikgvrNxbFIBMSZsMEtXU
e94W3XGaNEnGmBsEg0g8RkIat/FZO8fKgxekVM8j2mIVErjRcQ1aFU/sYQjqHMTFVQPgtufa/jTI
cTiKzg7xAo5ZRK1DsUQmvxunMQGCE7F5Qddu6O6zhk8h4IY+l2DklSHTFoeLGfvrwMhjMJU8zJsZ
X0zY3mDmzX4smzjoajhpWrIQJI/b2KYxcUAJNNzBJK7rpv2IeBHi3NJ9g/Bj5U26GShKT1LVSQrv
Dp+GuTURvKfS3E5yuh+75oSRGq+funHs3nTZoWJrd9/koYIVsilR699+ogFUHQD1+K4a1NuBOXmn
fBU1vUzPQspjuuIaDKKZX7WSRrKlIFACsgFmd4InGh/sM/1b9BA2pZgfel6HKs8vcAAT0yhbHqu1
78K6z2Jw29arlA73BZsDEEssO5Hc7NeCrpHBysZg84P57wErUO/Wt2p611TjjZqGK7HQ9Fqh+W6Z
dXZjwJUKYctnCF3nslMDbk0qqkto/FNicADEf+VnS1SxbZqh286a0UTmeRX2REJb6ebyxtl12Nm2
cSG0L5aAWFnDlNfDwaHiPRjn864X5jJzU7lXy2L3WY3er0Ffb9pglYelrMJWB0tiFosvRZG9HyWo
uEAjfx8E07lwvIgybcddFozZIaUqC3nambMC+1258mYJmiBey2XZBwr7JI2xx+1tXU9XAepkH+Ns
/gjaloXMiM2kLdrVdr5H0wjLhOIlHCQ7uLa+12rcpqgB9CvS+qDr+a8fC+f1oYXW9g/+lnuvlujT
dakqZBn+3SE+O/Pbv3665afLP93309e0tODT/+3730b/bIx/cPjFk70M89OQQmc6nmdIvgHrfGEJ
mh3Ow4J/XEZGfu4Hfa34jXWzv9V2PeTClxeAZwNu0JED0sfGznLfI5JHdTXG5cCzY4FEvmHzKnZ1
Xr7p0mSGyT60Nh0j62cQh4Wut1CH9GKCt1lDnvP+ci5hywGYEOqKN6yx9t74Nqqs/+gRLh+8AknC
BbQJ1W07LcIiHdyZ5ykQhayaomxlUDulqMNmADrQdm2iKm53RkBFDFUX0oChG1W6M8PCxKYXMsmk
L8+LWVkk88FtMB3wSS0UcJUChYdOVm3LYWBxSkedSHUJL332WzvleNe5VER+EGnoM9hZA3pZv0W+
iJj0MHPpojd9sSy7gRdH6FxR0zY2ZHU67aiL82cKM/uq3TQYhdXIs9Piy1OqdLYbfDAca/wAbzHM
p4yiIERzpjbBKHauEsPF1CgQorR7M+Q6AV/lVOXjLbao2Y39/dqx4EzWJt8vRXcxdAa22EZWxKWl
NiJF0W2HJlBhBcL3jvt01wZ4eu8LYAd4GUM++v5+gNbYIOf2Q9EN8VB4e0GAwQKK3ii5ZHGmBrxf
TWAjvDqfhVUdlKeC5U3c9SpNql5epJlO73mRJi2qRMRtjvfO8SrJF5qAGdVuMzSouOfizBQ/i9G7
60VeEZyqCPHFbIleums8PFSrssnSoW5L1nZvSJ2de2vZvlh9LLqhjlbD06u+AlWMfMU31qQljDDY
Tda0V9PcZR9ZML1biH+bBXK8tW0HQq278qAvL6b3TonhOJKB7ICu3YKzH2xdqbLN2FTJomd3piUB
BefqjRl9tZtLwGDY+8zvRYgMPyGHyreVzrPIq8neOMWqRJT6YlrZnLhS+Ltegy2UT2QOP32lvaQH
IIxZSMpanRoHNpFKR/Ch/XLO37gA55cN+Ay7YmruMZvBTJ7zfG/SkRxBAweXw3g9Wb4JtFi3FvY1
303gEl+vzVUwIHoup5SeZamasGpafHB1fcaWB7EnZtwYZemF4+Oj4Eu9zcpWh3lAq6SFZrfFS19A
j0X6QNEyfTAup9tgObXFsB7ztpo2y9LeNCmdwK5ceLxCV9vKdsMXhT+Mqt2sKNsaagX4L8W7roVx
erYS2CznTTz3zocGGXOqWR0keIAyJGl1QYbF7MGlj309+mtZpZtJgEoj5VyebVYnVdtXmz5L+SHI
FDrkQRlmKP1otOYbgvs6LJpxOcwOVBYicKxcwE9K6/xc5jXYRLyEHStUjKHqrLpXvOxjEOywZzlP
fURT4F8Ng42WfkZDYntVXvCmeAe6voiqxc8Pi12uUV9GIhDuXBBaxY2e0WaYgR2NqX1foEDEeAza
Q23a9dL16b23tjj0Ih+3TQm7As9s/W7GJoYdrvl6roFmclXOYNNkQG26armbJf/ZA11OCapu0KLu
OmjQJ9UtdQhrG2+dmnRMZcZOhDXvR8/fs3qedkuHgxO8nZ5t22D8iGkF3ka/zjpcy3WNy153e9hu
AcxhG5Esazkd18JJgLdCHX0HTTzLNAqXuW2OHO34FHVgANo0UDv4LwcwCurMfq7xAXbl7U2Omi70
nQIcC9qwHT/CSzn5HWkLdOHZtPUqvy6Koj/5svPbdc1jCvvE8bz0zdageTqhZTctarhAtDKXrhAr
CM18SaZMVgmSs0s0r+xdX9BQMVFvZ9OM+4zSNizbVT2WhF04sKAUKvMHP04+LGpwGURnQNeyIN0x
XI1RO7DTKBt1GjGpdl1VbsfAZrBPwmhYtxjFNAv4JrVmD3uv5TXY9pcGdhYObpTZJUxmFVGxNLvV
lnfrIsaLcczYXSlh1avpVhPjr5ugKg91FzSbiQc6KtBYxivX7eVYpLG2UxACWS5O1di6h8mKJO9o
tatWULYK6+qSKHKsl+JG4VRe1ChngPhiiJGhfbKU7E2JvH0nKxABg0XDbkrLAbDV4kRK2AmAdztI
UnTyPFW8vUt5Z0LgyuV2ELMHvCk5nJvXOwF7oGROE0cRiToOeNTn48aLjm+k8GBKqO7n2VkX1lK5
E6LordHC7A2v6KmoA5T0gOEmUjWnu9KZ5sYjxgFWAVvttHZb+n8ZObPlxnFsaz8RTnAAB9z8Fxw0
S5Y8Z94wcioQ4AyQIMGnP0vOrq7s7O5Tf0SGI2XJMi0JwN5rfWuH3LzI7dSpBw82+a2idZvFSxec
CGk/B3FT7eispkz76ilEa5wOvXSOzJoiQetzxZ7RHeOmHQ6ryGEd+UfbjFUaVP373DA4ueuit9XS
lHDSev9l8gyEaKgHCRtGmtYOc1J8xEg2VkGXmpaXe9e0nxxU3beB2z4r/c269jpXUtJdV7EqKSUK
CicqTyEKs9Tx2mjT1TXbs5alzlKM59Wt5wQBqDgNp7behs6yLWAIbZjLru4YeDtHR18IVct+XUEU
YOeCBmflkQ9tn0ndfp8W9qK4MjnMwuZqJj8J9Ep2hio/lXH1B1fLukGVngrmOAfHaJnOtCapmecX
Isr5ICevuMEgKkrKd607RXlNnWI7t86EhSFecGO9hi37ogZhcoEFfjK7QUV6x/2ozho60VRF05yJ
eNHYHgcoQ13t7BsinkbT9xuvc29tvciDYH2qavSSfsudXTXVYtcTefOLsExWExyilninIGzaLfWH
IA8a5+YrVTwPvLmh4kNBY5z2C6nbT390AnIGMczZqzFwkn6ZRbIGtAESFt7CYdiGqPqvavbN1pWQ
xD6+mGIg2/t7OpOgTiPRDns1UOAcHZXbwuevOHx0svql97kk6ray2Wzhr4+5X7RV7gjGr4EwduNw
jcZdhlBw1qh6W3AIcTdIEC9wzv680H05NZBw23b6FBJ0nNa6cJ+jYO9zLveNnsetBwjiuW3a7yL8
rLlxvoVrlXV3BcGHNJSu4SK3NmZTMsJIf55bCEAec25T7K2ZcCdvI9fxi63j8p0DxGJhfVqhi7zZ
BuZiXWVqXlb4GdNFdoHd16M/nKxussFV7Q5sCYRNxcgTqfs/QF0oVCuyhlNLsDECKj72Xqi34xKU
2EOZOhkovYo4R2y6iT/S6mE2XpC2kfqCvQ7d2FPrSni83Vw9yBicBoTmE186u5nxd/UDRDjbD/PZ
6fwlC905yLDS3WNHUtYW0+fKKT0Ib5B9SgIh0rVL9DjFTeK6g30oumjI8PRpq+Px4Mky61F9psU0
LegmcRzy5nFg06PsV/tp0KnDR4b3wWm/qsE9Ar3zc9WwOdNtEVz7svIOC2zBj1s/v4WnJt4AhMZo
vummgb27Dn1HB+D5Pdt1nVvs3Vm+tHERncdFOUlQOX6qTX3/SAlapHVVLUcKf7hIe6ETwFrroa7X
4kjnuDiG9y8fN2PL+l3J/NPHLTcu4q2r69viDMokHi/CE9EtT/qy5nvD2JKqvvU3jgLNUEwjg9w/
1UfgYxcUs85JkdlLlSNpTkQbJnVYTGd4MySpaAhzSMziGoYcilewpLWIxHWuHRXDi1u8LPDDEF3r
XEJTnNBwFWV8s/AK8tpwN6ODF920HeOb9Is6XVpcaLXGZ1m3/oPonRleGELXFczYFxk5bFcRUqTQ
nrH+jV0O7aRSGXYT4K86viG+lsQa5V/LSrUd23hIXRWDZ6giFM+9r/ex4509M0A9ClvnCv9XJ45e
+82oIMUAWKo+DW7zOLkL23uae4/B2iT0LtTD2v1OWZvWuM4s6tv3gAa5Y6b+MBQmTny/fCdsRLkA
6XETiKDdmEl/W6tIbyF7twc5JNXGbYfgFaZNJqTfnUyD0pxMarx35i3okMEAsDLjjrgdxLc2NyUa
f8vXL/1SJkXFwdhEHsg2W3YJHDm6axqyFVFTXutuTG3gX0XvV9eC78uFk+tQVjHwDN+eqANDFipf
kQfUznlkw5sEH5cGc1ftUV/5m4HE+mHomZMDPXywc/WKAqLOY93se+kHOVwDdSwjx9lTHILbTs3l
lbtoPZd+Bh01EGc7G7zwqh9MKshC80D69Xbp3ToHsuceAKqLtJCk22LrfSX1YBNJAS1AjwisnZNp
5mimKv6VtN7R9cmBSOY/KOu9zc1Yo+Equ1esAloObea4bnssevePmGI1TGIDXsM5DKtvUIHWF1cU
3Yl5pNuZwPgJpO45YRDuXqpm+MptZS+q7F6gGKkc0pe305ZH59j5CnPBzyUrxIVg1exYGDUH4nQq
mWw3pGgy2TMv/YcVV6K9VRxXFss8os20nafhpWQ49MalcJPK8CFl4CqzmidVOcuzpirpOnnUFaoc
OJNgsIIlm2TZpWQtaMaVIDnrBBr85eWjSYggRWxpOD0CwCHQ4AtUAXH4VVTTACxxjhJ3rec96CNY
aqQ4uU1hzpB7N+PighyU03rpRZgRzXnqVZHzFKOubx0RnaS3xDu1pH0h/4Cvxp6DUYJOHCBl0UDc
y7jK2Yxk/TwuerxpeBOIhdLbOKjzEs+vmrr+CQxOd2psUCeT8N7Bx/mPdrcQoAdUrPzI44gnYWNd
QAwsuoxqODirqI8YVlDmxVKrdFC6PnnzgP2EAzet2LgcNYDUwq+i8wT2EZBAnU96XXOsrs+rcZuH
sOLtQ1WuQU582aS06ebzxxdvWI+VHf1DezcM15o/6k4SwHEzVA3S5GUVNc8wbm3idyEsY39qUFEC
j1M2AJtYdG7eiibeMLIu4DVW/K9R8Vth8Pf5xnMvfRVUr7JEWXb/PumNOI0mkGnh0/gN+2ybh+g/
PTjI26adqjcXG3viLv56ru43lfBSuwbmOR588YhC4SgXHOP40HvHuKbPNh7eOg8Gd89B2Ai9JGTp
wvd2rHa6DKMf4E0eiPTZu0HJlkm6yAfoK+v+TnFvvaDABhV44aYYAdVAY/rWwzpLPW+IDvWg/VPL
Qxhl9foIGCw8BujC8pYN7rW6L1LS9/YBHaPecBrOF68uxbbgOD1ZJ4NtJdvcbebwQKzg28bG8mGy
Nc37iU0PrgSHXaoBq9GZX82EXm+Jx+KbaN1MxdKHIh10mzDQe2+B7RevcfhUs9CDXj7XB6nm8Klo
7LibV72m6zDbK3PNpuyD5lJ11Tdl3RiarzvAvhYVrATBXkB8TScac9TzsqJZ1/k4xmR/ah3DvhEj
X/oI1oMMSrrHK/giAjbcmlYvN/hmzyXr9NkEQ53QuJqvYT1MCdad2S2jzuPZ05+dIkOJaU7xKNCt
AY5O1CyXx4igIaHz8o69vEh604fX2gCzxGn0vShbefz4YipyCEoLsa+KPzt9D/W/GorLYPiyAz9b
JTO6ylvQb2DV+lfOpk8tSte9qof5YbVdArSoxiG8tFvbz8sj6fjnegDDJ9pIZlZp58swVNvBDAM+
copsCRSrqYQBqRWV+7Du5bmkwbwZ4HZdlcHwkzDercbGx48vsWjFT5jqH0GM60/c52eI4Bv8ZCV4
+Y+hKP+8+f+euwb/PiZy/PXN+0yVv26d/xzG8n8+avuju2dZ9O8Pul/NP58LF/OPq7tnMf7lRv57
LuS/JD9+znb5L3f+f8dCQOT+k838u1jIb5EQ/OifkRDX+58oCOIQpybFsJbA/yUSEv0PWlYf2Q9E
fihUz39GQnz8EKIgQRx5qFUi/x6H+DMS8pEWQdQL0ysghjIMhfnzD/2XdxN5mH/c/pdIyG+0I0hS
imen+CUIksMC/Q1DrmzZRv7U++e+1VlBUO7C2XP3dcdRLXtfZhvpMw+oANXj75UrSOYEC98UC3ZQ
AEDTOdqjzjtVPYlfETlpM2Cnr3IGY/rLq/ufLvQ3GA0XGgaBjyuMwnsQ43cA3DeFiGg1L2dAtlPq
gz5JVYAyt1B6zX3R+Hu6KLFxR5+j5nKabVH/TZSB/tslUDemNEJLG0aoZD7u/yU+E9bNMqpurM+B
0ALe0vxMJsjKCthORHznonQDk3PQJqOkkjmk1Y23zvGt4/K1Ana9iaNFbDQh2eDzYrdY3wLOLdgW
JvaD7Zc0nmB9B5puiUNltkpqEk4d+W1ZnvseDlm8htiuHJQtbl+orSjtNQSRdQymqbzMYbwpnULd
cHA+DRzbdTCeOy9ajp47v//f78a/fWpApyLkBLbSRZCa/U5YWuPqpQ2i5iwaheO0IUNOJQB8OYY/
ICPLLZPwWlkG5Vlt/+9f7f7770YMB2vJwdrwfMRy/pVKhNPpDjXcgFMfCmBk3Zi1gzPfVnXn2I1/
FCs507m2OzrBtJGKe9tmdL84c1zCmIVUDzgK1XpdpsQ4coPjydvu1rjr/+5C/+3jglAmunOsfES+
cLl3lvuXjwu41HqktIpOKli33sTLbbdAzOxtBednCD2o49KDQkfUxq3I8xrXw99dwr8FvgL8ZgTK
EHbHEme/Z5dKAfU8qpflhJFTYj965KbbGk08IV9WZsZTz1AlrUjJKA+2FdTafcRx6I3ciV8LeK9W
mYchnpbd37yHv3Ps0CVo5EeI13vMR9Th99W8LmtTF2FvTqWYyr2wRhydtm5y1PMqj4ZhzV05uXlQ
6veidMJ9BTUh6af+mwuZEDJ9SE62cgaIfGMm5cZpQJo4ekoqfyVHJleAlT2qWjcKzZE38ITNutT5
B8w/gB1fAZzupSq/zC56uPqtCYb+IpomkW0jM9oX9Xfr19PGkjEDBVoeynYPfcsmYLCgFDpBooLS
P87EezJ4U88ow2mGIFQ6Ub+9RT0ACrgG5YZ9s4Lqd6AOEkEv+ywDAqMAZhJ0pebR1Lb7EnMLLtE3
6AGbZieGljxYpDboBMefEC8Vcg43VFmTdZUok1lXwbH2S71pDO8PlsF4on5Ps6H1YNUV4/Aogrnf
g1J/L7GLn1bCQ1h4ALqkH+uNnpsaPIEnTpYb1HJVd3H4MapdCBPYvpK2XIHgWc87LhODoRGFdlc4
EAEmPpDdslTxgS8mBK3qDmntB8teo5btmYjQVKG+FpWuNmhGaGJC+mNiY7F16BQlkbEOzKYwgmHE
PweOaS+M229aWMQruvDS+HQ8G9V+g1uKd4uEwalldEzKcnGwfgezlSZy0+XuVbhiUhtjGgg3YQc6
pPe7A+nBITOmv053p8P4dXWOlwr49kyPodOxywrAdaX9is/KNO07f3qZrHI2YSn9EwxblQ/Bg6Je
/xqXxXVQtswbia15JuG0bXT1XYOMRy3mt9u5RMamDaentsC5iDfKReJmbh9a2r8va/2wIOdyU2P9
N4s5+PfFHPgYzOO5HrY+n4a/bXz4xPXNzCdkLdZ63IauRQvT16mkRORgkAvwTTBB+vPaFNNmmWC2
tLIuNxUd5sfK7R7XMmw+gZj0M88ub8XQ0gTOV5cbGTs70C5eloRqsacgRnKRGYAmqoDryCfHuVYL
kWk/CD9del3mrhDQ5CZo56OD2nO+v/GFGHfiXsWrYlEPqIaPLj5mSKagMZOFvA3DoYlc+NIBXtFe
cDcZVAUSE9J+5loAm6q+C8eOD/Cdq5MPk/YSlsPrCqXY0dL7m5cz/i3d49zDsDhBkBSgIeav+L9l
3qJummPfDO6pxJCwZLQMTjBIjSac2asBYH4m8tENivAwjs1bWwXhre1N2qiCHatlKI/+e+d17Art
O4sgI1fGvuFkub8kEUjQtasPoKufuHLnA/d6qB51ALBqvFOSyL9Mvf1qaCD3/dpGgPyhDuIdqXdd
VJTHCFAgFJ3wyUYQ6s5KwZUQMGz7hXqb2h+3faDtgUsYUrU/12cOf+Raxg08/GYEtFrfzbUgG3m/
piFovstY80Pp+U8R918HvU7nhhp1diELZyEx+qtg+zis1890ZBu/m94wp6N/K/pqQQQl4JkAm/Q5
vsdgvElMCRXz50GJrBH2E7Dq6ABbUCZUh20GiWFfeIxtOxhlKCA18nYxLTcr0d+c+6bbGTSCfUSe
pDJy/zfHCoZN/GtkAW8qAIeYejGGIaJQ+z1G7MYTLRULzcn1c2CSLGvvpMtfXybhAGX563YEPv/n
3XXTMZv+dU9xx2a4xJeP7/33u62/gGT57eEfN3//wV+e45f/fvyOvx7/8UO/XOYvj/y46z89/D99
7+Mvs60at8iT6ceijf0UeDAiGz0HG4cxmot66qYqqcYKwnlrDvCYPbTx8gX8h04WpHPOfVjXuemA
YErKl6tXlWnNca56oS8OlavQQUdje/WhO8R0TuC9wf+ZywOs6eaLBzM1xTEZX83yh2V0OjvY33lH
tgEZYfDZCWve99iDkHzOXC2LFPvfgJzgxM+t4EDDRs/LCI+gq7ktckQF6DivFXHmjhKpBFm8j/Vc
78CvJ6oX4uxZ+i5BYWxaa7eirVYKB139iKUD7T8YZn3A1qiBnU0vbtHsFzVErx3vTxLl+iYcUFKP
CtteAGIl1dOMGGkVHpyG+081HKarKJcmY6Lsb7OA5MajFqrWaPnVSnmQDMcK8vNT1k3Ez3DgehsV
FvWtmm1mtFkvRSNSCI3k1M+BcykgBwA39vY4pb7oNGwaCxVcyq26I8H9HA7b1u9vjagbmDYLrLzB
G/JZFu6hs7XOo1auuY7jz6h1vQzuvZcTp5o3xdwgQjRBnqmmGzKgkByV6ydTZ6Nt0Y7D3bjMBBqJ
J73QwzSHWzFPKXo+swF0uuQ9Dbp9A22zczzn2PdVvQ9Fg/YPfY8F/KLoSxXAfplZBASX+yrrmnpB
GiByt/Gwq3xQF6roviDWDfxo3OGtKA5BHbzzptfAOUGmiSl44+36FDT0VVaeOIuVlsexI/DySeQc
+IyTnvcRIKQKSiuQZZtyD/SMRX+RUxV86UzEtqXnKIQsywypAf3grRpU74PHZv82xi34VyOhdnIG
xcpyskFhSxJfLNiWAfHsK84P2iUGsZ11PDROn0x0pSeki6sUrczbGIbBzsb8yjyEI8reSZZ5OWAg
LdtpsXRpS0bv2pPn2p7mZZm+IkcF12d9ZKovH/0iMHmrJieZyGQ30oGiDtCP4YWpkZBQAYRmR3+n
bYkjTkZLGmApsEkFDzDVvriQUbcja+ALRdQcmmaE7O8i/1EvRMHTLJ0zdaY/fE9hXYzVctU+gCFv
qSmqlTJO1hLVElp2/9RgWgFM20GlZoQX1pWNf8DnGtxYTNsLD91kbhC5jLGTnnpBX4GGloeoBkmB
4i1I8PrIbAY7u5sXsNDG7xq0qGo6ofn+XnvNMfCi8kESsWw9Pi1JAQI+6WHTf+Zh+W0paJfbBuUq
VP2LbDXg87l8GX3fT+0P+Oj6HM3rlFrhZZNbDVvgo9hZKsAPCCKgnQ+w7hHN8zfVBFBJeb5JdD8F
t7tlIQ2HhhlABkclEaXIP8IIR8juyPwoMUUIcRJhnY6AnZP0qxfURdoVRRp60ZoXXORj13m5x4Pp
GCwiYYHyDkXYTNjdUDf2Kjiicd9MndcfZY0RCr6ar1G4ggHsArbH4jS50wCdE6Y+1/08pmEw4hPE
nOq6zvNOFBLn8SiPzGuu4aQgGSPWWSYI4tSdXDeLjdYtBXd/8Rpzjsj0gnRKt8MLT5MVfhzY0I5k
ckCaNiawTWskn8ER1JgmUKhsntW+dk31VuPtzny/qs8GfPvS870biLfQJc1jV6Of4QjnEri7UGhY
Cko0emSSDEnfhAftASZGVsFLRtBdF1/7bG8X+wo3E5uPKyoo/XOdA3QIMkDgqB6E+0n4Azkjmp/Y
1UkVyXjdDdeyBkdOq0tDyjXpUVxKfBKaAPsONjaG0ie+A1iePKGROdEW61kbOu8aBYsuaNSj9FeV
kn5I4wBplRn4/NPQk2NAZXMoCEJzo/Nd8hpDHNZRnDXL17JEGLaaddogKXfDXILzpCwgAebbLa3c
YL/WPYhjFj+OC9cHsfD2VqCjlLUYT5b5KSvj4oyVUpxH471jraa4i235Pf8e1/WlW5vpZRninM9K
PIKlQGzUkfbyAytL34A6iXSpijd3qXTWVl6Z97p6L/DRQDB+iTdmHTYIk5tNUC/1FknUg5pcsjeL
q06kH+NNJ+er66JIb4s1AkpHZ6y1kIk8NBHSvVHrX1h79lsXMTql2nO4YBQLFcNpKubw0qEyz9rg
VUvuZLEKnRuM2zRCq/WZDN0fzWjGS6MXoFaASVC7VQVLQ6wsPa/hzcXFpdDR6kPrFTKpOJUPBmdn
gohEt2cMBCY8gfGo3YEmsWJmX3TtrtG0f4TTSbYFoyVIGj9pO5xhbeSiRS7M0WXaRQvBX/AbgcON
oZe6BJiEsTZKWU3UAXN4EapzzIwxKW2dMNAHILwAvACtwScxWA+RIeOXhg5RorUzHOjgdAnvpwK5
1wpm/kh1+qmzMGpaCPegekU6miXADvHMYIg8wHD75A/DddD01kWY2NHmhEbwWnV8QJb9xTblksB9
ewOl9e5J52lpljc5u09gl8qEF96eVUNSVsVT62HgQVFgTc5voagQG4o3sRV+hpQP6P9aJJ3TD/DH
S3GnK7DGXPdJ0QKNn1yPctZfiiVKQiNPOEHjjS7uGNukdqOK4g1wvS8FQhIpaVYIQj2Giqg9NJID
qplno9T31j51K9uFQ5V2nflGTfBNIgxEMA2B6mnPAGGBUr+u6/yjc2H9FoWzG8ExhLzEIm/8s+h6
LEDDgPjptUs5ulWwgTrVL1RWt4JI79M6ooehJHqfkRjIJn+dzzPhCPVOX9FVBoN9nxZ+QLezRH6c
aBjlcMVWBIeWCMZ2JDZl0SgA6HV/QD95cmjfJpPC+h+Mr5LaAQmpfIQb0GJtSmIeI1biaHdCJ29X
86lY+6y15DaNBgkmV1s8E8FxXZeJ43Zm04bt0aorUKqt64FlD74IxVFI6iMkoWckLbJCO2FarupV
FXDuR1IteEuGXNiIpqW1QxJPzlO799ryuVgmBDS9q8+DM+yyKo+0eMbUFrRhyM1I2M8wJsuLw8wf
EMffwgnMzTrOCS0BKvAeLMo43ZOCZAOliIF6gzsmXcAV2JB5cS4QFUVUMkiM8tpUwoDO7GoOU3jW
BRy8Wt2mBcm9XtxGk7tl8xTqeUjLfnrvmbxIUIn+wi+DePZWOJfE/dSt0U6EIG87LXbK8h91NQL9
7qvXNSagnY3bYlVgLk03nzgqISTIX7WuclH0B4hTIp0dfQJVeAlqvGELcUXG9PziE5Wvwn2WxmNJ
N0DjWeC89V6Baka86qK4aivGJFBhgiE4W67ZefamxMZthk30e888kYo+EkgmhQnk16NuCrYR9fi9
mKe9dJFHGEQBEx0ZO6yy+ttSbUZgrFnrLT/CAVH4KN7z1kejHRqL5dZ/oTjadz4X+2pq8JIM01k4
PDiszrLp8TSYJrB+5dDfxmZ1jqg81yH5+O/HFwC1zhFISkTSj//S++2Pe4K6m7aQ08DgPawaKEzy
8QBWy+Ifj/24DWTBPX78T/3zf0W72sPafG/LaBk2H3f+9tif93z8RCzxOVwaZz8QYn999M9fOpmW
oTi5Pzf+mte6H4vNx8/98uQf9/68sNVWmwhNzf7jF0oZoqOxHs1sXPx52R+P/uVpf/6gREofPIaQ
P1+Hv64XCv2ff/vPX/nXX8xKqTZgsL/99a1f/rDfX6kAAO+O0nXrfLwHf/3MIkORTsTqHOSiOjar
futVa3dwYKKLCsMLn81zHVrwP/pOruiRPSrwbOkwDVfZ9BiW1Xns1rlEp4C24gxZX5LEa48Pi12C
PEY+c1uHiGT2ffSJ9zM9Y6cqEhM032Lrs5PyyuMsmvLBkeKzGMHcYpd+1KgNLnEIfFXQHmxK98OL
i/6ImsY9ciueZ/2GBKtGHEkVaL6afJgh/GJKjniIa+SphrASn5UWaIwQ9jjAwU8bW6P58cy+Wudd
F6v4uUEQzSmbEfhqpXd61SxpqSO23HNljqQikiKEI35HxA4Kqn32w4s0DE+uuE2jVgAQY82DkkdD
62KLOOU9xChfbQUpjqzuyxJgTA7pG2yuBon+AgexO+AYhGMoENRDLDtYa7DhIrSXoVFBrqtiyFjY
igMP5dmJRPOwdM5pVCCXhQeZEAlzkvQYVHycZKXSWJRH7QQzduKG5Xpmjw35vqLTR6W3gmaqkfsN
WpB9sh+HLPTdy9hThSQmzoK+1zcSIcUNjR4XXgGoiZxmzYBfiqi4RnbG1I2wCbMyqPgJ2ALJp/tA
iBjDmtB0mSqJQJ8jfOWCz6m/EmvfWt0AtFI0L4S0h2mwp59RGI+VmxKMHjIeyM9LEGv9uHFmWyBc
WuxnuHEbj1DMmlhXyLQWSFts41MVrsfYNV8Zd/gGiXB6VNbZIQEab0PbI7Jl8KYC5OtyaIDyoe3G
ZwcYHUAQspxWhTk1EFbh1DB0hI25lKVhJ1syse1jhFAspm1sUSiXF2JmvrWr4AmDxLBByTgeuCuX
LXIMyJKvHksJ9zVg1OnJsuE00qa5QJbqtsWCmQEOnzCJT3wfK697oRozJNrV8bPBFnNetwR52mkI
XhC3HB8wuIxhHAbpM4Pg3z2ISpDq7jAQR0QYaBIFq87rASPUZoJRJkPzY4bMg9bK9c+NLt/6CJUG
UebiL2N7qGgwphPmTmXOCPTTu2D+SX0ZS3gEMyCR1mV2s/C7FUwIu83TdVmZm/C4VCcOnVuUegSj
jUT04KxDXglA0LqKx4R47n26h1T7XrSfYlAMqDKfWqSSc0m7BenxzGXtsmnQad9ogFgsBoPMW4vR
cecOcL9epvFUIwARlgyx4zZaLv59VgdSokdO5HSE7zMea0PfZAMNS81ddBgQVzg4HRwZiQIbR6j8
ynoJplbzFrNoYvfQAJzdhc3NWIYc0KRp7hath5lE3mceLBh40ZT00PDTstTksy76KZ9aDJVi7r0S
xTzEVKFLQHapaDBXYQXSPpsEo+y66+is9VZFakwxAKl5AsIl8q7gOU4wAbZdOZ8sr06dqdCu+uj0
B5IOco3e9ehWGHTCT0ONgTpLE68vNrRj3gUzUkLNUh6JaGZ02nCGgDDlUvwve+ex5TiSbdkvwlvQ
YkpCUDqF65hghYQyaI2vfxvM7MqsqFpV3fMeJNPJcCfdIcyuOGffGzZBuk3sD75RyMRVeTceMSu+
D9yPe7sghiOsewGIcyS8gbpj5OO5tRVX1B29+dQCXBKB9LKHSNvMjWWdmYxTBDhgs1/S0Iwea8Nd
b9OjNZfai87NuGnsZP4a9dp9RN5fj6N20MpEOe+apXCOskUVyM7gr8Eg0QIzq8Sm1ReE0izPDvHy
oeU8X8A0vQl9/prMavFZ5nK4oZYiPARW7MTmgBtdbVGDOl2ybaJaBO3cf7Igx5/GqO3i2tzJpll8
2Ln5o058p1bFxxROvjXHURCm5cSaLcn7NuyuKY2JVUA9unpmm25fzNNZJj+kh7/rcHFgZTGQc77K
mO5+dAa1NNnKn4eo+JHVMvHQooXPUBkF9mAFpxzy4BzIy2uSOTMeyrnY8ku9to7T+9jb2gPN51uN
6Ow81DNuPH7J06zl7SbE7Et3EXe5QRe+0udDt1hXI80QSjvilzloss8iqqJNmnJ4YpI4yWHxXPVF
i11Ms3bM/jkWOZ5ahUrcFTjW1mwWmYBz68CF20al7pyw/EdsgYYaKBEOZcSpzYEWykXEdDLzVlTX
ROsyL3eG6Zpp3aYQxeTCXuhuqyPV6xMjc61ZnWlB8zmm3G1xGBM/k8DsBDS8fb0sL00bp65prlLV
IV5JSeppNqlyc8Hq135edkuP+7voZCpjhgeqJPJEHHUeG42fLVnkxk1a7gA6LBtLUUs3i2irksDz
YTmpgGmIzpPNJb1KobiIQuXlqr+oxsUshuqzd3xkymGEYd3sF93PygafGW7IXdiQr3HyAjp6BxkH
6RW7w2Ypqu6pqMQHhUVjp1NB2Za6eYnluPPzJgawMDaLS7ffgL9SFfsYwo9raZTK0H/120pO5ZfG
KN5uI13EXVHO8ibPSrqQlDNYB+b5RCMyrTTxRlvS2QtNBf4oXWlfT5vpu7PX8ZN78+h0+2XiJ8op
VA/GuBDWz/PR6ZMfGjUsWxVny+7P0xSZO7g0T01FCyxFQu0uRUlyGVZ7QxGpJ2MacLEJRherFgUL
gvGMCEjaKYp5lbLBYikq0jNo2WmXV8b7+l9dGOWNhAv71RLlQbXqU8NUdjCCF2+WPFunMHOOSyYk
NMTZVdP7j3Zx6uc4ka9TH37J82R6rVhzFRW1fKlDaxsFhwgS7JPSfxmQ9iJHb5QAI9svGA7xzVpI
Ypr+ptgAS2hVzoewXGq3tkaCALmN3xbC/K0eyjate56OZfveDlX0klPRkcx4vGWFQiYRmsW+Lxc2
XJyLvsTOcpJJ8thmlmMvlquhCccnk+n2ZZpFGxzR+olu+vCG+Fo/wlPN9kUzY5IETdjaxueoY3W0
ENjeJKidGMOyaxmrEXVl++rEeXJ7dJz+vzruD2j8979P9fq7xI0RVn9rzf2LOO4fMyh+PgR7K3z4
8RN/auJs838sVcERYCPgUcF5IvH5BybZ/h8NcYgtmwZTzVCJ/N9o4hT9f2iM66YDYBmKMFq2/xdN
nPEvwh0NXZGJyssEp0CJ5jfuY6MNuBGozZ/LvNIoAuruIIvunvdTd89awsTGusaWPp11K5n/eDD/
8ZWmUWEzukjajssQzBlx/5J8jyWQqKqJonYRFHtwz9Y+LlvxNurhK3VUL+vs3tkAf1LPhmLRDVGT
kup80z1TFx2vuW64U2U5G0zoYBfXTwsrwCOLQIm/4FkXYGt/gjnYg0quvlhJezCLmo06bnLXmK04
6KntUyNd2os5ADgtp6TAvcXTuJ/+q1bvX9qwq7wHZTJdAhvw/O+9dawiIs465D2JuTqaZwrFlwLu
m9vHCNM7eCTnGgjQZtQsNCZyl1/DLFueWIfszYCwHW9tEmcH7CZG69s/1DD+xmpewHahoO7o+UAM
i4UkipVVBUZ1VAbshLRVwa7dl5vKSikh6YN1zBIEt31Ya+8Y7yWghssGCZ/4kJIL0sbqs6CdyI4H
GTHP68pLDdypKhECnEBVuQ0DkCMBsQEkTlwfuxoZclvOGMvabterhnRa6IFf51ibrjKUSgoC6oKG
iabDXAJ9wDJ6i7p5CpDZDIdYg4um8fNeMjrHqFdloGMTTbQezs/jK4wd472YgyHHL94hEXvrBKJi
VY2c72OEbdCBkE0TK/ca+hOUx9npKpEaF9IvH+P6cizaufSjgTLkqod/PIyEiI2WOpdSp9vbDZR3
Eg7+sV1SLMpVMn8Zomif1q9SWNk/dbvfst0mCYKStZwzKr8W0V5tlFBfRUdiVw+z8jYkCZGrOY3/
BTr4r7feKspYxx1SDfw3F47K3JaOZEQ5aUul0mTAKEcSpMXPEJiw2S4CBXyfjjiLneQolaH8TZso
HwhcRwcHEMkGz/XwomiRch2QjDyeUWiqXZ30wI3iAgGlDNzvVQzqpyJb6byRxTxtdDFQ0SxzmDDE
cElq/sRkiF67gSbQLat4nhgVodGrZjYD8B1HoXI9qK9pbQ/7sTaULTglYLiI5ZMDLjPHJteGkJIY
1fcR7o+1XSTeIret0jX1Yt6G9FCgIuTKSbHe/rbW/huprPX73YdRnPjvQXI2FVUxf1u/Mk2gY9KM
6s+7TwlN414oIzjyMNTPi5CrsxrnpduVunqO047+XaeFi08PV7730oQPOFHywApz5f54zfo2tUl3
7wRrWLoUF7mOOEOqdbYapbkZBA1XhcZvi684/gp6O9+rg6nSJybW09MSt12RDo9e40ujyx9IWwSL
AA2PGLvNddSpRljNDYFvc2NgIxjhbuHNCuxtG0GZP8ny78uSsaIq6X3QEvmI8kb3xDikVzmzWxJe
c7pO09Ls1Rk7POKX6r1PheHGNBd3WWFuR4Skb5AZN72RJN8kveixOUf5SbV04pVoOAupnHFRdz+j
dZ1x1nXm8VVpDz9LNZr35Vj9Nz3xb+fpgUZnIICmOcRuPP6mQFLoZujSpCqQ+Jqakvf8qYNk+GVZ
KW0/JGewHVEc4lt+ljpzoubcWXjxnMrn7FfvcHMRf4UJSOzULt+7Rtqr9VbFDXUZge090yFQ3K4t
Ld/Qy0syKzJ41y4+5pZUQGLVn9H2lnvDJBvRws86KuklJPX8BGF6OsSRnlO93Jm2ET7hr1wuj4fY
LtMT0vSdtXaqzKw3/4syVF/15v/EHNVWLLZt25aBSJQv/lk0WyQx3iE+65iIH+CVEkhP8rAVZJdu
bZcmyThcqkeXEJokurdBafxRp9uolEsZsHpor0YZv8dosa/cgWgrRV+dBSTDd5goeF1+dI4NFa8V
JZ0SI5qorQ/l2e4hEC6qubyS4mCUhuh6UMq8vpZcc0CSM/P77HxaZKnfDJOuuNTilZEaWlSJ7Ixn
UXLTaGQO3/IexRPe4i9VZape04zDQTNK5yZJNIjH1pi+qflCOf6/4Vp1zAK/HziLS4jkh1mx6NrW
oOZvauOCdNIs0rk7KnqJBjFUWQzbCSd7JDrlGyxSGjka0vOynuLnJtNh1SRIBDHhtfdZ1cKtpYPy
roFa3B1Lfx9hptNbbuqnOUsqF2WA85onur2xQTNvF8McWUi0EtgeKF2UljT3bG15yeuZgp1E2a9h
y/SM3gCqO8mZV0cdEMWim04IG9gnm/SUrSdl6O1N3GHApwJCX0BvNW/RYbH0qhl++8/roorV4rdD
5Bg6bgsUBtDVjd/XRVB6xdAWY33EyZX5dGJHuC/mCc+e9E5WU4JyQUqjjua4qaccqU/J1pItPXan
g6bL2Y9m6qtt2MgYYSPaugosJh+J1Cu8qcBuNAq+jZ6Vh5loZNmi+pf9//wX6P/mL2BvRDkOc1lX
HHvVxv/tJIMYFgQiVX60ZeK+vLPAGQ31vctV9TVcYILqaX0XEEeZNtI9Ccd+oWI9f0F6Ermix27Q
mFzOTTotNzTzYgNkYvmqR1a5UbqmuDmFECDDrMpdaD8qfUHbT6uf1ATHmpoV178eCFnsba5Ulhcr
Rs7q72qNLD39EVBa7avSOuHemePanbO4CzIr1J5iiy6akUMrR23NmISuf/3Ph0f7zRqgMJVy3fBs
R2X5WNOBfz48dQgYGdY0huFxVFAwTJReZy0OBHz7zWCCWmbRcJWFshsCBUpkvQZfIWobHMOIuzs6
tG9oUpttX6bdi1SEhVtKhu0uY5tfMiPdlRiDf6iq+Ux9fP4qjZBb1TyWP4pE0JJzkOUWAH0pMHKf
Nan+sVjIf/gktGZVmd8USsi9ap0UJ9Jei5xNa32mxjJnbx1b8Z8Pxzr66Z+ud8T/TP9gJBcLAodG
X//9b1eLZOpCc+a2PpgQpydw4Un0NOtuDqngXsXjprXnWKHYmmV+aY82avmmfFqW5peKiRMrm9Dw
eU9N0OMeuIuiJwV6cEzBU9t2BYpXM3/kC8KioY+/U12yQZFK8+sg9OK/XPj/MqCCP8W0SO1Q6hLQ
qOZvq5skz5wlragOYT8qtyr5Osra8jkVzUVr+yRopsZ4jpJJOupARTZZjaqJmlO0heFQ9NvFVivc
c8BX2tw6m3NoWBQJiXT/8wFndKO87tl/37/IaZnwDDNb5RbDokz++vdj3iYUX0rcowHU2Y2YkMMY
zutoUl9DPrmaZbtzXz7bSeXXibJrLHR6C4XqhHZ6Jp4Glf4LhvdaSfxOLilSV2dA6zvNFhvgDM+N
VnnAtsZWPfKjpw7fajz1T0mDZbHtv5Sx9nqJlfYrmu8L/v99rHbndLTPucKK2p1UZjeYNEQ/R6rc
ZWY+CfhCYR35aWF/dLpCqJUESx4F3RAGMeXaLjwVtXJW6ovBdtJI2iHrRh/5rp/QPFGH8RBbr1qW
b2edNUMZXhaVSTINbUxM9puZ4TdkYpvFXNxGsy5iKIJM07yVNjVmP530M7U/8/lVS1zge712FOEe
qFk0oXDYTs9Wtk2/U2ClkQQUNkQnMNQrN5c/Fptustbsfo32uIkJ1OMQ8lbmxS1imMukv0lOoCC3
c77J0nPYpJvePmrDAeym28ZU37aZ4Qp916JrrVzLCOyx3ITTsLGYdaHZndtuk3LepRMnKyapmlR/
WqT3oc72qzFLzuR9pfMJ7TFWkTIt8s2E5FUlwjNK7R6a5ctgaGcFHFWlo3XR91FGV3/ukW/CbWLL
2zHyIpCt9taK5YBykTxV35eJ9aJj8RiYYQSyh8xu3Ii29avh2NI9M6wvkSRdY7XwrfyjgogllAWj
VQ/kVHcrsA2txZLeC/tZpkcHp9DQ1F2TaVt8f0gIJPWpp0yeZMkmXFqCuxmQ3IdTwgTeC51quvKF
7Q1KUkwjZ235bBQ8gFV0bZu3DD55DEWhgw5rxbxZMn5EDIWxlwvMTpxW4SmGSBC9RYt2iuIE0HU2
/hI9lQ4HP3sE+sjWN1LkeAJQg+pRdJQ2emnxaYtrNiFBQX+cZy6X6Bi+tRHkVGzZxmHSX43qMg1b
wgj1Feu9pn9FaOYmmASk+QeWfa4Oy0d2sclSg1YURH/lo6e/uvTPg4ZBX9jYaDxwRLn+0jWf2fSa
OkB/v7TmdeheBs2138ZI+ADyjPyWSLEPLrfrKASA8jlITrOFZauqkHFe9YXMIsxd6ryBah1roaP3
2C+h3wPY5WAK0pzw0/wso4OuXYXyyX5BL6v8MiAmLoOxRRCBakhxtkbbEDcxjEA35vV3CXNUDlYM
USHZa6JgrUC2FS9ulTm8OVguAwGRXNEfbREztFcpUYNqfJOz8AnG39b+qWIJmDIqrwZiU6YHPFKx
0PFSwCWRluyY3nXg//yJDCsqCi/uYQQ6OyRfQaF3HjUtr134rsRTNRnUgO4aot8TLG2p4wTZoAcd
geQoT3uNyz8LKVelt3Jt76E01RUDOEfhTS34VCBDpdPvJSF71uCg3YYeQpfbYuABVG+ijX2bVk92
oVzN0NzXSEziZji1nXoYVkJ8pz8DeQnmXA/WpH2EZC2EvF1v7UgCcJlGWxP12DKeFN1fpTpT7a2Y
dOmSx7em96JqW5WHEjyzxsStYMEg1gaLvGlQTsqbiE4yd8Vyip0vI3QEMb+p2fdEUQ4mJLeiqTwm
ewWGJrmDTve7i84TI7/iEP1sQ4Qz54PlVdx0x0nQpufveoM4NbitEoafhZEH4JtVVxtnujlz9xPb
nfRCGKv4LDNiNAAE1jmRd2wi6pZ7lK7dhi0qCxwEbv5Swbmhu9Xg7ULGK/R9PSi9ayzNtwy99zVR
zPHZmcZ9nZKCpXTWt9WgA5JxUAUhb4dv1+j3itEgmzaU91OyWHupsEtU8rG8w6BCDdNJXoWl95fa
cvYaE7aUQa4/crue0KilWdCUDpTcBn6hJg2flKIUanYXvJiQbMCtbxNbCuLaCNTBaT46YuW9oySO
24gGKreJBmqucYTKeYHcxYAEuH5bZQ8wUaUUQvX6NEIws82TlipLB6xxsCY2mPmYqjF4MdSop7wk
1rTS8Q1TRX4rp3pwCd6c/YSe8kMnqh7b0Xyd7GU5l6POPBnasR8jY7XcSQUFRk3vaZKV6d5C3pnj
jt5KP0y+lnBVtEP054OWDjTr8/T8eB21HQQ+OYqQPS+tagX2bBAPtVMgz9VeH/TqkEbpzN0J28T4
xzs1RrapVZUj1mZfaBLKni2FihvaFIGaPpXhJmdfS3X68zMfP/h4eLz219PHr/XXazN8jTziBu/0
shQbOjRUk5lgsI2kUMLoDJ/6EBlrkpHn5BugXcplazXauk0Wtvv4J1p85eHxEGNnlL3HlwWyHNC0
rTki4qCjiE+ioIIogFcl2pMpFUHdy77o6UML8Ja6hj/yZvLmOa6sASzVBLVcMeJNp0w+MTbZB63u
EH9kw+yoCk50w70fdU+jqrGxtm5a1NuePiPNLcQa414u1L2kfvYoHFLlPIK16CXlKUcyHvZo0Pug
n9UgjL+kKoWITvcHIcAhysgRdV+P55ey1vYjFgqjUDZLU7FwOjBAlgNjLYK6iNF8sWA4YO7nJijb
7MA0Pmq0TcDB3IH6BQIUrMtVqVteLTNJgLlHJqrxNMnOKlz4luEtdnya1cQftNQrU5NFsPWlTg8s
KQ2gM7kR9XdcF2eZqrBEn5kClMess0Dn/hXQbXBc0Is0AkXPgjxVAinUg6oCZbpd4E9HlfmFYRBH
IBe+09duNYAsShlxt0j7smYEBxygODGvFZJcc8IQbq7y92lL7HuZnf4wQDvPpQLtvwbRs/lak3Y1
zbvo2afC5Q1bzjdDvPZWh9TOPlltGww2v4eqXGIJI3hCY9js91H5NNFq76AUrievH2xXYuEbcnUn
pdJpRGCdtmw3SFdmy/LV+WWA5J4brUuvwENX4GPK8eZB9ZQo9ByYXVUlbcMh2zGC4cC9fwEwgcI6
+3BSlKxFt1OKNmBaWxwZgeOwI9NxGHNf/Mzk7mBxzzLII4jbIUhCGaU/3JlG9QFWBfK0jVc+11ju
k1VoyoIGU88DpEIwCTUW3NIYG1ypG8lwAlFU3sr66xwsh/lpkQmH8BKp6mcJVjA1Fp+83tV77Cq2
shqVvH4YYP7BXJsPEgoKg1Ez82y7jBB0yv6gYtc2wyGwctl3wM4YJWvzx6jY1xoh88AZjuQykLgX
hDahSEqfFX7BUeYW6lo/xSkx9YGKEERKM2QV9gkao28xoA1iM9NsACSpsH35s7HmeoX9JhNhKIxF
cfrCs3STvZ65GXnimh3DaNZo1R59xQYyrk3H0oR9ldXb3Jp2TX8FJesXqeN2DusD8bfR9q4qkITG
6jakfV6R840SeS/prIMTJkTjI6UNhYygySOPGXQcvWxvZrClcesSvzi1HEjqfHKQQXIAmPqZHJsa
lhX2MROgmIpaviS4J0Ld618goMBoxHeKXqVmobQM5ZXMCB59dwxlxe9tADyZ7C2jfFimyTcR7c/N
YaxgyaqDW/dfHAYtkiC7M1xlB5LkLMfPZBQfconyqYxfc5rSY3UxwyIY9Ia7vXzF1ehSbNrJenmO
AGnjVw2s8bmsk12vFS6shiCXpKChWxYl807VS0J41OodtXxcxQlSgCbc4ineMnqMnhP9Ypap1lhB
Wfs6lgOIigdsIYgVR2+Ys4OtRfeyq05G9y4hC0vHp1bN/bXfoy+Wj2GK2Mkg8LEPSp+iZp4Jeswt
FsUdmz3OpflE6ekFAhMir+owlG/mVOyxKN2jZfouTETgfXLMnfrKGRqs3O9Dwy0LbV8Z4V6jhcTZ
PMaNdWugKwVjplzjLIL4N3FaG9CGGSxX080ZXDKgQJQZUlMWDKBpYQRVOyq+rqozUyaTdss6pS/x
a9bfyJF8yWaFqZgukehermBUIUDKQTrAO2rsdi9YAlPrRivAU2rpa+2ETERjVoMU7lW99U3B/V9y
HlmbMaVtgUr1y0ag5FaFfkC0EdZfaZt81o1+KEEB98js57BgLzkIiKlsL96Et8ycj7Y0siK2gQUO
b5nCjSQ+NC6QlRzaWlheUr+xZrjl2qWYL/Chfo7jM3DCK9nqRm+L+xwb+8TeT6YWtMu11jPGtcJx
1Ed/SdD+yN/kxtzN7bR36MCUzDykgOAZnRHUJRRGu3Ule2BtupuQUwE6HfJq3NNndjEr3w2r2szq
CbSqF+8Slc6DTufAD2mZhM1ITOw3+rCrwiiIci5gGiS2Xn1p1pmIqsdZ3wqzIt1W/Gks3SaEqCTF
SJBghBeWp5XM64HZiWaB1lRFqlqLszPFpw6ypqprp8mJmdCDdowi/zDEr9mkPcc6wUqoVTt9pCPz
NBN46NQbzFTa1Xn6Qjx402v9nukU6UUP4fpuaerFkMUGPDRKMJvxPI6vdl/kCJ8s43hGD7UyvzFG
Crt5db6F4y0lDVWMoElfQvVYisCW27OcMGaOGTNyUr5KVn5vlQpmI/ILFOEsyPtEtg96lzMc0Pox
WNEnpGevldND3MS+ECXCKMbq1f1hrTUIhmtWToc+ll8m1s8M/bwX/Xic2ueKlUPyCiwcFURHIGjb
YUDBKoxd+6xL7b40QTVLuH1QoBmjuKPBo64x7vvY8phD+GK2n0q6Kn7mvdqVe1meqYB0ftICt7U6
D8fPwUBSkueIbcgtGXk5h8mli4s3RL5P1NZ9aaDfoNoY9pbDlEMyHXb59FkiOlaWcodqaWcwh0mR
hR9bppcJATSduTram3hp0MFUiKxA4xaQikHPoi6OytcFSdI0psfKSM4TEM7chr01ZjvANudUsZ8y
PrpZpieFJCfJme9j7Agm3SFm+xRUSAp1R5nmiWHOd1qwexi490qarlWH3VaOd9Z9Cbd6kZ2l0MJp
htRMrkKPwu+hQFGvzwlXnhNUzHiErEt6Lr3AWDzHkrKrmGdkR8XOgG82huGLpNhvYDuu9HhwUJkX
VIJMSUspIDMMKlknqXa3PHfOuRbvFq0DfA+DTol2NuZVISnXas2XQSuExnIVarerrfkpUorXOVxu
WbqctHwjpO5qpfoLGoCTwPtTCvx+I1lQzQ1GoQpQRe+Y+9GK7v04nxO7PNkqxq7mZA/mYZJwhpTK
Tg7rV4bNvNnhdwF6OmqpBkTtRTHdYRqDXJ6OooA6b03HmqtgZLwhbpot+mP2/fmdOXa7THSbMC8+
q9R4Z3rqDY3iawsqobWJvdaVMpGZZDbt5lL+ZKV8c4jqjDp0AcO7Jo0EJ2w/zSW8RlG/VzpQhIx5
QiCY1eVN7hh5HP8SxYj+MXtaqv7aFmWQDMQVcXVW1NSr6p08QkyK+l3kxM897c+61A8ZbGC50g8I
UO/oZHiX5q2zyie11z168RuR7jtYD2Mt+30a3ezcdrNZPDWSc2gT5dbgSAqRz6flfKJdhx2nuDO8
5gsS/4NJqL9e4nIKeMxEz973njJa977Wj5O2lwY6B8t0NJ0RwKi42pZ5bEkKp+lVZmvsi9oveAeq
hN+XAoNQTS1CDbfSamDtXIXbC+acr1mhn6iQs1N1T79L9G8VPEtbj+6j0e760DoyC6YdoUqbnHm9
Hllm1BRcq+Y61mdja343Vyd62Afs0UdYdFTnYW6CGMAi9D60yQeG72crsgJpTDd0iy6V9SJs42j1
ybnE7thqAjRycR4MC29SyGwyaYe4ekYSak0STHsZnF0waKaHBs1z6imwvk+l6s+j5nW4jhlH6zXZ
cukj+ZpyG0fcpYuGPkI7RzHt1rDYVOiphdnu6Vc997J1ZKyLb2AozCSI1lAHI/O9NJHdxkwL70jx
3xWGK4dTHchE8KotDkJeDpKKChCpWk8iS463TcFUMlsEhzbCZ4x4ThokMkHrQvUjWY50494k7rcR
LLJUR9xXhIASdCOpwzYi6CooB8aYjbNvGeaOGk4B/5stNDF8ZQy9uau5a+I9ua9kKVeLIYF10rOt
9GelLS55xiXcRscZMUipaT+GojvSurlnlCnazNpoIQZi9IKtI18sTXsVQmGdHn8OjMeQZQcdjtj1
mWdMb0LW9yJfLnTMzn0yUIdbTVJxvXNy4SF+v0mL/WpZ1p2W4FUZJX9Wsjvw6HHQdrl4QiC5Gbrs
IKUjiTvV5lzZDRjJqWTiHx29rNKhzxBrtzquwolRi8tdcdILufiTiOKT3k97ufk6JfFpCPXPGaaz
0avfrU7dmTrQ9iE8ZYW+04Yeip+1G5L+OM7GIVXepX7A28gixh9QafQ9egRcactK1R33lVMdLT0/
WmpFv8N2LakOANuwrRWnVLAnYDUAH8jE59tkF59LISFHjRC4RsBZGGOMtsCj3DVNxFu47H/1sEHB
MloU3TTZgIC5+DXLXjITA0GO7lST3K1/gqWIEJe6AvSddoj9Uvsp5b9aBraHssx4xIEAw4BdkPlM
TTcodUgMG4uYbBO2vqL2O4vBFaFsB4B2doqkHrNbrZdf6zja2yD+oY+jTZLdMnnjHjyyQF3Vvt0l
pXJP4FQzcuEJ+TPJ4xMyL+qRuOBCA/QADuVoYnoTNaSCrcgkxGCue+ooO0P5OtXhxcryc9i1p2wk
WMEhscFYGjYUUAqt93NpMjFGxPxmhu72gC8HjaroP0orj2qIY/TUKx4vPp4/6iSPp4+HR+nmr6d9
WwlXEd20YWrCb+Ue6Ix/r/5kjhsyqgWyI1XjUY0pBbQxVQhrzhUCTToBWO8Kygo8VGHZYkTIBxfj
9J+vPb4qchrkf3xjgp1iMyWRTUl9QLySzUtxqCPJzjA3FmQs9sTc2Ko+dElcH+qeepLcNmzNisWF
ihjnoEzNnw9Vagm6so/n1AzWwOr//HtIix5R4rTOla0OupNUh96q+O6/vuXx4uOH/3yfv94CU1q/
aVrB2JP1aDyKP4/DlI8zswSKlBV5/YfS6t41hkkz815TDo+HtNTCjc4OyUxRYCkP1shfJBKBwo9D
h+eSSv97vx60bj1Uj69QihcHxhxVexESaq4Vtscpe3zUXAy1R2fuh9DDlM45I5o2zYBYnCIDx/bx
BoW6HtE/3mt9a9tIv4fM6PXiqOaUwa5HIAdfc/3ExWCw0eNbH189XqsVG9xLuNAKY2RBu77FX9/x
+OrxWop4Yv7jYx4/m7YptmU5e24zjnU3cnpCfT3WXVM1vjQj1xskBkrgCR+qNqjw//Vz5VvUjUK1
C8ZOo+KQbMZfHXlSPteeMww48Q3yAyXQ29rLGaqaKlPQj70HP3ubTfNLPTvfpIo5JJ4Cajq6NCmw
cxPKzvBLsbWrprZkZaNXUhNfDSYShOP5VxfSAVyWvdwzWSft/SjpXIMRJnZ2UCJmtA+pN1fGkRbY
fsmtm9KUF7qzAUNsaYQmjLthM7uWDKyt5BgOV3GGW+3FHUMFta2ibYeWoHo2Yc8jyQe1HPXRIWoZ
brhuQVn2VB7HKtoJiavSWTdF2e0t9Qj94Cmz6hfKKb8MyR/D8ohRZbUIl89ICGAfcd56qKeasWsC
kSZuNzCTFKJjPODW5XiIpAxoxB8bBhGCMNzLObPiWuegS5/hYN60mAh2+LEehiU0PTPPVs4PagZq
dDiSQgaFZvixEOcFo90TGP9s5SaI0yP1tV2qLz4Dbb2+PxkDUaOcuEIKcdpATVJgTxGcgLUn7Yp2
lYGFk9AjQ4RZ1ZnbLTktDu8HQ4WxOZADlMup1zI3XhgLB9kaEGtQKxb3fRromDDQR8E+YALIUPoV
pczOmoNojHHtQ90LaVm1fkkIE/MRg2TsZ9u8pBq9+equWdMLljrQNriVdeYNUH6cF3LbWLnhdjmt
mWMnNA4ShxyHZNb+L13n0dy2sm7RX4Qq5DBlzkHZmqBky27kRmqkX38X6HPvqTd4E5YI0ZIpkkD3
/vZeG/KrqbdPguZXQ4YUN8wLSEYnEyMtm6glhb02lOs2yLhiGNsUKa1sZu+NA2hi2KYMWnUSSpNH
5EDQS4FCmRbFJuLpdYCxZ+MkI5udq703gFQKC8VMiWUavRj+k8EehbzrqreCdTSQvT0ne1TkhZ6b
C4gqFMpnnEV3MSGjHsIFNVFx/h07H272x2otMnss3Id6FXqrJi02bltuOt3clVa71DK1ivG5hRXi
cwntM6/Wep+vY0seK7df4SFaedVdKspfAlLbjE/dSbBvTpYD3PXJw7A6hgufZ0bt4QrYz9E0rb03
kKInsailCpSCu+7DC1PCiDRxmLa3Iqx+xEWwbfhlVBSt48Bb26nzNUmGH7Mj3KfaODQXXpiudCoW
yAmtBJKemr4q5CaP2RetBqkBb4b4mEQXF8kLGoIGMCANmFwSDkzFXKxpIyJk6Mz1SgSk/Wzm4pqD
0TRHYYReqFoKaQcMq+PBi7yfbN6womnbSpRvHsA95YuD0zElKE38ndkyaLWlxsnawAeoqWG2yqIe
t8vKM1fwu1fpNvkek4hxwdkUPlDsaV1GiiHl2Y/SdUIRe0aJNx+eiSnPlMtTLNJVT3OsEv22oPZr
ogOXedzaavn4kPkZep5EcsKRufM1sY0CdEqMmaA35lA+b8xf8G8JnIl1hAJqlfXBCoJDlNB44pOm
o8I+YMzidc5qVAhX4bTCDgs51UuqDUhKCKkQV2g4c3rebdgk0glLLhOKpnc2ZECX6HKrjvC4Mf3W
1c/cUAufX93xZ1PZPrchFcag5RIGIPoqQwkFiLaLk3TppWo3xaTXStYhnlqK8M9Y24vc0FHOHPqX
eE0zACm1NoFtzmldaZehDTuAifJgRKcgHdcNWrHtsIya23bRi7LsjwrLp4Hho1+1O+K8SHjNoWtY
cFtHM8OAgowZ5dmhLIKL8D6sIVpJ2rjdsNyF4ZuT05GM4l4y1Itw5GZcMhxAi2HPzFOzNz6eFenR
YuJpFMyNyyaw8bnTaa11hAfyfcjmpcoCcN7TQYwS5sCvvMftblHBq5rZ27PAY6oqgkoIJ/mRhpOX
CLqLYwLVr3z67Kr1TH0wmpa17jVMnDv0zFtZlc+Nm47IUs2xr4gP+gyLjzNgF678VoQEQAG6AREg
g0l/VwszBu2bk2cYpDtDVcuuxJFe3aDzLsu8WXbApEj8LqkPWgJrWiPScM6VS5//uzuxSKFKa04p
01e0rNlZGgiCnqLPmxNvFlm8B/wtTSa8SMxJe305SrEqvKtiH1oJl9rb5F5xpoehgGygrzrTv1SJ
tQ6mAAnUZhtQ7jKcP0EDkWKkcWnCMw44NDcFCqZx12JnGylzP7Thn6jZR+OzVXbTsvHmAZRzAAD5
5ljtGvjm3uYvHWfD2ifIkJtnYcHf4Qyi1eNHqeJXkrYkreSHkNGn1daHxCv2Rep/MJ5dShLlC3hF
u3lHDPMetc7C9U+rAE/MNi8yYpbGJd1tnWOH2amkZmjQ9kYBJIGkadCdk3h8joLuh0mT4VSzC5IO
jT1sxMsYAXVyoBrqT43mkrPIl7FN9Qe7O+ueGtnFVgkLGxZM3cAOT1s6Y7gtpXEGqfIcGs61DsUP
qWkvPgVT1Na/NEVyUrG3M2O1CXkjhM4m90bSYQqBCjAH59ARAwLOy+dp44TmrR/iYyWnFQLQWhZy
ZcXpJqyGNVvOVYhgLmsul0m09cNT6XPptmmUkIi7RnAcE/0w/xnMcR/p6BU93+bFj02q87D7RvWd
wNm+o2pdsUIQEZaH8hSNXCy65BzY9pnT4fyx3xDq5fRwQwdbWoxUxDDugAldHQaRIk5xZ2n71GwP
FTnCxj2jdb7Wpgly1DsWpXHoaf5RiX9JovBYQxmry2QVUMFdTZ+00h9GmexjU9E8hbgouNpZ/rpG
DicZx0U9YCUJUu6zt4CGkS3IWsqeXVYX7HpUShmq/Ys0EDgtmEXlL+U/j/LmGW85K/Qiw6K21m2c
SPWHa7wY0y3HlwhyURDtW1HCE0Ci9+6y+zPZt2qnRTelfufsv9hrLuyOAi31YvVbiv8Ck/f9vfDe
LA1L0358o2SXC2b9AskjowT4d74Mr/IjHvAaregVpIYq+Gl/Be+cU/KlgXntUl6cZbW3F8MLngAW
GRUvG4P2Z8Wp0l4AMlLMPhYR9Lg/XbeglwPmDP8XbCBJzfWub2+p100M2lL7OPm+uEhKvVdgco0X
lfbPMX11QtMLzjGyfUIqrg7OkGNFdY1mEQvTZZKD3Y5fZC5cQr8L+C6KsAVpEKOKil0bZWr5CIdk
QAN2dcF/iujiSSjlfTdSf3YoM7/Qjlj9qiLFyiu0vH49DoApbUNqB9j5HR+Gdt07AKeqXpxp9VEt
V1MAS7bmsEgtYm+TpCxt0zotGErAht2kHdiiYc790HG9kPY43BzP1tZ0K1bbRKQFZz0teQsm85Tp
aG79FPlrv6PQOOCc9kqz67TmBG2cgoioktSBTyRzcin63402ujszpyUoARJ4jt1ArmJn8lhslfL8
OJYWebML1VRvDXeqTlpEwERW5vhppuW+gYlDNZbxImWd3h++GjMwXh6HUqNcjdST8zFiUK27lVyC
qZOXGF8sV0LtaKJdXh43dpTG6FJYhYyTS2vFqZA1pSqJmChINcbL5IWoKJX9+TjEVJh9bB5fOjnS
nqIh4M4v1OPVYj/J3jXlwy+mcVPNMRqqyfUVMTBBMYM2PCcjWLCceVrsM3N5/MvHTZl8xYZp3QE/
Ul8y6sHGqPz6FHpZc3p85Wj1yR2yC9AOev3mn4wJBZXBUPXa1cvf9OI5z6qtmAbKqCXWbUk6qVhm
z/E9zUmHc9SRyzF5cTslQ/bVkwdThJdZK2VyL6ldgcXImN2zSrFIfFZwXZDz6NrPCAzpbcwUd8qn
LyCOtjtqP0AigBgGXQw4o6c6UcfVSNg7yvPySbfq8FzbMyLJHKz3PGdA3se/cbNQ8ggfHvbbRCVu
fUaRd22UquCuD4azY/vQPLPJgmacTPkv6p+ebNNhEecbGvDD7qDVuUXjMpp9RTCG2DefLK1hwtPM
d4Ox2Jedbt9CL1lCV24uGdrPglVhStGaPX5EVo9u3Vf9iYLX5F3LPoM6Nc9FnXX4YjJ3n6u5g7YX
/VpILzkSKTQM5X5DpzCZ+IZYP0EA8zepKThKjTg6t+6dMpT0JHTtprdNSal7B4LFS5KLDPtmNTRD
vG57HfdMPNww5lt/LCDRNmOY7yEC5sazzRYxWChDl2W+8ho3oe5b+8MghTqCyvqmGOwMhosprkLU
yndeG0Vnv6ij81RR3ZZnDPxJHuXg6NKrVgfOFgJ6f3Tcio73po5/luV1Yq/HkN9M14+3SeVugiHJ
nm3V8SkfgnqRjkV0RmAQ51Q3nU38hOYv4Re4A+wZkshpVKdrWUWfrl2rveXVJLCDvseMhoiWShL2
Kz9IGMwbyc0dOJOFnfXaw6Z/nifejUWp0EBr5DpEjnJtaf+JDHOLlOR9uW0VQsfIrRWcdmbk8ztb
7JLEx17dmNYrGnmf908CfHM+ZeazRCce4tB5qwmoXUQQiEXo9c5bZJqYp7qOSbRdGdvJsHwu1gVj
brsm16KM7kVQY3Y1JepmEPUvLROghTEW5cyq6F5YYd7wGDmXYNS6F9K+PXXoHtVTKu1WbjyER/GU
cgKJFmVSnD0R9V+DYRKqy1X1ahVM0epi4AKUdVwVqaFYBoJ3cKPv9Ekl33J+RzZK729ug8HMKWW6
DM0iwVyQiheaDzjxDp37bbNbQPmOftY1l6mcljWWhqnP9K6PEXKNjCbVIj4XQwUesNGbZxDYuJcx
aLSeQ+ZSOs2VGIdzJi1LKEY1VynS9kqhXrxoMzntbbcY1gGON7RWSq+WtfRwy8zRVTWOGDBwGCsb
LN+YafnNNYTP5A5KQDKHIh43ujDKxcxEWY4+xjCr7tBOeJ2SIJHPfxucPX+RjJnHwDATrJlxN/ug
R86k0Agehkl5FzhdRKmyU/L4zZ7Z0X6jm/IzB0zsmXTc9V7FvKL3eT9aozj3PXUCxkS9sRZQvtO0
EaWwZmHBN8P5UQD1fNzYegE/DlP6Jo/huIRzRBGSanLvJ/NdDr3YTUnTrLt5FqorhncxmOmz2bCi
eOQ5CNJS/teyreZs/lH1jv1ue0KuSpCvVwfqxs7PqKiczwBmG5KTnBzCHl0kj4g9eBeUfUmmaViZ
NRLmI3iVga5g05Fv/Dl79Tj0uOl8Y5flun7ynDA9FLb61VQRq20GtKw04wOd7c/sWsMjwFP2M6iO
4XHU2ASGllIzu7FrF940yBUTFlYl5kBnshZXtHqH2bGeJHGZpGjfM7qWRJQn34myf3TK/fqbM85N
TSxr242egW4OZ8txbq6loufHDSdyQcOcpe1a7Ia7COjHcszSG00VeE4Tn4EALUhPiFVgiFKImlmE
k5DW8Y00R1kSLQ2Q7N3JXrtxxzYnHN1gF9jJiRA8J7jA7RmaPaKYsNCHVeUXgJ3mG6O3kIEccmfl
+M8hoC8EqnrW4az41l421p8OZHsow25+zrCAnvi97oqMTMAQNjR2+Ei1pPs06hI0WmhW217I8ROX
UIV5VNm6Bi4ERsvBCUfyPCCjExw1Tj1kZ53p/hkaA50n893HV0xPNJyW5u7fQ4qoyYqQjz0nCIzT
YCv9pFr7nxvNknIxRF6xgcg4qoXXzP7XwajGQ5MmK7CIxamcbyCB+VtH8++PQ7BP/jn++OqfY+bW
D9L8kBkJ18kio4Wa3URuOdUZh9JcReB0FaNp7reaJN2ShRjDKLBqq7q5phPz4ccNqMuIzUKNgvTf
Q49HePNxyeMfx626aPa9FJjyw4KWbcL/aez098c900LvkBLGZE/r6JPv/sxzs7r67CBHS+Jgmm+4
+tlLqpyMv8fS+REhj+iIla/IZUF9LVlylGbO+q7PvB+xiaCDe6G4uV3hXqsAmGk8f0OozoCFmf92
a83eqkivTt1Y48kbQLDCyD5hzPF2tYncZbCUfGpSQ3/q5wW1X7bdYZqPWZEs5qS7SBlNCuQzjHFs
kyb0T9epspOV9ueoMKyb3Rj+HrskyIAOm7kYzLVopvDeWqwdlZ90ey9imvU4FvlZSZMIRd/zCjY1
Km5qiw+xPn4TtVYUtA7C1OA6lsM5gXJGksDeVHa4Zn2PJoLtfUXBqd8sbfutG4bmpZ9awVyqNcim
pimFsTlXp7jWbo4OcsUIbfUzTqZ7LfT2FUZXvrN/malT79wuM6/16BUI37X9rif+h8c16OA3tVzZ
bVlsRsVeFEeS9UoD4P/uxivwVPnFg2va0s14eeTcAiNYO4aw/gZm9bj4nRio2dMUEqWK8hczY1a3
8NNR43RDJVEyKU7xbKRxU/spdnjTXLCdRjphsfMm7J79km5G2w4fHivYPNyPvC9mvw4g5MyUGySz
BiWTBUNmFdNrToUnKb5FD3fyVwtdms2h/Sd2rGtq98MP/NPTMgDZfS97xZRZJd0hAyV0Du2AX6mS
pzR35bu0kCH9rAiP8Xw3bcJtIWLsw+FUw5BrzVdzuhX0IL88ItvciWzzjdKY8J7lIQ7HIpfUStTR
Wzwm52xWgkKpvEMc68kT1kdA8RY7ckbXeB/8Z0bQXmGNf39YEN5ADvlbdnbVJqIwaG0WRXnRqjrb
9bEbEu/IGTjrerojK19eMtzpazBL8dNUIJxGakKfloEGkbl81jofiqfm9K9lDbT+8WSkf27N0dwr
xXq2HoryvaU/ZTv1abWGm8zTTT+x2pqbdER29XSdhbsLsfdqTGc8WPGyCpjneGYuLxXM8MvjKzDA
jHACLI5J28EXMBXuT7OGhMf1bhe0wXDET2fiGVTVsSpBiVUCS7IepBAi5mN1UJYlODICR3XyLBtR
Hf+98YkU/L1rVBChtRzu3eO7paKpnk2Gvelzo5fbMqHCQM/JyBR9CKZAxubGj/z++LgqCKn1h6qp
T3K+RuhVW5oLbTSu/SDynRM6zrEyeuY+UHrZIZCx9eZjRlmTU9Ht9MULnx+x+raoKVXxjR46/WAc
U+0wshLbmY5bbJWT+u/Km5g5N9FPnx7BivI8NFm5pfLXgh7a5WvZ88jHWydjDLyMNKzVro5sOdlI
J7L758b1s/DoUNFkMzXQ2qXX4PFrSjHiahDAdGWtkOudNijQ5RHW3gLZaslLaer53pnsgvRTnFw6
y9kUpGfuk5E090q340v7fw5NQb33St4RnSsvNrDIO2j/8G55k9jZg8iWj2OPG/7wL+bE2ksr7Gwd
z5undL7xoqrb63OhhVaM1s0JoY9WgX6mqrY/A3QyT7V/6RnEwgHk5nEYeGfHCgSvYYK+M7oyrNdC
L4ctMWSu9XIi+Kpih0xlX/S7SYcFS6CkemZyR3ECgyXDR9oBCjWc6wAFuy/t6Dw03u8sqrJ3plD5
KqWc+qZZc/zCC2PEwfg3gPtkZ3tmfIeNQarKiKHuBy96SgBpCNIrUEfanTQIykQUEgxqVnE3Z6ej
AUmzKSltrmd6Q+k1WL41C9BKngVHrHuSSVdqQY91GARFs1dWnwOrbA7rY2jz6aMZiC2Z6X43TCoh
ARQ/Z6KwQYgUNXuqDkxv4g+vQxotqumF83GPiUz/A5kz+eDfES3WBGg2N4MyNkTWEz9hhr3lDlck
F6th2BS/I/yCFYCudDy6rnXvWowRj3ssfvLtlLlfDxgM2DZkVlI10DpBpEUzveFxrPLIzRU1/G7x
Q6+pdI4i1T0nKupX+kB53ePuBPAam1B0ZzcQQCZ5L6lc3zLA7jD0W+JHmtl3u/XUkxv51TVxrGKR
eX57JG/RMCWBo2MnyPiPP+TjZhy7Ala3Py7SBgH6sQUM4YHMXU4+UxCKWFBn56VyANZxYQ6D9+4M
4V4MUbkbH99AQYIOE0myBSnVN4+vkqqE1BVRlS4r8RG50t157K4OsiJeJMHGn/06/o2d/KXJuvGz
St1oNbUGH7mQGgGMq1QMU/Fx8Xxwd49IOBcBoN9lBRdYlk9ua+i3hr7i1xkf/Lg3OAZeNwVc3+p6
Yw2dCH6I1RU3k9A46Rny39UE1dofO+oFHhdyJxQnM21rGoTqZd6b3s2xI/821N7WHsvm/Dj0uIFD
gle8hKIThoVzqqvpFXWZCFI0UrYwyeggut7fDUnVA02r802k6z0iecqVOs2TN1XActQFVZ4saa+1
bJq7nTMoAJ4XEGgew1Utmugi7ZwyZL107lkAVK2pQu3VslFUjaA3PwukoWSke7U3IcAPsHSMkfIG
J8EbXuaU3Hezd0X2nz39sAvTLdSrm7EyDJuOC5vvwLbOzJ1g+0vdfVlsh7azWSH3gBUJB/79apqP
RfN3xeDY5//3cVIuG7ivO+Im1rtRT08obsV9rBm2iZKov0jtmA1+OZE8n+KVKI3pWebqn6+i/x17
fPffx0m3cQ7SJbn5eMg0/4C/X41d8mTDZ+6K6E/jdVy8dVPv1hS+xeuylulTb4WcKuKq3ajC/oor
2zk+gDBMDZwT48Pn3igZh+NZWqmMhbYk67N7nHJKC0OpCn0LR5dbPpMJm2RdnwMHCRS0jvX6uOvN
d9sZXIDdgSVrGg+rLiQ3EbGD+dAUzzKpMcn1XDE/hPNcK9/ZV3NQT2MRka6GTvZHbRC6WoWUP6/H
B4npcTOgZtdIezLW4NxP8Z+HlkhEuPLSBq8jumTqUq1U6U62BiSw+SvpZSYzQKtozzWEok8INAF2
18R6zgcaJiOg92ftUR3W9x5WNl9dMklFgqN6/aWs6PrQpR9+0Wi7D8PomZGNfG0NcrVl7ITPnGlZ
d0qGpcpPnWOjS+xZnBefo4GmettpuzdzdN+yq5Y74ofWzv0loKxWj7t9xbPu6ta4DOQwn03HOaNf
RyCc6WloRwolOqMbt2VaVz8MM6R5xBhf+9EtTnWAKi/yoPwBBzFYJOAUGQgFxqqCjUghguOeBm+Y
NpNhpAu77dzThFjaLWydjIIuyo3VQvlx5psKYNiilSkRgbIBIFpqaqMyk5I7Oyubq0gHpoJUx1TK
5cTGmRo7eqlTxYM2tv0raNaeuxAmorLVZXg5ZlHaDsm8FLXGdX1WrJ1RsFsNUmbgUTZue4OJwj/K
ng31abCY8sVOwBl3lvt6uJ3rrhlxVi/NtjFXsqffBtZLdeRp0Mb3+LKWdrQ1G82sSL6bMTkGFGR2
RM0Jz85r0St9+zj0uPlXWTatSG3wB4tFyXq7WsRWqgP394iDh61+7L6tACIt4lFXUUzEkccDHjc4
i8eFOaWMCafcPlkM2BgwzihbznhAwrJcUws3n6PS+fxl4PvW6XG/F+wrctzck6+cXaAHl5ZVP5/S
PgOR2+DXQKR31iK14jn0YQPo8erntHkLo1BRHJ8YxY17f0Ushxb1+V465M199HM6e2Rsr7SxQ3iB
0PZXiQcPQLlK4qebZt4WqQgV/vHdWvfhW83f/XvXZMYQZKLb0vVX38lbgcNty2s+//THoUYrl3aW
lNfHvQd9Y35UYg44a+vpLu00uUQGUzFa7KIfAKsBrjbKZscQqI98WME0aW5Dav6EQ+rgDtY7xtaa
zmi8TfesfYvVaI76m111JNIo/uYTNH8X4XvhESggEEp/HBTej3By2ZNp/gvYPnmlUxbl/HHc5R/h
6EO4Fuu/fyStkdn6cf/xH/ZHw8Paj45Q6cT5E6H994GP+41OSYcXayxddff0uHFE+M9X/x6rrWil
Q1zaTJjesBXY+Htqm4WjQbyp+axUvjHggA/xYKLHNHxcRiQGyfxK9+bOUhfxMyi2uoGeTJ/7giTw
W5BOWz82yrWmgmlRTPuhZvkt7Gih2h6LRsNmGaIm3DogUei/9Mz+Yn3J9LOF/RLWR2knm7yZtpiS
mvVUGze6iahmqYlBBUMDE9evLqq07lnpJwsnKk6WEg55x+odjh3Ws3A3C+pYbNji4XEKNOvKpZ/E
Kat3TsJGVn4RrWoovTAZKlXmq0qAt2k09iwriVCCfTcIQ4bX0Z0SN9jleseEigiNjglXBjnOzfSL
pMwTg+SNGVJdwY8kDZjM+gfOdzy3Q9CfcpNcZO4XT06A1UXEztnBU8jLxXwmli37raTbhS46TIRK
n/uvOvguPm3+c5QPpyhBtQj7IFk0+INjTjWLugp+hLLex63xOp9LtnoYrPJWvrsDLCfguHeHt59j
2cs8/dkU4jYIajJ4SROwrlEkCYfruIqYAIrFR+vyee5dtIxx8i5Jr5H9UMBz/YAhKwHYlMhekIRv
U2e8ZEVwZcZGbIQ+QXYN0U+z6j44n1Gcpw13stFym1vGSjG/rmzztxW535r8kGIcF3mlyChWT3VI
yRXBK+S9716q7wqmcFmzsQwmEhH+3HnZGRtXIKdo6b7pEt5MmYBGi/2oZqm9MB3TWlmMuG3sjelM
w6DL12xqFwIshVY4dkPm4VkN/h9UN/lJikfd7Alk8nNYuBc0M5oH0K6qiuBXO8QvVW2+x8Eg1gb8
487DRk1DGgU6uXuDkL2oRJZvLJCESa82ca9f/WS4BoF1zSStIQnlGD5a7Ui6ALMOWQv/jQmcP7Zf
TRf8Lm3HwYhD0pzUl+Hp3jKyGJ8SXlDC+ulrZCFFsamsUSOdnFJ7apT+wgypqXP0dlcN8opk9OVE
uCpxV3KZM8RCDNm3MMEdVa24oY8pXDfVOkq6j9Lx381AQ2FzsiOj5HQR+cneKNuDxpl1neQjPia2
bMPsRytDePFKiVWJFiBLPNR+uRWVK1ae4EI56XTs6deqzGhKHrNtMABE1oeAeEucA5OPoA3D8GW9
cYpDdL66bQkrpLTTN7VzJhMpGDkrbFwrlqLt7F3pTCTN8tYa2UvgxMZ6bKBLILEtHWn7RzH1kIxc
0p1uSqrH4FUrTHxVLtQ/h/e6rLDzDeJ36WxCbNMrrh4lChkFsA0zEZheBz7LJScPNi1N9aT7cbUp
U+pkKRnG5wUoPie0jTOG2HuWgD6glgD6xon/GqefeQKYYsgsW4FFv44OZNXvSe39yijOpnwuOBsD
P7lAUium7wAPGw4LEskRNIQGQX2j8Aov3HptpWwpR5KMJhHmwdiNDmGzodKN5YjVvcqvYSmspfSa
dy2i54+B64x56PEzFp0slpOh/dZc7aPAhCIFnii3PoyIZSCz1eAepVPswaVkK9kKppe5Rh9hYf9w
Us6GmTn+FH5oEUzUaXfJsZUaNNJwobFwI+oaT446MBGIbYx2xeoXYXJKu62VaBgx3JaT6tg8V1n7
zuLpN8HDJy8KKViot77UueITjLcHs2UTVAcr9yf5qKe0TV410lx19wf5kj2W5hhYTQiWJNHKklht
TA3HkhBEf1P6DyNLzuOO5lPVKt301PX0emUu6tjgCUYTKcX0p503X2MAIYRQtaM0jEpG+UkYl/dC
l+EWsY09UM+trL8dLzeWRQ5rnrrOlrOv5+LoTCN/3JhutaKetz0xuvpSHphaPzoW1ZhtxhSrYVe8
dFP6LcqW6bXbvFupRa9PYP0GDOEsCwK5w0haMqh3YpqMc5cPzxElPqC+96K3dgGdgBSgutY68RIY
QaAFdK/mik30FN6dtszCoVjE1KIGKTZA+BWWC6+xcH5rw/iOkx291OAR/tyr3kT033XhNS/UflIs
VgXj9A4/h9ZT/IbwlNqr7BJI/4eyoKow7Luy5DxYnoPLEGLDAuHvxQj5mTIwgI3SG6eDJvAT89sw
MGVFhN3NWS6vkuE1lLiWesF8vEhIcQgcnuC82sC0lr5l4J3oata6k/fLcQdMNXX7qgXR2q9bf5HZ
7XH01Ytyl03KJHGwyteqGAXRqGRreO24dv1Apxwo/uVT773WogVkmA6idrDzlPntN/h1fU5ARJSH
5QivacH1+03z22tt+H9EHtoLVeSQnRy6cNKQ/o4x7G5d1v/pEcp9iijYEuYfLDXeePdQVG/V9xG/
nzHpOhl19dtExVyWlNcOWloufZ2+9DzDyce06YCh/tzH4aXAe5nVOE0NCpjdDs5bPa4Ihf82M61Z
9XQza6W2iVhvZAXhq9ACBMV64NqLdTwAKaqqgk1Z82kzlV+kyniDPJjDH+evNbTqp95QYUQtxqnu
k6tQBIY9uvmw7kEF3dB3RstbadQXo5jItRaI/pn75GmRuhQqLNYjCuwCrBtZZCKzEKAG/PA+JmAH
dBfrHtw62D5AiAiYulNWXEyXoHqSDhOynXrpMETsMWv1lIg2IX1sZZOTBK+RCaIYc5kzBe+8PWGM
WjvTNOmpK5GWklh/T1WcrLBjMoYte/YN+kg+j3IsnZAOnX/Roij8aNF64YBzvvFfUGtWvUOdiJdV
v6IZyVxoAd63ZrokD0DzfMMwZ9piyABEn9bNBZqSz5r3og/Fr74Z6hfhXEBT6QmQm13bIlokufYL
0BUdeQrxbYIoJLmYx5XFHpcmn2XcRgk7h3RjTOV3ESTlzWyp75gSibUGokAjixUD+ZgZMn+8jh60
GPyWG6mvYLCZ1NQuQ8p13Pb9xax4h1ouPQlTGRwxHYHB4KSaZqwDmyA5NKF1yz3Ox36Z7VKM3rGV
b5rSybauEyVwZbDz01z+VONuIYAl0w3R33AxyOxnxpnbdMAnFW6/c2xP3+r19LOJqt+UyQDfY1e8
KANjZiSR/kwjE+E9omMZ+itvZ6BaTeSNR8HFOWr7L7ZzBL9DCHFt47zaPm2ipUnRi0Jfp1zlpUp8
+ij8ijWA+s6wOCzo2qSWGuia0/wYGu27xjQuSqtY2j5EMS+Jr90+DjSu3oPPvqZFT+47euVinwtA
YI4rq4tvbWP9gaaWed0PusZQBZtpE1Cbgk+w5ipPfSR/Xxe9nROEDQnHC8xdwc4mHHN30/gs1DN9
k5fxs6i0rS8gUdA5X0NA85axTnaw64rpQFcpdCPc+pbU7aVRMQWZBN4k3usA63jGONuXQTcxQ5z8
X6C9/PWktRIaHSbaUg/9dTNEn1rcz+7r1RDS3KD13SVPpstYls1a0zAgsNgobdPdlCU/G4jzl8+/
66ZBP2SevA0lqeWiulMl/k1r7qKdvC+nNL5dW7+WZJGIRG/KgVWwM7KtpggXy9ysGAtMGQWVeCo8
MMjZRcgXK0lBFK9J0a3zqPN3Qei/0RaqLVmu3ayWpenklt/RiMBtBjVsEnSOaOP76hAosElGHn45
ORU7vfZnjKdwrTftFXC3nIMLrEipD1lWnde92sRQe+peaUNcA1KGcayqr5LCn1XYne25UmNoFxbe
jy2tmhqzVsTwVODW0XlzWyaTAxOhf2FXaHRmOW40N7zaTc1AgY/WQpuHnK5kPe8AuIvkPSjb4ain
+cmIBJfg/3B1HsuNK1kQ/SJEwFShgC29lUh5aYNQS93w3uPr54Caef1iNgiSIiWKBMrcm3nS6V7h
JWxG34a5FAO2qmTigENAz5kNL72bkZ8Wk1yZTgZiSJtgEFtEr4EsT/ASrbVIKgnEqiTub8Doa/C3
85oVr7T2dl/A+SzAnevuMhtqb9myXVyWifMSrrOGegTOCB+dx1EG/MmipSXRigQjmwKg3BnUSFWF
z0PWurs2BfMcXCM8uvaERzMEXhHXOCq6vcxRKOeSQZYhEj8AJKjGMmkD4RPvOrZl4LlnFw9yWjUC
+Siz8JTrVrWsrW5TRPYxpOx/SHP+Yy2so8OshvRzwuB9huu14z/TTQQtG+MqdfJiNwRyEfiiPiJL
Y7tnsvtVcbbWy0ixh4ZmrLflxiuEBeZHv4+m8DwpU+0ylfYL6nSbimDtM7VM5IgdO+GOZb/Sy2Jv
9ny2jaRYhzaBQF8iQ4zkbPc5MvmaUSx1w9XIuHZlrkahC3uEkA4QMDXFQ/q+c+QSpmBFzXrvjJzJ
skE77gYw21CGqmV16XSIhOx2c/qSbPY49dorIw7ylPrgVCaCW5PVVdrs4FiAaSaTAwDgYMpfBhWi
pd4MFYmP8HltG668nZvvbFCAuSf4efPS26AS0hZtW7Hdb7LPWp+G9Riz8G9TKoeW2JuJdDGiwZIi
mKffJVF5GWTxTWR3nxfuQg8G3C8pnR0NzVdi28YaFCynhUbVfGhIQ2o0E4cTIAZtXp9lfZOsdLiM
hmN/CgawTeeLYzwkS0NW8VbX7Dur0MqDhZC3N3kVRCWbd9QxsAIXipW+C9Hzss62F1Gr9CW0kK2R
YhzoDf/Np5GzalKH2qyevoKIflKduJMtmyE4NNR55dam2rhwY5DCiZvjHNON1yQZ8EZIBHhuNLBn
mFdF0KsISUBLbPlUJBHGa0jRmdJf6C0+lqGTreGz4DCYUC/XFspq/080qrMH0TVoXIsNiqBwxLoO
8myBOc1Avw1pL5zqs2alf5whwiCcssil5vCGEv0eVVa1ZpmqFqZizOSKxNAQBxiT/IBxeOfpnDB5
J37D3diPFS2EYmzoVXAJdx3Mlg4mUs5lv24qi7A33e+X+kDTjcIzbRsTQJlMrhI3RT1IBITK+U5M
Jkpf3deFAOXm7PM58ForUBgOCrvUdJ8J50FlyQmvWgaAGc2RCuBKOS+M9sKmMxXVLe1Ii7PSEO7Z
Q5rhxXeta746PSmbYgpPtBD38VhiaKwFkjDzy/HUV6igWAbaMVQCLqRTIqPP7twOdw2FGS4mBOvY
OODui5Z0P++XQpMGkA7OdG/8LuY/Rwpbs2jC5D3WITsSGtqh5qZEMCXGp6NGvNjeH2l0LudTv49s
9qVdA86RbfwnSb6PfTVuaxRxNFVZpLPX2IrafqmJTyI6S3BNgAd0cSw7VqvtTGHn1CDwCDrqo1Bp
vKzcca/UANE+xZJMvC7Cl+EtDagyKQLaTNXAz84K8+wkIc2ROvFYRv/xtXQ3Glb6cDtE9BO2PopD
8rl5rGanhVeHwOOJtLc9i8tt6oASCoj0RRUHZ9VPO+Mw8R4P5Qh6JpJkn46MpJjnZ87OAF8gCQ5B
Gt+Xetrsmy64z4PUJW4JKeYsLo21L7TubJWYI6iR05Hwoh35ONOyaQaXTaDVoylw05WONR1E3LRy
Lf21UIV2R+QqACfdP+kj5j1Nx5juQv3qRhmvawNPlu/S4jf86oRPeU4uH9t9J9W7XZxA0ryJbPJW
TpEuBqpKezopT0mYfg0UpLpmeDR0q9jBMa5Y6ffBos/CR9IiESvCpJr6YgulhLlsYDFCgfk9Felj
YpVHWRPC3YLbbomXXuQqvddUc+f001unnK2dRHfCBQATVXgnLQczYZwhk2H9yzhVvoVJfgHEtRLJ
i4HG8Txhfbc0K1iMKCyZeVwkWdUhqYHJhvQukgE0mFKQXJxO1SsjwK7Q4TVqlbWsoDNOTsYKu00P
yA/uHC1jM6z75BFSGaoxq3jZDJqiVmcqWDnJq00TPfIwfgTmcF/m+Udhxp8ayeEkbkebehqA+PNO
EMz6hb+lV+ZB8BXWSu8VMpGoW1qqy5ZN7ryWJuZG0wLzmyMKhb1ILS59TJHqH9WgwGhwesM9UOVR
VVOzmf+pVqVyY1Iw84z0mpqRR8M++lURNoFIPakgk/bh25CBujEM1rLgFwVefQurW8hOhngKmjv9
ydGx00aNYLQkIAIpXVKjTJJZSAc8+PAtc80QcIgIoAdUlwcrX4OJ2JqMSSYmkaZoBFbCAN+hDlSc
cCfOT9F9dNiQ46JGOWbYn63nf7I5fgzr9hzn7V3dZ8vcIgItyUBMT0b36gTJB7Fr1aLIqCH0lb83
pf/Y+fU+EuPXRATPquzNO5/JlKGUoHMFk4zsjs7xnyzwkHqmPaWS2USb3Y+99RDF9wQIBIvKY4sc
u+3JygErB/c4WI91KEnKzWj3W79Q3EO2oHa27mjBxTGlIcP85KwHA+p2h7pM9sidhiXQ9bsx3Pqq
9TdUy4tV6ODorBuTVLpgA1vxQBuCymjyVeUTG4HSMtYQyX6PEQUJvWJH4PNFt2klFyK1a4xu4ohc
/NElkw5fCjUT0V37svqFhvKAnFRfdFnu7kzqfplXnw0dJ/nsZXWQ6aPYZhgue/eF1sDG7+uvumCl
HlblifOHmrx/0ir6qkQMvgcTCcZ49BYOZ2rV3hnklzpTiIMv4tOujB6xMAZUvQ+B8zIzd438pRfj
W+nMMewJsvXqNR0PCaBPqskjmmz/7DGy2IH9KKX50uiAXNv6xbe9z+J7HK3HwbNXLKdOwgP/yDXC
1WvBf1XdaQrCyxiJZAP456l0UojVNdYBgqahrkIRw9cJRYGart9cxWScWj6sUqzL317gX0G7Xdqc
8SCbt4eCpoXDlDNUzE4eBAc6YKugQKk422Z8KZ5yOfExNM60lvMJEmGUHErjLWLDvVKtcQX6ohZj
WIE0LzU+COsF4viHeK8qexMOAepYlm8LM+/eZQlSLcYRahwbj/nHpXw78+LYpGJnz/z2KeyN1yF+
bYNvqBdXacbe4hJVYlv7AzRHd3gGj7zPJurC2IgWNeISUYzsOhkPEMBGbAq15kXqzGJBOP4K0JRt
JP3TtTH2p2mESzpKLAHU3RAGsjqqxGdhVeSvqGI54U7l+h6ObSxfCtyRKDjP7Dm7RVtld55W/0HU
tInG+NM2xzsIkh/OpQ7cXWMN9zoF/9LRuGp99t6jo8HNycGtjO1nN4bfVDOJ97OK78lNOWfwreE0
2fnW+DEw0G4nPmOTPfEwfdMjVuwjKERmVrnrrHn/XdO+jVMoi5mXnILwOybbaaVpkJ6FV9HMEaCJ
bIqZGQVeMyMdZiQXdlHoKVjPDaV4TpsmW8jEYgGaqHDt5S4fndXnmzHrwTOVX0bBSjVgnAlGd5f0
0y9CxnEuyXBT++wC0+yupGKOcvJrKJyDkSF6pTIA2xo0Zc63SwkJguTIbhljWfhMbeGuVls4ubHb
I9x3oKrVo0mlibqA61A70ZHI4dtr32QEUxBoYlXHzIRwHSlBbAWsj3WXwAVsx73XtRYzBlZtt6Z3
2Gqvehp8p4wKS9dy31QuWM/XAB5zzL1+F7pLvIFL6EoFlcad1bT3RofRnXqZYgvmJ1tjXZYm5s0K
u3H55c9S04w6Hn4v1N05I3KQmRg7ogOpkm+JCRiA2oCYGTN9wSjoFwjt9lFAURIPXop9YAxZ6bF+
LovAWkNiZDhnKdeY7oEvFovCuZ7jwqp2K4OQwqx1yGS2CjVH4yy4jS3RkSlhWOZoluckX2uh3AfQ
zm9tF3kAJWiE9PLq6nq38r3uQW/zbNOm7rMn+mdko/hJsh4pUXAkyPY+NOgI6OjlWLo0i1iKE7E2
Z0N5K1yiONsnlu4eypptGj6Umv5kWUWA3t599zsWKdAdzlOUnkMqiAsVymsdm49OuyCBOVumePY3
RLbguyO2IA9cARZy+iBpawlblZO1+aKq/Y7R4doHVBoNMghXo2Z/ufk3krO3jAIcW2Ee87SNqKd5
xQrsRM8JD6owMrqBPGQNH5ebPlfkZzLzuvcWNmktJcqxrt50l1DQnCXSspMV2/Kk31mSwr+rR1tq
BwhKZbNypAnsM6aZglTTYEW4DJEorSLTeACI6y5NCPN9k+3tCIyGSzBVlumfEK3gPKtZKc4QZScU
TD1juoZEDi1Z6kKQcUAWyuo3nQi4HLH1pw0DXFigXgJ4Tk1FT7jQRndtY0FgfQUUYFTII9GMRaig
vHU6No9cUBBIAuuXCOp3k73gsQT5kU2IbRxtg++MgQsdnVYyCAvMrDSesBtoj4r4E3QeG6s+5mHz
lkd0mP3BWzaxfJVle66GOYUWp9oiGNKz7MVdayBS9ooSMIpil+aV9bM+HCJ7+KDzte1q2nGUzBMc
hO4Y/kkECahBUPQEmaR3NKRO/tA/9VBMWBjMdKUI/p1uflYUMbQG32+ooCTidV+WGd5xER3pZIWL
iqWw02T0HgrvuRSKLBxQo0ZFd7USGiD9rvjQrfxAce1hrCKGkfIdFDrc8c6/zCTaCQ8erb5xFQ3w
NnDguebBS+vfWqqIXZFnr4/4n4n0lT6s0pT+hxdQfc0K9pwlnpgAyKFtDYsoj/ftID9poTmVew6N
MlnacVkCvujKpQr8X6aTPbO5Ye7VsAEH3RbBXL9UqXsfgWfaOn3/S1FBt/3o4g9DsVfthV7KtJzm
lpbEbEjJoF+bQ//sSXiydj4vt5L6WK0pav1WUArZZRPVZRMpbtOfYeAhdrYEXGmWnD52+eoHETFb
Ulx7Si4Y3j9NZ1i5brtMnG64m2TWLHRz+LJ9El9dm80ywZ4vLMteYpYxtsuOwMX+i/jb7nFQooj2
VHZOHXtTIiBDTYEoI1ATlZfsFyXxu8R6xjbjLx269Av2eH86UZ3MNN02bQ5+1mzUKiiRdsYoFKao
vZdavs2j8GRH+Fgzwr3NJj5Tf/oumIMWlPXxRrxmU+fs2xTioq6nSEl8IgMpP1eUopa5ru2KiMJn
7TBwBLTAXaAePdQsal72sUuQJPTtB1NyiEq5WphMp1OP9KcW1RP1drmTskbCF7cn79ubeueaUs60
myf21jZ2wwcyiWboIgyYlDkwe+yjPsUYiL25M+moZQY1bHB7E9dhH8JissC1gCZwfQVsJYbj39Wv
QkNXlGDopzSbhCcuqxaj3Epw0jh1d1ZpuWEKMjdsyFZzCUnUtI1yvztOAVpOxxqocuvuQx3o+0i2
ya5y22fTLLmqTNYD7EF/o8d/ciYECHbrwx6JmCUaHwVN4nBONBRguleQ1SwHbC7TAPI7vjKiOdCL
gHraV2OzZbuJuGpYVywwWcgGr8Rj2QvdZvEr0Hw2cAMXWRh37K5sQKhB9N65QYaEIPPnDvyH0+Ku
oQpvuc3F5kufkuKVnS+BPVN36CPntz/q/aIhBCOFvLNI8pxk9ZNRj8Q+NwiZHTfZdXgJwpGPcVBO
+BER6r5glGqXccmysumzDWW23CNXY9gRUQ3SpaVW4d91rToxVjFwxh2hIdrRGJOXqIgpjBSvrMza
faL3b3qPegxHuYqPVUHRT3othT3cuh4gwypp4WuDWSN0ekP8MWb2Pp5TaFhzhA4luClj/7NoSm0v
XXdrTr1cJ/6MZW2LKwnjpyrTSeyiigVPhh0xUoeuiflHyCOlWVtPVOPU79whQ6nI7GgdtO21cWp+
GdsstD2JYbWrYkInLCnub8lJewQVDE0m1JBJIDtK9fxhQra47ET6pHfhvvct6qDgVMrptyhBnEbJ
c5PGX21ovjcOF5uTaM9BTVl2aoYP4csP1wTcGvU2tIMR5Vid9wtLJrsvUWmAtrVqlRQmZHLS99KR
eifVd7bXrOjZkrnGVG90tqfs49+pEu1ivX+hTLRQBdeNnzyFU/UxfupVT5FNW0X2Vs+VQc+93rPM
VwRyUT0EcYXM28GgWCJmgzdBi3mtfAx7IEI2PQiQfLyiIXo1fPMrH9unaaJamcnkpXKjp6aucc06
C/YM6RAdeqbpUVd3U5m86wkiJCKYgewNoMiL4hmjAE0AsXWaVGwlaSsTnbbWDtVWjv1RhNbawAKz
BXp50izty7eJ2raYcrg+WTrJHt/kXPnEToqCume/vGorQO8OQP3eAx3rNZCQDBb/kHkRjCTpitbn
pQmLdVXan5ml9qZb/imT/M6p1bCoU9pN7t5gU70sygj+XGxD0aLNWhDdU/rDHl/mhcU1vG8ScnS9
uGc5Aw+qoS6DapniHbNyT6iZqMHkualFl3c6hSmg06i8G0auJQxmVFlDWAv+m4useBEZ1NxdMP2s
nAmzAk297ZjRaGeDLWvw2nuW+Cq0+Du2xfcI0i5scPfYlJqb137A86Ai89po1GjmoIAaHfeCxA36
8sa0SgcE3XYzrpLOtpZNnb6yMoFjhcyQomYLbDwhqjWb3zApTmrAdz65zxA4WLMEExygVHpX5CJh
nePSUs6pEgHMkm0ojHJZDoQV+FgVibs1GHs7A11L9Gk5NXk1oYB0VfUrM2vXVZcR7zZhddDAXAOO
waxIV4al/spoxovZZhC7rP5jivOnkFyRX5jzgh1BbFRtCGtlyCWjFJDtlDEOKnBDQucryYz+jG3I
X/aJe8qT4dXSrbtWt9/zRF8pz/xDqnmDhZU87NpftuhhVobduZ8emOh53WRAOKqzo1sGz5i0MNUz
PyTBl27GPbv6N6Th36ZFcQExzmeajK9DzxqyDpg2HMMnvqAAlgccLE3YdVcCUSDiBpC7L31pPNhC
09mXB9Aa2XV5fg6qyxh0BqvSWMKn4TKg5LXMPWktyQd90UfYc4LWvNngIUBN7NEVaiqGkSYun7sK
I4vBPFfS+ej0TwK59/7k1mvbmu6HhrahHpBni5Qjh7iWbWqixFZ2hDQ/RMoNt+tlCpJio5dDu9Jd
1W7wdn8lHTOSJuh7auy0QgCjkwG4NOiekE+t9IZfSML5VfAPwPyxwr3jUjo2Wc2InVeOOtaK6a0Y
4Fr5JnVzliDfYJ0YHth3DIaFmKhbtUhGllOHQkH3P8laR35ZOr8mg80skLtrV7LKbeW5G+Bv5c3U
UXqiD4QTRHxMlJK9LITTYlNuD2OT9UTzaqdmxTxJI5yIKMxGItbAEKcbWdfDqrbZGMU14DyKelKP
BBk/bOPHkVBds58BKtSmlxW44WVhtl+tpry7SnzkNVV021QJy5LpN6NJc6Z3takHYOqUd0PtT8sP
+Z5bfKY+TejON4hkDxQby2JjZAgUHGAn49w9cGtDP40hK9HEuQaZO+4skbEbHvtiLZsEdLnRb7Gl
VZtSs2Med9Jdw/y8drz4ozN9wkBSjxorYE4Bw+khj7cgtofQnBaeB2jRCS9pU383pZ5j2AY7Parx
xR0gpg+CGlskgMj5WHxbM5j1OkWzo0ULKAKcs84iLEZ9vUT9NFXBa2qh97Y6PSAsRD+xeR+wIkZU
IxNG/zGOaD66J02LjIXbue+NAmKWdMOfxhkpxnJSafgS9IJaJfTRJdwWoOCNtRtKUbInEOHGQOjP
uW3MEy0+hwh8XlbFOSWC9sRuywjyHPHTLJvw8ZUUTXuyoUSZNOrXBXk8m6ovD1Et3hPAHhTiq7MQ
yZ6c1GctolVjWhsCP+cCJ1g5aRr2MjCi+6IBoG1SDPFRz20naBkLfFsMSP5mmJsw6EzpMFUNvlT1
KmxW2HrPttGxzR01cf066rRQEVruZdx4VxPvC2J2yGR2BqDdLeUqM9ARDiPlNSx7ZKIxZkZ8MPlU
BCc813S/gVUsgpipklNoMjz+GT2Ti7SnE6aoOpiFC6opGZ4yQ//OTd3bGg7xGcDQRuZLPrs2ZxE5
keEF+ogEXS2inV2rjuASdgC1xurtaHJKxmGUrUU9lodKQD69HW537aIq5ly8B4c6Mrxpi6a3nCN2
fm7i3KpQqefIeDoMBNjsUKVW3chx8h38mp5k8143OfLE+oRATttEvombdX7odkA6zpZNyKPdIvsX
c1zO30MwB+NEt3Qc8pd32F6X7YwOxQENGPR2a0aE/r2bz6ArC04zM+CQHgqu0Pjnpj7TRsf54KUe
3W+Ml+xSvRS6HQct/N+t211nBqcSI9oAsdtrOfNNkQIPZPHMzduBMAjyPUR+ETMFN56zeSImtwVF
SzJ9517q7dB4WfVzK3XczljfHsRkVyPknZ+UGGbJGxo/0vmiqwK7h0U+/PcgRMimuj9ZaaBh9DG/
3ATAoeIdss0wloqiGAsEF2ikp+kVb8Lu+KqSgbQpOiMizam21ogevZ4mVmWDpDL7ieCA+ZO5/cO3
Wyx1+BCa6F7XJFgDLKGTnwCFO8TYtg8oWje2HI7p/O124rmqEY0FPkq80V4qKy9g+McWWABf0KYh
HBE6/rHX+NT1kOSLv9/M7du6Her5e/MaIh0QHxHh83E7D8JRuOvWEB9RjQ4/O2q/hU8tYuBDso3H
ESnrKs1L+nPsxS3jm4Lob7LrNLzmGF0bfsuktfUB/BS+rnKmPkf/97kI2mek6u5un9XPj+lvM2lJ
l0Vg2Qz04mdIb6VL+HG3m31sArot074mOtH++nmsQ6fz8+P2dtMv7fxwO/TpzH4ubYQFN5pwqBon
5iKbT9j5NJXmpIh4i1/Nmo3nz8n0/+fV7eTy4tTbQLA7MUd65dvtlGw6A+RtDvHFGKIIwVWw9xE4
bG8fqXMj8N4+7OGfS+Pn+vjnblanSFURYdh8rSmogMPtVu5PlO0q+owIIyiJlnV1+Dno7n9v3T4x
ugm0eys6+EHZTIeEhdNhHGJ0TPMhllqDRJAlSYYuhh03UMKuLMNrMx9oK7RLB0LORiiPfeMoiCIs
M+ZJcE3B1R0jvlyzjGhkU9YNS0ojYpgUVkrXvtBDkqc+HA9NalnL1g0a1EzgXqrbgfp+QDv67u/z
DXRqcE2ien97+e0HZuAQD5FRJri96vaDYgybXTSROG2EhnWUlnvxdN+9lMqkTUthOM14iCQ0VDUK
6Kul0u7+9ozAq9yLsNoPZOBzhNL/Xpm2sML9gtF6NJNVQdn5KjXHv9plr68pCTU/j/XG4F81JyPm
pcxNtN7cvR2Iwx2OFvyZ26tur8d6VN+PTBLtP8/6eSoeo6xI27sgDS+OntvHqGzFhWRLjAnYotkn
R+ISzI+N+KDXKU3v1SSSADYOK3EGwur99pS/z7PDIwRI7f72i/qJzTEnwLRG84F+d7iEhTR//sjt
CbhwBCmJExs4fJKMgvw5XRbOVkt8wlMRTKILCNDE67lHrT2014lOXtUikbG8CK09lJNnncb5tYzv
8qKRAbBMMeNub4/dDky/kiUOhYC/jxljlJzm9eAYlt5+KIc/1CLDa6Hi8VIU64G619WBuGkjv7sD
Z2tebHt8jGI9OzZNYF1uD7UjXUFFStRKQ+pxe+j2wwjl+t422QzcHrsdXGus+bL//YhWsufz2VIJ
k3icv0/N+hq6UzHQw5+fcvtBJMmiamzx+vev3x6HabSIK0WIyT/vymXxRUmavvztGeP85tOmqTat
rYEHKlR5gbqcOdK7L+ZD5cCrFSTPdRMGIMfv5cXIlbzojMjL3B5LpIc8Bv5JXmCcDzOplE7Y/Njt
4EKKOM7Z4KAj/p5ekSaTO1u4NNyOPYWpRVy2aq1NQErLjnRI5PLPgx1FxwH1PF1hxAOtoj88sBKF
7d1fmvJRBNNj1bBen9SwwvT3WTexdinnQ1YNwSYwvWAunXuX2w/0nLxlUyHbkehocTQMSXwehm5/
e8rPY5V3LNnzX37uRZpxJefi2JvC3BKXHuwKjaAN7MbTHbKAxZQTPzN3usK8P/mV/GTGeqlrIrY8
tlnREKK8r2mnx3cSLcZi0Ixw5dY9Me/VegqNp6gz3UVe0osdDOe5ML1dDTC19njDjBoLWdkLW6Ek
qd1zjz9pxOnWDP534cJqDAsVrurcXpRk7NSp527CpPn2+nYfGRjGytCrFq0ZVws3T76GmJBRXL2Z
Ofy2y0QHBL73M4uql92Rru4Vn8I1rJ3lh0R/IN7mij4zVMvDxGK94Nec02H65WvkkXLtH0c0HCUm
XW7eDnbj6KzveqUtbzfFfP/2E5nkoIUgPzfx/VQPDBu3J7hJ5P33ubf7hZEYQE15VfXPLS+bxsOU
fpNPQtzY7Yf/99yfn9xe4UQ14fGpvi81Der632f//NEWCjVqmvl389+8JEXjbW6v+9cvv/30541N
gBtUExFXPL8lCpvWohpNsRod739v+/bsf/3anxdGVlOsqiLE+zS/8u/7Nf7+7z9/8u9/7AZRhWXX
/fr70L/+sf//pKQ+OjtBWhhabb6Dv68ZoIMtMd8B0hyHx1LKaAvKXRZiuOZF0T1o4eDu/NFTC9II
ZsauQLIKzy3aW5HRPQi9L64d1Zj5zu2RSFXDtnAC8uRDjJT0qvcq6dAl1Iwg57Frx2OR9xdr3LaE
dbwMtlbdIaYnEDga1INIOooQs0/2KKdqpAsUj5JmaEjV1GIbPlYu0iOev9LE1D3cbvkZ+l26z9ER
fXtFld1tN7ql1Q82OzzKW4Bn2GgYbLsyu3t0UZHO8d5VYmDDKogyNpzeXU5ISbe3V90OWpqt4lrs
nRJCqk383ckUdGdcJQ8y7uKT5FpelIZDEoyU1Lcz9GCBIFCoc4dpXwKduN0jPWGigYDWJKsxqvnA
B+5DGN2bbMwwOc+3tNyP9j39Io/enuPSXmofEsK6HsF7GkQ+zbhCvcWUhwWDqXP8KLz+PUj5552M
Db6uIxctZO0dkYQQBWhW6iXN1Bb3Kml14UC4U2+dabn6S+g66t2x6BPTB07vRGxrVy1z33o6C+9l
4dylZvLiOd74ISJkQLQ3Hl22BcdEmgWVxsK9Q/+AUSnXXijpqms5jeU9L8anklDEYT9AmU1Ob6af
YgPySutVMQKNmggfXC0jETtrZ6itAaPJmf3WGs3Yc54QdUeATEn5pImBV7ZHeTsHkpDWPachxUQs
7/eSVemuoKwH1CfY3N4lRJzlZJpE47TTThs06viUvFDL1lg6Mt17KkAVzE26/uwTTHqwR91fitT4
jmU2Xqj5Dj+HMqYyR2T6th/qP9CwKgu9+qB2SqcEkxGa7U1jC7gc94XSxm2pD/TxlYrA99YN/gSE
QBp6e5doqbu/B22+W/X1Jc2TZTtjzBqAJbhRQloL892q0QVnlDtcgGBSVCiek9QXf3A7PcOkqN9o
gsJvz4pm44UkIuT2FkqDqpfB4GAiJ4z2ZGLfXzQjbVqCe7DdG+zEjp5tecema72fW7H4FWW9dgri
sbBWJTI2Io6M4kHOKDpk3s+Vp7nXkh4LlxCSPq21IXuWg4HNIWJt6XmOhFqDoLaLnPRgpl5/pgBR
46XzNmgGmj1KoeKVDwzuNUGKpmDeLGIBcw35d68l5bW2ii9njINXqIrDCll0dN96CO1kQRvMKoav
EI0DkQQAVgLb3Ii+KCmeA1ztAyqJZk1/QBiYYcKaOsgYt+59b7HPiieWbfp89/YY2JODW5REZUz9
+BEyb4i6ee9dAPcJC7xNzIqKMSUIqJpVBCVhQusJHrr865BU975TOEfhUptMBwHRdh5GypArLJv0
S2JHxbkr/QciBAiG1GlzHUcLqLhFGuw9wcjqQJM43HRQnV60ML/GIWJkaI8eqKH2zRCG/dqKIlsV
pWndV40kfMCPYTuYgGgLrz1V0cAumBbQhlhnYqOtQD46Qe6fcezguRn3mRu8W14yW3qSkWZOKYbb
Y61unY0GxsSGNadz9TXExhID8oC34eRa1K2EdMyD7xALnsyIm8D7Td/FuWsESxQQSQErIaUa+GMU
64XWyEdPVtXaQYq/YW+nTkUQfqH1zg+Y8PKl1AIuaNCIn87gIcek9HG1KhS3bOr9D70H6JB7FoVK
Oz0GBbOibuufJPji/NKC5tqJx2JyOG1FEiM2UXXP7o5vDcsIpl/D3kdW3MyDIuvapns2Ym9k4e98
jaRrEGlqtIhruHrtnER5pqx4f7uix86sdpjPusUwczXNFF5BCo82p1e/GsN5Aad31dWZeQN52lEm
7Tz0SPNdnB/yjl3BvZt46hxqfvHMMM0c07GIVb6+BwTN+8zkYz0p8Wh55R+CijIRG6d65hpICSvb
KLrsXM531Xw30MNhicGCWKLcDu/AJGHqCuP0S2bbuBmrX+OMRg3Q25WG7b6j/r67kWshVS81ILGP
Gh8+JSqdIa3N8j/oV2bxH0L8RSgjaghY1k6e24aboKuNR3eKLeKC/Xbp1QPhYzMtsBiskEK9m3Oa
cjdEc3jUyWIDY87lrRlLQ6+WjpQzMVJX4dbTh2/LsTFeVjV9XmHPKbDM2hA5EiLlexGf7XemtLJa
67yFpaGq/A7IxLBRIYJj+PVD3z2GDUiXQneBgXMvqGl/aj7+557TKKzix5/xPQLGvoex5gPytJv3
UhZnJWIo9DH93yzr+K8585dcj2htbyNweju6PdETPZXRn9EQ0wZq7cS6TiP9D4tQtXWN1fHqW+pU
YlF9IacMa1WKI/d2F2ePtkBdCRUr4sq9DYOlANKZuOY+CnPnjkTddBeMQYq3ojvhRdPfwWW4/BVh
30+JpBdg1TJGTTnJpwzPAz3rudw7ux9s87+3NH8clpj/QLDOCCkHZtKusmlPRGNBk/72IGlVr6Ee
bGPS9XpZtxtDD1j1DoOxDHws1kGmsnVttelThkwYOrD93TvkAhl+YaxRVDSXAr0SShTz+XZPL116
yBttMPTn/9B1HsuNI9G2/SJEJDwwFb03EiVVTRAllRom4T3w9W8B7Hs77uBNGASlrpYoMPPkOXuv
3SVlcrRMOpLZhHGpFXw8nYb7uUMKeBmtYYHma/isS5SaiKTzXWiI4DUSNgGsQ7SOerEx2goZ+Lyj
KhxZ24z+xPyaUeWABbuhvLUycNflQCaIAqawK5JvtbXeMqOL9wbRFOtUYKQpSguCpWXp1/kBcgxR
IjSbUE3xWtBjZHDIap6LMmHo9lZTg3IxRA1OeZVcvKCNiczAmL3qpx+5szIkhjGFFP5G9ar7mO65
Z6y/1gCKsvW/a/mIG8AEmeoEX41OBKo6htldG3tzD/EFb+C8Y3rMHUh0c8sb9FJ3Pf9m86UqYIjW
tguiFFGp4Az5qgf6h2ng7klhL28UILU3W3VoOKFXXoR8VN7IAq7rznoNS7N943/6V6tL79gpRC2H
MnTaeydDMlF8pzrlLi60NFfsN1cj6qEO0+JCmC2aXru5p6nbXTRO5Q/VqO6tOfSX+Q9ce909U8fy
UMTFFWRteG18SanT2vG3F9AZNVL1l2YF+NvcMD34gu8oFQC0hI2DfGoYJCisZmTjtc3B12P1q7Y5
uweK0yLpsNJPL4cj3zuZ3CpllX5W7Pq2QWUg3UTc7Fi9G7qXfLKJuJukiNe6hSosROJIoF21ygyW
2TDND6OZrTvFI3gxa79bC11Q3cK5StOOlLTCN84C+yM9GXyIYVHdB5H+dl0afIgZoEF6mTzDMH6n
9aG+Aa4M3kAvKdOFhffqAtEIPnB8QG1Yv7ZF2lzQ+EToEK5dWcY/RXzzMB39aPwzlNua84BiurSM
brIshfmHHwrCRRKXidN0WVEFgI+omXkV2GDNugAVVrjyaNkjsYcxPs/nshMarsXsBlZ+rpLPnUec
RebL+WHm55N/ifnSKS1Qn2Ch67K3T0ruOvuRKtFHrA7LYnqNbFB2FzbaU1tqeJWkVKAmleRH4kFf
OgMk3BdFeYXLYl/wv3KlN8MjNuz4YNNauDY4P/aqOn7RysRLk5fwqaetbt7vGAYmkARzHChsfHkZ
VQe98B9CpM0x6SaF7rQ1af/38r+vKsGJGuefto/6ezU65U4dmfDkaOropkPXm29DuxcM+iOVcN8w
tI+WMpJkFmpnLWdslc1behXkbJXWkK10gx5YUg7RuxeRDg3zI6ptJKGiCujDIYFozSg762OuUb82
GjUpfe8XmYF1eqLrRIbkvnRES+eAdUpl0PYp26FdorQVO326bH1zS3b3eE/lhXgh+5KanEI4Hw6f
SSevbH05s9nefDU0/aNHjIaDz/9BoV8gCAVLVoVlhiQZ6kk5U8tqCYeiYlbYDnb+KxQSvonefpim
5uyTgKF50qfFqrfrluI3U060zzdAHsqbFRF4X6VrnwS3c1jYEKissaKm4GCIHhXdugH4U8189WQL
JupK6kdvAcsUgTzOGsSoWPQVYV6MQ7iuolwsrImnqCTcd/MbmzUBIllSJxYWFtmln5X9yVaILqHD
9IVwAD2x/VuJvJ//faIo/VdhFsZx/pcGVXykos8O8/pVob7C9huLk5SGj+MezxTBGjVsgrz7jU6Z
VfguwTouUWID8HJK1vWofCtz+cZBnQjf6aXOplVWmDpek+mLfZU38Giwkc5fjRznD0kK8Tr3kanK
iYCYCMQWneraxxEmyYM0r9X8ujkt8pCs3eel75sfgrYBneeGDEkEp/N3OaORrTJAmbQ162Jdhiax
zq3x6QNZ/ZuMHPvVaQMmuatMTeQamLu3oZWY31kjv6NElb+YWNM77MpgGUeDseujEv2I7+JCb9pz
rPFWMBlaG+TO42oDoO72jfvVklcaGfardALnu+3cVaLYKVI40MieFjU/rgIEI6rNT5IccgLDELTS
1qAg7vxNbSkRVsamO07wJ2hRDK5jtAmggwriPuDdgEwDtMiDvQQi63OO9PK37kMLdRpvtlNdXKVB
C18aDh3HrDplObiNQC0cEmhtbT0R5WJQlIFU1TfX6n6RIa+eBhJB3gaIBwvO7N5W2Pl65N6G5ovb
yuq5PWXVW+9CKhzDjejVkxiMklGitzcNjremTvzS/C3kkJ8ZcfpoGittHxd98IrbmBLUGm7zFdgR
/CsO3cyWrJr5JaNwg1ej/8efvsmRYrxWo4Yg+n+Op/wKoFtVFfjvdFodkT+vcxNFcSxzcql0iyIr
86w/NFCZSkyMP2E71kopLRyO0+VQoAdyYKHKJJW/Ajt7a8iB8F984DQUeP+4mf+JP+Q4em5/TGQm
H/3cYYm1qqTeaiw8/EB9nx+suHVOfUGgHKuw91k1X0HYqB+Ughy8+RO7sgi/6ka5tElaPzxNF9si
b9661sJRV6RoFsdYXNIkEIu615eyjs1XCAEmfxF+HF/0CqeYRFuM5N9d8U5B/Oe2A8eydvwaRxiY
hT9W8R0VHAIAgqnrnC0Ph7oM342gWyi1ehqp3FEJEmuD8F8/OTqzCYJ0yS9ClgBrLZiQCmSYjESe
ha2fIlr2YWgJP9y2CaJwOKE2UTp5f/IyMq/qJnfXca/Y51xx6OVo2iMvLWwABmu9Yk+ap6Rsrrif
EBzaPuNfnP3MA1A6yULbUPf2V4Va/dq7rdz2Kak9IteNlec7FBtm07K9K1ucbxPJb2xrse3H9ju3
LA7S/qiBjJ7/T+TJrQzPJ9UirL1gq3O7gYvCK997AcHRepp9wj/JWh2hdFWvE5YCblEzO6t1pzMx
rl+Fmtc7KGDm2skia09nyEAcV1W3VkyMC3OygY6v+FqrFRQyBQaNWd2fDwDfMdVq4IA6oyjXWbQ0
QmIn2jqs7/NDH+cESMp63ARp/OXLpLz7Moa6pOc/YKKeT6ZXfAmxdNRCDzl9Nqw5JGZbgZP0I+u2
meNy/nLgc/g5wwm15FnPPZUV9aUq7ezSyqSGwuWJr47fY0tWKqFqkX+cwbMEaEAXs7QRwkETnkGH
nMjrC6akPRpSCm8VSO9SvYTIy6zWU87P7mmdi3gJxwUtRAuNjHNr0K1Ry22IhJrA1npFX7HP8Gh0
/u75p8D7PKxCH/ZILSldnEQ9ct/Gu45qBOoh1a/fXOkVDLcqSbP79JvhvPA7YX1PTzJnsL992dFP
g1TYN+2bZYmp/1gbGz233fdAH3aiSv+2Y6RfVbVONpULCSiuEmfxpGUqPvuPneaXokLJMEM79dyF
GpaYh+AbcWV/RgmI0n/yiz9vn1TEpyJUFFIF8nMTqJKcz0YeoAC7h9DHZTin0eQeOMcmdoMD5Hh0
HCn6G9m1AEHUjCzNvpSEbHrDcBU/cUFFwLiKfNpCqNv5NhgGYAoIjIIVIhv6HnRG5gcV7g1abpxd
egpPmPnO2td7eden2t3zS3zCNXubZmoESA1Lf4JmaknpbEKoSuuY0JMTqD6k2Wi73bgI+P/y1vSI
UpiC3AJpej919w/GrOBvqiDDyitkWM8MkQjdbokjOFk2Msq2pB7depWv/vfD6QnNewJen8sA5EAh
Fl1Iz0lWbXUAMcm53gzDL0c96ArKvFLCAa1FeMeDq96ZkS9ds0vOjtO/NUnbvgV62L5JoofgL796
rl7us4zTECEUMRWorlVvpWDnUy0MKmHQoJGcPkaMy1UmYsCbjGoShhv7NuuJAiwwGjRVwlIhkPf6
TiPOz19Mb/Rgg7vRRu3l9psCmcsmdhH8RRLTRhZbzsaYSne6IQUJ4IlxqgnwQW6XWfIkum1pQ0UF
+WdutdhUPpoe0xRHl91QTPTjJgYE83++KDP3jz4K5zxjZEvKj1OBYngGXMYdXVQUSUe7rctFBtYL
JFKMlnMQMXkEvnad/9IRCNZayIChW6kNhyArur0acTjtw+5n/uSkOjOmKEp3le+4p8KIHAg0jkSQ
1XzWSaZsidzCa+4p1wY0wK+YRQlXbeBe8WBpG0PRr3kTjEt9OuYXgqhP12MMrE0E7YKm6wyVp4iF
vDIvXZBMSTSw3X2l0DF2exMvVNqMxY72eFo1E5OBjkXbTTgRXvHlLUhs7liM5UvFNoZD7/s4DyWu
cxry4x+HTtVLM6JaV5wY43GtKQejzseV42rFFaglf0L8FiGWHIDEWaayHjry578nchV4GpNGmX9G
nvRXuTFiHHfF3z4Nh1WETGBH/75giUuaLS2i6j6f3qMpVGnUKghEDX00iJbItYCsv8QYNL40P1y7
emf8wz22d60421hA8lammwwnfFf+S6XGzh+KbSJv8B0dAic3tlQUGdNolxEjO55qoMt062bzXH9A
ARJskJjNu02yZyTk+NuziEQweklX1es9hvYCP75h6jQBXeIiUg2Dk+6+1iXmiW5qJNB/bVBTDrt8
ao6QkLEsCzAQshwBT2rcx3aY3ObFvgj9W1ap5pnQrskSXCbfUf8jhKj+5OjIl3ChF23vDRALqaQ6
lfs3Jx4GRFK1nD9bAMnqexeTkqraYYPwBh3eBDrmuKEt4y4ayTtUCI4kCN0wQ7oJgwgYrsPHsk11
Pa8U9rSWdeOIwR357TMsZuz7fwTr4s0Q/XcRw/4GCtgtvGDYgPmn3lGy+KNx39vEGbfwMiB/al6/
zzRsbXU6aCeAB7gPle6RWKP6gdhIXRqOX5whbDbQrIpTg2YJ3wj4PBzrRQn8yvcWfWeN2NuyNwtE
/D+l+kW/zlzDM81WPQjcE031pTmlLvX5kJz0Fo1pR2rR/FANtnug80umr7kAURBeKjP5fr7LQaGd
5nqg0tGvdjWACDpAf6nLlUXW9BOLvFWPgxWTnucTOAIXfR9q7EFTjdkydz9VyOKFACCT54q4tuQp
7GVrHKyhpXud5WH3CgffRKmalKcEe+kLETrD1RagABMCtzM7tv86gY44K+8hoyceBAs/f/VIOcQd
BVJyQEuFogsmr1q2C9zXPpE7kG40bDWbPsXkOnYxwYYpDmEHw3wz1GJfBz2MXlBNWO16Vsyi3syr
auRDCtPM8eSGlQoex0b87etwdpzRfR0JXEGT3r0qlhtu5ruoNJp+L+0OOSQT4PNzX81YKU+9ZAgB
WMo9j0r+16Uup1juwEWmFe37xNzbBGi9ykx7nbN/zAyvY+zKW+nGt0hnWBPYlXt9/oNlSHfED8u1
SjTpMrTontHc0FemVdKUrSMGOPnvKPQPjq82u9Q2/BOdKx2VLsUKJrEXaUXVpXGs/qVuPExC5AHZ
F8cdR5ql73lTkEgwZpa9BOHBHG0qppyO9YsKhlRAKwFK4gW5ShfXxhZcFB9BmxFgE4bDEtSJ+MVZ
9TsymKVmMaQorH53x6tcDm2QiOMm3Peq2SH2wmuXFWGDd41nkd7++yz432cjYpNeZMbj//+9HSh6
vGO4tEoWpH7MoAVM4QZMkRSswfSb51ADWskwEZ3XKtU3fZNoO7z82VozhPwVEiKGj7f9ShsNcX1r
KKfC0ckfqUCw0ZfRPVX+rmO5i3pOpujGb6ke+5+WjZ43wB94Ig/PW9MoPHkY13eI55idJs14Nmvo
47KK6jcjyCYhCDirQSHqlAbCOp20UnPdPz8AXmRcQncUGsu3V2T8ZWOSfswI9oOhgBxGt8LhtsLv
MhiCVK9JhxOIuFvRUy1Xcgr2odpUj8WYdzur0J1iE0RmAdwZTnsynTGTBj5UXY647pMcHmxIg2XQ
aBIxB9ZeAs6SQFJxDakga/dxkuLowory3g6on7Gu+Jv5EgYUQib+7iGnV0K0PIjRNmNjoQ/hl/Qp
fx3l7zO2ABNUubUzraPtj4dwwKh0MDvHO+TeNPRHoz7zzYSjZ6f52fzg0SQl3JzMsKAwwpWmA8XT
R0PsNSyx8684PwzJO2Oz7DNSx4M97Vs6guYUjvGXAUZq8AE5rFOtM5ai1dlBvXgnCC7DW+9rh3Z6
mF+vkn9T5NJAt9ZEFI80XBnccgf1HD64reaAtrl89/Lms68IfjbhaJjSiK+4t0xwxg3uNenjQNDg
RgRM0TLPRZ+TWdk2pVl87At05FLBagBmi9yFaaOZF4s+cN+fP6leEvNETqADsQFxblNGh8FM2C97
uuBlrEHo4gF3nXqo8lysYjD6QHeleVOw4DFfV94Dn3BQ4N0QyKdLvJTeknG2ueo9rcfAFerY4kaU
advn1AdI/i5EVw5gpYIFZM8zK4KrQuKSE4BJNazPjO7AfwoOgy2BH/T3LETQwGdjKAGaFfR5cusN
iYxioOwkOzuSdvKmOGawDIYYhXpNwlvoGtUyrZyb0sX99/994lM6jUrgHQ0yLRj4Yrycm1Oahvtg
UnSfbYtJgC+SQ1tak4JfhWVmCpwlyjxXb4Iq3Oh+OXyWeAsOz0Wy0OLnbWULHf1XJLg/Ui/on3dd
Onb9oi6xZ/VJfOiLPHmkvFGceA2b6ALnRoTH1L9gWm0XRbT1cywTQWBw+CAq9CXEg7lOnT6/zD1K
JQvVs5oxtJPVzkDTsZqFJRR5K710lHePI/QuAuy+AJ2XQapSabPTD/R24JU4RxWptYxs+0Mdqenn
KY5OMX4NKwvWm9v1K3O6lIHYiyoz9/GoVyvnO7WhCetT+WS7inaPiMMrUn03Krw8BGr5yrhw20e5
/uFW6bAP6CyinvomtMQ7aNUU0EfWEU/xG4JjDulqkCRJBynOyJRoUPvNSo9iMkvw8SaW3gFJlArH
X1tpWJ+8nD51RT/Jn+ok0IfNTikYJXIIAVKiTWhVLcD1D1Jrz/QvO4sQ/wYT3o52bqgRg6sMa3qM
NOhTZ6V0jGgxndIqe+af6SHLoMI8Jx9T/aLhSaLemtaRae78PJcHeWLj3ojSN7+R/bpuBEegQk+I
2En9Jep6/kZ1xVh/EHqw7S33aBYV9QihkPmUlGJyb51YNA5pFWUQmvXQw38Mv0YH3wWRoh3WhN5q
j/myDGxtFYMx8Moi9xaAPY4pc/ktysJik1aVONEd/PcZN/m/z9JTr0OjdBXJXFegOsEq8cswFXyL
00PqFhCm4kmiFRbpkViT/BIX8k0IOaHZ6gH3e+B1q27aMbHlgo0TpOM+36GCb1rYKvoIoCvK0nCD
4Jh2vsFpJAtLfs5InoypyJu3+zig957n2HsbACnSUJtXHMDZpNyK+FjcTdXZ0GOT07vzfIvSwDga
bXdo8/hziAblEjsKaQXmbh73oB5rztph9Kq/ahN62AYQEjHBz9QFXtUlSZYQPpRMwJhIwj9OIl+t
dm3navBllhz+EY8nh66X+g1H8gb9ONMoinahG+ccbC/Hj3DUaW5J+aZoTNfMpMb/1thttrFV3diR
p+3hzQytRT2dFIomdbaVl+C5nCs+xv0nKBTFpjY1ios2Uh5NXi+wW9LdHUsGTq7FO82+aPWBsUcZ
gVysp7MCm6wrcKNK8TWRrQJ/5dua+Iqa9Nes4qj1Tn8lWsExldPzMJi5HQ15L1WOLrZYF6dsBenI
bQP97rpWvaUWj7ac61IaPwyAWoVgS6/pl2q6mKfWJDsm1/lZCiHPUVf1aFFvS/aVvOSITfvPPPth
/sBRb75rwgBflBjos1y64iANGpbxdUvW1MN31B90qjtfZy+IyytEUXp4esrdNZ9qGyes934cVaua
qmOHMabAbig3s1REpeu6oI+9ob6I7yqRA4vQiodf0Sjvte3TC44GagrZrBi9uztUDHLTaxhxI5cZ
p9tN5wGaPOv5czJ/bOZLx6G5Phjp2uxT5YJvM7g0XYAUBWoRlFLakdPRrpxG3k7mxZvnfLwcMAv6
xsVLC207t947uzfWmJjkar50gsLe10A4iDdnb2iGv+Q3EZE96ebcKELR7YfGJfK06iaE+yuPEeom
pfKHHeDQlQw1pyfD6AxXQhbkYhSGN83ACTeZDv3zg1yCxN1G6LC//NJ5WOmgvvelpa3I77MOUs+7
U52OGtZTyOh6zqhKUW13qWhKePLMLj0Cc7onAne4pAv9ppAMSFMjJTvYy3d9FUzddVQQJZofwiZK
NF4djUwpbZLNora6aVqLUEOjWQm+iw4s/8oGRHCyr2vjNm/CMkOpU+m1ygEVO2aaZS0QfT7QlVId
0GbHF4MRG/Rt011qU254SJzLGSUm/PqxCFZ8MtOdEZRIvAQfWwHf+qJW5JGJXtQfQ0pHUxPHolWc
nWlkNimIk+wU/QdNIdGQKmUEB0cvgvO8T44J0ijMKh9VD5V1/kCZBYTHCnvDu2/rpAxhdQ1GYJpy
/nhOH9Ryaqc8F0Da/+Hd1Bp1w3GyX8x/A6fX3GU6SfpGoIArogFTREaW9kDEbh4pyC9qTVpz7/T6
qTMpkbEtiHdGmi53mGsgzp4uR86+vorwil8rJMi5bpZkyo10Dm261NOpXWPZ35R6g9N76rPVhv4x
CCPYxZPGTy3LZO/oTbWUGktmYSvjhTTW+BIJ7r/5wzN/Aag2TNABgqTG8ORUK9AiRsOl5cPN0HaR
/agVNowkgS/ilPywtm/Q7Z80GATEHdQGomHgNBj3bWR0+mSxyBErNhgsTw1lMcOxZOeSS/riqGVB
3DYDA2R/w9VsYNCMdkyyhQbGDqkBX51UMt7Iw5AyIs+aX74rBWTwTrnWtjlpOBCv9sq7qmT3+T1I
M8t8bQDMR15U7AbLgw6Ox3XnCcM9+jbK2jpSq3uT0x4J6al+VpH5QXjCpNNqbDDhFs1kYyicE7Ie
qyxAkUyLatljLqBMja+YA/VtGw76VqhlcO6DbNVFjXgxA0oknfi9zdQPhKaU+x+67lZLtu1wJ6LW
WJIhE61KcqzPio9vzHW63bNihWeJSSyWf4dGr7GD47jV1S64/Pfg5ky0B6X5+99LmKzWRdgWRycG
nTqXalnHGFPEUFB9ypll6oTtJpy9vNMzf342pExSoggvG7dHl5UgJZoKcl7X3HI60himjfZNpZ3u
qpp9r5xK7sLWKZeKhY+3c5BPEwB+sk3owtMVGWQEeLSY7ZryBDhv/FOZmLJtUHP7VJZkz6fKh0k8
7snDWrQwOzvnN+21JXIKLAs4LQ9dQ0GEd119MzrXgSxQEmOmOC85p99FT5Djy7N+sWn8Q9P656mz
Gjo1XEn1f2JgO613dq1ebfVpupRS+G+BW2fw7LlUTSaHBW0fDlL5wKmJh+F/n43GyMrfiG1UuyiM
bPWTCpBsHqJCwLbqUbSJkEB/DrGFzUIEXxXdFRR6zlKv3eZDtdT3Gj7eD2KsRR8P5JiqKXpth9mY
jj/6RI8m/3BoPo40vx6WTWPdNN0Ce4SyeYp4al+7+aW/TbhbT3HN2jOp64rpwRt0i1yUdjMvXdLU
xFLzCMqJghL5RolhxHGn9oCP55nhHtovdI7MXoxzO12FBFxeYw3kA/lbjHKmy/kLfuS+kPfbrQJJ
7Nj8YziMqtfzpTp1kSeiB13S6JKUEyRjOg1BropPSa39nq9M1lcO0OiXUtrXa8Uf28t/z5Ro6quT
jbvMqwhCYG57eKbGz4x+4N1vg4+hrqMFn7sCKR7P6D2zjU/Pwuk1pev//WrY8qulXf783vn1+Tvm
701DKNWyt38qWhdb0xnlSnVj40OPDHqIMZTZLrOus7Ih6kzEn8N7p4OlV4n+Xs+FU0HE61owjYil
M04ZUYBypwan5w6XRiHw0bbDbDd/a101BU3zRvKZIrDQ09rgEA65PNga+ItY4TQ0cAB4tHWmLBO8
wmcgHux7CVyZQFRfZlhVH73OAjzp9Yd2CgrPDbkjQDQkFXh8dWuAl0kbxNegHNqjU6TE+Qg7eS8z
da+gOzZFXdxzI6reGVHZsas84lD3Xx3aIfOrfguK1xmah6Vq5XvcyfGI5KV9GcgCf4zG2acFsc7G
SZ1ttfZddVhBiZNzvmA+PKoojB/Aa5QNVCdlM1/2dfSYv6F2J0mVadtk8vCfz/9QV3QjIvsJxtY6
X72D38x3Sn/tOgFyQVX1jkqfI0shb+VP6LrXfgzrtzTIqn1fI6PMgZf+QVsAwMUPPl0siFtbwW1J
pl/xbgZ0oyI0S3X3S4duvyO2lLHwdKnI+o0olfqe1n1zbsiUhHjJ64FXDdAaiuQ40F99qAlNMqS7
NF79UzFNf5tRU3Z7XLdUxDlTLw21xq5Jw2ZbAiQ7GlayiTON9wYl3nJeHvuGerBUSEw0kBdxtqvv
Q2wCGVKF/NsSEaKJ+of3diIBtPWbFfakDQVZvegjAaqqpr8RN663dvcIPxmrNH5ZvwIkFMc0oVR7
Xis+ngcPjnje9A+lyGnlU/1fRTDYnDSU8phKT9nxy5pbkgCs0zBSjBW9f5hrizgro6tP42W+wkGG
+6tu7QP5pehGKNI7Da+ClQ3lvbJLdcud72y6kRUs59y4oRyzN5XTOjvNMNJzn8G8ijtFfU/1/ruB
yPFPRKQLh/efAU3LCwySIO6CR2e0iOwLNh+Nv/OhtHuiMtKYROaMvWg0GvHj/uqFMa5aWShHqgBq
2UaUt4bl+JiSnrUsdb38k6jqriMC5D3EgLaljwojGsoFklSfwz23hUpa8CQQCh0TWY6Ws4nWcfCL
4TzJWDweRRgxKjPJEaswgCBmjN7wMU6hVEbwFy4rvPWwIo1Ef/gmDU+zwFIC3rR/MWomfCFzjRq9
WAMn5sBkv4I9wiWtgH7pIXLbkdRVo90g2Lbx4Lth6um31lRrqSY9rsJCtjOXHfNrxfDuuBAdgsyM
16pwonvXi3Fn4D0lepgh8vxaWRS/8zBG55fih28ZpAQr6BsqQy+u4YxOkrZJs9+k+efsKmq0Otg5
nbJVAhXvU5lMcjBtSsyhiGkAuWWLOo8PRWENZ4KIFKZTbrEH24Phrkne81ZAQo8KfW1Dkv+lAw3K
qry/ZJE7iZYpzmThGJtZEQwHbgW2xntY1pS9YDPd9QHXZ1V6S2yp3KxCa45IS+7lBMWZHxqjxDse
e+ce7NQ7N9ApZTj8lTocWUM/zrHZGvYhMBVQJKmbHJVkIPKly9wXDWHUlEUq7noQZbgsYecVUr0z
RFbvUqI6QtSLB88tfsvXuUKlfiaz+hTfx9wf11oi9Y9Uh8ToSUeQkFXXm7oPmH1g1Rw2hEMGKjKc
3DmSUYwCKEmJTo7CSTG4JR2xOHIrMQ+pS6XaI9Z+UIMgVxzy4Sxraj6/d+ytgZfiGkkN9KHP1tpl
Wrwnqz47+7n+GbSh99Lq0n6f/wP0h/Y7JzHvhRGc86LnvXEJJoqQHyXfOj2shd3q9cWRNT3WKliX
o28dgTSLFXOzZGG57qOxo/5EtHP7ViuvJbTKR0Tlt8/CtD3GvnHTc6c88OPggIGR1C5LVBXLZI7u
ZjK6oBrtboX2J9E9eFe9r+zn+scA1lGbKJNDjQ1Jkn+2tOPAgL/hbLRORxtqi2qj+t49LKnONYek
xChDMDS2Uxa33oGgROG4VPuw+NXkgBS8Vksu8bST+lI95Qkyi1sRxpP+JG473FxoK80u/yNDSz+a
FXkfBDEG27azoG5m9kNSS2+zilSy+VlIDwQ3g11sWlxtmwDXy28ELVnTLdzRCKBvin+/1CisFiUC
P6rEeX0DmCchfenNtc38YK9oqgYubJBvEOECuTfTe6KNwyVW4hRVRQ+2eRS/bfTEJwOJ5HZ0zTvB
mcnWQT/8goxGfWRW8eMXsvkxNSZUZqV/jSnjS4LZ85uEz7i1qUYqIrU2fKbzm8hQXAvSt/9q4zLL
dOtvryBr0/zBQWCLHl1C2MrgMa8E+NI/5Q+QqPwPkYL+Whu7bqc1E3q59dJ9qMPFtPMk/dMYUJSn
gUAWGWvUmL8ZMg/3xGiJWgNHQxiMO3wGqCSzqlPeNBMxpTWM7+hrq2NUqQjvpxZCXlI7s1U1JxdS
GmleJmdBG82ljW1wHXbgjBdEzjwctdvSZxNnobnOKR9ANmBACr+KGPVqJm611uivadGEK+x+xraZ
RlNaW58NFq+74aAETxLrxrYZLLA+Zvv59B4r9Coxk0mDgrfV8RNJs5PYQmhkTu6sBAkGLgBYWClh
08Bxx3fF73wyBkvxnvooC5XsD+85WmFrJJ1ERwXeqnisc9eM7qo5dbW0mzXGLKt66e3jnkZBEVJI
pg4t1lhb0BefuIVW/Mk5zj9IL393RWweEQZQD09zwrQiaDlCTEGKiP8o6LKdSo8ka6APS0PYx7kj
4EI8o9lYnvO+rO/5yLJmjVq3pFqnpu9dVl+6D+AjzIFmTj6KbZp4SF171Z22Uu/5fpV81BXEgHfX
t/KbmuuvmeKKW9TJu6VVrL6ERqzDJsTJENs/ok/8a+mk5t3zvBM+yF9+MlXFBSYujh+/ZEFbQEpT
vzbM+V8KDTFJgrQIJx/HzjwkrQQirwtbdzqUwpHAlZ0qhyq+NV2pX+rGQXvEX/WBpA7MvWMYX01s
064s099zpxBs5U0NKrI3SHm6eKWnb9owCQ5JjOy6G+Jq03hDcDU0gPt9SzJRAURtrUV98kZdQWPS
xwM5X9JS40fVocZYgPzmk5ym873/XYrp0iirBMqO4W6asVYAzXtExWLyW803U0iXmPaqCw6rVnfP
N13VqPfGbFA2s1GnGvGt+UQ+zt6dkr0k9zMo9FOqVz7luNitIDpaMRucJdOLAlc8o4ScDMnpUlOs
6EJr+FTqufdvpwiKJ9nq2n4+ihl5J48VCW45YQlXpYgevLHKO+k32r71yMUrTHxFfkPipBO3X3S7
sImMonyt80qc6zE+GlSh+aLVyCSrLJHuaQOXrz611F4roUMKkuU1lNPngj6BDXEqTGCty2H7vCYj
DGEMUVWL3CTWJ2qQo2vAPIx1mcLbAVKi7z02WQP3FVKOPF4p/4+9M9mRG1mz9KsktG5mcTayUFkL
n2f3GKXQhoiQQpxpnKen748M5b2ZtwuFLvSmFwIEgqR7DPIgjWb/f853pGI+6LmjXHxCtFygovMC
8GMTKywFRfpiK2JqbLEwnNePjuy9TeridBx7OAqELiWbEFtY2NSwxhrXFSiuKO7FgkBZIwydFxqD
OxGGUPgnFaEuuKvdVmB8bNdBRhefEZTKgSAKtEoqex8karmahxBfUmVIgjA/VtOIorUq42+U3SPx
pNbrFWiaIrvZOWblreZifS9oqnUkUe9bV/Q3URvfZTAsG7uyPtOxdXYRCu7NRyWEJ0dQBM7Rq8YM
xQKaYjKAzN0seQ/Tx4FLegWRxXouTNJCMtvV9vNhRScGjN9U2dFD+7kMrHWpNsfc6sODxjT9rDMo
9ohQ13nJ8yCsCaIyQ4YKhwscJa1iSuwZZZYc5vqXO6BegRZ6nI+0qRrmwDdeebhUgSmah3n6M2+A
2h7aPC8v8xHBcfVhZFUEhj6peXoyVYo0Q1KoVdWrTL2eTPiy2BeVpuzL0ngw1anhOcn3uqzi7nK8
z7FXpQgFCgBVU2+miBSIz/SH72woawc6E/jOpsN5gzzLJA4QYJw5EBjs6vT55lspqYZzRP735eM2
61x+sm1nHy/O72ho6At6I5f5yI9ZXAwNiQrhSE9W1TOsdX1A7EbHoqikN9mskdgdvZ42hV78vPjm
K1Bic6IfO2YoMP6sXpCFi5GE4I5YxeRmpZm7DGrHv0/IFjmJHPgkAt37+ZTfVs2W9hR/+ukd8wum
kqkonEa5nc/NG9QRNxPjLJTbPAH+qdfuLgWG1xc6HUzgZKsRb6ZBlFrqXcgEy45cfgcF4xRLNof4
kJa0mY4GzxOgcYxywN2eMhUrytxAawfzPNe6J4WZPkTl0YInjGOweLVcHbjtZCFBfZWswjLyDm0f
NJ8znh9NQV5CmDn3s/A/zbqjV9I84FZqH93SYhppGPUapuKDaAEOM+dFEgidRkKbQXkNnvmQeva4
K+wSyTxlbGiV0yZqm597FdC0PUB+jJPetvT0Drk4T+LZLO0S2XEYre45rNJi55Ausihk158/uqeT
WX7e04v0XvXpUllMCD9OhQkhsyOLtXVtFvpl+q2g4nq3bCYRWbV3U/N2XetueJnPzxtF0UJWoMxg
c80DCBLSglC10KW4rz8HsVT2NCrVN0X27ZbwdGSGUZ+8zHvEVaQfex/ndEZeCjULNSurOyukyl0x
2dvg3Aq/YEXeF4ZW7mjxqGgd260yZM3LGLreJIUeTpletmdDOM0qNit1ZcUFygVv/GpkOCzmAb2N
0MDA7mZNl9yFORLOThxSzXMOXWMZ52bazHuYeNKznW8/DvrIPIMHIogoROKmz+7Z0MxdwjhwWc7V
vHKIv4qyk2fLkfUWNne7Jg2Q9syoWSsKfzn9ekN9HmxXLDxZW8eod5RTmpcapQVCJIakeR6jztgb
YcUIMRWVgsyivmOgspcU+j1UibvWprsVVIGHi+CtbB0K+Vho8NP47t4MrwzM+WcLwbtL9+TDpm8n
9t04Jv59VzYb4vC0Y8dUrdjoA0+FSn1lJUBUiMsCKYYesNBqgXh42pgsoI/zITBTrrJewLyY+rV9
Fn/1IzPeuG6Bal3HHgp2ltDi6ZurdAuPTdt0+5YOzz9PGS6hjPNCWC1sDHbTtA+ZubHvQiqC88Rv
PtfFDhmpgCsQ45A3hmGo8aWxT8M8urQJkalUjlTAfrZ58CzM8j1p2ouPBt18zMBFpVblT5UFgbXT
XGM8WcKPKObS0xAJz5x06KqDKZPuYkHKLteVV8dL30J9WNTdDQZYckbofHOGxDibrbn8ywSXLmO0
GW9lT9JaELowVKYe1FzgnfcyxxiwSaC60afNQHL1ylLdSfuVT+qftPBZxHiheMBDqz85YnInWu6D
lanG05j/PJJTS8lU2/5ky+90riAvCOFfNH/MABNxyCzlmg6auFenJVwqrSNuAO/BkIV/iDOEhZk3
ASOLyNmiSymXcdnpay8ZsZC0+hSApobWRksUjBS21JjopXjSzMb+eewwb9lYudUutSZ2bk7Kgi9V
vGbVU9O8zefgfXZ7lVIKsWDTOen3zOmBR6qRRLPOI5OP9N4cCyzNpurvYsX9udd1yrtDg2JHN6ha
URJ0XwKa0VpGgAETh/bqR/kx70z5OqTC4XkZjg+hM8KHGZp2oyCVpQ7RqlcEr0gFCh31qgnvOXHt
W5zGqDHRehOiZEcWoUEFquwm2iAfhG/T5qQhIS85utNmPpw3Y1hBxx+9G1Db7uTWXgtXmj1SMyE3
5UZ/9DLsqpwO1L47KZ5AVDKzMxRCMOKKIG21QNMvvYpMlH9s6thQziFgtFNNt4kwSWiRE/4uy3vA
88iZAX5rq4+R1w7kaaTW9jHhwhrEM1bFJjZPuWryc3fDJChkfq8tUZDZh1lCU2hMCDRWcybBfncV
+XTz6bjNWK2xynCb4XUoWJcoQmp3OdfXUjoOJkKrV+/mF+yJlGcWtdj/81xvjzfT8RsqlQS5ITDS
l7IX5dWATLcII807oIColrEkUpF8OeNz4NFhjtPukYdRfbNT0myn0yVpyLh8cIQjrN4YPE0/Q+Dd
6yAC3mqLgtFgOP6NOZRA7pOJFeqf+K2qUA/xCA0iFFA9XBhngos4rG63hWycQ2lPw7wzFShJf31Q
jILR1B6cV7P2idTFFWbTrHRSopGCrqe5bZm0nmOCw/uCJaBv4gI3ivimiakRZGQKGB5m9hUO2O8y
fgzqWn+nwYjGMw1K1MG5vbZritCQc/JTwRJtTcJX90R3c/IQuvr72L4AT/G/65qDbSWvvngpq+6E
TiY2p3i8MwgtXgcmy9me7sqWu8g9eaOt72pIjAe6s/0BOIuyI0y0R6RsF9vII+iBpZhD86NP7kTL
6i6ohulppt3RvQbwGVTqS2nodLXj+t2NyM4EkRMsTEDx6On09zQpnokDcF7U0KMiRif4MXRqfZV5
bnCjeoZKgsnrSUDQO2C41neiPWdS8Y5KhCRwGHLzNO8xDTdOPqFB23nvn+fCv5/zY8s+UMwkB7fP
9i0VrJ0V2f1l6AVxNqOWPgV0uBEDePE34Os0SnookCNwGT/utTcWvf1CV3p5LQz7GuHHW6Epa69G
REPcELhZuGncA/VyfwdexCFDGkj8ELjBtcBwPFg44p2q7g+UugAMC+apHeIWrn8VtxBOozp3/Xu1
4NKFzpB+9P1Y9XRKqNx9+u3f/vM/vvX/7r/Lm0wGVpm/ZU16o0ZXV398soxPv+Ufp/ffObTgSGIT
doRpmTpBKKbJ699e70Poz3980v6XBSC5tFt8WKaowQIoSX8HwZPoAmLGvxq2eXYpzf/QdfKBGr36
ZjsEbbiWnz9aHYsTJyd8Kii6epW2GYehyB7bMoBEZKXVN5oCq6YvklXQ+PnZpgFNmFVDlSNRxVUq
4wTjrqvXqsC6WcmCB6yJGYqKVLc0pgUexJ76VUodmqrvvSNLvPVhFNEa9qsR4RmYbQf//IeFPEK+
h1b7z0MA9caxR6Lz8aolKsybs2M5lR0c+kmhNcu02hBkP0q7xfy5/tvfPthq/qC/EX+CWpxSxd8P
//MckoZWyR/1f0xf9o+3/cu7tu/y8pq+V//tmx5lyr9/fcvfvi0//edvt3qtX/92QNhtWA93zXs5
3L9XTVL/eYFM7/y/ffG39/m7PA75+x+fXr+nIXlIVV2G3+pPP1+aLiguIfsvV+D0A36+Ov0n//jE
LIP0bP79n1/0DtLwj08KFOzfDdWxhOrYmqPZpvbpt+7950vup98ykPHBH58M7XfhGHAYTMfFJ+E4
XNiVbKaXdOt3W3U0DWUY8xvXVt1Pf/6Hf94RH3+p//oO0TVT//s9QvqcrrI8Vy3IYq6r/us9QpAX
fY2S5OYMB84CuFizHuuqX4PWW7aKVpB8m9T3qpoYBBV4WHvpCQDYSh/yok8fjD57VBIAOUo4JhQb
lkCflPXYd89llevjmh7qsNbC5FsLzeJAQeTgkAu7k65K988oS9Z1vbHtao16V3V28adsfVdUB89h
gxkDrxEv7qBTryL6Zns7qfalYYFbdAd660Sq9VoKcgxChJmTVzSW1yRUqnWTk9ekmVm1iCJRnBOB
biNLtx5Olc8jwLxT12AiMevgqxv74zky4B1DcBeyOXc9vQ6zsoZlicyG5I28QDQKpkLxv2aeKtG5
G5PDzj2pBISuHI22old4zTUNzVcac9tOj9CspKkztSn9LagVsldE7H3pg2IvsBIqMh6XLR3L9Ti2
xqpTEx64SfxukKyN16r8omgLJ3Lkwur88lC7Ou1QwtfqwmkRLBQIhXP1mEwhD2oUItdHknHA5INq
ohnLBeAnfYUm4KgZ3nNv1N7SMEkEYrrL+wsKgH1UQ6eqbgk+AvpGIThbEZETaKTjJhOG8mgFyi3x
R7Q6lUGTAA031OpNIqzqaIeI1r1aPQoiKosqPIgK7LPieKD1kO9ZlISWmY9IvOqSRyVttXPSMA/W
tXRdV62KVikIlr7fNQcczsG27Fq0pEN5svxjW+8SzZUHJYLOX1vVcwhpHgs7DOvMTvKtTfVyoza4
iCvR4ZoGAnPQvcm1pDC3qWT1oyUid0kHFO+wKTCplbvYeCyz0nglFKpZmJEOzVXjw0VmZW6Txypk
WeAXzbv51cTXuZQ6BZge39gOoyjtzap6blXF3zUgtza5sOEL5Vp69jA2L3SwchvRpsvpN1oOoVK/
urXcR6R0PMuRfGRXp1Phkeu9aFTNfnIz/4saNfJ7BpK06Wr13ietkAGF1LhQKZYuTwhgis0ds/H8
ohnFqlT7Y0FXmKrZWVU6be9T3bjPRZPtctRPW6aLNPLLsD9hkFBh2RzUwkMOkCrBJtf7lMp6HT/L
yQc8nZdpUq6QP+WIIpofQum5vTVIw5K52CYUfkqqU6ZiXO8SwBaVfKyN1tibVM7cgRm3Vsq7gdTd
etCeLApi9D1yAo4mFpwoHqMRNlUvyVcmYKUlcasFnW/oi7yxrHsj4X7tXNx+ppOgscnJU9GNcIez
3F5RwAi2VRx2m2Haw9XirqVD4ms8Dvre8DPtyQi1s+HQu7a0hcUEFoL5nafG1W4IufNSA6Vsmmak
QMPP0FIdpb9wi6XP4nw5aqoO47pcdjFVvRiVJnykjlzunNontuQCh/O66Yy11MgxkwyCWRLvQNbt
sGi8MfRkS0HECf6nFRyPcB3isFlWjbiU/qAvZOeJaxugz2pY5gW0UHa6Lb2pgYUBugVcaBbWKe39
vaJUCFGruNrUSnPw/Pa7GnbjRiZ4q6qsINOUucKqIwHCER66HkGsUCDjTe+6NJwQm2yHAI9Z7YVI
JQJt5XrJ2qxgdCRe9c2UuziK6lcP9b2MlG81yly7IzgMI192IJhAX1vEo5y6ruwpdCRbH7zhquqd
7EpIqLRs8khMn9BUQ3wxoTRAinc+K1Uq19g3j7F2kGhpKCNx3SpxsUyN+kkxm2grR9g5ZvHiQlZa
Drl+6JGe31g/ftXzhCTxwrYv0J7PZRTuyR21HtTA0jdaHjg4WHr73GrFGUNRzzom816p+05lDaS4
JHIRMVLfjcTSb/gLcr8GTH3SsgDOVqQ180kf1YbJcCW6fiukEb6YUiW3GzHskQFDXLA2acsibjta
6yMxFN6VilnyI+q6b3Wb84DCojY5AS5oPMQunMAujBn2uu3KcdFCy2panBkUVrneLyrSgJMoorWR
9c6hB5oEb6gAEhOl2THHAfbPUz7SOxJOp1gG3A9npYOOSufbWGgg6CpnsC8I4exLxlNxEzKXXwJW
E617Div1e+59x6TQ03olN2TemH2qXFjBuwRLvAQDbCmvL9NbNghifIYWUEbRDGdskikhT3APkPit
dGPyTTU6bLOo+Ga2TnOHljbYiSGmYRkRLGYhpFi1XcVNjx1SyxRz3ajexEZtwpWR9rD+LZlfrWOd
eYAoB6emd0B8RFmUOxtLEjlSyMVzBxT3NO7Pg3+XyfYy+nJh43W7Wp6Tr9tK4UobmdGiLFjHFukr
AV37W9c5IL4FUVm6UZ4Lw2pvyJjjwOH3g39OnGIJnnZ607xxBpLL1C57SXUJX0MZrBtyEULx+krd
mDgqVsjSyesc6g2PN8aGqzuiZVkEFvwq/IFMSLzsnFdk92lCPxaiW6SJF19zi4zwyALn2UMfzQKH
65VufdyDjXZaONiDJTaGFjIAWMa9rdjVoYsNgiqTEJqWEaN3w0Jhq3RR6F8kN700xaSvE+v51fmc
SWL7tbevOrUL2telvw51W1znTZqS0UlyiLeYD0HtO9eI6lCnlOAgdPBIht0ZW5ieAxiKkZ43MhTT
jvOVkpL6rKfqa9eMb3XlKYda8dOLGsfOIug6/yvEmWcE3ock1MyzGYfuAx/8cfC0GqW3WR9qSxMb
V80luAgve/E6bScJq34U3NTnNsYMFSlWREpKX+0NlMTLHDw4dTtRPBXckbaU+YtGUtZW53KnHaKQ
Eh7rzQ5h4AnUuvVQ4BQ9o4LDdBkNxYsR2+3SxYx3asQwbAbP1dcZskZCksUD8dP40yxSa4pI28RJ
XLzohkOuouY8+IY2AEsqXbJ1da4cdfzu5pJY+dzMT3S3mien7jYkDJcv9NDqrcREtkE6PHE8c4va
jHt16nQPq+shLuLgvqbqQKmK8jjBnAoJTFbC8rOO90BKSZkdgKXEnXMwlFdHZPEXl5n8nsgbbyUy
W39Ra/9z5sbJfdljw4Oy9rnULWQXg/nCrDmhr99OPdEYW1VOx286rzQAVyKArhug9L8CMl9/BWT+
Csj8FZD5KyDzV0Dmr4DM8ldA5q+AzF8Bmb8CMr/+Csj8FZCp734FZP4KyCTb8VdA5p9JpnNc47yZ
EyPngExgI9YJPgutq96KtzZ5tVdFJOMVV62PdqH1l2Og22cHJOQqKsvsIfa7M8XU4qplgXbQ0GGe
5419bEQ2kBZmGpuqJfK2HrURC5jurrUu149pmbwpfZiTghP7l3kDWNq/BH2YLVKX4pkkvWyNKdtf
zi8oo62cvSCqNqWHKD4kIG1rWCT5DpY0zg+9MyDgsj1KfSM/csQhS/6xlZx1EbgHszBWtYenNAFn
RtckTc4UxPWd4iNGyIaQwDkC12HpxB3FTTDOGZ6FE/zIM1K9p641ktUgxNeaeJ1Fakn/JozRvwGK
a8+onlY4e0IEO655KTpEo5iRElKl6YfI6b2wVJWrZrvKtcyGYx5FzlEq1QNgLm3n07s4zRucoM6W
vhAefbs4mUFeYHKnPNikymr0w6ImW7gvToPWe8kqQrJ6yDBr55gOH/psKDcxBUe6bo6/hUr8rFiq
vY2jgfQSxT5g2RIHzScmZmFiuMwWqoRs/nN/fse8MV3M3X6eD6ig9e6I1yg5ghsk9t7NFkWHJcFo
DxjXCF6aNvrH+SaN15TOqM1OJ4VvKAfFUwicdu3qHDQ5ehono0yqrOCEJJhHGujVNShekBXhRaE2
Bh7F9jZjg5F9YUkVjFGtQZ6o7fE0bzJVHqE5hnSchoY+WxCrJ9PsxhNJ1tmuy4OVpNzcxtl4Quky
bBTD/kErrFtZJmgNp4LCvmiSCVBtVTjSyWw4BbjsYfMU0H0EJjP04M5p3ps3it5GR8rey6IuUQJN
G0yM6gosJmrLwlsEOfKJAJTYSH7YBTUKG612dn1ufe9rCoqjKLHhZ/kb6mmBeLYTF6V9cyq1vqi9
oV8VdehWTjMgWtZa2ld+lLzoZWXRS1PAHmRls1NjoZKll+4Im1vzTYOTRsa97HX1Krp1yD13wLt+
U/RSvQYGG5E6RJ8B4vtco3sEI/Qjt6N3t77HIKfCCVOTLaT1Gm9pYJ9qnb7zCs/nYzrUwU61Y+uU
ICc6ibVmjVGxUotY7In73lRKExzq9Kg2VnQs5RDsQ3oVok+iU6M0mG/7gbRxx0nxQVSh9PeVPemI
M0rMISrD/UiMIo3o2r4KmjQbp4m5M2mm7couNw9l0dmHLtURBCTRtvFNfTFa2rC2RqPeVzR/kfuX
axsC8DJxOn9R0zNa+AJV1+hrGP0z9EatJY5tRdE+cob2Cl7W2WZ+ahzsVipHx4a1qwz9N8jsQFng
/dSdoi5Dy57S3DMVc6D1YmrFm17RHBZ56K+szvZRQyY4yaF/6FpSLStCsIWEcIsWzFvXGZD5qoKS
7Xqh+qji21hagg604h+c2Es/F5i28eqNGyWJJJeNhu4GP3IECDeJEmxD3bil17GJYbrXqdlslcgg
abwbyKEsLRdpjxVsjNoyl77EgZqG/ttALsXNiV5waPuXys+jqzck7YKQoWalpTYJY6fEDL7GHRKH
QFxk1+Z7YcdPqRp+boJGXft2460aGwiRWaZwtxFukJvn+js1it2zrouVmwlo/W1Dv0IXYgtQe6kA
itygk2YU9rCcAZGcOtKMzqKDzVahQ1qHqrfDAJIB82tJQIoKbIKThLJSCQxGEaFWW/Tc9CFdxV0q
VvriEIKyLhSQhFgmy62RKlfMKS5Xgb9zQzR+jg4gcZTNvnEwWgb+0ae3pqWjs45IvFubwv3WNOXw
LfT6fdoYFena2raLCHVqrYDwB58MbVSBUANJ683wDR9cD1jbIqBljipk7A6ZQ6Bcp8nuK4CfJd3T
re0I62lq+Y1CaFuwFhrgs1E+0Wsv97Ve4TjxTFQTaXxvxwr+XTz50uksOkuYD8tGQTYw9tkZ8JYG
dND5VpK9cA4UARSj2ZO3NbXD8MwMOrHQUZddBg8onCGzqz0SXm0GRb7LCAW/zufmTSZ1/Kfh0U0d
sc1sGGUWRO4F3CmxkG6J56qMxXIM85WVQtksiUSzcSrQ0WlXhqfsxgyME1zRJwjgixZd76GGZL50
HZFOCoX7zLnx523psGB+IR6nP897/Nf6c1ncl4V+zRoPr6cFLyb3IO96ZQOUqVfI+oLXbKa+ilML
qfBgeWgIps2851vdO+kc7kZwBXnFWqqJfWqs+EBUrbn3m4YmWVt71hoS0Lig2bIYPVzbloA2QUiC
gLCjoRuk+bxQXHe82WpKGsCqQM660wrCZuOW79qmxNE5QXgf936+Ld3MPoZKVoODog1g1KSnkfYA
lXEFFfLY4pTYl8gdzgCTa9LXeDY1eW5t09J/zYPWPw8RXgijZdC3eVwATiSpN5m3efpK2Ip2Qci5
9nQZrlqzDU8gAE1UGvm6Vgv9XlbD3eQ62hW0u9EpfeuM/hTJ2rymHgGWjQQv5hpnqRE/0iJi9xMF
rZMTrvrOJJqjVrYik8HRnTa5RL1XZWROAABGKat+ayMCBkfzIbLdhWcakqeyA04YLeS2i+/s1D2o
ATCL1kEOFA/EvRm1/1rQ5VtnIV3KzMfJKFwS1nU6aQ6fUxmbqx7DQaHHwyOGrHiRBNluHI3m7NQx
AXMmzgdkHyFBvFPaBXwI09C0F4mxEJlWCi7CzyJ8iFI7iSZ1Npjg45vdQES2AFCQqovOpjXjqUeG
PrMPfgimVgfHP/lO+gM1ABb56e/Q5GZ9Vhvy56vWWum2Rrhvq353hfKWA4hfko98gAZBWG5pP0sP
7/XIzMD1QPBwx6Q0Mrto+z8XH/7XisG/6RD/3/SJ/x+KDw1hqup/pz78+vrttX7/9lr9VX3486v+
IT9UfxcM1S56WN2wDd35i/zQ/B2mBlg6S9dNZIVoZX+qEZEcahb6WcfSbMdEu/gXNaL2u2qgrnVB
6gHVE7b9P1EjAnKw/kWNyE+Ht2cTyGO7uqU5/IJ/Vey6mN3jFBn6PmO+tpVR8RmtrLczs9rZk2N+
dM1aZ2Kr2/g3p91544Cp/dj7+bJckuo1fG7LamX2+cUqzW5TtvnXUjxX0ugfVIi0uOOJfbaINz6K
aZM6vr4v4CzrSmxihNHjtQtLdRPmarTP4ewmVcRzJbGNbYXVdodU21gMoXnGEbNCUoCp114iH0mv
AdwsAq6SJRm2fU8Y9YJ51TYpKmfXirxCP9jIZZf2pBq1aYCQbYxesNItihyQPHI57I2M3g237aOZ
gRqJQxxbnntqjMy7q6DzHdGQf52PFGK87vK4xvTT6XsIGm8oSi0CGeL7rA3PLGOyS113wM4y92Sq
+niKqyvPnwQthhffu5KMl3TYqhZ5jbWWOkhhenkgtv4eUbW7jQagsGoj+w3+7GLhI1nZswb7asLk
u6aFhqpBHYttLsenISjG+w7zWzK5Xxnx110XfAfn2D1HRLL1vaY/NW2/BzPdnwC8RxvVY8LnTrG0
uV0DY5w2kUoCjCoPXqERhA3Og6yU8Nm3Cw1hWiSPyeghGeWHnlKwz4/FEO19WBD3oTs8RpoWbMJW
DQCHlqA8VK3ZeV6BGl2rvYsm2nFrarMPCPurzvfFzuJrXF87tKbrEajutYgNY+f5RDjqVodVDy0c
TyphrZDu+Hcaa7qKNJeJoHPoSvHUtqJ8KIY0XAmnzY8+w3QdADNV0SCs2xLyv2YYkqenG2NxUf0N
gWEgWiDuLyDHjOvGLnCwDDzXEcsuQqCgN4gb5VnW4aaO1SdjMvwUnv7iMMW/y/wtjNlsY5QwNgg/
kdtEt9xN0crvfWFz3WYpuBHTj46OtGFYOC0B6KZqHL23EZv70uDHrasofao6TZwRKgIotrJrhj5p
N1qqshl94s9YEbinELzYBgZRyG8W8F26Ya/pNiS01CN9BVwl2bwtkRWd3YDGRSo5uqxizTFN4Pcs
4a8aXzp3REdDXHGZ4nRh6TnFX+r3uTOSN5s6wVqdsTBFiQ1+dM66mYS7xA9AbfdadpFCyS4VeONF
bBCz26WgbaeFITHt+UsXp+XL2NbvJdQFsCHmcKEMMezULnSXWvbaubXzgO4xXIUW5sXSjbmWEBEe
e5T+C60FlxtXzUBUDF76jNVwiwPUVGWyT+v0B1LX5J3xkTDtzn2NanCppdUqG6Ut/S2k7VcyUeQ1
0yIDwg9xIq2KT83MnIvplfFznQBOguz5pjTtNtdT7cF0dcJ5QNdk0hrXBSB5YDsRtutEBwEBi0Yw
SfRGo9w2uhnto8Tz722ZLaGtVAiUEf7nI2aEIuXyL8s6uHoK0UZRMMI9gbldhsF3br10iV82u0WG
Iw96p7UbEuKz50jrHqsJPpE51ouHGDqtWvt7qltMaKWPa16Yb3UcY622s4OnZvopBVFwaoteP82H
RJQBN8xPZecOJ71iNYCC/LGW2kJOfNyWeSYor+cky9vrzL0Z+uApyRN/jc8EUheYuXPP1c9dnfVr
AiWQzSDs87RgaQPQgVkPFzbwGyAdrvvVaoqVlRDXVlT5HjXoD9ea4O0FfD2nNZ/DAgx81nf+ug6z
YdH3hFCNQaSxAgQcJmvtqDNR3GtK7NxpCW5GcH1fu7YW2QL7oXL42CW4gWREMPQLWTvZJSzFNQ34
Df1KGCeJg3RllQNO/K5HLi4yc9WST4270te38InDbWc15J0loTx6CWGP5dAdU8KCNm2A3qnqPBz7
cHY3sq7KF1fpbgN2gC18mXSRxW5ELQkCoUUw2aK1oFf7ETDQwugZSVFFlVHT7HWPmNbEfA0NL38r
/QbsMjb1U1G1zlXWtsBi3OZvLhEPZHUrT+ARgL/EAlqlgccKEHu8HyzIkm7D9WGYMSs7aegnswLd
lBPtvIHg4yysRNdesOR9KcsmfM9IjUjzunsz+oIlf70M69x+9c3EXIKKr64yb+XBjYS16VpIBOUk
VOcR+TlLmBWSJrxVs0rBcl57D0lRvlqpIk4uxtgHoMUe4lq4xJCagJ4bJhVFFe+VT9LLmk8g3wRd
4qwDaCQHvNyMjMQ5PWRMkLdYb1APKnW0H0mKLNrcvtWGat+8NMFqUCiPs0ARcDrkLACIhyCfDHlm
Zt8K5HrbVCzn51c/lK/I9IYrz4216TC4Dwjbd9TKeAr7pIAmfbEy8uRBJln6oIzNBcNDRgHLLFYu
Jb61kRJxVQYPxqi3DxX8kVZt/LtubB6zvpkSAXx5sMJcHgInO4Hqvsuxjq/LbmiWkWqCHO3BLSkq
bmK976yTJKKzar1T7lDxUiuMSYHkVveaKLrUjdsto7ZuMSDE6ULA4PheGerKrMPglUErgu2odJda
KvExUgkiTtXp79HyaRVZUNxlo/UYoO/8Aj0HBotTA6hTcgnatq0PnablN92NSG2qK/ubbn/x6yp7
C6o8WoFE8y+rlkX0ed5YrYVlG5PaxI70QS6O/aMdl9qqk1Ld+H1wCzLPvtZtoS71OP0yxHV3bfsB
h3lIlEHVjY9ZYssHv0ZbbSj6c9NF1QXduM/IwWGoBPKg4WlczofFAHKajIUTKZ3uQfcDbIh5QV5b
WSq3jtCVlaHp+SYqOo1lZgIeaDDFVoHF9Dkd0EtTeXslQFRbMb3AVdArESHgfbKsjRp/CjiE28CH
xaeorL0wTC6m+DLm/5u980iunNnW61TeBHAj4ZFd4HhPU3QdBFkGQMJ7MyONQxPTOvyve6GQQq8l
NdQ5QbLIqiIJJDL3/vZa9szynk1+rrJXIt/TQQHjfIqG7t1h2O01z1kAmBEOCtmrC2r07MHkfwYY
ujq0aVX8WKKWX5ZN1B2BBpZsUdk/5qpbudTA3iaP7V6HBXhdlvE2zITzXNqYcYsWw3KRdTcvYRoh
RGC1XbRGf4yycA2QF53oyG+viLpdk81rRlW61ThWoAeoswQ1+9Aj1pXUz3lMP5X3F8vm8vTscNVG
QN+7sZVPmvBmxNeMCDttdbUq9atlo/SdxezLnuysNTlnl6jvE7WXc56ObxBcF2RL7hAY/RCvNG8q
V5Rq8r1lFDXOiZBpQhXPgL0X9wzVPvILQ0+fYDc/p5n9oruZ87hMNTjbpawOkEOTHybom8AYBklJ
gHch5HVr7Bs3UZp4P/I8XiUGttKyl5zoUYSdaiMMAZa2zJqhEklsJi3gf5GrpzS9TRd6CqrGhhap
6SV3xbxGzllsOwBLL6xAOtfRSABYn6PNnCEc6Hu+IE7z+wReSI1ZTId8SDrWBywFjZNSQ0rFES+F
YSVnsxVvbdqo+xHD9L3WYmA+LvZjqoIUgjIzUd1NZSJ+zkhx6/rPRRvanc7zI6j0zF27lLCvmSt4
zHRk0um9IGsVr5k0c3DGKloNMVzBfnCKtTnKrVUAcnKTyTjXUWGcMdEss+NuxjC/SYkscOCh7zfh
qB6zoTu3Q0K5TIk/hJ31m2Gd54l9d1sJ5+RpjKZTohrvUsfpeWqmD1d1/ZnBEMZtbEjoMIWQDWcQ
rzTRkM/vMCjXgFwywECB0OKK+xl0UJT+FBSF9s1iiLcB9JXsIpjNLKySLfERwzw+qCbV30odgJUd
q+U4WX36VqdcYvmWUTH36IVyMzAwdetFa95afSMnjSJwDgi176dh5dh2+jCOJXg78AuubhwBrwGl
4hGbM2odDgB7RbxSdao2eewi51qAEOXGYG5mJw41vx48Gw5GUUIwicbAmzxnoyq3YiStPzRcJScH
4eGp+udbQ+890eRKdlPkwLDobHPThSbcwtzOzFM2DOZpME1KZOMIf81NrFOb2eap9a4izhmf+udH
cghk26Hsfk4oPE6epcs1ykZEhtq0ykg3H+YEYFA3AZQkM9yceRggISTLPrsluiI7A1pnRYfeho3o
xr/v45/vlRjZWJfudqDhBPZPiudSLgck7857ki33Z6Mx7RZvct5zkNay+qmsJXrQ8K8hJWUnCQbO
ereMDnJXaT1FKRRcrRiyrdYwiWE0HSdkfdGjLQaBa1l44UGvlpDhqtHlBpEk2rvy+P3CnHh5FJoH
2YTjIgSzqm6DnjnXw7JY018vOjsiwF8Jj5SIok9Sb6qBrTWT5cXNQiS48yRdq0yW7skKaSNm3LO+
y7VezDbIdIqcwUCxF4dFj3JAS9NznTMeZSVgVxwIzad/vXRTCC2+hNcxnrnXKyh+/3ipFuff3x0n
OG0V566GNUqfVc2NCMNhbllp8pDFAEYB1LB7T6z8yDo50SUBVWW4R4D8zqFQb5kxdQeTkptvGNIN
Rj2FC7BoAvK2Ft3aiNETvCPluqnmfazC/OBZvelLc2BFQZVHw7U5u3pa7lNTJZcktSmZMryBO/Mp
xttxEUMGt81wYsZYdI5PlVQr2/NwTc0TkAODPamlbohsAzYo1p4zdOTPDP6dIo0yXm65lPHGFfrp
i6YW5o5H9UM3EnsFgg2Kd0iZQ0sg46r2M6pc3JN9Rbe0b89RMq6Mwdj2unz2ljDfVmkKi0xqdoDA
Flkpj+fbCB7jmsbautO9cQ0w/Fqm7s2228tsqIuXmt6Wff2laAjVQ5C1glZGP+sye++nfPC1SYW7
Ni54hGo0Te36OmCk3etx+jWg8DpOZuhu51yKQB/qXW7K4SCzPNq2Ds66Kh0+Qezx6AVD+COv3tEL
YgdQTXXThPoqFwOiVdGJB0cuc+A0KnqvcvPZMTPv1oAf8ClHAzJjrnTTQtdZzZWoj8oGK9G3zZVu
wMOY1hHLeoo5wps/mR9qfggRXh0bxH+Y8Qzuy7m80rz5qgbX2DY4ezYTHi50p7F67fUbTjj7MXLk
tu7CagsEzjmbin2rdPE/ja9tKBd0abqDeW4AYEojm9kTgDhhtp91Oh7CdcTJK3MMu2H1qMKuYbif
3okWK+vN8BgJYk8wH6jFaY9iyYGgahyQHE07gFmhjmqyt9CX7h0wCM1+w45vwwDvzLHRyvIMezci
ekTjUDjXMZmHWx5ViV87wnznSkhXCDHyI2355MXLxNrLu+HRNbnMMwooxwqTux9PjrP+fte5K5e+
3zLsire0edfperQPXYWj1XAZ9pzbvT7KB6Zl8icQo+PGMYrnVKTTXs/YpdH864+MnR5zuUw5aG4l
Dl4yMwPpGauYkRqPcajBOshhsU06Fbw5qsI6QAw92k44bf/1oaxnCtH/1/sNlEa/0EfGAy1zeXCy
pNtXLuWd73e/X4aZ9lDSjG1gQf4Hp+JlG1mp6HYv1l9a9OypcdMqD2trIkdMo2ljANemsea1o7hp
PCNvFt2PrS6tL4DSewht+nVeJv1a12axErnlHatidHkmezHrYZ0+G3XbbZdmpkOL8gJNgG8442qU
RbIpwtFcNW4S/rA4YWxTghYmHUNme4p92lqrOwfzsOS2+OulLooiqOPe4RSrq6tbRekVzUx0bjsj
yIrpdyZVcfqWM3y/aEWf7ZtWf27usPu/f6grVouSM9dQAUiYCsZDiWn2rA2MQGJOhAyn7jPI30t+
THsCBkJS/fX+X286949+//nkQYxv3efMShBVN+FfwJRvkMr3h8C45JsRSh4a37sMSJfhAEKigSkJ
yuc8D9Gp0ti9guSVMlzOojOmS9lTa+kSWgiileJga3q85wh87Zi7hkQnx4/MsX+XRjFjUeU04ug1
UCiLZQYao4T/bcWIXVc6oAkag+1vhlHfy3vbnRN+izs81jaI05js4j7cs4qDIWxBU7oO7ClqnMyx
N9qz7A0CMFX6RyCARse79rQoPYX3FzBbkDIasa+z1r7MndFcMGzrs5FgOAi9S8Yk0MY1OV84pres
YzhxAXDr4jo30CL9ttcFY95OB/FbJNEaW1NLW31TKe+Tr8qehrHj8EDIBlUPlcyF9AU0e+OyjBpD
sn+9WYRB5E3TacqaBhoxEqgwHJMdrRhzFTKFdI2YxPa7ocs3HHu6w/dLwZISDMUItzAn5wMIbE+/
M2LKVH7wS0rOuXKnFRrt6uD27d6ZZ/Vs69WnYxVrhWnZ4FzKCadqZn1bqJw1lMMRIvf5UQEfORTU
Ntl7dPOjkSBcS8A2b9Qklwc45DUok2bet126bSuZHKLecXaLWV/h79U3KxzGlXPf8QecYYy1xin8
GRIHe46egcLvd3nuALHSvQ3Gqjg1IAAbCWiGEAdU3HwCP92kffhoNjiRJl0c4TNui0K9YJXdU6o+
D9rsBdAOs4B7gsHZJd24wMrPFBGYgzUyemO299G5Xrmbrb4OhK7nTIfxEi9etRNU26smlQ/GmEHi
ydQlpNxxLLuFkTPD50ZUr6Gnk+EwObhSLtRXwnG6Y6yp/liafbZGXqw27H5MhJsx7+KQ5ejaUGSR
9YZ61rRT0EIB9FDdsfS32sqbgxXxDLblhDpxnpsz7KU1NLbPLBVXs+3QoMS1jVsTRHIpHEzh3TJj
IdH6da0c94Q6NF8nscsEeKrqgyHj/jQS+dgYHazxYmyYRVUeMJeyaD8Qow1B5DbhqbHKioJLrjHn
qz2WhHvew9ahXR23LSRZq0BhydRfP8Or8fP706uAVHsuZvWmxsjdZ2O3XCnwjAdZ2Nm2N8snnoL6
HqDrH23iw6EGRU6zxHU0qmeMkR3Xo2UynR+/cjLBIMZxcRYvTDPrQZ86GYtgY1NqdsvXpbCC+8Ft
yNIvg00bAHCLGV4t8zvl/dFDq8X9OzTrSHGOylvCSzxK/9RWGpJCi7NbleUgBK3s7qKja90DnTLy
2nky9UNfhN7Vy2W6NvSL0ZlkN1IVb0t31GDQGxTDk9Z7YR+6lcUE+stpNsBs/yRLmOwdY4BJQEtX
xDCC6ij/UtxYP4QzrWo7pMtLgeotirzPjKOIaaTRkyxCglSutWOSP1/DgmiDahZvyks0BFnxY8n5
6YGj+9XQI7AsHgQJCKO+GYmLK6juxIyXwk6bd1Gre2/swkX4VXMlUTPTocwlA9+0zqGZiNKhdUDQ
iRaxY+iMHY0hiYl+7u0DR0ffrm1gkEg/jaDzDNvv2HYdTU7cgRcL9wEJx0XvI0niJTduA3yulXIg
ddlG+cIy86jcqj/rUECcKNMfesZK/aWShh9Jz9w02RSvdSPeDjVORzqD8iWvYhJdhtuCkXPmU23H
XLH3adbvF/hC4Jeaa7EwylrUp0lz7RPtCPsEOJunhUgPpYqWS24b4UaT422B3L1tzTlbl9VYbxxr
9MAGoeCzgf2RHay7NXyv5i4desJirNa2DF8X4RQvmd5Zp5jLF5xlmt6AZ+/cOxmD2tWPluLQRtpZ
ecMI0V5/QTYP6sgqbrqhwwUAROdH4t7ah4YNnhiCfNq63Slzpu6kmz+JdDhPXWLgek3JHMoC4LVb
Nw51R9NdWQNnSl3zorWw0+hohRVStkS3Dzh25WsBuDuzGmeFlLnftPGoPS/U53OScg+0wbTnRFZf
FQ7j8/d7NGHioLdUcSi16WEexcjUfRQks2bd3ORnglrzqAFi8cs7EpeAY7OdphjveSSH6//vtP+f
YH4kXbn/XaOdMe5fn7/+49fv/zj/9/82JT/Lf2+4//XFf++3S+9vEq6O4FCF6cny7nCdv+N+pPyb
6aCXFg5MIFu3Hbg8f++36xLEj9DReQsPBJDp0iT/O/2HPxJ8KuIZ16Adf/+q/wr95x4g+HdAlu4Y
li346wzLlK50vfuf/xsgCwGMa1ujJXe1LPHFdob2hH+lZc2BT9Oam9IwXtAhT9sugUS2pNveme1d
jhxrp1LmqPk+wl1BFxuFTLRqw0U7VlZUrOYUplZTUG+oE7mni+noyjkTaFxkFiKkW6agNV7NYcbO
9nvhc63kR7Y8KsbwrVxDhOEAlI/pH6VbaGHBrL9lhIa0nqoptc9tWx8rsDWM4WM9eiN86KOOWG6p
9stEmz4tJ0UEq6r2I65IWV4KzkCKQn/euyDskLEX6cY0sz04wMD0yAwqc8VaH3T3JTMioOZE86Wp
VSCq3Dqp0dunbtfuFrr+YcQxHMfGOwTc8xizack8K11jtk5ALKglSFLSlBnqBx9aj/soMsoqSdsa
qBCmcK0P2K9zkf0xTxzX3Dg/TWk8vS6yWVFfXPaOx14B2toO78YvFY4gI9Mu8V23oP4C2XJlL9FR
6RWsWat5avWcBFXd8wMbWI2FFMDEvE+kVcOGHeeqJdGs0cl1CJFxzhS70jXjlc0nApP3vrpw7Gml
ReRmE5unFcKNdsjFZUzSYe0gMl5pbr/WhMaTY6ALo4/IiYtmedVHoKqi6w+mWn6WS4/MqCE6YBZm
oMCHGvnZ8AhSRXX+w7FTM1gcdiJlPEwrAY+/S+W2bL10byx6GFhYIOm9mcteCU1eOTJ9ld6WcrR1
o9G6maN5eo4lw/+Dr6dm+tRwFCwqszwXAFinlmJlY4CFdoivQL8kOkhu1ndzLCjdTCM1pFsIOqG5
Jjwsdg2YCGb/83G9mOQm05D4Q1LgJDQchd7TVR6LqSPXnaqqrT2kz0qV6UeW8GAkmeAAqw1IrXCI
19lU5AuHoKwu6lXfjeKQ2RWF7DtfCSsnGbRi4iJzS+fSgK1XALkfpdm3x/+LS/T/MjL1/2AaCpQ1
a+k/YYD/M4qt/Iz7JPu8r9Ifn81nVC7/icr219f/Y5mWf2OZ1QVrN81Y+b3g/pPKZv7tvgYLxzRt
i179v5Zpg68CsM/ng2O7r+Gw4f4BabP+xv6WWq+wORQKPuO/tEybBn/Vf1qn8cF5/OMQDU1Wf0/w
vf/7Op1qbq4pDx+UqYYFVc7kPLK6vHjKfOaWzp7uGXrfuDdnxnubBssM6M576wazeL4P7+0c/d7Y
se8tHtGn2jppM5OD1uIR6Ph+U8d/fYyBE5Ph44Pm7IxbEu/vOC+S5/j+0m7VlDSBkS0JlX73N0JB
ZgYkDUx7QX+gie7PGGlBbll3ve92roduXVEfv/Y9SJGqMYJar8LtMGGGducY3jyVl3mavbPC/ybF
sJ8LCNJhNpobWsnj9vtdE5gOjS7T59yYnave1TaldN5dWdnnHCzwjViCTxZ+RqN5Xxes0jgWwuk2
RuLKrZzSZcU54xy3vf2QDiU1xxi0LwV1e8MPe3nquoNw9WvrOObLEHtv1djvlibtaQuE99y3vISN
IZDVDLgXqkXGwdKPMO1Q6iD/ytXWI9Mt0qOYu2XfeJJKjCf2nRfxj9Qt1gxlWohzF6jHVjPVYF3o
/hABQyxLlt0Pw27aiTpfuz00+bSrzsYYcUAeLJAoaEEyq6Vygnxv0a0SjNDXPPERu/e8dSsr/h8D
bLeoLqbrODtvjuZy7FW00cMczLjT8/RBlBTEHqIwwuQ8mdZFDGamE90bVeTy/mwC01NZ29aelsM0
bRKqKX5npTQmDJbOel7pHqqgtgPn7kzZCkPoIeaQcJo7TASU/Mv9wsQIta8Hk+oOa2MzPSACBiV4
5jRrbB3QdpTRW29dugNPb210OGS6CxkiiTtTzeUq9GRBA1uAnHPqTYZYB9QNQbhUimMIbdyniCP9
wrprFqixQ615dAsEO4qLoddrjapts7fS7muE8tUSZNhmlAbXwxI3DCdhbg7petBsqW8dKq696GBN
5VM+rbpdZaDxTisk08kyPtOvfYgT3V23Aw/iwuof8WZ1m7rCNuuQ5wc9Q9yNKYhA0qRclQn1RAyV
fVBzNPVLIthRlAv2TnL01aSSYz22CTh+Jz4uJofkmZDMRp2gz7a+qY3PoZF/pAXbkkTdSG2lDyxC
NH675gezCk4wmUD7+6WgnNwaxlM0Vzval87JLGD7j+DQpKoovrnmD9ea/nR6d7Et9GlWkn3Y+Bt/
GOlEEhGsU5MOBsgfz3j2jGxvogarSm1+XhplwlguKY5gw3qvJ5synY2JNY+c6imcxrXyHL+xzJWY
PfMSdrJ9WCCqPwB5pAHXR9fvD41G1AdZZd6suOt8z6PX0KYOP7GSYZ/MDXcRbYFgAZu35wYCx98s
7R2FBCTNMyldd+phFGw1JvipGwGGsWVJ3YhJ9uu5zepDnYrq4NUzPs1pWRmifBxiZ7zMjUBjNdOb
yRJCYvTK/mhlbF0EWPe1NVlWAOrK5ens/eRCzNYecLlndOzLqlGq3/RZhX9pbs/GbE4PlqP+DFUy
f0QF6Nzeset1M0QMUyA2v9Y5im6zGK1b1ic2UQ10EOGgvkSBD4gi2XzTqzJEsqbnOzqzdMecqL55
w6ddN4BL+zr1e7U4z0ok+EP6oTv2ym7OjF5YoKfWIfqe18jxnhCWDT/r6pdZgr5bnPLVG8186+YE
T2Vfr+q0yB9zREUzaFxO+HX2K05Pc6RVv1W9cJdEOfmbvHU2Ibcqx08xHLSiPKEualYx7VxYT9qB
BaP4HUbdQ83S+1rraKi8eqrPZPg25bCUh8lgl6iMGvZSk/ErE4rvkVxXdX/JgX8BEi2ebI+BhShJ
X5a2U9uoIZuSJAQ12qSL1rYOzjwf3fTQZHq20RgcrOJGrs3E1WksUC0zPfk8ZE1yFxlqAT03zBLS
bIGkWQXXff6jMPg4uZAemStpsXwxT8ihzFMXMzFgqPIcFhUem0Rd04UuNz3o5ilKlqAyO1YP24Bb
fn8rzNEJ60s2rjqZt+uxh2vZtF10hN2er9phqTejhhiXOZrSlxNFJo129c1ciLjk1qoes/LaooN1
YfgHRpwzaiTzbBM2gND4e3iploF5PGfNfyemm72YFADNc4wyPrDGIlpPs/qCiggMjt3l0IQbr7tX
2Ly65lE0xvw+9Ptdl30m1nhtFvkTpHh4Rou5H8NxK6JOBr1mPTZRfpyqhJBIqq0oL7T+grwlLhm5
WgSCv8F9wgDd+1yOu1EZautUVLVskpdwAJEOdvPRDNMLqH8btc+LllI1dvlqMcUdhaLmTw4XksUG
y2rEHaC8GnI9abv1nOwEqaE17V/4sAqjgNeQWg5T9HsZ33fdpxTknfik8kkn0ZeWoFbXcdZD68uw
s7ULi+tUD7+besALYkAv1PPuUUHiXI9lJjd9xdXc5AXCNKvIb2hKRhK6Tci+uyMjuUjj1ne0rDOB
DyoMLfRzeY6xkn18kCNgumTLRAXp/lYzNUQUK6fB9YlxrR7E3spnv6uLAb1owwCJ1txZm2NPMq5b
MyBJKLia45XrdMYumSwamy50WJpcGxy3/PYM3dYuLUnMeXA3ioiK7xV6cUOyvK2JnRzLkIWRCM5Q
je0lq73+sIzgKvsZtmBtyXMdk2FdFPNYMv+a83zmnJUlF+Zsi8s4ZV2gvzVp3X91ebnpE695S5v+
dS4bGuYdZ6R+LqfHkKKyPnmPnqy4E+5+KqWnwwb9hPegPCWCSYYVZl31OWshiQ6ZrLTKAjfLxFGn
5G7i+2UGC4HEHNFh7mJxw0zqfmCQY6gNDa5vp0z5ybiY+QGZ+a2+U8lrZpmI9fmZHBVx53Y+WB4l
eAYbIdY6+4jCKjYGVftly0bP8Dh3mSaZ6yZTHpxyQlrK6NvLSIobeKqhXWdEVASQR6qKFBuMirKh
E16ttsnWSdqCEK6tcE30lV2Oywhn+SCrbjoKBud0fGQ094fXrl84EjqQbtMiI5ebeQEbNy766YUN
yLwqUnRm+aI7u97Rc9+x1GuMxpadvYlEHHFVNpPBAMqKk5p/u2wrkpDm3hkrFTSIHHyOxsXUhuQf
QLvWmfeSgJgOe5/IdjRZxtGO+ServhvWvcV40+SmzWrQucTcRlB65cG1NqxyPngG/0TpLOYuT8oX
JyUdyf7WvqtGoFryy5DFehrbN9GZAOO1pFgPIEQJgmqEfBcAde7s+lNdJKdSmE3QmgPdJAaDhJMf
8pLvWEtadRA5dctyYTzVY6LZi364BYUHAr0vmVdWuynGFx5hBhB3SRcIvdh30ZeJGgXWOJd7W/Qk
cyvL3JbU7tWSnBfXcHeFmzPFNooNyVBxTvitBAXh+XSo08AVNc7KkZ9tZ+M5ddsEohlnAj07O2N5
7Oy2DJqcC3BmC/2Qzmii27hZhWaUbqMW87li9+wPNXPg7kBhxZspd9pd3O5lLKo1bQU3aKhKwxwu
S9p9msOWeXCH/uF+tBBQDb3mvqAbp5hmz26ObRHUffiBAmQy7C9AsHxWNzU3gmjR1nHKgV2I8R7j
ZKAQXsb7Eg2uuFcMmFBcAuKBn61YpvWc4l7o8673TWtvZLbc57OoWeuLcZepGvlJ9csaCZuT7BHx
pK3jnHi/tgzPmePoayrCXBaaGa0we1VM7yFa5RbAmIeHq7jXYkSO8M1zPi137DZDZB1piwe63aRY
lZyLWYE+MFnT8bNnKP3QjBNF6wO7bdCBoRgFIp+27MVU7xK4zKytnkPcHXWaEK2VrDqg2mtX5K+k
S57dwbrYpKd8IznSwLO3Tjq1vkzvrhFZBmki9Ncsu0Pxbaal5V0pVTLK1QFPrpoGoYfJSJgHcRVv
XuoX40uHzKJOvIIzGtbu5v68a011DKM/6u7RjsVb3ElkDAzcIVpFW2ND0gSHS6+n207J0p5ZVP4w
CTuQCGnZO6nhLbWrqzmDwJY4HAn9Vu2aO7L3m5S5PiuKaeHuQsEFUw7WbxGZe2iN46aacUhH3MLk
CosV0ftDyW2/7vAv+LagFSOm5khA/t4pMOCg2tmDzU6snSjatK73656bIfpNVt16yz1vXzK56mvV
/ERHbvAxPBeWx9EiO0GSLpgP30nLRT8hvZcp/rBoS/uq7RHpEpP2dVb3O7KAh2ovDbZqwglwdJw0
junpDGx7bLG0SuOnF7o/E5cCWawdE/d+nvMYDXeKixzI4lJf4GYi90PpbmUp9FdFGH65NgIqUluB
O+q/sZ4wfDNQu+qS7D0VpPJFW9+jfBxLlkwHV4lRzAv/2PoguZ7GvXJopTGC5DFBXH4Smngam3nb
jhxhxzGEGNC0JIydlzbXKe71FveEbnOJkLg1e21nWAxxu7nu00P8qFywz42c9y6+lsDIzX4jyUzG
xfTGM3c1uUwbkxKxSexUxpldQsr/LgtXafgn0piO18388ftFuWlLGxJI/Pe77Sy9wNHIei6zrPew
1LfMhYgt+b0iaJaasiD88MPC//FQzzxulT3fkeRaUEGB39DY5nyZxYc4T6+1yLt9N8RX/IFyt/TD
c8XTi+/nJ7wBc614RgRNfNbyUO2ypVqCrpvkhu0kxWBgFugfSMXlJPOp6SD0qbRLMWunIRHRScym
uUKIxlgw9V9mOtN1q/PMjaS11vSoOSVxLfxem5kitt13EmrwKd6sYmFbTSNo8rpuX7vpM02sn5NW
vg3d9EQ5qdrFwmjWWTEywlIkT2QlqIHIZb1gV6k63I8FnVm/j4333MqfMrM+2i0H8t5hbeaI6pdY
3zS3u8DNeQO1CjlbXSxZIuBu6BeaXm74aVEyR0RYRlvqt4TmFxOfKyt70S1RnGnCbXnYx/7s8nCo
TfnoOc0ha0FvJyA+skne687tsKPQ1K4Y2JDpoK2d3jWDBvPK4t1ben1+sNRy8TSo77mICFenQd3S
ZA2L8hwNKzc1XOyI2aszWowcmQT9jelal+VHZaSfNIGPGjq0TbtMio7o7CZjEFXR9h5V9BWckJUY
3WOHxxdnxsBMTMmBxagd30BxRTU7DUxt8C1kBPBrK3xC7qlXXN7FuHbRCzUA4+/fVO/CNTDamjH0
/CG/D99gnf5q7Opn5KusYTs1Jm9T0a1DXQ/sXtGEmPjhuH2Aue2s1/LA0nLywO6GqrNYLe3HIouO
WVucQrtItp0Wf0SmsWYJOKg8Z0+nyngVadNW9AZrkoF7vqs6i2mROAskBju2iwwxS2v4AL2ySSsO
BJGO5jGMPguVPCVtf07L/tKOBblm4koZ1Q6ftuErQYOPPtQJGRTpr2hsor1hR09D1AKqnX8u5M04
shiXiIcpS+lg0KbcuMa7PnjRs4nORBTac27zNNE6jRig+aiw9t7HeptwTom29yezzBhguhJhOdIW
WCdh8ZB25leaZh2IADtZD/QJgPIeZt345KqHG062r62zfcZzJjDn6jIz3uH2EeLRBlOh11Qbwky/
6oTxPIbMdeLcVp+hFyFtQB9ZX0dD9HtWmrYSDS5FMLpAVaiuWbnTBsh9j1bTP0llr4hJLX5pDQ9j
3Xw5VsagnSX8AY7wzmjsM/a6M7oLaO2MT3qxyemgZxmuR/mip+MmGtufADmgXjT1iesHAWgEepj2
Stvp7/ECwjddpO9xpTb9RTcITS8JI56Kn3aj03/gTzbMmO0ZRurZndtfoprfam/ajSYc9a5hFOGQ
dV3mE1rcllV0Bnq+cmLniaHXl05UF69vmWUMP6tf82w+TaGzYjtFYNZpV9wj3L2YplJ3OC1xcpuV
hchV655rL2dIiQZSXc9vBT9LJ4PlkqJk83UO8Qxcn3p+WLW1rn+DQn6QA8clWihOwVAYedX7mGPr
Tw1PJ5I1IxL0VczIEMgNZxfZFlMJCz+GjliTfb9AFHmmqdbfIHRPK7fXHwqdkSNY149ZQaGt0c0X
uoof1nuDviDBaMFAVMduvhze7dpZ5am0ff3YhTx/ZAXeYWCww8t7RrCi/jkZ9dcpfe1jJhbDB9sg
xHFTDbXHiDhnLKcfmYr3xUIrEeSF30bz/XDmrCvWA3/SVUgSrHuxBU+xOJm/GPbqN7bTd2t9Hsk/
aCmsIZ1Anps9lD27o8b6rMzmKmq3CnAkLdzfsPpT+6ViEpIKz1lKGnh9U1xCrf2TDHKj5vTTMebL
LPsP79bGctf9D/bOYzlyJc3SrzLWe5RBOoBFbyIQWjComdzAmGQmNODQ4un7c97uqVtVM9emVzOL
WWQYRTIZGQHhfv5zvmNNd7pOw6enMiVRzO/wKBbzqnFrzf3HMCdfVT84iJbya/ELjplJYA7W9pE1
v09caHcLr7EpN+W0fOmYM9lHwA8orXo/WKZkPZE566zwDGri8nOcfNHOmwWaRt8HgUJmh/YmpaNl
bZai2Zj4ZIN5xgwvwWUszTYyaw4brNc42lmAMiTdhBWOudYaq+1cjs+tUX/ieVO2034bz/4+H5ef
sTacaNBMtm0UU89VXuuQ02F0PifpHY2yYvduopEvCAMV7+7aby1vOzNtRW1LnumTvrbuLtb3mT8O
68Gzx3U7k6rwU0gJ3kKZ0qT+O3b/plgDJLM2jQozTe6Mz5pkk+ZlmyF/JWk1H8KhB97e1gW/hHaq
XnvVi/ir4Kqw9i3/za1s1vOt2OjVwC5nIOAZinwNh4faDG9vdf2dMchhVeqtyxYsynfGpq7Ng4Hg
ZTv1Z+SZrKeGfFxjMN6GFVfkuDR3i5GymZ3ecpO56tSsbLy3Ek7RqqHaecW1NDaZWoLM2fgjuAbD
Zv1MOtvaUJbE5ZylXEdMiTc2nfNLC8i9b3roSyTLKAouHcqFNA+B1Pi+tqQnbgkT5SIFT1Fo1spF
yhiWt35Iw0OOl0iOzr2v60MQhcMDaety2xf+c2iPqgP1NpLvCGorPlmmc4fskwR62GxYunSrzLHP
hszhuYRqApsznmDpHk7Ex4rkodb0J8tCMZCp/yMiqMWivqfuHYY9KvvKTZz7NjMfqfNp25bhuJ05
WzdCRZzbjGmtj1U1X941m60BTSqD1X0imfwwW7Zi8cIiv0DxmzXx6VdfzE7eynYhQGbwtVDb2i1y
ZDQIjF0VpIqml4Ef03TPBAf57Jk4HVuFnHFv3Z60Qh7Y57zp6HOriiXSenAaFVCkhsUxZ+6X6c4y
bcx0Tkc7AOCRJnNWknyawYpwnVh0Faam8QDT3V+blLfQ2nEQaVidcL6SbNQ/QtLJLP+rfEUnBf+r
iWIWY7lPKAdZs9RV2gqxAaf5ZQtOJZlZv3t6WVhkINCRgemaLgqkNvsbCqLoim1oXZ/dKF8vHXdy
Yw6J0HePnFDzdiT5a8ftD7RL60QZ8bVcajgh2ra1By5c3jbWai7CuLtXTsXWwdEeXV0t7s0t5UVV
0r1VaYMRdArXXea8OnV/aaaIm1DNqIZaPEpK7GuZ2N4WRE1PRiKzf9R1c4sru37kFl0y/uL8SNXX
Lfrk4yx/LUtuyU3hZA8U0L1oeWv+0CgODOK69Q56JTD5TR84To6crcOKhKZ7JKtBiJSWw01hVdqb
oZglUyddroR29OBrHli5/BDO7h2nHJevmKwvczebboCCulUF/cfEsI0ro3vWnV6eJ5cl3OiPX4ao
qWmmaZj/cjNfFq44jzRwnliuyh/J4unEoedxpzVkYrTRfUQx3yaALDYmXclbIoHl2TWMYZ2qogBq
lj0m/8tyaZeF0GiC0tP1/T6mWGZT1DoO3CWadoIR0A/83DRiDPWzCoRQ74hokSeyPQylDiwrpltR
87P0EhmW/mRm+p5IbvljwuWBOZ3NgdQIUCYWXXC5MZwql3YCh2rAS9s3x7BvXugSi971KuK4Nc38
KnuDbIcYfxb69LEkhUZSR6uCAqoZbLkZ6we1DljGrV2oqh4GVfqQMJb79swB8HPvTFUNkauSiO9P
vx/wD0UbIwKcNoo7S5VL2Kp6YuDKfItV9YShSii+vwZert8bqqLij+/SWkGzA8cPydijcKwHU1Vb
NKrkwqXtglbRFtoW23a2dNw4LaLzVGNUqiQj/67LcFmuGhRoVDRpsDYoLzPdGpEq2SDRT9/Goqo3
cNTSwxGqQg5LVXNw3dTJXEH+WlRxB/PGPlh4XbkTTKtOdXx8P7gOlR+CvBT+H1pAWCxIVQtiWM2F
WHBxRiiyb5EqDyH4xEZXFYpoc7ruVcWIrcpGMB2Gd9QFqsXgcGVTGdI3z0OiakpmRhaOKi7hTNk7
qsrEVqUmEHycG4Zfh7ITU9WeaD6Tsk5VobBKtvHlUo/SA64DqVEFekp1iph5epaqU7FUsYpOw8rS
u1RjzdGyYUSRBCUa+5ZNGz3ck5fexUPY7DSHst606ZHFJxkYDimQiCnRDsIZFnsL++QSLb+Miirm
juKNNXw11MnaCYac5UlroHR6cvDWaRijlha/07SVwdATNOsb/dJ4uvg5W8lbml0XUoGfXJq2uQRU
wXTQ5X0RyzMt9gqkV2Fpd+sv7eDPy1vdgT4ww9oPegl8BLaLttOFvEFeiFkzZ9TBxu5brVFOpNeL
eaH+iBbZ3N6Ssm4PUsMbb7Xajg6t+VSYzcvsOD/YeOkrq6inoK+05kXXy1Np1z16L5/Vy2uldd0d
kbATXlXole5Cu7WzZARScWnVoviF0RtoxmDbQcXLVaQ1kbxR/vEwzTMZpF5668Vw5LnUaxs5AE6h
GVn77xRHDPiJjUzWbfa6TOAM1O29Fh1slcSrpvnR1Zh++964i5H2V6Y+fArCPeeGJrMpfCAJetBc
4urWkH6WKeaeJdTcTWQUE0qptS1LJ7o5Q5kcKY7XKn2VhPTigii4MhEdzuyOqTX3x9+iq2YWSpR7
NcunGXZE/uJdgSOOrIROOtgiJObLdd8fze40RA2vmGtd8SKvjdH1DtJJTh3GsNGbDxl+128yxRbP
9t5xENu9KP4xO92FIhLeNMx00xA/oTbmJcUKFlYIP2lmPLdRIAa1h0qnLGAENm4qJzqzC7wOvLeP
5aT2h1p817oDm8E4+m0ILUpAIhRBF3n9Q2wg6AyT8Zxkfv3uAHKE7EGpZ2zE/qaltxnYHxiFJCRg
wqFMkPV5cVdpmE5IOuUvLxqoSVuyTdjC+rPaA7tbj9QvWd+QU3RdZqaE2cfMyEdTY9c3Mua5unm8
rLqIFmhh+S9OpwGk8t8J3m1816p3XE1QonPrRXdTPBf5sB/RDpYoPJQi/ej0djzknVmhQz7WuaXA
iC1lM860qQ02hWOnUwMYHlvFBDFx/39UvN9Ug7nAVfbuGMN3G6d5lZqVGWTcEYKyzZ6oYp9XAD+X
Qx552S700JHAzPVYBHypJbAU7H1ZgjcoZacdFJmjGGt5ZhJMGGTCrhDq15rmxWusVWdd1+xtE7Gf
IgC21eekfStr/bfZVILQFGLsZAi5ZsrzPJO3o4smzVamUW+LsoyC0Cd+AgEpyYwQNcGbt7Gd1mtn
efMnFsPNxPyVYmAqB921QYDxODc9Y8G4/WUqM7307yC0YlnoSJSbGsvjtrh6cfFhNskL1X89RbZI
cb7HbGEef9cEmAOhM9hKiiTbGE5n7AaYgns3Mk7kcA5C6D/H0XoO3e6mMdxaYXPrdw2Gi1aBP0RK
75lj4/cs9CDR64fKbMWh1qKXxp5e7+ewH7dg694X39sLI49uwh60O5wpRz9xfPYfS7py/JQn7pa7
IbXgkMTlD3iZ1Q+MWitdMjljyDkEeUnEEh2VoYLuvlEDfrA11pO8L6tY0JNFnuICAG4l3O6h8OTL
BGRATrNqXsWET3oopyAxTOYfmLjSTT1SamvCW+rDHwV9ScbQ1ZsuSph5EBANjJJGXcEhS9U40rVp
AGXyppkF1G9KGpdrhudwlWnas1aFKTe4On4dbUZvPYjL7/i9oQn+gt70p7DPb0WrW7cZfoEry6to
o+QDAYegszuZjMs7eWfgP11pUZ7eRMLazPTQ5CQAu3scrcu5CV2uhXqVfeSdf6Wu2Hmawzo7eg4a
1cQMx5k7caQoM2ANMKKIePh/iGmcXX/4LBBRd7qKOMdza5+zbghPbXn7+1fyxSgDt/bIR6tUdKHi
0lPdINEDcbC3BlN5hZNJ9qkePgL9A/hhd+75+yNNfdQbwzFR+WxXJbVHldluVXqbW5nDunLQbt8P
3OPIZausd65S34nKfwuVBIcHMByESofH30FxQWQcI4akcql6cBzS5J3Klc8qYe6prHljbLkIEEBX
KXSAWdtZ5dJHAuoyC3gfsjdbJddLlWEfVJrdV7l2TyXcF5V1L1XqnbI87nb626Ly8Fr6Oah8PCFg
GWQqM9+p9PyocvSuStSXKltvOvqKNCsquMrdC5XAH4ni+yqTb6p0PnAWsMdzLc6iHMfAsi+OyvJH
mf67Uen+jJh/rfL+vUr+y6WwUJerGwWZbLvnQCpKgFC8AEuRA0xi1Z1iCfSKKkDDWkTIDdJAneiv
ZThjprDInjkDW3Ddau8Mr2GPm5CVguDW0oFof8qerFCUPIWxgENRQHlwWUwBPHAV+YCzxoL0tIBd
EeZbSyvxpQlM21B5UmNnKH5CrkgKtA5Tlw1cIVKUhU7xFiZFXliYMm9Li1CPobgMrSI0QD0qdxAS
5k1DnBuSz3yfKqJDRE6cPJGiPCjeQ6nIDwMICKlYEI6iQpQ994xYkSJKxYxYFD2CAPqtUTwJWqST
ZzzV6H+KNvH96awIFP8XXbb/u0rk/wdNtgbXNPevXLY7qCofaf/R/UME4j9/7O/mWoGllvCDC14N
M+zfMxDsr/+mg+jFRYvlzDEtvvVfzEEDc63tGD7mSMO2HYui5L9nIHxIhTrft0xqlAlr/DcyEL76
l/7BWysMbjQQBwXrbZ9ExT9lILiSxxamRXnQF+MOFlh4tPCeoBXm2trG23ekNX49tvCkcPW/+KWv
c3u3xD72GY63LU4/kbrXUaFyRzdcjq1yg39/NIyjuY1m5ye4vOZeOcF7HQhZ8aVhHD5XOHPTNOmu
lNg+NeYUnU35mdVYUmXkJlthQZGaFuLL1ZDL4wx4Lpj5F9dWm0MU9jQil3FmHSTj7xWNnmRltSa6
M/tig19uCKasn8H6MO0bSU0HGNTe6xkNXx8AjLlTQgejuTwQX7wuFZgnM7MewKyttW7KSXXrEAJd
3Gydbn40KXehNJ++0in+NY9IXS1JpihntIABSl/NBYgQYzxFORP8WdJtLlLvaE+ec240n1JNLgFH
fzK+7KjIGLp18UaUPoYsOGg3oebhbli5mx4Ire5m7tuYzQu3WumBD62I8SHDjPN0+n4Iw0/HSrxd
5UXeOuO+ehispUDDs/ugxre8nhVINpevBSOTVb41+6Z9KvDnBpPOddOwHW/Nv2phrEFachoD11nq
3VkOo3vLnNqXpkOFSiXoN8laWIzNAZZzds1Sw38sm9JdhXreb2BeL6hJIamyhmx9/+6ytL44EzGM
2Gr1fVQxjiKEIoMlyeV7ZBrP7EvcB6Kx9hlQPjO2qv2hG+10zkeHGwxr8XU9V91pmdkxNLWV7uNG
Xy7WlD7poYSobfnPaCfxHdkDJoYRzP8pry/hWNOTzTyBlVOCMBsXnvLixsbaS2P9WFtVs3FRjhuZ
5o8tDpwn3HmmPn964+DufKcejriv3o3ajE6OpeQFLQ46jr0NW/flDqzFeshFcnJmIzp3lfkKnB2h
cgiLVcpKFmS8PgeRYLVPlO2UGIu/9kYc4TlbsdOsX3oN2S+u6vKUG6yPk0Ui0eE8tc0as5n+6RHg
vRvrytn7TxOVxxrQPq8f72WZFNsyWrDPjbG+EVOKBarIk1d4/Dg9mp/TMKmzhlERk5vjyJL0bHUD
50ks1tyz5Yny4/rUFCa6BqDsTcgQ4FRiuV6xPzGPzhSlL5zsbK8zf7P4UBdjR1tXaSxep1KysiH+
ByKzJyAu0nVUgntoByAO1AxQ5OgmgA2w2OyMZP5iz1ieyP99yWR5S6PBgd8vnsxGM3aThLHrWFX4
sKTv/RJpgRaNcHZlDJc40w5jOuQPSSTa5zh7n03v0VjEfOew2j5qbs1spe2qY+pk1VFG8UHoUbji
xg5WS5L21m3MQtWgnezBxMJlCYwQMWFIkwPQFewc09Ksz8yGs23O39glaYYlohTOW15ncsOr+dPR
dJN1cgev3iLZlMwmHpf0293ThOxJevsiMTsv0pJgDHoCTNpSBshGyLGj2R9tt6hPHoO0PS4/sI1M
vTcsXcZ7PUEFd/WqWMtkbI/Sadi/DfSOT7Xm3H8/5JP2hmkYFwwI9LU+GsZVNr1lrr4/NPygaaaA
2G9/b7K/ACc2fOEZ9tedrvEzozVfPUk1s98vjJudZdnpk310XXWlvTl5R5BWIWZQT6JLJ+6r1krA
Nw/lNnQnZt1jkaz9gdQEtEKx49DvH6zZ7bcAmdsAhBFtykhHrofxsdQiZzVyiNycKPc3ul3fHHBm
fwD3vz8y/b6vVl6SdKu0s/Jz2rv9bhwm9oaAbR4pEs5g/bTdJ2mMqysH7cVDGNwmSSiwa7iBN+EA
0GLtJ2qs96EvNi7qwvZZIHvxOZEkSOGE5RunhXI3NMteOBUR4gj2Sxrb2q8hn96yinEJLoFmHToQ
rTMHKm0T+gYNy/qXF0Bnau6LEILGsBR74UNwXgN9P0A3ieDG1hwiSYX9XmuTm1APdUEIrMlSbZUW
Yjxa0in3XejfWisuvlxxLFK7+jWGmKBa7F8KLRThBd/lWGUQ98QPh9uELDu0/ByuqvTrPbNp9sTQ
xh50OR4IT/XXkFlRS0CkcBY65h/ZWPTPaVRuoyrvdnjfeUJyyK8JNje02ydDk841Rea9DGoe3gKd
IMLxODV99lvBuKZOuD/JYnurMtesh8aaK8IuCxpBVtBDMTZ3Nirek1FFb+O+wvXyywabZrkPSTuZ
75p1jJMsvjMd+IfTYCN+i8S8hJOuYCsC8kQ0bOupkFd2oL+KKMVyJJb0XozjJ5IcQJd6njfCllyO
gEK6S9/dIy4KVNRG30yD9ehxCLzYPvoDGCrzlzmfU9oktkVhUfBgV8Ox7uvPTKvLY6H3/Ya8NLs/
mP+PuUG79VyP5EJCuQSyjTD04D1Cj4Of48PuW4dWK/d+gr/UF1V3cMjyBwYIiLcu7LbNIEjjlxhE
DB8cU2fr5++HNKPNvCwbcs/4qPGlGytTC21wxx2ptrotDgzY8eZCj3M7J7p3GEKubTu09g0VDeQU
6htZyCeI8enOjA3/zmbMzC3P6IN2spJNnZTLEZgsr3JVue/jNO28tutfop776ujxon5/PSnwKZlx
/8Z0nYNTamCICRjIsehetLoeg1AkmP87p32pfM5b8Hj5qewoE281MBP0Tk+gP51LFsa4oqFrrSnZ
0FfUodRX7BHnobTjUx9ZYhclENuXGO9UZJTaNcfAvxqXVL5DOoEWz1i8w77y3k33Wm9Hj3XKBt+d
iFyyVTx5vEFR7d0hO+SrzPCfGQ52D7UPBrTWtPphrtu7cWA1FnZL/bH5fmwWr9yWIwhnawBYPJpx
MLPHAd9qXjsU4i0uoA4PF7UnJkYIH5QZYVCmzc6XO99KTzsL3QxgW+GSlOkD2i4D6LkDsODXJlNA
/bHleq6L9kc2Y+SDlALBEvrk5ORPvsdQFDTAc+6019TvPmGaPuJrGFa4BNd52KBxE3yRbIjXoT3d
wnbcDkazMtkL2wmwKwuJubWzJ0ukl6m978rkOZtKsZpuRoM1esx8PxBLnqyiXo/xgJqMM7VjhMEZ
4JmLw2ikpAUucFc/NICqAhLSJ73UX+ooOS54O2hpN9dG7z4LN7k0efs81jm5NrCvci/dkAWW9tpJ
GHLxUzcZxIecn3XzmuNfCSqTs3Yqagi+WPoKwsG15ewZj3NJRM9Tz+hUlu65GKvHCX/FIkLxYo0/
clzHix5jUtUmfdOB0fQH9G6qL+KgN5pANNhxUBNWLFOfNdvZLaG86yvJHcdGtVimHUn9I1SiZ8l9
Yy3132nnvWM2xwYNJWMPToaajuaCaecwRX4PI+FQOMz6t1IwOHXd3yPBhMm5ciIm2DGLfWXJn2Va
WTgBFMLJz+e11qLcRou7N6x6XjU9B6lr+BdO5kpMlzYRx8aB5ufiV7CYM49xmq7Z8nzKunyIHCJu
4+LvnV48zclirKzFvqsSOJQt3QDW1PwYZc5WxDtXHnQWWwvVBuBINCtbhU2FKagy1sNwcWQTbzRC
unVx9mj+yPwkxRnGlL+lPoUKJuZ0wdyG1xTL5Pg78nQoy2XIbn6AWWEz5zD3uU1DVMcQypmYVPtb
rEDPJTpp7fjnNks2uLsgMennSC6X2evBuVSA3Iv6Z9U0HZUH7Y4Z6q/v32yn+dXtfCcox2RXWeIi
oO6yA4iesrjDAZ/GAd643046vSawWFchUzhPuK9ViUUt1iEZ6g7mx9Y/+TNqZdaTF57Boq7tXP6w
Cu3gErBJLDddJSXDUdHo0zoemYoV88/Rh3jdO8u5tPXxEKVEWwByjgA558i4gtTmJ/vxbHb5VXV6
rNI0DxoRYSj1Q1YwuNgwjAce/U9+pbNiGYmfRX78xI2SBZmJzs5iVxj8bn3S33yB9ZaU3SaTGjk+
LBcrq/SNVZNjDW5H7shaOh9LbTkkszQfU7LfvOGatrGkZe0W1Y6lK3Mycb+UbGf70BrxOe+N7lL0
bcIVHSOaWpiV9WKd0ijl4MoKfcN52K9ElidrK27wRMWgbbkPt0HGePeUN9lryQxr11iNtnUSphYO
XoRLVdnOSgzRcuqSKdo6cnmLim7jL850E80pQrO5g0e17DDsV3hci/bsFla+rRb/Vkmx1f28v5rq
gTet22pkvtd2pxvHIvI/LSe5dQPmm3Eu901l/+46ZMI5F0zP64vbj+yNU6yQCcOutZyxzYOfeoKf
PK+9zvgAMXYDmb91q/TWmk+lKTaTJeS17r1TrevWvhX3zWjgD2zKM1D8btvNk7PzvfCJm+4SRD1c
qcEcWHyoad8xZaBwzD1zk/gtc15gUHEFZNfx502mo00Ku8OEq3lH9qCr1sEBFcq2344L+ANeJswS
zJUy/dDjdg5M4jbboXfZpBrDi1Zgs/C4bWzigbRm1D5qilX+/2Ws/xOeh2l6fw30uH7MH03S/Rnj
8Z8/8z97M6y/geKwXGELhKx/DIiLvwkuJFjfhbBUfPzvGpb1N91yPOE7/KjH3yE7/l8Bcf1viGIO
Vk9hG6pT478lYf2TgKXSKypk7vh0cximw6/5czg8wikzYZivjjWBqu5nPYTd3snYBJrJeJuzIieU
hfWk1j//pPXdKobWVfk/yr64VUnZtf/+byrg/g/KGb/YNl0ds4PLxktY6vt/ooc0hdUMi47yILER
qygkpMsKCyTZXiKobNMlcLK8RfOxzXPS9IyVDaZi3e+uBFwhyCduQQBW+wQ7yF8/NQGw5V+emuth
lPA8NEJb8K78+an1aUZcRrb1sULHW8cVvp7Y7A4QWw+OpuFsqNOMHVr5NeUlKlzIYMx3i43XtCch
yOgZ+OWITJI0gFW3E3U572TC4q1mLbuQMoMNzJVGSvaKbXNwNWc4x8azJHC0cxvnZ9/n5zGs13GZ
2VtUcER/K1P3Qv8lxxJ9lBp6g61p62i8xaxobQcJXJbY8SbkM9moWwGNIimWVVJrrDOyEBTpIMzd
KMNxU3AhnpoK209sbFt/8e9zcrVH28E2nbvLexGH6dnBN2/bunaASIL9VK/XLOEPoQaDtAkjuf7r
V9z+l+YWGxHVhE7j6RwNuqlk1j8dDH5alFgBUCodt2lIf0xIItZRa4phn+TuXsyA5douxguWf9q+
YZJWFTQvmd7P1htLdkQsWk2CVFkpp12vD/rOmvFO6PI0+xOVgwnwq2KZP0QkuqCW/W+6PJJVU/py
2xvERVN7Dx6UHkvDBkiGvlm4fnRrx/cM6F7Q0KHJBAeJA3OJsLqdOSdWMI7nuRq63YwGB9mj/Sov
uY+T9q9fGvN/8dJwltg2cyfXdX3zn+gNad9Zfum55ZFMLzfzwtJX2N/vqOd6rWgS2yR1e8j43+7L
yUpXubXJR+MObTAHYC3coDElu/pEJOQXsufYd/o1NWz5xsYnjAcwWSdubhwqnd32MpvQwNhg6mn+
66//F4Z6ln9cBA5f//5vwIZslz88cqlDlf9nndxmNtnIKMH+0GKCd6IPDY/olLF6DhfjNizbWmDM
Err10Wdjy3tl/uzKxQ+6rqEdi1HVXz8fzuJ/eUIedm5fsHKjxdEz/um6lztl3OAfj460SAbwLvFv
V9UXQNFq3U7vskEpTNjFbaq5PS1xu7ciu2NYX354Q3qwyS881xqbF/wSrCDIs5XTbvHa31OEu1GP
gMxZW6MZ2Lq4BQsmosRjPq9m8+ILhrjMrBGbh/jWLQ7BvWq698r+M0XCkZP7yIVx7c5avzONiquH
vqyj4qg33RncYvbYj2rp+wysf/qdNMCPeKKoHmUnKjRHgfGi3Oq2vKm3+piWd8RXHSzB/ZbiBJLk
J9u9R7U4y8qiAmS2V2RHX0J0JneavuqYEUFs9Swo2/lJjs3FbOMXaLgnEAKkAUZUPfQNntvBjaMH
5HplmjT6zaDW9s0TkQ4cWJ4tg8rOCKlY0a8wi98SDUlDs7pTkcAfXhqb47QuqKaI/EdqcUgzRK8q
olp71rDSE6PgX9d3WS+no+X6M4Jo/paQyJqr8N7D6nTQ9igb4QY67EvYLqc+QfhzMjr0ZIjLUzFS
07o+UELC8pKTs9PfzEUjbdRPh6xkgdyb4Z1PtDyJ7Eek1rUlhbGN6t7Egv5USePDsjpCnhHeMzcn
7pfk+tE0AdQ31SkJAfmYSzLgXLSOPUCAKZJPTivcnZ5VHLBUNMwaUtpCie2GkX5NBIepufkoBrbl
E1U0GWmBMMVkW5HfISC7LiZXBERK3gcVSyGibaLC9Y0LUcpC9KbVaOfkyl7yLAdShpFOnNzoYrlO
J2zTOQDdoW5L9t/cFEKJt6DQLouqIOAugb/VHZ/dqQ+GxJzuCdnswmmQG0PH1Ivi8qT3HrsFLHUD
Lkcf8/YmpP6GNCZguOqxH/TwEGcUs02SPOQi4XFopCOHucK2weSIq2z3IUueR9W2b5mFHNtwzNKi
+l7BcAxc03/Q5xq/BHHVDXvmBZyGbrFLmMisbyQoFR33jz/bGXVGPLQtaYJxsA8iG7JzESf5+fuj
SVQLaqO+n0ovvneR8taO02xaQpMHuzfk82DTdFjTNWHjJ6AZif0GQnxQ53WnCieb1TcHwPc861zD
vNmMTA5x9nTTmbDIeM7Maj4lSKM5QjKVCmB8046OYI6uBxWcmktqQIrGI+k/lvNRa63jPA3uWuMo
WrWafbKaOEBQ7hiwc7Dmttzl1ZyRzKygy7Dfr+tHyV6RWzi7R1m88a5DAgFTWC+7GQrK5PU7w+g4
wwdwuv4W9ve1zZiRdzF54AEvSjTnjKvCXQePbErkGt7um6NEIzkNZ9DBLJLc6U7GlCyrHPCEhU/9
WDuJADLCHoOLs2bUeOQ6+zwuwyF2ORUdWV8XL91jYfukE0Y+GilpVswhfuPvcZIMK9ow9tGYQbxo
mvu8Ad2mDfAVzJJM/+CmN79d2q0DopicoIWxr/glYTk/WEAAcN1jtWlIZkVzdSatfWMiczWSNoQB
F0JYKzGqteyww8Zw97HnnRcFdW/Bn9rOvi3ScVsQsmOIn5TXJes50pUK39oFpN3QPFCc+t7Ixn8A
fXT0eHdeU+FgzVrgxccN/kRUdwaqfvyI03F5nmax7GJ/affm4G+aAbBJJw3twWbUwmov/DIUHjJd
IDd381IH7tBiavx+QOdLJcRJb7LkbWzJpy1lK1AuL2VWOm8mKFIQA+NLlYdbUCbaZ9MT5pVtGz0m
OCX3Wa2qo8bsAoIWz/HgUSKBhHXWO77pdLZ7mgE6HMhdxaS4hX2oacs5Jrb/kKSavhNhGG11UzTP
Tmn9rluz/jW08RpQj/7TbonQuUOT3EMbmpS9dNkTla03sNjxgDZat6+1vls7YdY8uuoB8/s6x4Vz
+/4SkvqyGTwqQ74/9cxWY/+9QL+hSK2m6Chg12vcTYpqbWriMI4SDYHJGGVEWeJejMT46ckxxv1U
9EfsscmREtzoMUdNC0DyGttvyKmXNPl96HIbpLcNHoYD61oRUDktyTbE2WYemvLV1jHcdG5mHHwc
Ma+8TpwoiXsX+p39UhILzufj3LMgTM2svC22KG+J3VxkVmPHVb1S319Hof1KVF3ADNwgpWGpwoP0
054RDpFxT80YdzuPy+QDKbn2mNpAGvi9BFwGjChWnhxNWRfcdBpVNWY/GVmbMGkExULtYP42lWGz
RTMod99/TczhD1cUw823SBNyCf3jpyU3MIyUS7OXftUplC8ucPVg4lBA5az8eOvKnN7c6VFzK/Rj
RNHdYNT1J+yljOiVX7/WnWGtOwZOD3pTJVuCExA+Y8Fx46YQBbvZWM/S755SYXNelfX992cGZNcn
ip8YH6AipamoLpLdDi1SWqam6S3NK0lHVASHmh4lBMVgSp7IzUowJnyXpaT9wB2SeMm0/Ad1Z7Yb
uZJl2S9igrORQCMf3Ol0l48aQ8MLESEpaJxJ48yvr8W4VdmViaoG6qlRwIUQClyFJid5bJ+91+aB
70jkbAbfJJ+eR1v1AKHxNvz5ExCOf//Tf/V30i8+SpoRQoURjORV7Jyk699UksyPXj/Xj8y0uXDq
HahttKwyzbeid4tPoPsbKaMgL5pnlzr2s6/1480jAmaAL4scWzFFiYBmKfN3q8q9ntLpQl/z735+
ddzWxpbaOifTmcuPkTq9FQSkZS7SmC+ts77U/a6CEBQW7jHzkuHUsCI+xwUwC5YZoB8azzzK9RfZ
DCR+WqJnQeqtRvU+/c0x1T4pV0w8ETA1I9Oc6zavHxLNqR46iwI9u7/Xp6w7RLUPOAD+64ldGiT6
QgdrXTranS68JlCYoThEdB6ZHMQ2yjt2kk30vuiNFjSNXF5KO/7pJsPytWjJLlnnOwcMjKfPjG8O
y3WE1LUQvn4aHOXR8dVDO29rsZJV5tAeI5AIrTCeKeGsUePM+zSiK7bxmYjyliBxX8gJIr9kT7bE
j3/em3X84k7TfOQxcMSa7g10Zq1Q1OZCbCCcUOJr1qkDJsdyyUGA7EGqvBucQS7+NB97EOGhNeKW
L6BxjJU7YLcyyu1QCOHgNsNBbafW5c8by0gOpk0YKzEa46xcY2EtArlBSxPyKeQB8KlPjO6vo9Vd
6xnfSUuvPTCuZOBHRzRzgvP404w0eiCXxL83WNueVTfnAR55/0jfXxnYkvrhVpTxJSvM8kdLfDmH
AY9RR7BuKtz7WVo3n6bAq+PHQMlKHwt0A8CmgdF91DRnPo3AFfB/JhmhDmMikg/JXxvKpzxTyaWu
ePQPkAjeOkdMO4kBku1ThIfE8XRimcMDgb70Mco9sRWyakMzlWRauPdU2JGhdsR7paL64JbyGYuJ
2FBZIXY1zwLpJBZ4cIMrzjTuTG2yd7OaTmkxQBuqmXll8jTRnLDTC9PbjAkMX5tAEgkawHK6Safu
5O7T1LhPEgib9DuvhaJk7TLmLPqju2dsiCe7b8lClc3PyNVb0DQdCCKr+tSlh3O3zrz9nzWkO1wN
D818SKja6+u42PeeO18NI3nXI0q8nRRKWZ2wGsRgGSQKDbtMQXnV9pDtnUrwEKx/iVg8m7Rk+cvB
yjhkuInFi2Q5GbHdbHvN8zeTy5duTvIVV6B/6VqKGCxermOb58eYTjU8sOwhspYeuqin10PASe8w
mHpd/Kln5lex9jkWFeOpS8fQpoVOs2waCVUNg2K3MSzko6RnfklyLvAYQkmDu0iRKCIfp7PqdTZV
Yt132Ln2lVqMXeY2F9OxL8LO9T2bqz6sIZwBjw9zqHH32ewHRY9fehrGq78QVJhzcc+Wqt8M8Zzs
XOIUgTTmQ1HnNyHrfdkWj2XzBBQnS8yCzYd/y+kfPfqZ80Wm8K7EsXYA0xih1VA2l2vcrjiQVTvu
FjuoKMTAyfpvdDtIaR0osNxvfduA6iFiTNnCxtXPgrWWKPG+7d1s5gXXW3TEkcneVpnjBtmUHmc3
LXm194SVvGSfjo3J6XJv6eN8XowqNAkiHGPL+ZXar52pSjCntcYHLkQYqDUSBTQhvQFMyIzGDEBs
KJZxFIgiL8I2XwBvoGAQGI39g9slH0lXiaCkYULlKn8Uyvr8/8kw/V/krvQsA0v2/9Nf+V/wpf/x
Uf9hr/T+hurrs03jlM4Vsyqd/2CX6n9DrXEtwW7S9139P0nT+t8sSo4NH/nZMLBR/id7pfc3y0HZ
1Q2Q0EInlPg/0ab/6N//JBu5puUZoKXxedJcz2b5n3XBCit81MYlLhMdXIMjhrAU8Zdt7hNnLgLN
7T58a2rJaCSQm6GiBxJ1KYnVjSzBAwUZ3ibC+1X2Hs6kBYtKlAEzbQrS1lbHcaPGhKG/R8VXq2un
GY2AEiut39Ce9S215eCQvcWMZrHRdgWGjuqiae0bl/rdkl0LzOz55BymupZPLPyIe4mOxVmJrlGs
TLJ6tLZ2QYALKyDtDipQ9ULUfio2LUaXfeub0CpBziPIakdaieUW7iEXo2fuY7+A9Gf7R9Qfzoq9
1QZ1AjHKF2P0EMWEvnGSqENmD/nzvIxqI5gVaV9K9gLWZYih+12jpQKwUP9IKLnaNE712SJdUwLR
3pRNoYiWNe1+9jm/8ltm2dpMRwhwZ08V+iaW5hwI79bqw4VeCONYxZYPi8vkuDfkxKRFk99G3Ztw
3VdnjFTRwffHYi8RWW7sGu647b5JJL8faZP8aGOOzEPBNFJYMboFvT4HFvomyuP9VBfjKyn9UNMF
ta+1Hd+1bn5zagMj6qQPFPcwEWVG8Tyaoj2DyW+oti/fIy1C7a60YZdXIccuKySayKk30UhWxx7D
PMSEzLVgC1o+p1BAgoyIfrQdwHfv0lRPyQV01ZmKLR+NZu4PxGEI5gJ9C1pTDThys/poGnvlddkJ
GZEIkO4/wFpML20z3yJvlA9Rpetk7azuwKoX/sRqneAARDNNtdwb+E/25ijsnc3i56DNyE2dsqDI
jvqZ/lx3twCA2ZKrTHai5pMU/nAYalybRkJXM7wXvr7lLlpgqKbwK0KoVqSXPZUfwBZ2N9eq3jXL
c7ZaE8MY1ebAbStM8FOV7+YVQ72sQGrMF8YuXSHV+YqrJoSQhcOKsOabwG62Yq2tuFY3saKue5jX
3gq/tqCxzSsOW6xg7HYFXs0rLLuCmq0g4F40Ywprmi+f4CHCpbp3YWs+cx2EFR6Sezs9qFT9AtsH
oA3P3x0FlzLsBxdgd5/ld1MfAWFPN/h9gHq7ArXTySzMw+WL6ds8v/vqwlp6bltrW4GXr4ylQB0z
YCENBBjAhyvLeK1VzqMRsANooZTjrz/sGmA6QczvcKf7o37NTeyAvd9unT7Xg34FloNH/mXMDnVh
jrduBErj0ChgDKNSYdvcAz0KxApAdyChgw7UQ98gs6VgV7RTRHpnqZ+0XGp3tOmdxIpUd1e4erJi
1pMVuI5P/AtX5cFZUeyohssd3tpgXDHt9QpslxvIV27ye3JzA16DQsNc8e7LCnqvYeU8ZtjEEe4R
6N0VCN+taPhshcQDThlQzKqLuwLkffyWc2ESpgUtP9Cy0i6oWiVB5D+VSdNc3A04fYnAowgh4GAI
YnCi8ti6RbQrh9L/sUwIWTVWb18nnv0rvcb8z74DugnETVE8J8SbO9Jgwwy/fyHHv8L3IUg4K4w/
9e6jFc5PWegRfHCM3su4rVaEPyWDQUoEHk4TIo+W40DIV+R/5wL/Xwbtt4zLr1akqHojNFKTwpc9
/ROYSYxmInUfW9vWyGU4OAipJVMK8rl2sT35SpqnvlAnIvbOPKXMs/myd4HW5sXNlUQMOUOc5+KU
pdZ0cqtsMzYTizSKjNkWZcNBIR8FeOO6XeN3kAaEr0JtHN6Tqc+fnBgvXttUPwcpf1HfHuA1lDvT
npqDyTFpYyj94FNZdYLKHkQOHkSn1Tpqhd41/rHzUBEFHd2nUtYVQRuj/OvNhEAJ8BSHnRwZLXXN
PeoaHuMsSpwtzdwa99uXxK/IQYO3qDVogqzCfvCM8/HfUcE+rT7ktmN+xqyz74R+tGxSsnFZ29Tx
GOKUj4LW8wjXYtPleN0bk9CAmf7s+/mrcaR3KuQgMHccAWIWlwzi+HZW4NImY/iaB7zo5eCGqlFk
9xsOzE4Bt2CY5A/bnfWn2Jl5ciVggtLsh21EvNQWGzpa4w33CdJOC9IAEaDXz1Km91wFB5j+C+8g
JEmC+75cmaX5OVs1XC23qDSueyNQevPC6sWiSYyhW6yOYwN7ZW93P3nOem8wHNJm2HN45rW/uosb
NO9ZFSX0hEbtiXcRF52Kk958YKOBHcEpXlj0Q08EK3NvyHftkt/6Se06hIvdMC0/gZjvB3XKfLsG
xgrUykY8XzL9u2KS2bNcm3U5H4t6/lCmWd6kzWm9W00ynWwQeBvAQqJBnBv0tz7XBOVvCJAUYG69
xHMOfLn08oIjDhwzJ1hdOFSLd7i+VJGevBximMzAb/WShf4ms/yHjsjy0bDs4qaMbgDiyul9vXby
zviyiJkcqBTr9x2KKNoMpU2G7E6x8BCSyqbfelbHojlaiYdmlkNG6ORjApXh3tTwPRFgdbOOfl+t
dFiteILj/RpIoXESRqe9JfpsBpblFydNS4C9lM6PxIw1KpBqHQp8Mh1bMs4DWyfdAoKgR+uhIaE/
2de1vVSmuqXlt8FUeTB6w2Uryd4um+1HSEDOpuQweC2WNhgbrd35CVkFhzxBMK/V5jwIKXAgZdxm
fXHHrtQMG5hZ8bvJDfahHItzFgEYotGyeqw8gJwq4ou0YF1C4ig86zQY3u4PnBdP0tgk7kFZ7Zvt
sdiOtfGdH9V1zqS3r+EEbvpOT+6NGfrv6s2pIzR2dHcrBMhEwY5faue4mzD7W3yFuXSv9Zqxp4od
ESYp2wCpPL3zRFweTajbm0pLuovGrwi+XmHsM6yjbxKjNXaf+UMmFXcSyHkHD4LTWyznzWQmyxH0
ZxXIoW5Of97UkWwO7iALyhtpdkzJs39FOX0UR+gdPvzCX8B5MVbz8yw7qNCOPelo583wakg2u2wC
0nvQY9iaM+ejmmX9ypfTs7VcGU3jo9E74jDN3bxxHIK0hKDLE5Tb7tUaDMZnTGhmB1VRmtUv/OPj
+zRTG7i4o3aXCqHeDP/auVLenAZZ0aF8iogxynnmmcRJcyIwaS7crWOP/TZLu/E4DHUGqbl0dlMX
QVjL5fQWi+6jyQvzG9I/i4GBnvp46Q9IL/FKNJAwiaF7zX7S44x05YecfkaWmzzJ2X2cVt8vVpDk
HCV8j6nBpJf5RXXpclPf2hVcQD+ioJZQw1brU6iHXWmejVRuBmNqTwb1UjXcR6J/tG7aEXdtkz3f
sryLQrzWFnMdIIXoyVnYO6u5+1H7sn8mx/gznRf/PI8dWPuqau648sqN6uqXtlvSZ0o7CQgPhNsV
zjP2ESvwhOUWARXzpfaLY19l5AqtojsZ0zCzlAM+zJIvYxkcWdsx61BoWGsGOUZqrlvrYPc08pJY
JWwVlxfZ2J+LK+Rj635RkJIFJB/lXgfexBZwynb1WImj7lnVdvZK0MsZZLqGelpIoY1D8AfeAWbv
TWE59lOfrQ3YOr5cGYmd7dbZvmq4g0d1V5PTdfgr9SikI66SFrNNPSR2iO+OPP0KzByoCj0uDdwz
uKeCbc5SX12f/I+VQiTy9H6nJtcMtZ59Y1Mbp6VN270RM2KVguWvgJJVRMp7MKwHCIA0o7hlAWtQ
jng030hIFEetARKXGjgMYx38vozAMNcNkGqepiH9Vhaw9eRlzvsL7AjiPsBxs9rH1zzL34pY9wQx
I0hm55myNsaa0f4hQBBxqwzrxJ8uFctCFiHdSQ0fSUlfWxylj4OWusfagHjbds3NietfnHUPaUwf
aT7pQBPgekIC5lXMraLaUJnt341AEiZrIXm7GGrrEdAladNQXZhV17RmuRNN2cXoKyCs87iLLaiI
pJnbFMJr0kzjkRcB8e0eysQYZyVL+2JTcRO4jKzct1Eso+1ircM31UCB4fNoIxJJTsS12CJmvhlO
4DJD067NrS0Ta58uolqd+0ArexfQoY2zoKp7D+sBAxi8haeybo/4Kc85UNH9YLbYKDTjNArYn1nM
V6hN3rnjYw+6WEh0d1PIdx7P0ITZf00PGQ0Nm4ZHzzY3VXv4Y7RY86bxd3X/l8Wj/ROh/KwAWCWx
7P7l3b8/VwX//Z9/yqj+80f8/b9tj+Hz/OPf/fv/In3GoPQFS8l/3zGzB92vvtU/Z1//+qD/K87o
jjCE7WJFM/DJIX78Q5wx/8b7HO903RdkT/lU/9H/5f3NcxxeMoSqScbi6/uHb9Bw0W24tHDgsKXS
XTwx/4PsK0HXf/XJAZXlS7BsDFsWIpLzLxa+JotZdWjWcIBkfcMMu7EqxF/uw8lzEsOcsqTGrVer
cJF4XDcMEceiSYcz8aBgdKgOKLOleExQsdXIGoz8WH9e6lY7zqa40t8Sb2Beavua8RMe7RTvcqIU
gfJDCE/ms5pNjsc5bpyKs5zbiB+sqJwQ59pLl+YcMbX+q1jX+mzcRBzfp3rxIm1KwRZjsh41P2oe
6x7mb22e2yR+VVqtnnt/glU6KetuaIPGa4o9e1BuhIOZGUg7wUjyKGANOh85t83P0qeRkegpZkl3
7VvXLnPciueos5tjvniPqh+mY90rmw5e49/ftL1ojxmU1bYxgcdJrGcI00zfx95+d/sGD4BsQNug
cj/pWpWx7IZeaRBpAX2XnR3SlULr3NAG32xjhQiXwj9OnsYglWX0wIOXQu3FzI6Uf4yn1DhIk/ze
FJviyaTs2AO/1Lut9d1VnCyLiYXFbJ944laxukZ4/QPXYOETz4N/BoHsnyd7vLA09jc8z3eaksUx
ci3nidsdXT7+FnkO7ky1BNJNrYdqGHeaOWQBG6YlAJYOb2NYyu6IGvZGtQxmKuwkawuqk3ZhxZh1
kL2pTgTkdp7hyBOHGgMAQMPSKJ6cgLhQve91mlKcBddRJWiEbeHMpWb7m6SyGXiN9twP8BrkSiNa
Ii+kcjbby87joaeyKCxxxF9XBDYelPxONB0lY4N/GfXGxwh1Shf0jNI/DFPa3FyAI1t/WcV/Ydc0
fPf83WR4h95WH3ZdR2e/QZhwmODX6CKcSHY4E8nP2OA7VpZ+zlwPWDpJIlVUkgqabNxqYi52aVuC
3CvG/GZZSVDUbXXXR1MNawfMpZ/Z0815iGk+Hz161UfffMtxIT6aCsnHVdWlcXP6e1LAhLgyeMS1
08a2SJqSH3Fe+m9co8ze3voaJZSLBbSEalhk7q5vP2rTvmbj5G/hj1kAi9ewSXKl3pgi9E48WUn/
LDLs/WNubkz4vCPb+GwkNdLTAL5xRPtRGLn4q2fY/sHLiByZtsRsCUvQkxAvcqz8W/Y4O4vn1Z5o
4q++qPlMWXdNZvkZJyVWiWE8ZqNdnpNmOfdJwnHVrt/shMc6Vha1BENVx4d2HDra3hM6n9hK+KDa
q3zUb/QBha1OgSuWnjVWIbb8wpuDlg6fmFKgsALA4zAvt3S6Q/NX8g7bdHGHJqw9OSWaLBo3TUZ5
0+y4OuJwKjNAfG0jaTvo/J0mTGj7OhH4xamusYBRl0fp3vdrGHsdjQJ6MZNYJbmbqYayDyKge79m
Nrdqg/x6jtkfbg7V2d38Zc/K2y/k50Il3YajDA0XmogRpfLhCqvUUIS+C1O5V9FzI6KP6o4UZMCA
zZmXSHzuJx8z5y8x0HObdYgfms1C1mCgZT+ebkNIYnsSAqBBNBtqi/Gjnu33CPrVdXDZ72t+/lq4
zgVoAUDp0YbWSj9P0qc/oyJRYU+OfJPfvNzZpfU03QmPs1mbcWz0hf8qUEVFCtCuUZ+1aX5buQEg
LH/vFMcVuqzONyPhkmSvcx5H53HEfLb1xKxv89plLaVycALybcDm+1Khh5G0v3N8vrMp0qb7Lppu
9nzPNjK+0sbq3tmlf3Zhz5yXRv/qTbclLTZvWyWGq472SpXyAJ8G5pmTpdEJk/yFNIv4xBB6c7Og
r/vkQODtzTMjn+mT/WgT4Seyydfbg+0c8eL7YddwxvMiuVtoXWZ7dgWhV1014qAkW++Jfya7uIJW
IKrmgYfstFtWKXhcRWFc7dU5W4XidS7fGat4LFcZWa6Ccr5KywYa82DAx42yFehp1pRPrFI0ZRzz
Kk3T/i3hqJbvsb/K1quAnaNkL6ukjQQ1hLhNip1C755X4TtaJfAKLXxcRXEp7mnGMkhAo873g1ey
7bfZf7oUeVlx/KODvP1jXua3tjfvDEP3bnAoi73XeFR2qOJsp4RCJFnHm+gj3Or2TP9K38LJMhPj
6AmOs9NNrkK/v0r+INsouhiOs0+VCW04FCnEDPhDm7AqMJubN5jlucmKT7muE6I/iwW/PkRsGrx1
5eCye/DWJQRiDZKXSvNn2n4VFgi6fOoyjx66mkIJl34kzEQje9Rp8NGO8nAUurnv2HygfZMDZOnh
+Jq+a1sKfHWLg4ILgUobBvbaFq4JksNFYGuhtSjYr7QsbXDqk/HEmsOmxSWR7cdPU0Z4eoUNZVd9
3dbMzVuRlJfRcncyxWxmUDIf+PN8yEv9G4tuT5CK5U+r+SfT+uwUQCc+J313nNeLr162VQAtftkU
6yKpB7lpLZwbUM4fUnZNCTsnVj59MHcaMq5LUQk61UdisfgZhz2zyCec/SHsfJye64hN9pVhex27
x3UAl+sobrRI2IzmdJsd+3VYl+vYzog17iYmefFnpGe2L9Yh32Xar5j6e6b/dD0G1OuBwF+PBtl6
SIg1jgvZenCAK2vRVsNhYl6PFdRnmmG1HjVAUqU7HpXIeetBRF+PJNp6OIkxNm5j0kQ4SMsNsfvy
TBqJ8mWgVGFDddaRf3gE9oZBh7MPttQREbc6OeuxKON8lK0HJZ6mIYseLj57hmdizFtrtR7ZxBoK
QBC8BByOueoV5/6FmlOegXYN60u9mUWX7ipjyrYDruQAzGgFtDrPDh4s2zCtoukdq/CpGcVXmgJ8
FmUiHxfbu2fD8iDwS2f+bxOFO6FiautAUNtpTX3WRxyzDuVnnMrTbZS3BxT+LeaibDsy1ZiYBnE8
NKd86t77edq3+FcC3F8zooCK9jjo5IaKq2yHJMQCvDbv8xzupaHfma3ge1O5e8fQR64RtBw9b1G8
1WbOW/LOr8uzMpBmDSdDH+iJkqXGC6tVHiSudmpn5z6ZUPr9jAgMXd4w6JGkyK2DPniw3O7SYwsM
GiXux4YOp5HvR3df2mWVkcgcF1eKxtkOjDOcbeaIAHmKqWB2n5DUsk59C6t/7XVlMD/J5+gtl0YO
EwqOrBR4V5K2+dVl1ntfUO8CLBLko5yILU64gjSj+3Tr6q1uzFM/bCcCohvWVe/ccMOMJsPaK+hD
9a3b5M+/erwlPk7wzcjCAIUAaxPW5HhTxc6Lart3iGlA+W1MPkgG+/WhXE74MNKEfIq1GiN7HZsZ
0Q5sIwttC3a8J1x3WkVjjB99x7zQnzLZfNhxX4d2m394TlAjjHDBq5IlR3GPQ+Ob1nk8ynkZ0tvd
sfZzqMKCSVDPv3xveNWTUgujOD7mVfmRppSA9LrxEpnxNm5a+LzZGxFyxJ3WLHfY/EieDsADssHa
F6PqjmuZeQrILQHGqiocNZ0H5V8nUcoVzCILizV9jJ+jyYZK0iYgu3sKxUuSotw6SoG+4LEgZRDx
y20NQqCk096pj9oS0X5O648Rf6ItgUHVlvtmSa6WMk6sNYMedTWxoCZAUOeQggEYGLRWllssfIFR
UfkFRTy1doWY3sq0eFC+QWuyrfGDi9+r5WibuKVE4/7MJO1a345GftOrU3aXehw2elRuQXW8j7YO
5Yua3dZOagKq1abzzZP37KvkurqKHC9+MOPY2LiKQFLihbuUcnGZhFmJTKI8kq7QaEnBxkDfMi7m
eZ0Ca10FhoUmWZgaXp4VFCtyJxzbgTy81E+iZnImwcv2PG124zp3UnFkHHzWGiw/uA0L/lT6ZXqh
X+F9idKnNtZeHbLQua01lOAw2Y0F/UVzvRvJVWxTrq0XzeiXY4k3eevonEtjJaN9ka4eGg6Z7a7U
fURr+hEMMGH7Rc8fhKn8bY0Iv7Xwt53mmDqEUXvmn2n3tSSgzoYHdHU3gdVOtqUDwAc+cfJajC4b
BdeywmachyCaygEi25o/pskKNGnJUxc5dhdn+bFceE2y0zukKkfjjSjZwRfAVRGFVUoPsxo8+HL9
T71wcsojGAsbNv0A7d0tGb0SwYfOqApQfdeWT2OdHKOmBoLCEmnxgNX2T35lPdZFhV1h0vHbY47c
0F9a1D961zp4UfYsqIqK3SpUFqOw4BZEf+cnJT8/JGUPntFix2W2EXWYVN4vEEzfDpUBjTE/9OCx
N3XKxZ855yVzPtmLWlvDVEUQNS+dd5Ka9q1ibh2e8j58xHbXprzCA/aylV16y/P6ojfy4LMjkAaI
WpUCcSa4y01o21oYTR09P0Xe8GMBrppNa5ENy+pViE22k6k/2CxdJ9q3LYcpq/MGCpYhyha1s9cK
jSc2HYdmNqxYoVf4GT9VW341ObVNS1HdT136gnmM7NaqG/td9xJRG8prmZILE0wCt5zZ2Giq/vzz
r08rh7FePvpMfNYesellhJAjyANzpbIPxQQGblIG2cJH2exJICN8OE71rHvRL5/5crQELjPjtzEP
vwVjNu4R8MGIb5ygueVm1gND7qH1Bo+9QnMkW5BtVzvtFOWPlavThiIpitKSCN5paQV/PhlU4rUo
i7DMPrVaucvR8+eB2R7bLwoycNzm6PJ02DjJ/DL91mqhb3QjuTppHfTFmw9bdad57gWK34my3Kfc
m49Lh7jd6TccLHHQWPMd2zmuJlE+YjpmhkihbCGoZBqdq6o4GYoYMlGc0GlmQoe99SZxaUwa97Vm
HDVaU6OvzrfvE6cgIs+1UfVQYCylLMx43iGmtMztF/NoL3TUOBxvtOzJ8hvcgpSIBnF7wf7OQq+8
dG4id6lp6VsQFsNG6MuRvUGx8brplw9Dd83t8XtEAgdaCvfay2qaCNPpu9AXexfTLq5DS8CDQ6A1
f09jXQ9hWK7Hcu1QdjbQWVs6u9EnOVV5U7B2IO84bDIWpqO+7U1DhKNl79hL7ro2s8Ipa6/lYF6w
ldpBV8Xg7ifuChG1nomLAwNoVxs2MVUdc/eNfh0HeR3OphZ0JFlkr+v7MRh87pwQeTICCckls+DP
zrnzikXyjY10ufVmGuBqJH+KGZOz7fHSGseQoMm08WbMjzavXPix/FJr3boDBMrL0lGPNeo8IaDO
AlYePakq/xyoY4HvOL32nXhxquHejhzrOhABwRw5N7tFlfbR7LN0Y0qnpGp4EfdwLQLJTc/u+hNw
UNKure7eqS6dn2yHnzuv8RH7yVOkq/3gZ+YZ2THlVlSyBU/oWbNi925htRz2a24dNcfuneGZaTg7
4C/7MCIaj4yYErcR8npQd6xwuj679/W22TbQajdYv1bKBqRrS5Ng7pOjobwx4PBvggGXWyqpcTWb
TvNYmulrVSTP+jy6P+Ykxm6kRz8EENucCl9mdsAr9BkeNGtsT+UCZAKhhhHuPrYgPkY6p3ODe7LG
MhOKWva1DA8EX7NQ5DawjMb+hp5MjyFku3DMmmuUGl9l36ShGY/foi3NcOkg6jO+2ps8Jpk7zP1z
TkPE4kIjTvUd2VnabAs9u4gneaHXkEqNKb75lcsqNx25OGSJ0Omr+0Y4OQ+9nh1ZvCw7W9EZxtGi
DAo47jt7wplelnSFSu2TrkYQsI31pWN0e+mMCCCIyi65SS30oKziSaYKGkHy+eed2PlYtEzjlCyX
ozdnv3DXtvdKnImAKxRQKXnERsXFdTT5OKIkOikNPaVhPMC/uHOWttvNmIWCEWdegNUZ6wx34pb8
5snWUE5636VdLYEaBZn0p2Crs01lbFAefmsxKrE+HnGgasV8MHVW5sU1GgwfuYo+kKbm5Cv7ozIZ
CToJCJCGpYLhwEg45gmxrdrS3bc4AikC1ja+1WkPUetoDxCxkyMlE+Vff9dRUhFHXnulBMrfCbzX
ARKYeDC1jA3UaFfbvm7t/eSqh8ljuU7munssbEaRkR6MObMigk0MQI0nx/uxPDSR6d7U5JsBhlUP
r51DRKGjGw5vCa+TpDZubHGy1BseJhB+oODU+5/3/rxBrYqPSueSqJx0tfkvdO5Npvtg5026nwqQ
KPH67p+/m3RqjbTcZqvf4t0twdt4mt085o271qvWFz/ungsncc9y6atjr9GyndPTIPgK00pdqIgq
bstQt/SrcigxKGvZLR27XgagL388Mp1ltyqib6Ip0YTd1vjmDJkfh2UcHiJKBrm8on0yMkLqnW48
pE75kMMFueg1Hbblt+uV2sEuIE+BrkPjwHJ0KCIY3CRgwuky4+o5uLJFZCy7OjS4lR58D6gJ0wNL
YBdmVwXHVhkCAzAo81isAdmEn0NP5Zff1ttOSeeQ4kE7ymXXa9kdrJMstGi3DFJBdJK4ErcWhofS
7C9unHwUelxwoijSO90tBxjBTtBnS3zgOjgS74Nt7P7gx8AjRB8xZNjAt72SrTndfkduQVsX+t2b
L/OGknBOBn/e5dUOqmgxvhX+RkSXvL5luVec9cra9QbLfjZu9p6g1nLICltPofJnMjQ9jkBmBpBE
aGjQU2E2XsBTwblO3nI3KGPeF11yxf+BzyPOx+JGKKGnATBd9jQ9FjecGoJXqo8Gkkj35ivtt1tZ
sHLJd18AMgeLkEyyv/AhJOfOcV7orTAOItMDc1HDvamM/q83adITpkFNzlJBQblCP9pyvgRpUpZv
jce5oIvJf2EBiXnNcw8nVzzu1fq6TjwvqKJGu9RQdbu06MPZGsf9uAqNQ+85tI/SX9NTjrevaU4k
OTDzvKpX/jI0Zaddz1LJ/LogW7FXmC8YptSlUdA/xeA9+D20BovOw+vc+O91wbI3s8afy7+xdx7L
kStpln6X3uMahEMtehNaC2pyAyMzmQ6tHPrp5wOrqqemytpset+bMJL3pooA4O7/Oec7FeeaNnaa
dwZsPetLRE9tizmjkO7AMsU5PDPkDvSdWqap9yi0bu+mXn6u/JKMkGuLVaVzXvtfcfL/h2lChaaN
lvffi5MHWh3Vr/9Xm/zbr/kvponxFyKjR6YEp8/f3OH/pU3aM54ESdDx8DP9yKD/4PKaf7kImh4i
pNAtT/cQDP/B5fX+8m0okzpmYwL5SJr/E23SxIz+r/l+ZzbIz39FZ3a9m/8C5m0DUVetwWnMKYXa
G43+EhJuPIacQtYNdtO1FAkMReqD+OUmd0TUvUKFpeCdWjDcEjDekujuKfLGpk4So6VxcjPhi2dO
VFsr6mypX4ndbm/EJ3bwPtGjhByYSLDR5GKlsLNvuiLMd0aQ9CvqH/I1zC+srkWPrcNuB7SqUrxN
XQD/2xDGMobBsLQi7p2V78yCfHjTcsN6nmxiXXoVsSEc7IC2icw+ZHYtDtGKqGS/HLG1fOCk3Ikq
mZ869bA0FdNYoGTeQx5C3yUayQbeozlDRVW/kr0RnEerro4sAuBAsp3bMa0Q+ajv2Qp8xzPd0s0c
/QtFa0mnqbZ02d8vcT+Ze60YzW07Tuxa/W5labZzzeLOuVakIdkkgjOeR/qyps3OdZuNgMN4G7xi
uOmT/+SFYbLR3OSWtuTxQizomHqGJ51B6gPbNAfp5ix0UW1zPfz+sVwxrmRQbdHrO+S1CRmX2bqe
Q4PTpgxWKdBfOZOnhJ5mW32q6mMGvYFCG5VQzWDg0k85mK0hoqT8s6fyWnA82oSSUnEntIqjK0ZK
JduI7gcAT8eWs4EIB3uGNGQbJKFpHbcY9C2spYewCgxWX1yzcOjHL8uTL6AEqTfqrR0GIDRYob6r
1G3vqakehUiv1CpwRs+qmjaDyeO0DDFtnJmszhQUBzvOq2VBsItW4UWIF/NuD+zdXXYve4uNuh6k
SFq9eNDUuFPMtXZ63QIULlkZnPoPk5LgFHIx0V4yMMStOc5iUZk2FpvIE9dXdfJz8IuRjVe7rvHh
9G1PaXxk60u70OMn+qmbWygrIlp8Z+rXzBjurTHPXEuj2ZsDTBUjDdJVzvu4x0kysBVHkB30l2wk
eklyAsqkzN8cVTursYJy16TY0EUTwpfJKaT++Q88+H/5Mftdz3QfS8JaZNyc9ySI7bXllncQuOWT
EjTSoEsaqcle0ndD7gM6xDNisguorV8Q8+WWEfrK9lVx4V6nFRTABTIa12P1HTaTt0J8jSl7S8ad
20cX3U6yzVABKc7yaa1o9mafEMIdyCrI9lxKUKFnscDJ6pWCs7Xy2jA4UvOygMUq9kppz2M+aAt3
svxVr9mkHmuJm776TfNzt3MFtjaskviCMTSgQ4EnoyskAxGH1iIA0eRJ665rEApLs41DrFdoIdM4
nBMGzX1DH+5g1UwBuQoPRQ8OuA8s5uArTBE3F7zwyZL2SwE/6eJwcl3znHKXfcTtyLOnBzirvfMu
dY8lgd+FdJBfLUcc6kSCsZvim6Uac83kwmH4pAtmLWQ22NPgz9PZP7W06VXKX1spEGs2MgtocNVm
7Ax3W40T0zA1HXhCXzBUEXSoPY4rBlXCCQ8WD4v13i++K8fpGUv2asnUZFhYbGEinvcbZlo01mia
t6xUQbAyTFZqbLuNHqlvoxG/4qr8Y5SnCNbNBlAscbOwhNtmKJTegk7KUjD3B7O75q5eyrg/ey3W
e6z9r3qAXh0OgAx0+U1tB4nxcfxQXG46e4wxY/Ld6N6n6drHqok2YT8cibrQ/iCLJwUQdp0re1Un
DTuhAg8ikLRvOwx3kZqivTWkv2ObguuxUOlaVtAOCLHQaWhW66j/xFVCt9KIzA84955zsk26lP5o
0CjLtHir3QamM4FtDuquu2DLg4/LbV5tMrIAi5mNToX+bPnhqR61V8dRFyjd2TbL2Eu6JOUZzuMK
Y5BtDeQHXuVk3IKUIDJtcbPH0V7NG3VYtCZHTMOcy5FkC1NZncgxzm5887PTqL0beBhHd54xtyFg
7hrVDbBE5zXJQawwzh3KYalnExmf/BYksaJn+A8lloBBLXdbDm9eElyRDZhbFuqUxxr2XG0828lz
LOqQgVzGMXVeDhrD+SpE7689KV/N1tpXjrjrWsNkDgD60ijQWisvRlnn03VpeynxeKZopK7g3DPV
b+wkn/rUAQAL3xXBB8hlEj+AnX5VjOl33Dp0g9Urr5y+GJmEa74WSfEuVRausXSeA4uaUSk/yry8
2r+lETNltYWGAgLgo0YcW0+T+T0RkFjWZgnUCCcpwhZz1JgWi/n9qT3GEVy6hLHbwvioo/AIFiLD
IzyWcDi179BkTly5Vr5QTcpO6ehS9O477cv0pah5XrQWOJb4OdCSO1V3n85F6mhNeP/IgBgPhjHe
hhgaZ9E4Hy6liZHpPfuTdq6N+KnJ6q+xzq95gXk4xxiyLAGywHj1zUuFbZDCyBVQQvFUD9AWrSgu
Nm0Q1p/nn1fZjgEupPZaibp+GP2STX8VNA8q0J7NdOQ+8NGBdXHoXLCzge3I4+gEJ9kxFGl5uM90
WgvMgFQBPa0zuTabGbbhTLPVZ64tPv1k1UlYt/1MvbXA3/KEqi7uCBFXd5nbcC/NWEnSwNkwHJOS
EchEinUj8jI99hrB0ILg08scW9pNOnzdlKH3C04SOSsDe8X2ZUeWqH3jGLLQ2V1+FHHjQKMS9T7p
eY97Z2R+x88dp4SkCT7hoAo/QsVz2pXEG79qNY3wNu2JW85tTxYdYbfONpY8CMQu5TnNliUJ7xon
S0pX5MJs9GxPq1a1Curc3rfJADUxZyatVz0Ckz8t8aMYsynFOAlMMDszTC9aGQtWaFoI4zx8M4IW
yk84NHu2jyPNcXq5GzDNo5U6/bM0yNcavWoe3aqbVsQIyT6PYPNdMBGPmoY6zESATjd4EQdf1L8M
UXSHfOY2JzPB2RpP2kx0tme2sz9TnsfOeixn7nM5E6C9qW3uqKzHyhwD7OhixCzaMYTKpl+MJ+I7
3n4iRL33Xbl9edFZezctaBLyBszrPWWejYJKijbrGpgfbXh1QRIrmNUN8Go7WJUzy3rYmYCt8WQN
TwNZDH1mXiN+kOan8GA5RbV4MGXiLZq69L4gVywNqmb/FD5ljgyR3QIvUEpEvzNFDHzFqrdeQuRd
rze13rJARgFE9iYc9jzmpzVGa5Zy09lUZmY8yq7b9lRftunQXsCPJy927l3Ip/e3VGEt4nliMu43
8mudah/xmMgttAxtkzQImHlE2QJHFPru6/Qb3/wfWy/SveypwkslJXWVPVkUPmTpVlIqiVPYeGqG
AJzmWYGXe0sxvCwcnkl2x+2sSZzeuOjGQ+JomxRl/RJyO257q/KpEQsRW3XnSbQEQ+aBaqB10R3n
LV1ImRYt+5SkKMsnLAU6Jktdh96DKsCwmWpgfNYksZ4jKyUWiLXt4GPg2ARByB3eE/eP87uWt/3a
6pNkr1svJCOtS+4m1dprB7SrxvmyrQTSWJADPiy92Q+fe9eaLrJlZpGqsZIpPEDo6hzVn2pMhyuR
6/ZS0ZuIIhG8DIU3ElwoQnRJu9pqRfRWx/Oyk1b6JkuYPFU+3dBToZWbtJiGEwydpTa7GP18Bxy2
uU9xcopkQdsaIcGTTLjLqWRNNK+jD7ov31RxCrKwOvQ0ixxQ0sdtWoZ42GrJbGAaj7pfjvhuCv7F
kiYjmknGqzuFHxAqx30TVxV4jQKwPWeTk+tic2iG4SEshuKgSN3vJlunGmLc4jdx1pJ6hYdk7Kgr
VVcOoxOcbrDATe/vc03ll6yLziHzzWLS7aM/tV9xaOxTOuQ2U9v7ULA8/05+7MMLAc3+fNdEhn+i
KwyIUYyfxHafeiBCDE44qkTsTaZp4iZL43dyAUxQq7paG11VLPHTqG2oEg/Ki4WRxUd6s51jNG+I
I+W+D/WUXU2H7rmguoeA9adInDOXnBWRQmPHCMUiboM/NqWrpMpVvMe5UG4KmvbWAam+faVbh3YQ
xt6ySCljPNaOOoidpeFa3bYhwPKo3BfVlR9OLfqNPZSXmA8/trvxFTsSA7EGMtL84o7m37/6+Zbd
Nm7dny8HquGkk3h7q0kDcjr5q5u1zTaVfncdBzhgcJlrRJtWe5FYMBZ0QbhHL/o1Vrq48eCABlD1
F+SLeyfinMJ7ETJ5jLWnCuD1OfbLr5/v8rGl93J2woRoq1HA/JehrLMq8M4MzuS/An/HueUiuivX
1Thysfe1O79lO2NRdFDV3HPM8JZaEnXnNjJjFqvAeRyKX2VRNJgvh+bEVpvNE20FqwKbz9EL2fOZ
pjHsainyW0HT9Td2UnUN7LS4NflcwqIPz1aduAdhMe5jjntLXZRMO4jFqZua/CUdvFdh4kshiPXk
uak6qaEHUxXlRC+iLOUc2VNQ6BDoVliaiNs5chv74y0z/WAjh2q6VKGfHMisn3XNtU/j/AKXpDrB
AM6Mqb5SLhlPqXf9eeHcMG4L3xlPAaaxDXfRHAiw/Ze2srqlbobbCnMVeh55JsIb1sLUcyYGY2/c
B/xCnTO1Z8v1HoQTly+YNTd1HvmrwRvMWzjzhkjdX3RDc+8uyI4ly5w8hqZjL2JHmkunsnFI9Wxq
dYo2Dx0M+BPLXHMylCJR57RqFQPsOtQCpmYUdX8GinQ2DpEfTJwgDDc9QvvbEJKXzACT038UfjIV
urQh4ayFTkqEiMtiNLKr8DrjPtXxg5Yrsm/SemtbT83mAYrQRGzvSk07uTNIarABiE3BZ1a58q2y
ooDLlmI62YpnZyq+prD1T0JO4tE2QalOQbSvKvmnhBG68VDQQPxuPeAdvH9etZY90hwMzHCbAZs/
Z/KqtIiEHGGTK00UbWc6j3EyE3RK5hkTI9JrI+giZYR8qwWt81pT/8mVxfUZz/VphVGvyz5q0FeC
PywEKb5aWxwNpLAk15OvPmWVspdmWpavkd3ZxL+0FD5LZC5rV2MutdQcKzhaQfha2YJ7nUQsu6j8
aUpb/do2PBahaR1UoP/B1GHQWVQ8BrmdbjHO9YeSpNlVo5R7X6fhG0Bc7WzS6rkwjdkBY9puRAO3
yFfM7NVOQ4hdl3pTvmOeeAgnxA0lKKIJ3To4mR5JbBq31ccYY2Iu+hmM2OjuDIsdNxxgWuxocXWI
Qzff4VPJ1mPdu6R4bXI8DKq3QjUeDY18OoLj67FOpfcS5iNxeP3TjdS6G8f6LPzBXVlSI/8qsho4
3hukPrLSUZIfWt8fdqnLbZQx3rYxMRyKhL73YnBNNgxhvOkD4u0M/pqjwtZ/tJccwndJoNQlq3Wa
p6foVXVMyvQBQzOJQQGR55LZyTIFSnpXPMYbcpO7JO8yfCu8jG1V4U80it1UOB/gEjllTJTOW5Dn
znoX0ybSiiXAGfTWFChe2bD1pd+6yOOX3E+3VaUwsWjI+ZX3UGBnxOzxmcM8w/kkf0cJoe3SPtSG
B2cWjUDyFjy5LQXCfT0Ux59vdbq0qKhfOhPEJPbTmdlUt1xX17B1nF1T+tGhwdHecknuAy+ktWDw
p3tchsMmi3HgZbY9PrgdJw5cjdrB1dPpoSN+eqnNuTjJBmJgtPjRZERdj8M4zM/V5xgE8RPC+752
6D0KGjmuhlmZbjX/I8V9RViNZEVj93j/5bCs8UIuMyDIh5+XMMwzMuRYJrVYOFc5Av7J2pI6RxSs
JXJSvWOZH045fNAyDoyLNlYgOn++jEaszeR9Dcqc2S4ls8HU6NLHprc/6VyNaJTcS08P5Vof2U8l
3ARbhxi4WLgKnKk/a/QV57h1XpnGKgOusJFS8y7mSKkw3rAJbM2FPggbYIW+z8jz7TVNJgDEeCmG
tRGI+GiWyR+sNHBC6UF68kz6X7BaditTpW+0CLOvZHnYTxr9ixyStY2RUvYpvUgji1q9e73H+ID8
re6uMk3gxqh87DG2yHArGNWzwI61EvCG7+HkfZcNfY5D7zZLmtmuhgzCvZeCV6bG0SYnCw3ec+R4
GWgFPktynEbRkJOXJ5mP/dko6alhFenWU0/8fMGHxPtoVRS/iAgNJ1DaGVDIfKQrTj8/alw2uLZC
4k6KIxHl4ki9IXiBn+//9uXPT3++b8Z+WNRU3e+DDkd7Dgj3zA6zvjdaHi9G1jDMqgWaNMXOFyup
ikuXTk91mqX7nx/9vHCdZkwc228CcxwFdHmmsC++mmEdX/GROatK4lLomp47dH4ZM5tgacMQnV0v
BZiow15/LIyi2FJV4D/XyNjMGbGWmdSFcSLq3EW76WDVrdqU7TNY/vhJa3g6+DUlJZjwvGPUICJG
I6UOTaixfovqEcf+wOivmtY/35Zq9Fj+CEDP//HnR+MIzFbXrQapksIFrplqbc7wRH/GKDozUNGa
0YopE4OvlnFPOWMXBfzF6QfEOCMZwxnOGEJpLGdcIzsUwI0zwnGYYY60Jbh0iRFWaGbUIwYvY9vM
+McYDiRbJpBhMxqSWIx8rGZcpDWDI9kpbqYZJZk11tJlTXgLrBNHARpoEsxw3oyj7NiwoOlmHzhT
y9vPS9lQQpHTdsCdPNYwTb3fVgnWUpWG9lDNqEsD5qWc4Zf9jMF0ZyAmlIhHMSMy5QzLJE7FoHQG
aLozStOEqVnNcM0ByiYxX3PvK3LvLQTOcUZxyhnKCR7OJwDudZuuFruqTgBQ5msfBCtbSHfH3BiX
KM2g2uBw+QL93GHNoew2vhU8I05WlrO2s1+cMLZTIzU8EEP47mpAogKiqO3gran98NYauPvdKdHw
k4GU8KvyLhVGzAlsSjqVHEGC2N+hXIYjY9gWUIcnzV/aEO0EfNPGNTCsQDx1IZ9qY3loKmGDDst2
yTjfhPZ5jF2iI0BTjS5bVEF31X5wqkN3aoYqWIyQVht2+4MDPM/aCqGl6/mXtTOaFUhDAAfZuXhQ
W02vOYZD/ehPDQGPYOdihgsxBGWcAUYvflO2xTHa9Pc1VyFUWDHjYQceSIewL7bsPlJIu6ohAiLZ
8VpHGXPMHUXlLpF6D8GMngVDgyugjVla4dKiX1h8Qk131hLjmtSt9RCyw6KKGlpFBti2a0Dckomw
Fk6QqbWdTRardsk1BaaYn4XN3kpM5PeG8Jlo7FPpZMMTi9qZsWT57BXpMJub1xZn4aU/k28MF+s8
qOu9Y6bJKZipvT9fMQgX+6Qa1+6M7rXnF893FhWM33GG/XpMUBdw7uh/xIUGDtgYZzCwyd0zo4Kj
8kPN6OB0hghDTn2rZqywNJpPNYOG+xk5LEu5pcCZIqMZRxzNYOJuRhSXj63NQUWb0cVBCMS4nXHG
KdNpo/XW+JmQOAAeawPoYw0GMsg8qNtYdhPoyPaMSdZnYLIFOVnDY9sbGt04M1Q5g64MOG1kkAQz
IpzRy9UMYU6enRnJnCk4rjOkuavBNVtwm1ON6ScYZwXPOZ/BzgGE53pGPYM2fNBZWHB7Yehxu99w
rx4rcNsn8lT6jIue+ESW7YyQNmBJOzNUepTlUwdlOp1p02kAQ2MGUAMDPVoQqWNuXW9GVJsSWDUm
mxjanvGZJ09hBc5alICtLTZyjmM8DgPwH8jXePjILcHCtrAjY4F+Q15YBm5sL5ir7HGf6geDfIQz
A7W7Ga2twRuMYG3XgQ49Zuu1kkwFftiYa1Vv4rep5NbWTYYalhjJXVL95TQEqlgYHgyLbKWbHiLX
waYUNiuNOegiGz3BOF4dR7vsj5jtXxvN/y2BgBIpmcpV3kW4QLTHHrOthe1xzcCbckiY4xFTuNig
wDuHFY47YplCJ8cR+cI07xxl/RPLCPjyAeSwB9Fcg2zeQjiPbQCcUB1/MfQ64RTqjtx2mO0c2BAO
jpLOuxjoaAdDlBiCNkZCbrH2++I0T2ksh+iPhGRdDn+8+DnrGXLPTmTdqE8MHEbRTUuzybeWEpAN
xhZXQ+o+5v2XPta/OALfQ2VCVBo0EugMbkpcOPhczqYGKQLT/dESFpB4aPEl+Y28+NPYqGdQR/6E
oxy2Dve6NSBYxhGtfe74zIWyr43kkwUEJL1Z7UhVYN7D7+iPOnCZ+CMdHcrrkDWGmj+PA9mKmfoD
aEbBEcAlpsSuEFEw3fq6357SxNqrKsMqTxcSZxOx1EqMqhTq0aLpT9bCDbELZlnfH4qJMmrDZEae
NvRXDv59Aou51cT4K7NFe7K1Wx90L5bXfiLBOPc4eAwTv1qkyTwhnMS4qWw++SZIy5WafJ0jWH3i
hIcBqLToDVJDyPYaucCXMCxM7ESVcEBDcVgD00l+ytGeBIGIay/zm10iAGIzqbfYSnHseLU6z6Lz
j96spWUFzkjdrc6KVy4fB7jMXclTEemCyhBbCm051FAUEoOiLnMEGZdnaHMeoWLGpSEHg4Xj6To1
eWhlzXDzsXltk2Q45pqZkZNIIV7W0PEzN98XQos3fOrpmiXRxKooh41tVeXa73Ts5n3srRI1+Ge/
6zvGIxGeuqy92VHlHB28VxSKdOciQlMEepqYYUCcbkgoO3JNNpTxiyctuOGQ0fQtCb5gWdDPXo9T
sQm6ifBLBkOgMvoztdts9vT+3nnjZxPRVoqD/Jla8EufU/zBeplug4zotK9bv5Nq4vpwggNR7fbN
xly5Lh1LngbX9ratr//m9NOsav7o90K4Oz0yvN9mo96QxYtbL8XZaAZnZxmoRDl25XT0kq0qRMmc
Ra4bPWm53hAX7aDQyL5FLjAHA0KC3sOPg+4VRNM8a3C+UiyRSyBKzGb8J91R5W9V4nPlw/VuxBFe
LObACu1/KmN/LwPYPlPxWk9vCslqEQaSLoCkGNdebNdsL6wFqilnRxMPg28yFo3xay4no25v2XXu
IaCZ2PotKltDjvXPDMv7DcWzaxgmNaFhHHVBR3AZrPCyMGsbApRr4Qcs91L5xz49Y3Ss32qqrQ5a
5wG6iizcr2LalG23C4yiWtcxRjh9Anvnof852ngXg4TYFLtbfXA/tHzsrtjGUMytAP+bRxJHJlOP
M4GFpZvRYarVf9vvYTTsFRSmk7J4TmlxFTy1u0GYGFq4Bpe+ItPR6Ty4cXyxXJX41kC0b8FWxfCk
6y82CiiPWj2tpUeqwSMJTjmrhkRXGuG+xFXmO+5+ZH64HJv4Hte00ucF0cYhns8apFxsYLvOhGXa
0rDONi69AMacrrQiFPXAfPdRgFYK8NAC9Oyxr7wWkk5jLn/+r8C0BaA6D52vG52TvnEz/GcEPDvX
D44kW/dtzkiZvSl4GQ9MezNWe3Oi+yqRmtjYDidWjzoxFbrZqsks3gJu2zXHRcpqDVCJvUewJgM/
MujDN922LBeRRPqZY0aNSxBL2Z8uyOgqxDRqKqva1F73S+81dk8DHwxXTLmGQjMsDbKYS1jPKwhT
GCpNE8khcS5kwg4qyuWKuqE7cZw3Yawd8zMgSr60YdstR+tadcDNQuMhRXIM+k9UlV2NRIQ7H//J
bA/OlDq4XQa2I+0GuJLhAe2E7oLsPexJJ9QiR/uFAaRnv0cTikF9cqyUJB/YrD337A4RH3gIfXHw
h+VY/8bXyeaUXJ4f2lfN1omtX0IvxgGTsaaHhvGFQpEtGP12aueH+jPghm3s5t/EH0/EMB/9vvlT
Id/gRYJqRDPU2nCLGtsrvzHq6RoE+KZp/IuwYm/hLqKsfXCF99wZJgPGyXphdeXt7FY8n17k/Lcx
K2IspYyfSvRDk1z0qsibW2wke6uNvtV4ktiKQr3cBmXxhYVwR/OwvTAia1vL7oOIIEbP3HkqcaXi
LOaOcvt9Vqlqm7n2fUxSyokUwi6BDeEz0DYoi6pFvY5KUu2sKWnfs2Vn2ZE2ZLzgzUI7W3SFAgxt
wZ+xOSq0IQ1BVZPBb2fPPwqaJ8qWVpGct3iUz0mc3k1neMYdL4kxVfc6sOGI/s4cM1i3JhkjV8ua
nTDmw3+IeWbI2c6R9sHoDk7GsOsdCc+nmENPo08PQdAGZGcJn9qMdQGWLTMoF+sua4elZvTf3hCW
m3ycZ8MVmQl2Rk7Qi3upUnHPiTxnHEQ48EgCd0VfPUbKqx49MFp5QH6EpK7am6FuPgd9g87SJrOo
NG0kQ7eHVBYTyQRPLJ3WJXjLRrcuaD4vQ2bQTVltyWOs6a+eGNS5xhPMAptWkeQIJvFrLDAjZUqn
B7HoTKjMmXlk0e223Fl/xrEwnkSvMTh2I6jmoX/o+IsAYePgTvhvZmwORz0al9ipFGOo/q5lDuw3
sCAnQxbAntzqK0b9ndxzAmBM9lZ2IGJEWkh8B2FL9D4c+oUcMMP/nFg8mZHckrJbi4x4ZmqQZhHx
sGHyBoboXpnwAdN09JdoMh2x5YWA5rEx1rY02FIgLBEaUfRx9Jyo9bLdMkNIF0ggm5D80naKkbXx
75H40zn/qPbUpC1j2UJGF5nna73NXtPYXFHWwZyuLN11KMM9TpV0l5G/dHrhrbJewnGWBM/siFxz
qx0TZzrYRFwzJ9k4ufdOztfUQRwxxTFXlVYfiZfbFWQNI3cuUe/RaUFV8iGU2bq3tIfEKnAltLQG
ad4zKxoH2t9446+8E/u4LYkK1P3F1erroEG3HuQ8Jw85zzJXxW1p7QgA28sEOx3Wd3vaeRUgDhfi
GMP+SJ7DOnUuLK5kHqruMjXVPu5fdbUs6i77sApmt+AJMHPdUWVf0F9aGp1RTWJ1N73xNWe5BOZm
t8cYAAAYV2PDuaB8scPvliHt37qZ/hcZ9DSW3//5H5+/edauItWQx2j+uTUQPgMm1f/elIv74rP8
VP/+S/7BCwLL7KJk2f+w5FJ59XdPri/+Yt0iIiCELkyfP+n/8oLcv/DvCoAQfwcG/ZMnV/xlY7Ej
dEtrFxKN+B/BnK1/deSyWfY94TJhcfAS/1vjFuZFohhYpLYl/TJNoG2GCW6WoW6hyjgSF8DMWgeL
zuB8en3z7dXYcTnUlks3l/pjTHQXlWXajABsthiO26WhHq02ZURPOGINIrXshnYzBWjaOlOMhWQi
vXArBtiRjQaYYcHM2JdulZmp58r+mJvKmOtYyd4uWovWncbd+xYSY9JWhxxfzvmfPq2/k7D+ufGQ
Hc6/vwWeYZi6oXu+rVumBb/7n2vujHSCzJrCttQDDT6ChUrrP5OuK+rhZuL0D4l7F4+z/Ivfd1e7
sDJJBQXQ9ESSXhCmDuE4HAgBbRqdvENTnoG/7ywvXcRT81hb5RomTK/MI7/01JjGJcRSAWV2gcXx
owit52toqM9EVMDnwPDgrSX7f8Z5D3rtZNbTwuHM896XtGOwA8KNSS253MQ5sy8cypwotmgj26YL
oLcxDwlOeWWcDcBqA6dlwPHQOjelq21I0TBIJeHhPltJxpqL9cvoniYTrmrNcCBFrhyRCwD3cgSf
Vqi717TLt4llrRNO2n3y7cfvsfeejc/gctwAz9UxDfZ2uZPDuhqWwyMDlvgXQLkMRyARIzUSkLqm
N6JeC56Pkf5U2396aA0AUDglbKWerEN1r7XrIF40f2v429r/0rXHoIbc4h2t7hCDa1DhruAEjc+A
jYqDiWPl2lvIAwsqsxZQWTeW16zmp+i4I3XH9G865gPItkl7xRG+10W80ilpLTEvGApRtd9h/bk7
egXRmaWCfG7gFE+dbZ2NMduWRC58QbTG3UVju+7jCFRv6+2iLt7itroD1D+YkzomESbhyH0SjPU6
WhqnkiFCCn+J2WjZHVVItY/7ITUNT2zOTvuNbOKZdp6tH7d3mYkVbqa1chEiW7IV+gD7b9hx6+9q
sMs8GXABcEZkjLihaY9CPtYWg8h28eYXdEztUzEwhPsYuJ0mzA2aeRsmn3Y0vJSSo9lLYpIY9LGm
0LriwiXwov5NjrASpmsahxAPMSrfiN2/SAaPMowEtJH+D7rOgSfTVyQ79B6BeOUDb6UGdA0fWluI
AhaBTnwZZdLP2uM4crlgantR8hU3z8KyMVw/2+V16FCwN+YzCRhLfGYEczGaQV/43Y4FV4e78WVB
dMteozQtC+OtpTdsah87C+YEW+2R6uN6nYmnhkjX8DzPCOSHcm5d89RZK++FZsCNajZ2Rr8LNJdZ
i1vzm7EH0oieNuHFNI8SyWeqqdWA9+Fj73GPFUMUjqsk+9voAP2C/NIqD96d94LCQeuWGu82kGzA
gB8dg8Ji26tNg5WXSqalreqdqApaWexx/rsEMOgbLNGRhiGQ/pWC+4NymFWZ+PzmGSIK2+NZi4Jq
6zTqpkXmtuxf9CSYGUNL79ukt2dI9F1ij5vYRNO11WYM/HXcME21ZsSuTeNDxD+Riji2PyHiFW/D
aCLHiGadKIszN/9XtJ4jubomVoSa9nnHbUBGKOkEkgZkNJ15Ipd/MndPx/ei4hnKg04Y9jJ2QLgq
2h0rbC1+u9dSfe12ZAs5tCV1fHRJ4o3GOe0m/IHlxcuNG4Xr+8psF3Q0YuoxUXb1DWLKoxyK7ZiJ
rW9Uqz4Ltyl4ofnWllq+0mJ8KNTXTP3JEMithOUxTyX7VLtm4R26K7WlZXEowl01N11vJzZBCrvz
opYn0LcyPCD60NMd+lQGgbYfX8zkV2QYB4dpb14zywnT2Xq96oRY2o08D3gKoY4BP4BhMGZwlktu
uuOQerzZdfySuchXygiC99zOtpFRwN3tmfv9H/bOZDluIN3Or+LwHh1ITAksvKkqoOaBxUEUNwhR
EjHPQGJ4rfsIfjF/xb7uviuHvfeGIUoURZGFHM5/zncsYsL5NMEtg/sXsMzko236RlM8t1nsPBWJ
PpAyA19REJn1CgZbJBdSN8THn5sxSa2cGZMCl8oN4xPtI78l9D09e9O4b9IqPaUxA+9aWeEealyy
0d3iYOoY+OpsdlbYCPZTssi9Vrokd1N8GniwNkr3kleGYnhLpben3AGRRoea4zZT0AFi2baVRwqg
7Vx8xupnbVIyWmpXj6h1YM3E+hIXOnBj423z2ve+7/O9JzCdtHnbvesOroe5kbhfitJ4yxnDf39Y
7Sp5mLXUXX+/G03Q14qka46qh5OBiZUNZj6mRtz/QM0wTkXFFV+m45vJGOapmoC65kbu7SfDUu9W
QwClG51XsnjLuRotbJ6ZPr6P3kTzI4QabnvyMuliujNuC+aYZtFlUFMA7R6HmYr+842ZKjeYivT8
/ftUjQNc0CPwPySzDbklRhNwc5m2+lzvIU3VB1rQZ55OqlTtf32m1ua6bBh8x7rsI9Rn3Xe1UGxC
FypiO5ATdqLsV2U8rG2Pf/j7L36/+f69f7/7/af//r3ZcbdFxAPeW1VFwWtCL69dcESKtFBbcPS7
5SGys4oRaxE9GsYyroSyRT0puJJsvv8oefz59xv0Tr6S71+WvcnHV50zrqdhgI7mmuUh1HJtayQm
oOty2ww6DrXep97Oryxzn7ZP9DHiCQAF7KCkOg7X8HjVkzaxjImTFnUOlHGSGvBVnfoOIIkq6i+j
AUUXpskj/DKQPyjhZVnVuNdRTTXj56BzJiJKzClx0AQdG5xAuJq5A5kjYxvGH6lBpUdvcRPMAwOI
ot1YtO3NL1Vj7h+5JRs/89LWLJwefVHLoeowS5Xx1lQsGOR7UeS3VUfXn9Xv4A5u+WZi3eAs0G0f
yxVKp98QOi+EQjxl5JZkZ6Ot/M465m58wmIQICf7VeqwCHYB3t6t1NJtp8gXcRsu0wWD17iDtEB4
XflV7HCzyoJ8Rq/NoEyV9lZYJFtSNHMCpnUN/47JZ7aPauejtmlIHZPAY45bY9bF235eFo18EBmI
WINJ7dxqK4VIaF3xF5MrRVLQ5+vsDQzWG/gwJfEp85nGuV9NcRNt+yMf2KfC5S2Sy6edv9JQsqUG
7iQ70F7otYUhrrHWIz3Xt8QZ9hHgpibfop99//DAjjGuqREvaOxItdNIagQG4ao1gHVKGRjzi5ry
oCC8z1SZwSJljSRPZqoisDnAVMDkQ09kqLJd6y4Hnv1rxFnFi7N3D7YAQtFOlB12b/IYNsA9dmRc
L2MR5H8zHGaSZxYUCOZKtQXkBNrKPMmWSzytZzpwM7d/tEHsE2qjJQsaLdj+/OhVM90ACyjyiM0r
FSSAt81LykeAivVeQjz7tABJRhH0DeMnyvsqtZfAGJ2NhW2ycsUK7jnTQ7UdGKtF80GDwWFjGZtn
d+PqxF+GgxHFFDKqrSxoiOjNg41ttX0fhXtriKkofsKRXm0fLRm5CW13TJ8FX+AIiCLv4fhWBU/Z
1piSgPHUUc7uSWh5IGNYbDVLA62/+AsIyfIlTPhc3DedE4aoUt8bSl9a9Hi0wi+KBBQfkJ/HadUd
A+EChaf5oHI0uKqoORIxcrgtLnJTSpGyx/rA+Rt5ecPQ1k+IJoWLFcAP3Iya2oiw3HgReCTFyxrl
Omy3LT4ouYx89whpZxt+pFud84vX6FvNmE/e1HDW1O+NkRzbhi6VJKfdjqU98bYVh3tOqHvrg9H4
zlnobaCxomGhlLZ41YXYOyCzQ3pJBhAJrNNIzvphmabAMZ7ADB/GevJ7dMZm+PBI1dA9u5mdOPBC
wLB6/MyN4l2v+mtdxQh3uOXqq8O1UFktT3v1WpEaKUgg6FZ1jhRfsjK2cnyummQ3UO3pkBYsNG3b
Kt2PEjgFVsURXgRzf9WJfseJjT2LqCXlOOqhMEVPms4y1dn74rHHxvq2opTMbo01IAhsbZSCmtG9
6uuT3f/QFuuUjhdumcGES8laAD5GvNZMm4OPexBDeljUzKHHWXMD3bHZb+cUmb8cXxpr2ZZLfVDV
mzOVe5Uud0ojf+dOu/eGhIaY5sZPSMmCUIiNzmruazskLDht+Wke41Y+tbEfbsdM3GJc8kY28WNt
tzBvCaE41J1EvhIp5Sglf/nzcc43jHqHtWdjMLgMM2Yiy1roSdCw/kaeBkWLFaaGZJhYPhTQLbRY
u0CGq0u/dbt9zhKY4iIl8E8j2q/Gg1K55JiOwj3NfmDbeP5xXPWszXPOVCToB4b7OebE3DpQOBw2
v5DofjaEWathJuNCnys0KtAXRNfWbC/+RJ7TmY+uNrIidlvZ6qtlwoGZkyOafBohuk5uxjENWjkT
pDOv2A3jxf47js9Wmd64ra6srrzPsb2HRjk55raDrYVdAcD9/mGXXiiklvqn3jrEUqa9R7tHZaLI
6aZv9/a2qTJfd7sNHnfWJoLo0TUrB4oixr0hHxnI4W5LRrvGibpanzyZYfmwHU4Gzv4lCNuRM3HQ
WmoHEW4bFbyAl/JKP/ZHGwYppX381Ne5U3PdFsE0ghULUa81zNN6sS1pljErCnvDHmv+9Cgo5ara
5DQtxqde1w+GZZ4mQGwWppjGrX4oFb9mk/kcWxxW4ObuYLIZ6WXm4GGF+YpB4w6KApii4slqrHtm
LVcHPEHl3aVpXAEwwX27ROHBZVKDj6X/0CM00hqvCHnLNV/xlF3pK/GYLT2lXEPRj9v0JTSOVb51
9e6sJ06QOclJT6pXas/vnagxW2ERyJcjC/I+oSzG6slcCPlHyeinNbGx6ukhbh9q7qPdsj9OzXB4
aA00J6+pNd1Jhy8mZthoyzvxiOPUPdesHJpfMg2qK20tSCkoYgDUY+26Z0vr9pVDx7iGpLn0e3vM
aZ3r0TXG/RBLLNPxi9P9FIDKNDXvjR6/gz6jgPRB0mXgF3o/tNXBrnucg0RwuVvG3XoOk2sfl2+z
oS4upUAaMZ/GcJnFLoepwIekdsX0szK9E/2dOy3Md7YR7YSeB7F0/CzPdw2HTWm+5S/MVza1nW1c
A9LO4+gC1yeKqld6bK/TmB5rOzlTTLoqXHtLWfBOIUOlwr1gJL20y3QRXHKSIvGVveMwuVEx22eO
QlIaO2SaC/Oqu5rFvo0xE0Bdrfv4gJdyJ++gq6wyo8NCxqvGpN2hDvGCRYdS58BG6qylN6HGBMB0
keu59gK8lACF2NVLv2PyRqNRuRrD8EUT7pvhmZQiyzsD4GvSZI9h0SYfnJUCL5Zq/VNReOdHvGkx
+0NVOxsNtIMLTCTXxA2w7DFq9SC0l1tuUEws50skytc5XJ4ot8APtsq1/iZT6yUk5JjbnOFyc2+N
3IIAiCUIVW4XwKDZj5B6h3E+Jy4dZIa9X9qTq5wDQKqtqMROB0zmEUVzw9+UDGOQRA2IuqtwNmoa
t2CKj3kJclhOBEa5G+B+tJQN3gunbTX/MJdwl9Gfy6ztZ53aP9p4fir08LUT1b1zOXs9VspEPxfc
GedKp25tevM41ZHHwxKabZyxOXph95Oo9y3CLiOgbXPVNyrY3031pPfi6MZfeTn+SubsstTDrSur
baI4V8CjFkZKNcJOH4mZRgPorPh5kO1TU1mHLEpZCKyDaOQdxjufpX3rZXUxBstfyOY9XLuWsxsJ
9Qxp9ITkuskoS24pRusS8dSm3TpEw0+r+eRiXYP2dI/K+KOM5cHhqP94ietp9AGqYI/FzxejvA80
K09Ap1RPcp1qJW885nl+c6Vz7LgUTtOrztY4lE1Q8hlQCX8vZXSoG7QII2QYTf8WnEIeL6/BjCTD
ALAmmEtjb0+f+fBWG3LvWtF9tLvdEMqjwpQ+Jlg9+MlbBJoQvCHraObGkz9bEg/9XJ9yC03Agks5
53tX7yusqjRYxEw9mdNm5jN1o1SFpCscJ9davuSufZRDcq5cY9+ZNE9BFlG2POlWeAg9bRfOQJUB
sJLxJcyw0cVWgYotheN7zbSVv+HRBPNo+r104DSnfpst1yHSbymPMVN3XuivGpJbFM+olHDmKqrf
nW5vdcjKujxGJVh6NyQqZcAVnoMIXpsjDzi4tw9WufdDWMsxnJqtzgnecPMDxWEHzagvrUdqk4ss
d7x1Si9L66RHb54uOAgrL90mNIxa0D+jZDmaZvum8byR8t9QCcdzxRFQMzjn9Jix8pPwxCE7YQ8N
JP1CaDhlvjbZQhM7EGPoz33DUxPvuftqUtxkP66bZGBbGc4gLK9Fxku4I04aRfvKNP+osofG2d8z
ZIoukyszxC+R6LfO06/SNF/zXLBOj38BS7DAejgK8x3TR3t6yyFT58VytUBkDYlChwtrak4b0iI4
Khm1a4v7KqW8R311E6MWzCK753jxlLkr8ss0RVQBZAeNYngzQW0uxE7N/UPJhGAx+lmNT7zgrN1Z
B8eejqpY7sLDjGzAgojik4XtTW9/TUl8UjQXg+19sQfjt4R67FjzblThCQ/jzlQD0QO5U8lwHGf7
kIofGqE+t2AR4z9QE3AcBsXBrWOl6o/72qsJARVHLGJrFNyN1JqtNUi2tfKU5uwJkDbH6R0CF0Cq
8udSau/JEN20MPLRVmdKj3sguqtp4rw1+fXXYE+bmnQcopup26Ctl6Bh2UtmzkBWuu0B+hfGcPEc
g4gsukKj7TpF/Z75Vyu+Oousqw43nZMb9U4Bs86AqayN1KGR5gD5MIVdIIxhJ93QD2GidRyChWYc
s6fGqn41cbR3tYpXoUeMU99UyRvP4JEF6mYMHX0B4p7ANZaZe9HnksvjxfUwyWTY5EPbl6XYRdG0
MyY0pJKtyOGIsSjwaGJni1+Yaa8yK85h351AZzzHM55bGIxhi4BSmiTCMAoTVoj5yqD+0Kbo5iFX
zoLFyE67u45PzkdVMX2wRZIwXZZsS3I6k1jCrfVwZnmkWqfqZJnONpPGKTGxgjdDzG5m4f1y/X6Q
IOETBweHHdmbDsvMAVfgR1J0CGnun8bKP5cGKeoivGjLAJrCIFD69ONoW9wF7ZpY1XK2lveUXocp
xG5ckvNbE0kDOO1RbK+L0ljrmcMMnnEMEJq/UQKewfAa5wmrqP00YHgZ4ym+To32MDno4vqoAfj+
szrtu/XALEg2aBCs8KxDlLyspizsV8kvZyCvOgOJ8b9PW0R8Nyl9gpbIbhPYSu78M6KFedTznq3a
/AortZFDTJSbb+YyaqRtEFKaCowGzso6RNx0OHb2LclP7LfDglnPNbIXra4/GFcRXeb/khbOJweS
ekMW6hcMjj1xsCBzo/PI6L5+ENx64UEzsIerxnM4QDQ9YDZ9IlbD6gJJBuYHoxCbLpPNUjLkV1ke
Pwt5FS2XjCL5W6rllb47jrtC7QnbYnjWFZXn+a2Ou/7odtVbiWy2Rq5M/H75wma7bjUG5PVo+5Es
nypw6KBOyk9ZhNEtiWPWYmhSyk96ezfaf7SEcTiVYVQipycOSdUmM1NjnWXM6mtOkLMbJYHell8l
ka51C/V1JfO2CFox3sYEbA/94ZfOxqDHNXtFkwnmRDT0Vd2knxrhjlMddR95Fa9bg7IHBJyJyOSC
GS3O5Y36S45Pq9Kuf5eJ+BXaTCAw2Q0BqvVlighrLYVdrj1PlT9xWby1VVd/NfkHaUOSptQi7j08
BYA29qrum7NZyH7XkT3g7BsRXKzQoEQEUkzR3rCExng0EucFP3Cy70dNbPpMaeTparyW+XCb2k94
jNkNiKdHdCiCkDCTPW3g5Q5h8uLwtB1xVofHzhygFULFwVk40/IsztlQTOyR1vjDn4z0Z0O1OYk6
lhFGD1vOhPQLUH6OVg8vE3ZvjTieaT+RBXZt14R/dC36ORZl8RYWqGxFHupHU3L47kYMEom05Dt/
m4o+x/vjdvVzxVQBvC7tvr1tdCfIw/YJEn3mL13s/PDS/vb9oULvLsRkq3cS3+EGQGLG+dmxECBb
d9cPv4RBQBqPRuY/EiMb/A94WqoJgsaUXG3bVivbqX8XiC9ftDlowKTwj/X21dQa2+fwS2NaRAy4
c6blrW0YFrqT6501/R6BeD1bo+gucchkSB9ejKxwT5XW0WmYdIK8ZcxgBeQRsZqGyVDT5EElUihr
KudFlJsCpo1KaGSj0WJxcbbzDfSKXQTGZaxnjiAFEyFN/UiW+W/SGi+NYi1sujXikFpXGo9DKz9n
4DfMttfpYFjBw8HKJE7coQaSd8mAFnC5J3zWFWAcMXlxE4qrcF23P+daNa8xCY5NqwMPJHS4d2IW
2mnTEI8n3egdLE++9Z1x4/WSU2AW/YmmmDb1Zdd7znNIJJ65XbPSKZ5EbjD+GnNtBGWvaoAxwKAI
CFIoBti5IT/mTRXIJU9H2bXlShn9b8/BlxkayMOy8LH0JpvRBirtErlPq4NmsRuOJjtpCI116jnA
d/WrVfKlYQdn9Esx0go7Oh3QA40ZCqOOzYm1lV50tB9W8b7q0SCbQDUoJimtNeyr2aeOdLhyyPYF
WiTf9ET/MiqGT7JHoyrI8IVddOmqWd8QC98ASXVW0fiobigGievMDeQwmAeG2ytZgkuJziHuSSBf
717JQ4yFqgwSJ1GBic9nZc/OvpSwl7vpt2aa5trQJPZk7xFvmLECLTiKaiIhFdcW+qYtj3Pl6Cxv
I4rrfhpnqLE6g0PpsHcOvaNWDdc2kMUW6cMpGYorrdYpTT+PaBj7+Ml81NMII4frJ0l6lKVYa/Bj
TpXd+pi1hx9doW71uJzd3oAdSnhkNs1DSJaKuxEPtjXzJsxyvH1wRaxHALMV5T59qLgki1dDZH2k
Qn+Gs+quyKX3rMBY8An0tKsksqHz6DFlixPmxIQyTdb46E1q2S83xcuVhggQuM5r8I0WegHcRLvj
ClG473U5Rl+RQ6otmtRvxwCXoaNh3u0OglqVLC56RNqdvXoEmUmm7DBXGk5Tt/rU2iF51j2s303E
xI1g+I9hnuct3JeQIuxkfsuxe8aDjD9zujqo167nC9tPeJYVXX0MWTuqO6to03EOe8iZlLJBufeb
bsLbZdM82tkTrPtclmsjhoBith+wT1Oy6lO9W15njdIbIzPyzZjr80rE4GEh885BLipKh3l0YUaA
pmmrX8YwdH6cPybsoyk2dazYt8wzcJVNiWVxPYJwfF7iZD1EiOhYDeerIDRDCsXBqpoCA/VR+PNt
aRAGGgZp7QtVnF1cs6vSybWbptUW+3xmQxVNm3U5gD6QUlHWEreWjwhjnukVvQmMz3v2ENvXNJlf
vRi6Pky+E5DP5FYaQwqohpB22vHPqjKOoTdV3t5KY7UaxpGa6Pkzt9jukRQ2/WwyHbKY+1gVa5wD
/tZPJ5luCqeA0+4u6H8AKdMUobAwDSz959zy2lXM8+t70PJWVebNvkFH1sYObfsYV6Bb8uwzB+Jy
tJXxhc9X3d12z4wHHRZ0w5xrv7msYmPQjkWI449iqU1XomAnD3ZPWhv4I1JiReMyn4W+jEHZyYZM
VVn5gAJu4ahD+EPJCQboHnAXNH05uc5CZWiU9cfOdTpiiFa5isLi1kyGdupFLAJui6Bie0cCX8hV
uwLsw53O5etIgRDuZF3ru4n27/XAUL+IxvZX7KhzHE9onTqrFtKnmXr4zLUxvkRtNm9DQVqAhMwu
LsV4mVrm5m2qvA8ImqiRLLJhnHJKfzzljWtfSA5oO/arZd1oKVLiw79sDv3VjmvG4gnw40Gbuicd
C6ojm5nA82ND0BU3baKeT5QoU5kJkC5sJ8EsnDrBzhDnxn4t7TFEEsL00bSaONdm+SeWSXMZHDLr
JXfryHAvEBTIHtjVk2OD7tT1FKuA7R46J80uyvHqtTdgI55MyzqWA9bECXJE2yhwZs1eB3J+yNqF
dtmx2eOy1NcaSwEiM51vcJ0OJrXYjPe6L+Ap09pJvPomUvVst5O+6bGMwXXhqeKctm3sUAaOM/yR
S1qsNbppV1pt3xuPPcIws2DG6LoujktsueRR1FNd2/N+SdynSS7i2k7xwy/OhywZqliVb+Iorfc2
FvNKxNwLM51XaAJE78FyGt3ZOpg4PImlL0GKlXajl7VEHzU/OmBcq64g6rtEo4PNCejiSLyfVGIw
hVhgGlrF198fkM0SMLDmR+FqXFjXlIQk16cpVATSipukYO6AF1OuKHyjqd5m/mRr1ZdgwvJwVjnn
UCXvYW8sL7VTAsWzPGfLhOVoVTCvGdQ1p7ZkPahRnO9h4hzb0iFJnvT9ns1df0sZ2YpU8iULga1j
xGYLLGD/4IbcJuw2Kyi41W+77HyOWernvBQvzshOx1oHfLqOq6eqI7LRMED+tGwg/mZRXduB9EXH
rAWvlrYrvJTbli65AaRD93su+rNBZ9IPMXPzyXSseB1TtOPIEP6YD6MZ8Cpv7xHhchJxNAXMOcVJ
ruZ8DUiHrinz11R1r5aaiO01qJBgtyO/aSML86rUd53G5Kj00uFMRt3yQ6/vnqPYBcTUhDVTWBOi
rendo3havuzob0MddbyaGChScRf/0TCtuL8NuvLe6Wr3mPE00atdELmJOfI9qQSXaxqOOQHXPNmZ
U1KT4k1wsRWzuetxVxUe/2VrBiIctvr4hB5N96vXF29E4elSEKSeXPT9brgQY5x+VZr7BU3bfp/5
hnFuNJJX1yRoqLUN3IvGYxWOnOkykOx7TIXtoxaT0cwzUlgh7ciHoatrDuURUVH7sVVXSu2HVMuP
C1PivZhH/dhmqEIR0JiT61b1TlT5Qplh7G27CXCDlubvpduL7dxl+fn7V9roZP/81fiv3+NB5+gx
Zdy/lzLfceoChak39T5WxnRwWwTxYZbNPpw0zJgEQR6tPgX9heweTRTZHKYIN2OXp58PPz5jrq48
cuVeCQDt28Qo+yvN2j1DdIEan1i01zKO8mXnztg16REkGJN9TrG5142KmQfXhtVQdcH/h/3+38B+
SXhY/8cm0svwV1X/7fT3f/5H+V+9xf/59/63udj9B8ZhFhjp2MJ05IO3+y/gr/iHAZLNsywqEwzX
E/8yFxvyHy5uV0838B1L1xb/Nhcb5j8E7iDhObq0wcBa9v8L8BdHO5+q/mf97P7P//jvNskPoUMU
tg0wUIb93Zb6X721XaY1WZUosU+sZdgkGEsOstOMAxRSrvFK24QWc8bI5s04NOwGEhvAYaJUMVjU
9KOIqalj0wSA3RN4j2PYhXSNoYI6gYtL9lILh4xoH386GXH6B9RN1Po1NFzsKalOMCjrf4RDaXFx
RdDmPIghpDvkxZDcEpLLa62L4z9tvCG7p36DuMEvUy/Rscpa5963tkdIhkehp+jnjrneuSPyFysL
qxvKjJk6r1FjQkwY3sHjrKiyi308K9OTxEjxVFSEpBo6NYKxt6an7ze06EDPXPq7HrfmwUnZwhbo
ql7qVs9WpaYt116ss1rFQK/w5G5mQcLcx7tWTF5ltOdjWMtx15vkLnrKwpFV7WlNjWl0iysYl/qD
mCSUdDA0qg/ZNdKH3KhQDTElluV1SS2ip6PIr99vlDXTpIhg7rttNh4wnCu++Qsys85ZXCXjwDG8
MU55peSF7Ga/RmSVnwOd2GCZ9J+QNBhGmuAAl3SwdhLaV8ZtjiIyWLxZ/nPgQIiKIItL9niTO4KI
b0+uGrhh4HR9/WobcYwm9kpuZAjiarqAegbfHgMQcVj79wQrHVjFQE3sJYV5Z1GuJcri3MvMCpxo
dHfZox4kqQ/4JZhP4LDbNOLBT6QdIksPpsOUFI+IZmHHW41lXe5CndzvQl/sNVT5V+86OsYn3FhT
PHyVplCMjrpoU1sJfXepsg61Zl/CMpHgFEEBE8+nyGmIXhcT5IAGh3mZ84nEdYTvxv7qGwyNWjUw
jw/JcaMVYd6i5UotQ3EfwX3O7XK3oLGuPamSrZkOwzaFy4ArqeifHBhutIHG0cGsjPwJLpAz9AwT
XduFUmmV23RYGHC3FYG52KUpnGGIWbbqaRqNrRqkexMlhFIJnYMxCv7Z4mHcJgra4rrg3cHLHJgH
QHZhNry11rPTE68pivjR3odFdB6YMyKOrEIdP+qQiA+9DJlPmj0kMhfD1kBruutE4EnkPB+aVL54
VdKsw3SPAxZRVO9AOE6ewDFYJKvRNZot57FNyMX34NnZKeMGtzcf/NvKLZediai2MsTwl4jBMEz5
C/V+P/m4rZoxphXpKSzTlouFqeDC0Qk1KudHCkajT/LnIiJpNlI6RtuO/Qf7Zg18TZlBHkuASVyp
egBgKxMTmK7ckZBvTtis7xl21zXdjPEPtNPiNS0d7eCwda6+33VbuPlap30CVkbqOj+KLN/zhPu3
Kt36QqCp8XtBqEf3q0Ohp2+LWXG2qPDkeR0+/a6lfMwD80WeWTvo/ZKsXQN3VOORJR8TehZoEVa9
Y/t5MvLqwKNV4kR7iJS5Rkm8YT/84yVzDC9axX1zRKzTfc6fJObSETThLLYNvguIUlxT8K4Km5ky
1Nt1E6dXGFbUttQZF78MwFbk8q84c4DxnfLDtsNqWBgrW7p/7Al7sEe5ldF9ioyzVt6M7zlAL4zM
DCEYPDjTWxF7pNZ67hqNnmzUwqinLc5cdiw+B+c6OMKjbCteyP1Hn9NGalt3p1NHMw1Nv52IipIL
xP8xPk+L9VrjiiSbaiHRZgGV6lwdkuV5SsJw1Zum8dGg2S2pRExx9XNUww+qXQderz1v7Fg1e4ly
SJymuLpkFrmRR/YneTffdTzvfVRDGkwKV7fZddl9NH620/Q3oUPvE63ruYMH8tosWrJra40Cia6y
X2cvepLuZF8HibBSNA7OXnxDT2GDtzgD0ujXuig+JouSKdMUn7160Ocb7oRVQeN9lXXemVcsqfzS
XT5Z6teF0igTEmXJDIbcnBislPJn58uqDDgf0Cu0RPtjdXNzaFvyEFGLMOzULSGyNCvCXQQU6ZDX
7NzrDNSHr3PcXTlCjAfr8WYJu5EwRMiv4pjape/3CbkPUF4iMFWD0BBPxuhRZ2UUfFvWZh7/4snG
zJWV0+H7zfivX32/ay2szgR6PpbEwXtlTTu3tLpDMhrLeSEffS7DNfxDTCox/qJmicQlQ343p5Bq
ynn6IWXmS/pTzkQe2xknZ9EdXFv/aTqGdW+hleJtY7aVWlhkpFuT7zPZOApbVj/csn8ZnWp88ryW
epFS7fp+ZlQyK3hH5ixfStdkR8W4jd+w/itUcqvNrHhPxWhvbNMOoaAzy9E1fEvVjFYDjggEbuXe
m7r4W3RViskPc4SeLl9aiDEvfIiMrh0exu4jxaoYeoqIt1/NTNjpXiJDiSJpow6ECh770L8PBkhu
14Mr1RCrQPmdQ/UDWeNdx1ySqHNEvKltMdlqJi+r/mKQiFdT7e2cb/V5wA1HFuVbil6wW18IUySO
GV+ywkwxTFabEhXoEmmMDRJzDPGE0XDnEnw5ortC5RQ4sEJgXXqH6lEbSH2Vrf3Save1LaryBf6i
2pdGcnYfxvcy0UMiIm5+piQG8ego4QVd+voxKsooNM+FtZ/l9AIJHekski9zVi4nXg7LqR29+cRK
SQM0BpS28/7amsMM3Z2C1KEFKhIhtWOkBLaG61y+PzpVbGqzah1c/ozXSke2W/2ti2EucgJkpx4L
zD6FSXim73bywccmu06FIndm0G9sXaFzCUN1SzK9fGGytIp0eBrVSGrdk4XnD7ZDhblLG4w+PbwG
dR5Y4VcuERSq2vy027xeG7VdByP6L/fntD3Q4dL88w0AyvaQ4pkX04ODFP0W7JxgS/gBNKP88qZZ
3fLIoR0XW2SJyYpoy7isyyKMV3Ai45VDv2TQ4HXHiHCKmzk8JTQUrTPqN5lZpOOakshnR/Hyjstl
Jq37UeqXKEuCAZ2tXJIt50Z8UkOLqpN/yHK5zwKicJXSs4lHAUwS7UiCpw1EybYhBwcAW2F/XJ6z
nAJnKoNWObonvLzyT07vetyU70o093jIpyMPwX4wWCXtxDpFeJDDYrrjPnjH9PnpWgXZpin6XbYa
MAe1TsLyGMfNDVcmn0d1z+VUXCU5PVymkGsYqOKF/yzp2WWzid/sCa2tjgemxyFKVHjR3EEcC2Cg
bYxLJFSEsYEZ6qe+6n6kzYQxrKqerEUUb56gC3nxglIj3NBnhEq6RZ8vQGzG1dw+PNQz12jcIPkB
mBDN1OTBWvEQPgaTAJeIDylo/7UC1rLJZUZN6jjyRkXROu6qZpc83q1pAyKDZejrxGyPy5jq5//F
3pntRo512flVGr42CzzkIXkItBtwzHOE5uGGkJSZnOeZb+Tn8Iv5o6oarvqNrv773kAhoFRWZkqh
CPLsvdb6VtVvNMPswJmOe7r/WI6VbnyqSN6fKqd+xVWTbBNJVRLWNGTjPjl5dgo7kDPM0Uxc5+Kl
H2GiuqPsq8vYjeHt+8GNfVaomnplnYQYJ0gpcydtVi33SPJY9SWRgYa9kAd/avAHscncVKASuN0D
xo/sms0JLdOzS2h85h0/FNWnRekAZ7o+uZXz6SgVafEWaSTBYB56bOWi6A3VXqKTZRhHto3HgRf9
sHuSOG/6iMgv4XfaXZr7pi0/iiCg2rI7QzLOEGMWZsv5kBeatrYGvLKA83a2DmrWNICfGr5eLGQJ
DSBlGaaGWNyFIFPXriJ8h3RebhjU6otPhfu2azDhTH7b7qgHBYTRFlBVFYJ7PkdY/MTajxlnCQym
2x5++4GfT4SfDTtAjKHepSNCamZ686BMgivq53gk5HxOImLhesp5bwOdXKVfQoAHNVT2QPrbOdqE
k57UqHwdIIvjFfRWfhV9jPTGvcbMcsveHtRdLOJu45QcTHSVBFSk2vctokhrqv4+4pazt1VaL2uN
DuO6rV7pddtkpdN8Fs9+gsm9aSauCbYdXEYR0BAs2xSXabgdG5CCceueK3zlF9OcztY00YjmJfVF
zLWKIyasahTHIZJgpcvslpn2TNTMnQ2TH2Ur2mUWvvw1mCi+Po6oY4hTwNRAl8uqCVYFNORtZM56
A9F3ybaJywhM4xYSEUoblHo/0/dtpe4D36wWdPFW23QapkuRZNPl+yOSiP0ypmgAi/wwbosaV0Pb
WvTJePrNqkI8jjJ4tiX4sn7lkT+9aZLbb9pSx82FHw9Rh+bMqaq+H0ydF12NcEVHAlVkyICxnnyJ
iO4BygIaNPC5X0WgAfRzwCL4aSaVvfa8eNpTiL6QDs+FPgF/m+bGanhuaTb061CVIJJoHGimMQcA
17drbHm/Yg8ylMbrrtIBQJniORhmB61ML3A5jgGfkHYImqGACiujLtpWLLw4WHNr6ZyHYlDOLuFP
dzV2/wYMEUoVrFjyK92UgYl27gFjuRTaYyAshz1HNu/cFf6PQPbX2ko+2lQogCB9cCA4xRG9RBbk
7jUzgOl2GKqzm6Sf/pyNaUqgYE1inYEJmYuULP/S4NsuiwmhryaZ51YBLZpVk2zaBs3XjsDDVEge
RZ/k10RSCDYQquRceFMDFFoFYYnzGHbeqgPhUQ0ZG4G68Y9dy0ENfkGNodDvV25qgIwxmwJHiFEc
vz/SgmnWB8oHXQt0VtvB1bMpJagtK6MBgn2lrbHe6wHGBWmwLKemXUcsQWav5BOAJCAcsq+3Wtf3
S0fw+UoG4YkGuMc2At4aUa66Z73pcobh2SKxjXsdyzw8JwmtMfPXY2yjeFcFrT41Bqt+fmmRISUd
6mYPGXXy5TgET/n8UFLyQrMum1zhj+eG88tKOmV+6Ax6x0lQnmFWeKvST9RL6ld3aCnZz9ZzDy4C
1FvYZNWqGtOTjOrukLrDgIc/sTeBabkPZkA7Ttl2nACxPLCQ/MElzF9w1EY3dxIsRcXKLMB0112f
bqe8yV8Aku9D+6tMg+6r1+2HFuDEC0OzwkG2SlGKiEbjVTZjheDUp/aj1pB7xmrU/KyDj0SK4lYx
q3DZEOlOL3KP9ot0vCEfoK16XfTptiAdWq6wRtbLG0B4bnzmGFz5wtIlkx0Fb+mIW6gIx3fTjn4J
jEF3vUnEsIGvhabQbjwKrVaOnfSPNNYl66ZRX1JhwzEHznLTaLv0UwbyMqrhF2SOaWONxbgfKi7h
bWD3F6Hn95038FeQpihivTgMNTz0CYvyuqIkhdVZR8ysNTad7rTrxG+iu0aZ5JBtmwmUUBABOoQX
FWl7TUcmjB1vZ+XRuNFjYyZMBzWF4AXqfSFueUH891vJislyXrOQE2/j1ne/fyriwthZWJ7ZnBF1
5N+yi4fackwEb9w1E7TBN9XQiDuCtT/luTY+GqgFjjE7RBXuiRgCZsHkthLx8CZjOK1mmLxDTIh/
1KK52HL4NRWO+aQiEk9UFBsZGVaTd+VJm+Xe2jAeuKZzcqPTal3PEmmZNNUTGICdk9vxXRDdooze
GiON3yOrfUQorxfdYYSAvWGbUS48XsHHcIjCIxa34Dh58xDcgJTJDRP3DrDssNUpPg571IJChasc
zX3pFFQ0efCHiyKjIjbsGtCv7X2Fi3nlh8JZ11oBz37qH6MCp51hZ7t6lwwpJ+GGWqJaymxf5E55
c+EuFnYu1u0UVMxyktE5LZotP9+dGTefyVTtuTrA9CW2nDGNbyOV3M+JhlRq4ULlSCauBY46cvVj
Tn76MFgtl5Cm2hQZapyr3GyrR5B6Og8/IC7/acWyFg8FJaTkrGu1RvMH5OSX8wbpHHN+9wQ4F0Ov
3UXnZncjuEwQgPl+aJz6CjKrOJk0ZU32kKy4ErKcyuM98vG4cmjlsnocsJXrwQLdNNYwHYC7bsuK
riOlIdEFWfXKXoHv1FgX+OV8ReSyw+ZttQH30Yy6Tl4zZKZzI1xTAPPK4Xe4Gl06LJQTjesmNdR6
pMB9YZWfXSdmRw1QJUjX/JiCtZPjIjd7n8acpjhnVVZuVZGsNRrgUYTD2WbSBg/SxkdpVRyxvYmy
1thEnDShGyH0K7+Y96H6vsYNGBfJtFddFR/r17DXwu3QZuAYa1CazQAfLbcVKx9jaPVdlbMfRXrZ
Zp5GRjDG+zpZrxDZzefam64W2cahnR68KLI26LjFguJvlGgrtO7sKDsDtRlhPk4usQq92fS6fozp
JMOKENPq7DlgX5wsubGrkufMJbDeOtqmURQ9ZDa8DMPjycqy9s1hCt26CZLe9y+V3hHEs9fDMCoI
fvrNHtn0tUM4ru009LadnhoYHIOli+50LWsOehA9Db8aX/0EYJJT/nJR9u9sNiZsj31t1TrOTxyI
4SYcQtx+W78W4SO+qvBRVPXbVBFMozc3OQIOS44WAykIsol47fcnx+8PIcR5a8kRBoRTXhN5q4sj
4LToZsSxv6yHIfrqxLiOeGe9Qf8z113/ZrHo3Mdism+TMZj8bSL4mtD/FIylV91MC2Yvoe2NsPwh
csc9JB7kgygZ3oyqtrZQVkDQmknukedW77y0cOo7lvmnh//wc16kZxvDbbGzZCkDlS0D3o9rSybi
2R3ka1PrzsUtHLpORuKofe49zz0gW5G4uwnENTY84MNx0+KYIX+9GPIA10jR8mPK8/zesvR1GdNA
lnkjZ4xpUqffHyQYTEfvnufbBZNBfTbS4QxHzTlU7LUXeqcVW+nH1clsLS7zVCf0ngHwY3TN/NS3
8TYYiuGczLN7YtmnMKDLt8DZ6Kk+5nTZ095dF9YhNSLeWTnO9hyr+yJWcsvui5tD1ZX1SnRwrSFw
GTgCQnPVmjH1v44UF8xn4tJUHu866cAK68Zk1VBccezAKiylRa7XSB25bZ070RRQlkSq/f5Q+1Bk
/7+G+E9piI7Q/1ZDvGt/Vv/7fzUfVf4v/7Nqfn74H3+REn//4/8uJbq/6Zj0TCx6LmqibVh/khL1
3yxbOtwVHGEq2+EfZUXQBP/jvxniN/5PSETGHywi6EZ13s6/JVwQRq5g4aNLl65PKf4rUiKK5T8o
ibaw6FuyHdMxdRML/T9Uh+p93BiU09EaFVfhCdd2u+Ifv0fzJserfZiUe72X6Ntb6dKzGY9xyDTF
mV563a6imyxgCQZXzBa4+qp+7gAbXgUH2nl9ba2nrIvXtc2iVaSCnWpCpqRM9JgQr2FcxAjQ1yad
iGsfaX9o6oCQ69Xsi/oVu4tG3SihjzgLhzfBnG8ELHG9Ooh2IcR2QNtGXQKOB9rTm1wLtSQqT9+f
6+ff+P5lOnloSLaGuzWU6qKZ/gOb4OCJkP9wH3bGMivD8CnuC9T8sXuA/WUy9JJp1yzi/H74aLJr
WpbRIc3dzyaDdqem5rNmKAx1tp1BMCf+yuarB/PPga6lEr0DTRiqbVD47OKoL5IA+vZU/F1qf3oq
RP5qDUiAEqwY23oDjgwQmkDg1bZYYOEQH+pcce8krBY5d1RptcvOzrHjpWrfUhjnlBRGEAWsCxa5
gIveEzPeemZ8BxUWe63pf6Tu+DMtQ4gV9XuNSLtya4fE9hi8sEg5uk6Ny9fM3Z2ZSlIxfU4qRZ0I
eDTrnuPA0A4kkPPsPPbks+LI3+Q0xtsGhDgRXYwpHpcDk86GVXuVuY+DHpwGgIUL7Cm4TwIue1jx
9pEZgMf9ID6qwO6CyekN+kqS4czJ8idOvJheUW9iBPGAvl9j/QkW/AesveQ41rcqKnY5VWLIh3Rk
c6d5bJPi2Wn9cwlrclHaOrVF7l3DPYMXB032dg70Nqf6LktGrOFGesrrr6CL4GWOFuNkPevPlo1w
NrY84wPmJsBbx7b0JftBe4tV8d2fwBZQhfOzC+k6q1rLIAod3aWI15sBJZwSLYo7PHGd6c/DlJLv
ItAND5jThtwYJeb1rsrODi0ouP4mEmHuUZloQX6af+QgKlZVPawTM1z6FOkkUPcmTYGqmNyPPsAA
ioXQYtcD7pSIZfnqzjviTAKMtGLxxHEl20GauE/GW2DhEvdwjy+H2M/w11a7WgNUNZ1CMn2kS4xb
nja8aPP2jUM0Uuh4nCeeHNzwJhsAvtdV+8Y77yxky1mCQclJCRREfbAzC6rmXQvYsVM/GsDUAzLM
FajutipRnNBmDD3Cqz1di1Te09g3kINlWarn0w+S69UqGORZK/zyyn4SfpCNGbtuvjDlc64U4aLJ
WDghcQIBG/VTOegJ6YqPMnR2Tux/co08+KTW3QlqeKPKjV4OKFmWWNeDtsq7YjtV3lNY5T+EAQZk
aq1zMHDK0joLZ/ZU7gpwi1xwpiPOmpFdf1NzjJw/jIV3CXtJDNmv1KPUpv2U9WJfum29rEaoBKEV
XnOcrLQwRXecHsOrPvnV0vSbaWs5lB16qqKbD5szXnDSFi1RB2YXzX5gvoMkBION7x2GuzdWL9LX
y30Y6vUK1bp+iV01znH0YP/9uxAPSGT5+jUzJBG/WTOu5Ff+aAViWrmGR/1qQkezNP3ryAy1MOMX
gDcp46N/1oKSVkobylev7AWww3idVNEhg0jAYjxZQEuEYEAEk9fGkBHlVWt3qB6wdhydrHuEzHGA
+fBYRCFKfWOIpbBJliNAZOuS61BEg8/StmDCJkEMDAtXVJ62FRtzw13pnrNwKJzYWFlzlwTA9Bu3
2XRC28KlfxRNRoGhNjC5Rf20thvQtZ7ZP3ZJ8agjlK8yJWLSeLw1+wcv6EZagP0PFXTveAEqTPTz
OjvVNj2In0XoiHMWYs6jfSJYhCV6cxy29pZL4w8dVi5XWwL16F08KZSSzFF/ajayxVBtxnxKGb8s
4qVc9dZg/gQmSFY+Y+8QotIfay6XRTo+u0prV5qhDlmcYWAItL0bUjFaNMSuaUJ56lPjbVADJ7ai
zS+xJ4L7qPWPfXECYDy+e06qGE0Bzgp6hpZBYGkrmWfBzY/ShyEl6TkkYLYaLmV14Y/H7weneWJq
AfOta/YhTHwhf/+QAyk+5NaYifXcucy+Y7A3aiyAgfeCOWhc54L3TKcS7Vjn3WwxbM+SKe3B0rFb
5ry0whl00zHbHMCPltvGT8QhsLvxGg72wyx6ZU391NdRcj/o7l5vnXztYEY/pJrtrTrx1rAouXdj
fv5GIMVW2I8sunlKy3B6NTT1Q2VIHkY4/iCAXFBJGBrkxx1t0XRNdQgAp29SZbCuqp3mlM7NZA0z
JNOJ9dK43pK6weqs2JWuJ1tCz4YYHaYU0kyKfT0J5OIYtx17R2dEbMQITJ1yyibTSouDTKBteBCh
D52XLt048R/dsPgsPGs5uGbwYud+tXAbZ1o7JceSxAJhT/UnhkVhs/1Yeo+IKdbObXXj2ulfllG2
s3w6PvrRVCxTphtSMhk5XPIrY3kOyq476j5zGSchF+KP7R1Bz57x4o7wfXx7xc4tRQWAdtXmxos9
Cv9ExWt4lPRFjLVOVhY5cg3ufmWblc9kZPjHcvTfedN1BxXlbI617otqzziuq0cTh8wD16/1aIcV
OEA5cQl09aUgf70rtfZCy2l1SL9c6hkOfVIiRNpEJaXNrtVsgqvvlu5TjdvDqYJHUZTTGTtwtMuI
TXF3RQiYPcfLuLfSzSTqgRLt+m3kfboceVudSi927rGZPo1wZd5DzylW1LAXR9/kxSeHDowZ4O9z
8142HWUO1MchK0NpdnXY2GmVcdeIhPtQ+UV8sfpqn0MVDAtKKiEQ1wtm0frZsEyfKtNIXdl7LxvS
MgRhctyP0lLLXu/h1fScB0Vb1Y+zYwOLUVy8DCDV9wVz7hIpsmVCmlLaydkfZApQJlRujhVE3fsR
p+380JgL/lZxwLjMRE75KK/O2Hlt6Ey3PWyWlkOIjxrQ6GZlbr8iWhaAMk/jDVclsbDH6diUgCvi
jASQW72nHUMb9CU6/WzNPOChQvtIAT+1frT/r09Z5/CLmBtVB/86c2O/cpgvoR80//avf/nVY57y
39/+L//hX/SXv7f+t++/xP+Zrz6aj7/8gnglwah5wBnvf9Zt8vvX8Mf/+c/+5r/8/GfGLFP/T6ya
D2H2keR/ma3++DN/zFZCt34zsWgpVF0LeqL+Z5um+5uUSrdctp26Keax699nK+c3Po19XLd13VKW
+39nK8P4jU8LE6smuXDFJvy/Mlv9P6OVTs4U+qmypLKlwdfB6PX1cU/ismaO++/kufU6qEO6S0YY
fVASd9id/JETFe4DoAr0v/lhhn9hxJ5uGJJCXC8jDWB9DklYL4lF7eJRFwQvwF9qVQi7yJfPQWA/
dT7pACPbEWL51EZi7KG5r/tkwibp/vSb4R1Qeb79e6KrNP9hUpy/HaZEaUhFGI7z8l+/HQSwMXCB
Mh2npv6VZoW2QnB+7ns43rVpP+ZKK899dt+pwb7BdN9PSO/rnCDk0pBZfUuiu8QGkBPnTnVkb/Fj
yHNJCk1CtOMSyXVyO4Acg5UUO3unB0dl8dPdBqP7swlptyFshMHDg5Ddo5VzctE5Fwpo/0bMyVBQ
0zxDrfM7h/ltz8Cwravs3Rv74jUnLrCUNfMS31q+5AysLf7+uRG8Zv7ix/39uWEvycuNp2l+uf35
R53liUN4q8qOeFWRRtV0nw3qXRWYw6qRRf+YiXSO7PYbvz5orkhOg2p/IE0iSZAJwoEaXv7+SzL+
0SKss8znHeYKx8AQhjz+1y/J8ky31TwrOupZY0GNGZyNMjS20E188+gR2YGjZyusDQN0Lx/WbCeP
BBmSe8BREMNRTGKfeAZ3Xmb9aOIw3qDTWoG3DAX8SQXPRqRz2MNyfIoOTnmSBftMN837mgDo338z
4vu98mfDM98N3wqeatuwCcra2K7//AQ3aWcEOQCso1V31dp0v0JUokPVNWpFhYRahHkS7qFAqjUx
vcp/4j7eLzqnksXCTWi7pynMXEex1l0duowpmQ4uVGcudOCqQWm0byRkfxnyhnRTYmlEMI/8+MYq
GQ5Iu9VGdo0Yg9amzXcuyJCXnHQZG6fyDuvtigKkac8V6lUvAMalthWvx8HJH7GURftSDientYgT
FskDrk86SD2WHelUgR8OWsLu1vgYKs9ZllKTy9Dtk0VY1wK9U7/z6gE2RCv2Bs7LZ5dNoEkZ1xH/
Mc0QivS17armgsT06dU2c3vfpLfeJSvBkLzWqV9akuTJXvUgPzvG6LymZnJ1PLEl/cHW3h3bTd+p
z9pPtEd9YOuMRzyIg2ffCNTCxjaIO2e4n7IRvUwcA7u4o51vzr0O1ziFcWa3MOATPLxrPEj6DvlS
f9PLbTnACR1TPXyAw7vFcMQpD4OQgiVITvdUo2MsRQiKPi+ljveNvJMc3oVuJq8BeJdta6wNrykp
XeynN1F2YIoJYxQSjA2uz5gpbil0/j+3U+oB7OugEwNsp9J5/k9ediyd/uGNbUnJa8615PwusoU5
//6fruEyxLAwOg6YMo/xNg4ofi1NfMRRb/WrFjmMq1Th4eWBKCkG9Ak3l+0NgHPEDHJX1klxF8xo
nykDfWs7bEeCXB71NvqV6djqVSfEarRaYxu6gXFwaP8+UL+RLoIUb0c1RNUpUWF3JKOErNNuBPCc
tcUC5eQnkAb6WZ/sWtpQgvxd+M7R9V0UfU97AZgR/VJcgGtuBG4tjV8FtDSFA3tRsN6LXfPFklZ/
LWPXPw11/RgG3qoNUL5aO/3qsyhZJm5uLAJTK9YE5OrMK+5NtxnviQVdBSyeDrtgSTa4ajZCJsOq
by1BFUFuNwd3fqDhEcBML8SG53guy+Lh+yOfsqSD3gfjwXEIL3gh/t2EngksOkN00Yi/rSicbVa/
f87P4nWbO4h9ki5k7K+LIHZW7YSiUuHiKWhPEZ+hV3/5KQRcbwazSqI6duPocGx1bQEPLLI+9Qgw
VsE1oEGgjRmbZU7uMDw3YXx10TQpvBF1t+5SfzfUxl0d+wDgSNx2dvJTFdkPFFT4bmPyZPsMvElF
0wTUEsnNXWoF/ZPhplexv6C/49WHsus0rrnWqH8H6xxjpgBONHrar7IDIRNOE16czF6ZbYmPllD+
6A0xM9L4pHvBD1S8n8S8Nnla7sxKQiswr1gpd46sX4YiPsaVZ2yBe9bh/B1O1sW1tLt+kIDihp/S
deMFk+NGVBg0puTNwBg2EptTZBGMJoZhAps4It5PjErDH1S+UzUhyDF61RI20Z3hU9dF3dlzra3b
oYtIpmXXjrTsoXPcN0NH9Un4fh3H38DW3CQauxFrlAYp1OlrcjFo21m1yZ1uvCBrb3u00XZo36eG
pg6sZr8SAlaP7hTY18g0F4PiR8W0pW3MRAd+MhZ/PLjS+dn7EZbGECtxgm3dDRuQtzr8ubKMFGV4
mumxQaoAdareOTrmZzUynzgaRsA0VXa3aDS2Fq7N/jYZS6Sa3tVI3eHeE6Z+sHQlbk2myidm3mfP
c9ZNbwz7VFUPjHTcRYyGQWDQyEc3jxx4CHsTo76QPZj307gUBLPTR8flNsNzELi+uuGNO/qe3p8l
wNQWcZNrByHhRGwSetkiyqqXPYgQw2/dZ1AQrBfR6BMnUttxaigKMNuRprVVPHCLEB7zb2Qy1tCY
nq+wP4y4hmOXgpn4vlH8aSrmqqc6o3I3R8NcW0nHytv4MAy0MTeFZUetBsJZQBgP/4p6lhNXfp2x
3ac8dd0zi8YKtVuCwQj8OD19P3g51Cju7jH2+BUZKMAnAh54a/c/ReEfBt99gfllbMXov+CF0R9Q
6g22IdpU1QehteJmxUDaspSiJ9uFSEudLG74wdHWkBUn3pBRtEdGRXelYGPHwvSdlVZ60gPsD4l4
aryCggT1FHm4c7VuTuCmbU6zDdG6IettqqHG9yr2wpVJPbfEFkysM802PUyClcsx6DEvIG+1bHBV
bI6nanpIFPRIbNRqUUXtLg6Ee3FHzb0M7Fa4y8Ahr1s/XIZa4TwYaZOuKyPnd1tCkSWAKrIuKVAo
mk7e90XoyueUERUXmOVsyK78GJkw9hNq+7niZxzPocpSadGtxFMSRHG9iqkOuXfmGHcRVh9pl+GF
y1ERbS0ENl7193EeEwKQMFioVcs34IhMCjJZo0nD3PjumG/qYoPVF4tLE7jrPA/UsirqB1bSPJ2Y
30rZ4bHHLLlsNLp/oM0j0U5sOUdBmWgmVoY2RWdhWQ+SEeFJlY19l5T2WujYHGOaR50hu8o8pfpg
fLbtsNlkQXyt4gRAvXfGbgcRQYQ0ZveEtDt0bh/HzHPiafe1x24p0fUvR/KTShwquMyKmp2mggqi
Cq9kO2ET3oGP1lCLBhvlxtgAFzxpIFs49Fj2Q/YWV0GDZ4H+xhS72nrIlb/2ytS91lQAEtMdLhQ/
v+CY7Hcx9bqq7dslAbx2W03ja1WD1HVw/+I7+MtDHje8+hRDSg2YZ8G04h/hBoT7zAvvWmIFVYdo
YTvVdAt4Jx9bGT7Q9S2vjliUmhnevh+mqudiUhF1wecDIYn6jQyUDXqYu0xUsiB2wnP9IEdvZYVs
2eiPS0ko6BMTGthZFon+xWw5YEfa1mmx2NvsG26qZXcYsK7gTZeBn89Tk5tyUG8sUwjKyhHidQ32
mZmHa09m7cpt4uSkT2Z7TgNyVs5AmZYRj48jvKuoiknQx8qm2ogFmhuxA/G9XR6G10qDrGeZjf+R
0AzVK95EIuAOghX8ALAI1FeAqqdKPIRmTqUPvpRwkg99RAeZ/gUAPsZVl3nrMgcNmHH2VvOD10CG
6iUsBkw7QaJ5J4Qi/CICzpRrnocWUm1GM2icN/I6mAP0zq/Ksvsjw529A9RyR9zWuKdsdW24TL+9
JF+mGTnsdgLdg16JS5l+pI4WYBj6fnQIvkk8FUuy8BEZts7HguJ/dITetzp87TNWkuZcl21zZpXU
7lmAs42D89oATJbNOXYxekQohpvazXieBr/YukF436cJsSCsuSzpcGtVSo0gKGESpI++5043ESce
QSdhrM3QdHixcCjS8TWtSqYKupOmRd/AAAtAVBAcJ4yz7zCkFDpLJ61cK0Grk4EJO7D6nxNnft6D
PHx/VFKZtbJSn3LvKWcMMMjqVWgRpSfor7B0iYnVq6gWlte6vDcBEZ4Bnw/n1nH/+Mj3km6Tq1ur
9feYf2n/yiymnBQnYQuiLhzqJz3jJCc9baeSES6WW37kFVZgO233ekjzIpFGqKMET/BY8935uIxz
mxZUL1XOFu3zmNMLOMw5rO8HvOspEIYShi67tcX35yYPF03UZ5d0NPx1REBn2YOwifN2H2rOre5i
ecZK9TUkpdg105Cd65YwAnl2ajlUbxGpmOQFW/rGjdKYjAl5MRTcVTE51b53p/ypU8CF5r6eLZgH
jhyO9eT7zVaDqD6IvH/Hp1UvanPqDwkB7mVRRzTC8aoRB76icum7aUknRrbvrYDXgmVOe6OFSJ7V
gEE7uLalGr5k4nx1VlXD0HHMrZGKYO3bFCvYBq7Grm9fhnDoEBBT44YipdYQRRwrE5cx1qmli5/Y
UEFToDh8Ko1uSZgO/4YVx59ZYVX7MU6/8ExCzxone0NrhjqOOmHRJhqfAmvMXkC3rMtwMFe+Tb1N
X+bZgQU3abc4+cVwbp4gwnGRppdsadZJ/9qb/Q+eMTzgdFdc3BqEc99ELyV2a5ufGn8X2JjCF8lT
6dpHbUzMdzD+I2C7giCMaYWPuWvjxQzlO/V28UrTpToOjes/aJ3zHHuT+V5S1btkZWoCsPH9e7eU
X9+fz/CEkz7zOItMgX8nUSwW379RuIG2YAvXXoqwCW62AlPz/S/jwoWHxrXtWllGdBUW30o/JiOt
ONZJuk20ZLUDINxE+qEMcKkcd1xxN2F2hz5VVrqxlEMICd2uW6B+FaIXfq+9HE84GooFQ6Ra5mVT
0I1MJS34o4UwRLdVM8QEeEO+aFJPbT390jJZR7h3KyWQuVUL61L3lpNtrpM2/qTWlH/WUcsG1GPb
xviJQqRnTl2MF3QI0whr6m2zCxp+WA5qfBoE7tL3IK73rBcWymeMQ0e6hk5EIC0gP5zV4Xr+88Qt
6drmDdr3b87sfBYm8NmaCN+qVk108UDsL5uyLE9RVkzMT1l1LuiVg+O/YeT8qFoQgJPjcZWu2NVD
XFnEWfQ0FuWeWEtMd5I+LvUyM7c40O95MmnobXdtJE65SZzKaI6wNP1VUGnOuisbhiDkOFp5C77h
jjRPrmdrwok4xLthxGmOX4A13Nq0Ji6kVn2FEmxvAM59+aalXWoYjNHMA0/a7EKJJoiv6sqkj9uv
6qGOOd1rZeqvrhZ1VxYJ2cGBToMHP20fwrzul1E9OutkUpzpqsT7xLZ3S3nFHDR/dv+axbQ2Rqmd
Sid2D4BFA4yN6JJJanV3udU7Nyc54JM5jzYbtqSxyoPN9mwx9n6+w99xtjqn2XsqusaMgl00vopG
3hUU5eHDtOQStpCBR4D4J4fJZWmO6Y7w70vaSvecS7tfgSZtVroBVS/PBHxjLonFGOrkc9F8HWHz
ck2n9BjWklieXhgLadx3fn1X9LG+4XbkYHj+1JJQXnSPAi6lhwdedfKo8I5yLniQ277s6kc1VaQT
LZ1NyhzGom2Aig6JHGV14r500i0nW+q1M6Q5k/zy3v1h5MF0UOH0BkcYByhyDKk/v6BfnIIhl/ji
nlQmopFLwSmC6iowe8orin7Bs1/2ZnGG1UYvx4QPFufKcHTywoeh3m4s3jxLvuIz/c9U1HL7XTLI
70aSoak/lQsth07SUqROImkR0LxIuWfm7CpH7YYQQGuoN/alQ3fD0r6bhuGzamDAIJ3BjxmlRzXJ
EB5Jye+bykwf/g97Z7LkOJJl2V9pqT2iASgUUCxq0Zxnmwe3DcTczRzzPOPr+4AeEe4RlZJZuc8N
hUYaZxKq7717z8XRbiL291HuIQiF6BfeeXpKLc+WnN41s5/Orr+yCwFGGKh94LHQuhmzHzye9CI0
+dVttGoZ1o2zotakMMrlsChhQhv5OK3BvjKKNbVX/Ew2sd6zb6zLdxlNqKgz9FPaFxETLRdLbvqC
MrBfmxLhKdTmHe78ZBNmQ7zTm0vCWrMCvWmvVVoRcB+v9Ni/AesljjLDqRD6rr5odSgshfDERq88
IGl18kpLYIQNA1dHRm2+AiXTk0wwYeVtYZuGBGUsU9vX72btqClgljdDX4IxEAvk5+kO7+GprCsk
CdKagxlJfGH62aN8wHlMb56c4NQB3e32pyxkgu7IURL/2X/D2DWu3YL8x3YMzo5evPp5G27LLsxh
6sEXLyC2hEbN3ka1rxxmrL3wX2LT8lau337KiKScxCc8QLPXfg+YTuR6gqImsdadqZ/63CJfGLDi
srWNpSJsCZSCamYh5bain7UY/GpapVl1V+DuWXcB98Jmf+k4Mr6J4+popSVZGhVRS/C74qVmI76M
I2JVVoN06OKnfCviTn/uVKGvRuUs2rbpVkjGv2eMdwkXke9ux8Eg7pJT28fROh0TftKCY3AwpThi
cjB90snA4/TrAIjnQrCMAkMwOGo6ZfLV8MOVLCz/AaL4gMaGKD6YsdZDSnJpRYkKULA6ZmGqn0sh
N05ifCNPa6RQoUbIJTvwBj8XPi/6tlHZnNnqBSsljGpt4x52HA8vi08Ct5FLwQcOjVofokVGmvqS
UsdGJpZ/doQ1SRz3qxq0E0esKJ7JC85SC/xykeXgRbFd458z8h3j0ZRvJd202gd2H5KTFYB8Llku
WPHKDM48Eg1olXDcjRvZDrOXBGirb9UnWn3VDNu3b2ucuYfenn+aWn4afObKBpWF0VAJD1bCkQhz
d2ZGO9BU6aHxgkM/T6Rohdyzf8LAYiMqyUge/vFhm2GwKW1JSocI30K+C70qjcfUQNPEduGcZ/X3
kTFV5+vyEoiHUjbWWQbauIC4UGz9Vj0XXr2l6PHo4QZbYIL+JfPMDPN3/aqATTw2bKgxMYOVrdND
HAt920zNtLAGfstdwUcpw/SAWuccw6Dkc3WWTkmqcgq7BAHLfRXejHrmbvlcc5CJg/NYJ+CqWpQl
EZaHDeuoOBMo3mMB51EM4tJPjdb6a2Il8D90cb2u2iE+emR8VU5FQ8ZmiQORccTZsRoSzT5JlZKQ
IPg8Wr0Z7pVdbNCS5TdOM4PjdJfs+g6P0ocv4/E2r00Y8sjZMjqfF80ednWvTQwqeAcK/GEXMWeb
qqLXsM/Z6cWx83vLjtOXwfCn9Rh46hgDhweRHkFp1uUuM7PboMvwV0sPDYnDezNkOks1R7NtFblv
AAqSXWIMlELQNmesbt5qH43Qm33U0lMm3/iLFpjEzrL/PyB2KePG3YUtJkeSM177TMNsYrMgkRCw
CCPhrVgzUOpR13chcwXsPTUpRGOtnLWholvhwg9EZbdHZ+DsLf5vhOIBPZVfW1ztTGIcIc+GNF6w
r42+bm6TcXxn4H7fNM07bN5XEDsTBgT2fH1DWKVZOucCkiZNaG98lbF+N4ZNum3taToA1+EwCr9f
TF22dVNcyplb5iueCDFRGqUjLECqAEFHRwTEsNvMvxal4aERpEN4qOzqMicKagQjFFIAxRQkbuao
QWRCi6mA+oB4E2KN3aT4XxYojwZQUrrGK0Rrp1n9G47Gg8EHwCY9vFzX6xw+2sKNIf9BtonWCdDo
TvqXssRpD4zkHpTNqQ1q9940Q8I9akioU0ZQhd/SXwP0GNE5BDXWqqdpMClx+mYdhHjb8sz80KdO
LZRtkjyEhoX9/0nhoV9d3y1Mhyx/dMBc9hW43FpwVcxkY6jBST2EKxp6d11OTw1Z1oc0ncfJIau6
7aqveOXrnXBLn1YobyjGiadIe6atduBnTHlG7bKeWogY6rVLYPBMFsnRyHKe+0l0K1XSYgVYcIx7
R1+hGkw3PeyGRaMDdhkH+jg9RJloildAPvK3kffTiSzArtKtzkOqnSTDqTMxcu+60QX72Rm0075x
mF0URRts3UGGpITWBQkQGc5Rk9h3LRThnTaIjwpX8DlE3rcc2HSsEIMAxvRkui4wdRGkujOzQf/u
V816MtPoI6H+w1IIjwMmXORn32jrsmfUbZZSQI8bt6YL79TdY9TBWWU/Awl/ir9U9Jrfyn5Y527y
1GHmvikL8ZZp3kNUIgkFoBmu5bxooe39bLwv9VSY934afrX18T3I/PB+3pClbvzYHO35cQovs5HA
2tM2Ee/9lKtT6IJFhW8518hj+BjBrli6FeOz3uve8641T05aa3vG+Ke6Jj2OZOzuxZ4M3Irganr6
ERe36baJzOmC15W8hIPxQKsJXlp8p48Vd+S3YqnBPCm8jumlB52stwvYGAoyu6rVxY2xbo11MDxh
6vHYQ3Q7PeeGsqKpJYxk2Hhu4q5ZWmwmBxHAJDaWiSjVmXYA0HPH3OU6EF20cy81pSXNgGPVC1Jq
xXRXGxwExBSVBx91xP0QOV8mNHfx5D6aOOIBOzTkGrKvsls6srrXHHAoxqTctl9tXNOzqTkXTvhE
oIoOVPNcW032oOAKHZTdf6ndgOxJxyMPoBA04PgB6ubgb0QzPRswQVhC9HofaD2O2RyolAmSgMiq
aesNGRsx03f3dQmLjU/yiGcDHolAxmbqOHkGV94G6o5haHSbRWxLtQrWYWahijIiNouGNAWEG+KB
fNaMtYqSzzxPw3cX25NZxIw/SsASml+8YJADo9W90sRVh7Lu1PL6ZwZbdGknkTi2sqP+rQXliP8Z
doX1Jg26vwbt4p1bFeJl4qdzvbzJCgNdmNbtu85qnses3ZYY3G8mlDHI7qdsFcVxcGZ+Nl2AJVFi
oVXc+31fgMMvn6PArF7NfFcix1+M9uS+RE3KFMyGrggo2HvRVI/OMSlvAVeGj/0cDDX/VzvF7WFK
53h30VdrOlw1bkjStGXqvlQuwWMUsyvUfv4p1pQ6a5VZrPzCdN+qgh0D298Pxi/1onA74liUnkLa
s0lAC6v+nj7B0Uy6G3OI+g+rf1aaEX03I+2rZbfDc2Yhn5tQfm/yMkXrNQfsado0vGV59g2NPTD4
gRAB12LTSCoHYPoEIQyaqiWUFX+L/hlSRBPvgtpB8Vk63SkcsOmNUXZfSr3YpB0HsiIs4xXdf//O
hpKzSYVvHSZLNmttpDpOG3tcdUrrzuQEEKpWxslbB6rRNUui2SkZL9rQUk6TAbjNTTQ5ldSbpRXe
OGmHykU3aGa0zj4L2oqagvSWaAJameD4xxmnvZsGUeitUMGTEWY7ArT1o017Z9XNI81ALypq5ZLA
n0bFNx1JbtscczLhcPkuqthyQF2332ZhZWyb21qkBn0f2shl3t3kUQkAi0gn9p89mlea7UpBjMyG
ZYfUDkQXpEXagu0yrMjMS0oU2yZ7Hj0koGswODYaYgaoweVfDJFhnPFPAIuGzSmckhnbul98L9Ht
fAYNDeDGxE5htiQKxu3k7Tlqpje4r45TiU82KEPtOU5nLyX4iI+hm6trS9zrTKqWUZ8uW3if/sKA
nl+AZ/o29tkry6l4Q6CLarsJb6M8FE/B1G1j+KikxzCdy7LwPWW7sySpJr6HevSqGhhNmgqjk1Fr
czJgjFC+4ajphH50DuSDUxU3bjpUN1HR5+desBWxS5ABFm4Mz4YGbhbrCeUJR//OeYLrA6lL5xWi
XdYbSGPSz21owUc7mLBzZiw0BcGDNRwJDUxtHd+alobkGzLr7Peq7qbKD/c+iPBtin2UNDSzhyyF
5b4ogOjEotngcfXWUcLhbWiS4WKVCTBdRBK4zsUlDmDMdl5mPlo1TYzeGcbNwGZ2bxeju+AgqE56
VT3gKfH5WiA5ZZKI9kb2OE7s/DQyVpJhN32Ao3ivSM59SlrGQD5RTdtJRgQdutGx61HNXJUS/4mx
/xcx9ji0fpGUzHLK38WPl/f087//6//57Xv97T0h1AGb+68usesN/9QxGr/ReJXwHOkxyquy7k/c
pPmbkqZpYgcDmYOh8qeOEbGibbCLZdg1p9w7aM5+94jN9rGrfBEVo2W7jun8WzrGa1L7r+IrZIzy
KrRkt+nYPI2/imDSzGN67LYU7IZDcHCsGyvB/HGp7FHdwFxgWsnQa5PQ4pvpaPZXJcZtJWC6uRbf
aRW/sIOM91Wus4gSfX5nSrqseb6ZkVsbZoLEvKuaUoeeeDwOiPuAryA4K0mlpneLxg/it39vDdDE
9CKKloY5JVsPxs8dnmWAMi5JlRP4JYlFKffxPxt1wXZa1e4FECUKJDUCHQnDhUE34G7sx8fATqNF
zWr2aheXAnuJy0busSfS3XcxX5cxk4ACvEXdjjvC3Yf1iEgRaxgyqNolSCNi0L0oBFlig9uoBzN7
N/rQpe5khjTk1nipoV5hJ20+GedXXwa9+EJjaDmkMdQJ6M/Thq02TVfysS6Zg4E0wGmxEhZjZ5OQ
g3NacGw24HTJVAXMlCeSQDUToGyLlyAt4FB3Y3kzsJOM/EK8SmMpJ7RsuouzYCxplnu93R4H0khX
QW+TWJZ6yZGvGfEu/bgP5vADn2nR2Ya/vOlsyz3pvoWRR+raJk9AAAwyu4m9OrltmOicyUJ5slq7
XOsEJi21rxXRq8dedaDjSxMZHYrsI1r6epN0gzwgFf2QcnQ3HnO97dShfG2SMNtUclMbM6un1b9E
lPq30hme6PICxsUfMHrkbAH85Cna3bnNgv7UJiUSihI2iTuG9Slg+6q7cXmkeZYXi76q4oWh04Zp
A2kdAsainZ0WRxu2/GqquuoBocZT06kD4QfmMzlAh0qN/p3ZOOQgNujsDNmTxUQe+AJ1h9iJkm52
bVdrOClxOekkcswz6BHyi1U31jGY2EeCE/Iu6N66deY27U7lfOnLtg72mKdokZj9o6/c/t7GKAlL
Ujw6UzmdZGaDMa/s7AhY0aDq054QLxTPOKDjDXUZ3g1kVIRhnK8ngS78c21kFV3iOtp4/jxG7Qbm
5Yb5FJKBahdG/9z1wUfvF+s4JkOu87ztEJTTfZ5PTxAKyq2rtflG96DDa+wwUho4BGVX0X08NORt
BLE4uGkANQ97xaySjYh9XLgT3ncteh4BZjKdZuY+RjGTBPosiskznft7b0qg5UzDacy1YlMwpIPi
HBVnM6HvVUZQsL08fPVpzm+jOg/oHioeTnjPVWLmF0EnY1kC8Vq19M5OdKj/sxD9b9T0dBulbTv/
bDE659Vnkv9lFfrzVn+4lRW+Y8d1WY1MfuqOQmb7+0rkur9JA0kw/QV7NivPTOTfFfVYkg1uxUJj
Gco0TMVVf7iV1W/CVBxEdFzQrlSu+ndWIqH/D7eyyRNzTMtgcM6qZ/CCf5Vj1mYd+To5UZS4zLPs
vJxWKEfMowhx7NQeTWu2aWvpsxqlAgZ8hbWGgqrdhYNscT9mj9LZm1FPEEzQZvuA8RENe/PiZyI/
E73BmNZzUOFUZnenY2Ykm6t+17pEQ52TN6fK82mwVc6OVwxMyo+dc+zUS2TQH1FZk3LRfQQ5MBjq
oBiEMP2diZzBRRBYzrKfPPSbMwJHnyxSvGKN7T+hhD4xvg6YSQJywQNRgYtVnLTOltDnjOeyt6Pw
IVM1T2pk32hEcXWn2bSKAoSDdRN7Jyx2C/TD2knDvbLDMMcU6AFKzngUpZ6uyTx5jRCmQLOwPvBJ
JdvC/aDmGDcm3taVM74UiUbplh6smbDoVWgyMX9TJwTmrXDuQmJUyYND0SttgvtyDRVJXaVwVRUJ
10YXbdqSLa6tYw90g/6RWLMK1WkLwLfsb+Sca51HGfC6pK1P+eAouvsESVDX9Ct9kOmuMagNbKcZ
zr7S3vrWze6sZWApBEkw+JeS1sbeNN1+YUZluet7YuSQwa6q1nsPXYeF1w/uGHUkD07QfLELkpmQ
nkVk6ZCK01XYiIdCESs5AffzVUYeoogWsdsMx5HGQGUbJyfAAmSBsXUuaZxMW3scoqVeuM6WBkJx
lip4MXLtnPsGjiWZY3w0EoazEUotaZQ4kHyX2XzrNVunZxTWoBM5gR37ACbxfRrpfTCLkVM/bK1K
f3aMRGwkWfDSAASBefYhBDSFV7KtjwjuzXv4fjsLGe2lZxq14VhN4GmJfoovNkUTortDkYQlQEQY
Ej7fs7XH1pFZEHO82Ir43ofPcZTHb3YXw6QqMM1aYbK2ey85h4RuU+UiC/MtuQyLFAinVSMxoW/M
hgf9UORaG4+tIW07f9pjX/w2EGEZ8Ts7I+PEHxzH2D+GEPQLINo8BLhb26kOztG4i5IOJjdJNjtg
r9YaaWa9LYrh1pvgG6nCJYK1TXkdcd9QiPZM0MYkuKub/sYruuhsjc5dg/IKXREPAr7ZylROfmjQ
XRDUd6s+hMcFkn2Yf/Z3LGmY1wWCsby/JWGkO2sIHi8QOLLL2B4dL1jXZTNA/9LcTV4F9kFgWSs8
0GqosK0122nQZqJ6bYqWwDJaGU1149rMuZUSZyuOPGQaiO6yBnvLFBeHqnIIpbXGJTyO+jyW+odM
GvckQHMbXWfvR733yRO+JYDjhqH4eGv0pQ4vuFLkBCwqFK9PiYhea36Ae22ymWUJfdlFfNO6Xt7L
Zk4SHuQKjLtzkqynC9FEX5x6Ohvu9CmIrrCJTLJ1JgYODRhW/AXgaAO33TDsnUSu4xu4ITGtx7Da
IAx59wvoUK3sybCaQyhteaal99Las1alZNxASMSXwTae+WZbF+x2j1PUbJcqx8RpUZTvPIsRdcM3
vmsNos4jynA3fGsjp9z8Z8X+36zY0pmLuf97Nfn9brD7S+24fE+Lz2/B569V44/b/L5YK5Zdia0M
nw9kbEmh93OxnmtDJRzgHi67ApbmPxdrPG6G4eisnazJtrAcltA/FmsCDHAKYVQhHslhtf+3Ugr+
7j+yGXgpEE+WPheutjNf/4tzosoxEXRmVe7MqNsHMCEabDE1hxvhpLtf3pjbH5Xo/8na9DYPsSn/
93/9z4cy4c0r15VzPSz/7kxjtlVj1rTyHT/tL1I5742XPgpqC94Y+8cGE6clH8I/eKx5n/MXqxfg
pxnoYs7UFgyG1rxF+eV1aTQfHYiQ8U4FNJt7wpZGcp4ScZzm8AMabQLmKBY28kO+mFnyGr9JLXuI
9YeQaLtd2cd3EMlvQBc/da27/udvxLz9+bVQvz43gdnLxPWgU/3/9bnFONidxjDiHXu1taNsdN71
IbD8tR7lN30c7P/5w2Hr+PsD8i0xHL6BusHbgdXsrw84+jOuPEDQ5GPeoW6bdkVWotRQzqtbeFj4
KnXqQf97eqmvway5S2pTcOtDkq/ok34bxkZHcW2cEDjDgRiIKKi7lM41wwunc5tlZDPPQ3ej46PY
V02BscqqV2G4qbS2gtkCqzMwxTFDXb3WhAWjUCoS8xxClCHt3NpOD+G5M49eIO+nFMsDloxY9Amt
jCY8oLK8L0ZiIVs5RJuxcfcYNPxlkpjBsi/0YOGwL7MBlbGRMtbkI1Bvhvhk2pBg7TQ8IN1Q64CB
oUUHZeuHpUeWefwd+sEywW69IBbCw1HtLlRcfM+0lO5x75e7JAaXMU85ffMEeFWSt4U0LagqF8NE
E9wnpfdaN7KiI/iAJRnQnJP3a9x84RIHkrlMo2Jp+4iY3d4YCblUSEa03l2HRHbrCJgby2621qjT
Uq5HcWupm6bTnhh2DPtSZGqJSk1H5eUHoFDNTxRzYoU3HIRogdS5Iz3Ch02ymlwmDAQbojfwjeFf
/Iyuh6C/flfnrpLD5IuNvMG08m/uWIrn3B77Umx9wyGmmPCwgzFUv58UkZPMhqr574k58uLn9Z7w
llkWDLvrRRZayUPrFPz3z3+5Xni98e/38/MupnpA8lEn9aru/PwQKZEdRFgQOtAjhU+zCLLOfEXu
NC+s7eSkagJb+XwS5QI0LfnogD/T7OBHXnqAIpL+OAeHN5xVmiUUH/ulrcMM0XuZkWvEuXacsoPW
+cU+8d50oEloQeYHvT7UmHXlelLmBzxlAjOrBMp91Zk5AuGeMuJ6B/g8CET7cV/zHSoZffOchnEx
YVAgcQrwqhbRSfMjTlKmPx72eu56WWkoNLtg+bw9Iub6+pzmk5//e70smiBJ/niY6zVMqB3qkvih
nmmYDRqvA5Is3uumIr8Tpsa91mnIxhGQLxX64IOed9mBtG3INte/iynjJVzPGvObJuaT67l/dFnf
mH/c8Md9XO+OhBkPieN8zz9v9PPefvnPn1dfz/24u5+P9svfvzzS35/i9aY/H+2Xu//ldV2vN6DO
E8EcTnTx47H+FpVR8w4xx8LXWfQzpIHwxUqhV2Mk+U6pc8+svHksaz84+Nik6WxxA9t6sFrhv7mT
IxlOleyyHd99BimzvV7fZoi18QOFJ0uyy4aehRTIGcAl8SRoJeqkctskXuFDEz8eabKLM8OM5qlB
TbZPwSRtrveUPAS5k7xrkmIyoyrYe33kPDVtT34VT2QoGLcZaeWc+jCxyBUGcH+9wpr15XiuijtI
q/WpyNDVXa8wIFQOftA914q5ZWbl1JSW3b3p/f56fSo0sa6J+NsXhW0/uj1Dnet7ZBX90rZr/WxP
0gG8MxI5OL+kaUq/58GQ3TfQ8ujyKRI55hvoo7sOQIu/aFoU0Zrz4610aKvaEv/F9bmjfl/rSjUH
P4bR4zjt0/XyCNnV0u/Gltlo7t+YLbTR66dhAzEcND150CbfPYg40lZaidCw7hoQzbMlDpeVuqnM
pj6nfsChgSrq6NmSdOoppIAYfYF83uowymLn9m/d0bxJyig7DDn1apNH3cWMbQ8XujOsolEhKQnH
4KFFNUpjOkyACZLbcj3x6bfuCXcxEUPnSFjKoT9cz6GtCObvFxfq8GTJtvzzqsCbWeGMAxfM1cWx
CgFW+DqszwB5XDMfxehQk+AExif2y1nzlBFYo5rq+V3b4rYJbqehxqlG4eVUxluAUiJ3wCUhZjEv
JQjLYIhuO8IcosK9FeBFt7I7IRzMMOkdixBaKEekdlVVGSWH2OohMGYSM8TGqhHgt6rWDnkOcl5k
5d5EqVIX5tey54CLY/DUNMWelnZOr15bDATXHVRrtcgA3gmkRNrh5vWRIRZDW9Lo8BGCTKSiZeZM
jM06wNdGm0ZiJtFCO95VyMOJYC2P4klHVNC5KXN0PXn10t7cRKr5MsNIV3VNhDS8fEBjKaM79P+b
LuOXVIAwwLRpbYSQ+iI2TH4rc65jTSd4eu+7YRcMNpoXu1l5ODUcNUtDojZe4zIttggB+3WSZwgn
9Dd0ErdysvjZDvsCDxr+LusRjWwOs27auBKXmUMs3gYVwaNnjsNhtgb2xq3KXG2ZwYbdjXHwkKNn
2mduV+BeVy++kwQnMUBu7Qv5CGjcusRl4y3dwCMgu5HHLPfOAiXfrWZTqDO9hm+pYQDplV7cEWHW
LsYgWXn8or9GfD6LMRkvDjjvW0eLUMIIdehUOcx7sWLpB5esMxpmD+F75jLtKUvnqQrRwVt0qZUs
0yXJ4MTwjoq08tbf4qMaMYKgSQ2D52jA2eEE5rMKPJ7gwMwgbA+lI4nmyCxEKgROZA8a25pbCky8
2zhWrXk5YOnzGUFcGlcX4LddcFomSQ4IiPa9Xx1pimfbqWC4YVq+3JqZx2x68pEpDd5H3mS3ZQDv
oZqzlZv4TvPQpAYIbXN8X8uEEltpmD2NgHnqjh16vR1CYIaOqPWFZ9c2HsSoYaqBp0H60UPZk5oe
ozDbuV073sgIDW4xheNzgGE6qqmve1V/KusjnNz+m+EVqJ00q1ih0SnXRdeTX0JCE8FhKn7TjRBe
rtaSmzbjaWM0YMtBo2+odSp/M5vh0FRgfEpzFPBCG+uE2gIjmBgRR8DPNvBU0n4QX9I89zZWVH2o
oEouuiq/2QkDkh6wHBprx99T5cE0Ssvuy1jKRz7qFnKejnoP2/+DZjQEdbl1t2XIY+40JwAQm5rk
HRogyX3LN594g9+9BFw4UR0ucYWx/lKYslqStERkx3Ck8/Fa9p1GgresqWtMbav6YA2RqzqZpItu
6qA3bka3cjCdwiFOMhyiwBhXlp+/+nF2b7qgFoKwZRFvw4s1PBVBAm/S68mbaL92rVUjWsiwNBvQ
Aia4imWhbTOrenUHnBeyoWdRZ0O7RJKjBrbdw0iOnd7a4TLqlmUaFmsVQo5yccaMpVYhxjUPBj7k
VVkFuOHLzNj5KDoCxD3kjzzpjfm1TzpkxuqtMM0lx9iq1REQuNNFM2n6zgw/2jc7OsMdlnvUuGPd
bYYJKamhuUfhDt9MjpoLnYP5MhPmhS6gwtdy49OtW+rQ91ZRaiYcECfUzmGJHQiCui/DfkNlBLM/
LHZdSo0x5n6zcgOGTGbA/qyNLX+HEm6RfPJO6YswkQib2FiuJys5zfCOyDYQrAakr0o/OyAtuW/A
TO8aJHJ56jDlQxHgEprghU21NclBCNIUEJTUi3UzEnMLX5eXUD1oY/JdaT0ZfvThaFkFK3MMvzMR
uAhryrYko+40DYlHZKYbwHPH1s8+dd+twGxHp6TqwF3h51wYDaQydA7o75rkXstLYzUJHR4MjnN7
EjV2uRgRceGtVBOaZ0Znj2FVW8fUIRRFpMMamlS0zGJ3KZoqPTq1vMmrIQRYgIc+sB3mjZX7VOlt
yj+go9ayCoTm3mT9WiUTXwgzhSeatQ+GibFoiNWwFYR6rJvaqPn6dvExbR97XcnDgFgegK4yEHja
6Q1InZd+nDTmY2JlZr59tgfbXdkV0sWobK1bQ/Vo+p0Wtj2JuQuOJsQs4tJdezrruVXDf5cN2rNI
G4ItAiTXQ0mcMrUmcrtHlzV8RTEFwdwjBDFDroFKRcwfsXUbsZ5vM2mieTV1msX9YRxwcfcF/cCx
Yi4bRfcKAS4pToQ046OomsbA1tt+lExZD2NLhvJgwjU3+lu9Jnp+JAcIX00GhCXP9p1RJyutT55T
vc63M0ZHL0ZrF3gtybttSLARJOXuNstk+OyXNaN6TyeIhVerwdOPEfmdyjj6LhLfgndf0isOWFO0
2BtXekoB2vaVdaznk1TdWGhKEEz77pGDy3dIpM0mKar4NNaVdtRveDuz0/XE8yxiBGZjYkh9PTiQ
x1lV/HHJGFJD5ufIMzHU8mw6Q0rUccSFdTJ8Tt3ULFDDWMs2hRlS1NP7OLc0u7hd2iFJb0OqwqOO
Jmelwa/oI2F88WoDfzUpQikDAAxH+VNZa/BP9fFg4U0fu06sIs9qdrEW4l+ZTxqtq/PF9W/pVdGR
y0bcSPibrpddT1Dg8T9l34Tb3CBkN5xLLUxe2eF6Lp7/vJ77eUU0V33/6F8kKbGbxgzKBcfDR541
0mFk/oBVP2XHqAg73TfppV+TInrWk4qFpzURHiFfhhsZLiZV3HitheQ28V+H0fsyNR7sfjAaOFo/
pRb3y8qAEMFAdsnBR9uYFChTnV+IFoIj6V/wZVx0MiE/sKLrBFnCxO8JVBHMnpGZcfxpR3AmTl2z
cBgdAwaPaBKzWY1m+mhwPAlaLzhNAlJnmO8A8lpn0yg3CazuU2Kk44Fj9FfMIw0BTcanPUzDu4Zp
GUi8ld3qqABHPtGd1ertIQ+jltIb/9yys6rf//55je8GMmFf+z6XzFuH6dVR1ZvMCcNHqJraOuzA
cHYOQQmOiTC3BSeebaw0XZNPBZCglXsHjkc7aZ9t5xISmXB4xIpdlS74wx6MAD6yy6pBVaa5dxGy
hIXnj+4yBGAakfo5GM33XmfUNB+rzZo9BG8wNqQDxVW1TlW9CwXsisjzPzG33I9p/ESjCJpN3G+a
iMxsxgiXgujShRnSoMRK0hrYhbG0kLxzChPdvcsSqbZ1O7nrUSGMb8P2tq2mZ33OImuiqdwXGeHA
Hh/cTV4TieOT3zOknfvNUFAxXQGvKew7kksHxNxZ8WjRExBUpHeToaZ9aunvyNvtg9e0nbGrGokt
JoaiexAtat0Gtm3jiDudrtehm3zwq5YgEvbPc0R45vDvD1hHX6+tw/8Ixv6VYEzOjfB/0vWHU5X+
hXnnXG/xp1RMgKijAW0xcJ+1YtzZn1Ix6zeYZwi+IEMI4SpUWj8H9HNasQs1RRmcm/Flf/T8mfgz
MZrZWgIprVDi3xnQ/70dTOudeQNP7x/3/L2u69q4s4klruXRpMBIa9JDupQcB/P8y9vyD/rwKNn+
1numxS3ooaCaA7JBYuPftABl0Y8Yeek1dBJNlZ3MP82OPlQ2HcZGyeM4qYPTttpxABSRttFHZTWv
sdKc7eB2z75ovgHGeG19rV3lpEHt/XqTm5VF8E3A5Cw+6G609PQhP2GoF4R00b0qgSVMsRjWdWXd
Dkaob3JdbWH6P2Umm1MaxO+uXTyAaJ5rjhdYsPainfvIpqFuEZax1/Ir9p3MwzHEMNEe5bc+hIiZ
xlTngUvuE89OdV9kCIQlCl/Nmoih1hASpplzy6/TWulqCQTqVZgZitNJZItcH25zd1XE0Z0bY2ou
SDN9dOt9JI0XDV36NpDiQELnl6YKnugk37NrWLfEXkyZjewMqLsHV6Qz71VdfyHN6GJowwPj4hVE
t5PhxDAS/DRZZ71fL8aIjEpzNNi36Gw7m3A/FMX/Z+/MuuNGkjT7i1AHcCwOvMa+MBjBVaRecEhJ
xOqAY19+/Vwwayqr50z3TL/3Q8YhKSkpMSIAN7PP7pXbSjGPVCnaVLjWcVGAPsJ/2+UdXXwwXxNn
edRQlb21nfguERm9cpMpeNXnq5mz5l5OM/Vu2Z1VxSmVTRRz7+6iPmeVrSSVVNB+QWS8rgVz92Z8
GGBruJiaR23AwPKzGD+O6rdBpBheKm+4iwF1rhgxQ+8Yxh489Vc1G83KYSp/yoFEtzPBjegI0rj6
FBHbCKPMIMl78T4aH9zJZ/8aWes65qR/DsZgogEfrAZOVC9sxrHwl7QHdzACzl6l9YxblbWTeBF8
KJIo/CTPBU2vzVwCKVBCfJJdO5dm69Jh6aznyo7mvdMioSeEvhcNxsTe7M/wcfRWdvIAONAhUVLO
ZCCS8JHia96hUKaQGNqTHZvipeEvcixDiYUGkGva+NXTRAH61ARRvy6mVIJspy5qcudBhoPzoNia
LkRl7NU03eQY8wKxhj+d6sa1ykOWvpGmOXN9XagUICjJ/IOxfeQVDWdPPufRVLMmrT5tp5lYYl7i
l8W8jho/3PbaaA4hPhMoQEO4ZanLMkkxyvJBcA5eq6l/IZr9ENXh8wL+8V2m7x7O3QUMvE7G7Br6
TbHqXfAkLNJShgn9AfrBZlNBvsUcB13jpoaBDXCcxKl2KM+qrevwhnLG4Ue/kIpmiHscWB8K6T4U
yGb2meSKEETkTbxwDWbrOfShqDdR/1Mk9r6FO8t8xDl0Iv8M6nIPBvjYTndOl7CimR6Hsr6x+0BH
hHqz9aJnu6JzN0R9ACeof+0QcEBNYJ5vv87sC3GI9V+qtHkscLcZckVS+77v9K6f7O3EfA+/TFlv
tG1x0mdNZZW0/lrb1Veepk9FUtxlsvjDtXyv3fFFZoc0/9EGsL6DCPftzFWNPe8OLPd95JmHMHav
UHuLlWKVxym730mbH6AqHQKIvGMRkkZfdrXs3F/ZJ2oFdtlM9Vv4KYAP1iyHnvi6lb47Sj4gIDk1
dJxWBixNQq7NaUnjjD3IcxTh1baIhkOXfIze/IdE/CP1Hlr2q2W1KKkTmPZSfEBlZ2HkrVTlA1rA
aMOq28nMuKCYlMCNQh0VxmIjKmZ4ZuhxOgEjR/XkNjiKcJQZqqWGZvu5gs4Buay7Nq74sCvq09md
oEom0Rq4tbHK/e5PNUxi1dTgqAO6eHYFIz1NpdqOmCTY38UHL/Ol7q7yNe9kSidzm0goIZ7ofhm+
5P/detey/+0ZbX8kiOnaxXS13fEAhUFuHXM2mMVNcr1wMKKHYsjv+oBVv8I4umX1nvvjb9BPR4Hx
yKbF3eQJl4D85LI72OjubCVvKkjvbF2imOq/Mmw/fpXuc9O49rm/L6zwmnXLs5iyOxqdeufJrpPP
5aDOqxZfU2p3Bys4stj1cyrUG1dFdr6s+amps5NjiPNcBpfE964+MR8EEQd0pawVdKDBRgghrk20
c2+je/ZUsC+j/uwpBHN0awMcfRL6SBQMS1H5krYdCKMOGCUmjka7n+R1V1mL/Etl3kNiD3sE6B8Q
sc5BZl8yY94ZARS+mVCdXW5ZPr41uAZGNhiqCLNO3Z6aPLw09xOLeFHZb0wL9tCyM+xYO4PV58pL
nszYIjmdYWweqz+mC1CmzC+ez4oQMpscQgKAdTJCR7v+Yu33YxjkfiAAbNFKWa4JSUoGJdj73Uq1
7r20+wOusoPPD7+anV/gXolYN96PZjTP378Q9ECpLqaIDp2OD+yub8Yx+qm5ZbSt+0B/f9OmXwby
znZWP3sn+yl69lYS/WIEv72oBe0SNimtBj96dG+9ZavHMWdPz55pXjoqHE+xWiwXjfTOpe/86Nwq
eGQZWay5I1h7X07tyUEYu5rGgjtjxkqUwY2Wnu6ww9AOIZ4+5TFygTx2Ian2yaoeTW4rZxOHNsgz
HO+9y2W8+uiC+kuo5ilHjbayHeuS+piiDC5kEUeUFbOe84SHbDU30aNh1PbdSMthvcjAuvY5SYNT
74qM29zES8GKxI8iorttZpR3iSPPgwecxyrY0pkj82cd5CTnVX9I0K6MuhfPI7tkGT8N0Bz6KRoJ
A3mYgQf7oxoDdrMs7y9W7f8UA/+PYiBwycP+F8XApqs/iqj89wTQX3/kX9XAkvNxbcn0XHrWdyb3
X9WA/Idlm1QJrkMEHvHQv6oB4f3DJxLI92Y9LnBti1/6ZzVAOMgW5JJ80kSWw2/6b8V1AaX+n8xo
GKIu53OJchJYs7nUJP8elkkqll0xZae4auVnCRRtL5vBvPmTNG+Jk8UHx+vEygMNFSKXKMS1iR9M
WK9uN8X3I0rAm05SxVHQ9OgVmw2EOdXuJ52aD98PQc4KAnf99vj9qdT2sMNI7KxK1vhPmFkA2qZx
zCH5X59biSKPLrLz31+KI5j96+/fnfemQt0nCeEGrnmYvdo8qT6fcJZ34hzgKjvHTDpwhzXjMQn0
s+B8slsYJU/jZDygpgn5e55FHGH4JDwTHTV7tSqfwzM7WuE5nWzAQmhXJSFWWKTfXzRYC141BHof
m9Laeu6YvIYqVGdHRzk8jMR5D4M64QoU9LeombyrUihAOJPZ7+4MODg126dIZMltZCJGsmB4L9HG
rq2ud87kloFrx3TO2Q4/CJFFUC9Yh7F81mfDOHXeLJYkV0mIx8GNmkez5/prDpl1l0xYKYgKKvKK
8bEP3fzCFOAAEdA7tvDRduOPUDoGQ0RqCDttvEsNv5E1tGAfdr37KNi08Lv0R2sRsmaRedhVvRT7
uMQwWE7l1cibCMdDbXxYZniFPVu/dP70Ia2ajUeGdhdtdyzj2vW1UMZh4rJI35FCJ07xlovCNsD4
UzZM6GZvXN6fMRpG71VPRNMksPQQ0dBd1aWi1S/0TSY9NgeGKYkcXoLGG1eRnPoPCOYXN22jverU
cIplfUi82AJ2ovz93DTZObbU58LPPAYWyTX2P87NrD/SsQ4PHUd2vkH+nk3pr5Jl47XkIs9ZvYay
CnVqGvL71uxQmAc3XRKzpafMs4BQSSTz9TUcZtbyAWCgkfV4ropmZVp5sQdh+6xcYjERUkvVXSQM
aFZdwnzlWd1HGubpyhSsRjNcXrmK2Dux9Rdk8BOvJYsEKllqhgyoobrdNOf6jmqGWkjZzjEGRO6I
/NaPhnESctq3jIaxLSRAwHxIOxqb3c4fNN7Cso/v/aF/kouFpkKf1YRtcr8kB46QUWG6EcYYZ4rN
bInNBMsYzyUwPBkxY3jLBs4SJLcwHGCYkMNqafEl/pqw8mKVH/k0fUPX7Z28XkjWmTiFBFTM5c9G
2/1pnroe02DCfZZl/j7DkA0+Cf1rRRQs8rU+9+ObkYz67vuhJO7w10d/fy3rBv6O22YMs4ObZtXd
3w+g/MAULMQZG9TwJZFddmGDrdq0+HuoWDhfeEgpsoytcDucHa4DpbyTAe9V24iiwyTs4gaRh7cG
h8NdOrMGJ5tkD117S7B/PH0/9HU8nXyNyzgNa16QaY9xx49Zk/f+9cCQ6zE14Dvowg9PUZ4bJwlw
yx39aC8MdOorCcTgJEuR08+moB2sEomWaO/F6DrvIgUvG3VRdMycOXoAxvGrKFYm9P13FMYjtcRs
bC3YPu/s6AB7Dcxn8EfpXY2BpDKBhDqyad/9+E/vwvDFVhOdapqtM1GzpxiwhpdAVw1tsyb5bdR3
ZoaoAFryySs693mkzjFyL/0oMjAanOPnu5bx54NCprxKTMkbI/aSG1cydC91opFgFuK+14mx8sIx
/rD7/D7BHqxybd/EkN5M0gSAloBXp3lWvSNO46muOWsVQfQj1eT5fCt48SlRVr7oZsbJX60/Aviy
gjvHieqtDKzqAgKi4AWK8hemqz6KvqWWsTjEhvKdd92xHqJDaMMhF3P/rpY5OoNEXQqezHH6aKv2
rvD1a+LWjxYpxqRyL4knp53H6sTKNTRSp+BYK/cNes+wIrYfr/sWkiMMbd5ZNGkqpv0gl4t3evrR
upNM0gIiXYmYU7w2Lgm9oD5JpzfAjJIZIUCLS975mVTlsHtsnPFHbUSvmp7AMTU5GgYKnTjPNdik
9K4lO9/gsmU01u0jfwhWhmxv42C/SM/8FHN5pIt+HuTgHYTLaTRV2KGk6YI6rRNzMw9foe8R0oh9
AMm24khtZa9BrD7cRsGiqTeRFTE4no1kgzbsqhgVDC61lxby0N+5yHVVwa1G1lcKR9YrRjKI81vi
LOh1vQAVkGxB0zyLmrpPZU20EV69yxfQ0ax58QSBfpnwTa3Z7RxWdl2CeajML4vFvjfb17sG/iHb
fIbDaKW8q4n73qehyW5mstIV87BiqDQ9GioI3RpHyIXj1g6dAyP4ZBd0ixqYTX2fmWCEJjSS1Yy7
ChwXXfPnnK2gTSZKsQFHNq0YXusDJ+X4EPHz1MCwTB1/EE9mdUaGp7E1L7XlJivPMMYtQNFd4gXD
DpawLrmojD4tx5KXfj8YRyfKd/gV+oNfq5+yd1/LdgzXLsiNPYqLbTMZP9soPntJ9MMNIAwVTgYF
ubz2rNwd7Jz4kuknd5yQloVO+BSFCjCW9wbwOLs5Bo2/D/yZpzHqL6SI/yRhirlHrqpSv5iTBSif
qZHitbBpB8w7Ftgm1yJY4PUR2pAsqH6yMfiSWK276iK/e9T4eYRnRLxHo69W9kzHGyO+lqynrgai
yU9MYu7h5d3R/AEgl4mMBQPyqfEYbzCKTVuQmOlqsGusG9vWSp9hFp9GByAihwXgMem7FXOR9h32
dJjN7JrOhtPpT8cuVnc5t1MIqMFxWZlKbfeedAdew/asaE8KSF2et9U5QZt8yuBi6ARkR7eievmF
MG7HXB9nmD1/+Sp1VuyI8Zqc0/ukKzR3cdIcwQr6RXKCIxrfcunAhO6IyIAC30onFcxiqISxWG0t
AX2uGsPHZi05r9wxr/6VGCZHxMAfKKDEdi7H6cnlEohXy6yaBwuo5cORnEy7Jcja09LkCKta57D4
w9d10/HCW9yTYE99WGu2s+ZAru++HwaB0Ks0twQ/nA3r+2Q1J6zrSanvew985sRfDtDHcjBWEu+S
01696C2smua1hrrO1qU+f3+Wjv0ICJW5eKX9d+r/V5+sJuukBngBAS+ytcCe5M5uKhMwDtUsLiQ/
3S0djjfQjM3GN+jJ8P5j6dYz9v1SPdp4QDZ1WxincJrfohP3sOp3xf5bU6ScRkIPREIKyE+zx8mN
geVbbXq/suye2d9bwxreZ1+bl6HjHpGljd5wJfnKwvgaaIgnrQXxjLNXvxJeBV6BPkNnuOlalB2v
+mj+Ezkxl1aPE2TcaHMvXI6hccEoN6u7LReD+Zj0Yb3PR3iOfSy6LflbFHJqTiAPgcgyOxghZic6
sluMK8fA3wQ52u7KIIEG82a6DFOPHW3iCm6M8C6SCReN175r6NJbd1TG/WDI8K+HHtHFvmKNrzF/
jyTPL96GDaia/aFo2nE8IZ7kT969cIu9Gjk5R+NMvCTUySUAob4d4Ictdqjy0pZmuZB+iWgF6vz3
l9K6JGtVJVuzrSc0XPepFGot4HhuWamRVBCrKBi97US0+TJWMHeczrovKrLBY54aqEfaX5xC8i/2
i0Q9oMszkZwFHUpU18rkvRs04swItd7ajU7eUdjt0ySadwOp4qNHHmQVahaoGN3OQNrIN9rTNCGm
rx8sD2+ebtvgXVoI31on+Gg5QKzqoLwEuvAuunXkqdGT2AnGTySKOHL0/gW9HD+QDL5+oOOfVmO7
Nw+y/jh43Caq8t3xUYS6RUo1UL8ICxpvAggtGg37QsNRFMU5alW5LT33Rxlh5XO1++b7XrnVrgc3
EQr16BfXOEwMmPj5fhzq8cwIeSZdQLgutbOFLgqyrOPcplPjl8FiIH3V9sOFCJhjhHAb+ysMc957
LEq5QOQ3XsmS4ZjN+ymgL5mU4FPl4G4DyVRj7By4JC3SRiywXIjymhnAQBOMpc4OtEjuBYwjam2t
wpRyBOPfXafGPUITb217IMKS3soPHOMXtWJ/LudZXouK6hb67n1aktSwRoDek7Pxxwzn69ACmqnq
TwqZ/QxaHD6yEZzK+iJasaW5k2+znAvrJPTBSpFB57X/MmaM6hu6tKZlCvx+CN4dwM5rwXY3cR8c
hUKR1zeUTe2QNLB9s+bwOIccUr0blC3ZGdZG6vlSYw95ycpKMPVSI9IZzdmkLhG+DrLfZctHYYx7
t88HgASKBfiSUtQJLCJINcSFdmhd/J+Cz2p/ZXjoBCyzstYZiO71LKtn8LHBNbT0gTUhdYFF9zKr
bB1adfkQTsWra80QcHr7WDoNnhx28fcDNqRNKiO10SOb5IM1Rg++gRjDHLqvTs36SAYQJsLiXSAk
dyQakr1WAuBtqox495ePQZ6gpptrSR72TtpZuKuW7npQFMWBlqh+zKzSOuZGfKkk2GhzJGNcsU2i
9L3Rlt2DW8aPmePxSk1izUKGt4OVYj6WyXxvLUgjgEFvPTPYF0ON7LmDsyJAKs0DoIT+NWzL45wY
7YfVgf72ezJLgDN3Bk4hiixL8T3p0ZH7DncDVqxDxzXeCUE1TFIMBy2AL7L4V67LN2es/zQuOan4
MTa1A9fYxzcesbA8hnSSexKTH2b1PPbVwSl6SdK2+WQxdV63JRRG9FIQsiIGaG2EcXBsscr28CMT
EBu72g7LvZs1VJOM1lbGcqORk/VzjJGfyvwQ2IgpdX3Xj+0N+mAM5abvTi09lIW3be5Ck/dTGEcn
meUWoMH0udZTsnWamZddwLnRM/zwSrBySZ4kp8LkTp/BN7IVG6ZuQwel3vm80PdlUNjrmIkS18nb
rGrjOY65XBmpHE/IbaltPXaE3OY2pS2tjIoNWIwoNEEcJMWoD8O1gClQyfDcND1QYgC0XAkMubHg
mp/M2J8YFBkxqabIPMdBeRznueecMZGaabpr7tsVE16nXHGsYFZVv80sD5lt/Afzk9xMMymhji9v
wxJ7qIfjY4iroyez8E0yFOYtDk2fpIm/6kXKEJK0Ptjfj6AKO872utnMRWhtuJbeObbNWZuw/j6M
fho6yO66ZKlmU5OhMvQekqq0tPqhuXDPLdI0JXUqposThO9gewC8TmPNH2nUj9Jgluu42yIfq4vu
CAWrliGwSoyGnNzV1XZDELxaTZaCUCm14qjIIdnn/TrZFR0cDkRtrmgYtNZhKObmFFC6npiQNCdf
VvV+CKtL2c031Yz2vrJrWMBYU5gGMut1DXnqHDuEpZH/gkszbpkqWfO2LziJDLaxJTLFN8/PJJY5
8df5c17m6kkpN38SghyyN/h3mY89Snpu85gGVXVjkWBtc/1h+kyCVcYx90B7SPdQ5tWFyFjAQv3E
ZE3b57D2XoWy4XrAR6/UOK51EXz2vfnbBi/OCKt3GT4PgEIB/n/7AChoG+KW6gvBkU+9dhrH+Cs0
vWhV12hOa8j7vODR5bqBcWHvBVXCXMwvhEAVgPreeo/mYGMohvn0HyreLyUBp2G2OnhMyY4LsX2v
yBxsDIRjntEkt+8HdNRFPjjXzoyeLJwI50pE863Xfcn6uqIbED2Ei4ZCLUKKelFTaB9JRZGhq3AW
hcXfD+ydobBYBBc22HeH/es9DolunWLBABY3HADJ/cBEPd7XBEgDDjVXWBvcAxeNRjki1EgXtUY/
Fu9ikW2IRbuRLwKOYVFxNMamW9QcUImf5SLrcL69HZONwiPD5UHoG9Q4do960Xxk+D6Mgf31YVGA
EI7dE38I78ZFD8KzemGFnPhjdnUXgQh5aXsRiniYRYJFMWLiGslwjrDI7j3Yi4bEdF308nN6IZy7
sScYVQnOkn6RlzTfGhNzjNdVRvwvNYN5zxuTc2/zhICCAWpLncM0lWCW5vIKZLEk2bIbFmvKok8p
FpFKR1gTXCNylXTRrESLcKXCvAJ+CFotLhZvkbKkCXqWaBG1aEog7UP+S78lLthcpkXrMpI9OQaY
XgIb5Uu+yF/KRQNzyH+aWGFYR1EXjSdm+BbGCNQxBOTUNl50MvUilrEYqOHpQjbjL9qZNEZAU8E9
ZEUc9VvtMtaBbjgwgtak7tZRm4Jss+znPkBpo2is4RinESPw3VSL+CbEgDMsKpx2keLQIOQ+tIhy
UGApmsM+hmF9QxkOA8dYh4tcp8OyYyXodkYS0xQvdXqUPhZKW8bRTkM/XrmLqkct0p6WRuU+Vp51
q7XJIS22flKxs7RuPrlBQis3t/d5a/wQ2IB6rECEbdqdGIyWlHDFFdpAkEeUHt61uvt+YHfvOV1E
Q8DtTgagbHbYkRDZ2IhY3vBf0QWFK0LCMNIXaZG16ItC8eEsOqNiERtRBQGTk4vsaNEecSB4VIsI
qfFQIrkTciQaerzCvoVJsJbWuF9LG5XSOLdoLBa9UhchWvL4wzQ4WKzCwZQsMqaM5zhZdjDqRdTU
ZmdG2BsjMIeLvZicFqWT4rrPPwXtA4cOApYuiQsEUOOigpoWKZTGDuUvmiiBL8pdxFHC1k8Qo8ej
kN7WrJJX3RMParvRusUKhnvpLQhIrpexjLy7mJ7oullEVblanFXeoq8iA4Pe0/7s/UGeNRyFu3iR
Xelv71VvSjqJiwyr/dZiLYKsHlOWjzFLLv6s7wex6LTmRaw1LIqtBNeWv0i3skW/RePii4SUs24x
c/UYuqQfEqrk3+Ryd57InW1pI/9qOzwA5FoJbmL6Qk6xo53c0KJxWfwI3rtFCoZ44Kogzq8yKs1A
vlqLPozf8cAGQ712OpLLLY4x9rMNnCTza5aV+LfwkEl8ZIygWGBQJ5WU7ya+Mgtvmb0IzMLxT78I
zWIneJA2ULzOJjlF+RvZbBaI5OzjQquAkGa40ZiH7iJZHsh174JM/4GcyXl9ehkXqdq06NVEV30O
i3AtxrymyTquRlxsweJk+5azLZo2G8bR1mAPjUDJW7+o3MJkZxv8e0HLnMM5HHHd1GcX+1s55S+p
VbEGiheuww+Xd8mTz7rVfmjEQ4dBzsQk52GU851Dg1+uq5hlSLwKeOeIu+SVs51TdHRDLz7dtVok
dZPLv5B4V0ckLNw7uq6AETe/LDV/TlW5m2iPdO02wnxXYcArFhVeS5poJRc9Hqr39F41KPPCRZ4n
F43e99eCRa1XZG63McuK+LNDe9paxHvz8vD9kcL3tZsbeN7xTGPeAOLLPuvCHqd0HRE3L3NygrkF
/DeiC3xESvafH/3fvhbnI3p5u91jCn2i2za3CEPoA9ip8+iPVvNczRUXWvbJz9D/2+dW0aJNc24a
37+qMoSSpWThAyJleSncAAUCgg3TG9pnroPts1lUDwlFxf33Z0E74XeXcNnb2BN3Oq9oxxuMMZiH
x4+TPdjrrB2qH14Xspw0S/2L6nRfD07Hbnf+1BNdxxHD0lfX5Ga+IhfcnsrlwSqi9lR5dX2wuPNu
RGCTzJjtpeZST8BP+puXxD+/v9yaXrGne9hA96nUGwTibKUdkVyzMnKfJ7vBc8Sfzsl6n+J0Rgmo
s0PiNA0otqI50QYwHqshRmoT56iCvYYuYN9/Jsg57SnUb2S/LvSnfpObK26F3TN+yCpqAwdkmuMV
t++vj8BU7tt8OimmV0HrvOYYTK6db8FWD9WPRmbW0ubMCPnUxQ9+OCToSNqP7kBDRnAJEEP09P2g
BpDcpKMevj+brB6BYw1/JbH96KlqRXJi66I7ST3EBzOxPp0skRdl5ta86Qc9nf4nJ/z/QwdBQr1g
GP/zoPAh+f2R/8dswD//zP9mecl/BIFJWFjCZ7Acc0kA/M3y8m0IWqRnTX4dcOQ/g8KAI/mqySyI
GBzjfPPvaACQLw+OPoEBphLfwYH/TlA4cPgm/3H9Xzi2HwCA9thhQSe9RIn/DaPhjHFUF4YMDpb0
q72RqcNIsHll2f1jOoTvi7K587hpNNl70JEAEFvI9WtPwTSYm51MiJBm1lbLkIs5h8SWniIqDzaY
YRZyo48PbBXiaKnpsXj7dpDEa/s9xAwm0RD005BIfruZs3IXOcWmr55tpQ+di9exJuqfwOzSNimq
bGeV6CYIIImm3YattfFjGlMO4t1+3MPz35upCUfouRFPYqARYOw9vgfbuitVw5iPmpeqHttDWjAP
FkfqI++UNbRjZNheuNj6647d6W3bieDkRfrVnnGv2AMLWozr17OyLi2d1YvZftY9BAqPgBgCmHGj
fflpVlyipnm84RV4bOMh3VqTiM9p7h3ckUqJBKtzDs1PNpe4YZCtLfWvPLGmfelGL2ab6i33A3VE
FcP+nM+qQZS41bv9g7xY855fLRY0D1oZ8zZgWvrOgt6V6rd/qCWKBvbhLlPLLbrM+ovdkcdlxJbt
NLs677roHywpBWwAZn6Jj7TBKx6TbB4/q8Z9MNsgvoCRfC5nv72JhK6/oC+1tpeWg1UXF5fS8JBZ
KS5Yz80J4Y7jcrrBbma06joH7ymQy59JCveATODWsVP/rFuPWFOSAmzqQ7adXSY8EWIMnGSoxpgU
Bhs6SPEBwfWTLJhhoBSo2DHWxRMNonJvs+wDR9Fx3nvxAkURXmUtVl0sst2cmerGUmBMf+fc0xtc
s8017CR18Go06BxFzJ7sUgBs6Cp7BcLnEPaz96ctACPOlvWr9+slr1g7jyWs3009YW4icvFW15vE
0/pNTfqHSAOyLU1fPMeSul9SLtKPGB8RKr3YU9atnCga9nZGL4IuOKVw027YVeMcFSO/ykkvHHmK
x4vREhWLxZ1BdC2uguphNp1+b/sDnt3Mte4Cr3XWrHa9x3OW3DmTTcjVYfkkdfxXMCzZl3JWolzZ
87XBuYYh2h7uWFZqPyPS2OzvVvMPDnXUoJg7njpJczWgYLwG3QDrq7b2AYrtgzSCiTF4VByidLLu
DcPA3ZGLk1f181NvsvGnVNAhkzWJuSByKsv2C9oAS4S+5PU7uPlrbDBxiP3KfaBvKzZh28/rOlDU
7r1p7s06jXZRroIjMRyY2rmD1od/x7Ep4voRLfF2KvkmRi+eiH9DstM0h2az7tddXE1rNnS3sWaJ
rHJ+tnWEmozxIhvw5RF94vRAYlme3Aa1o/XjGyKgHWLnQdyy+5rFzJRiFhyahHGvaXXe7+qVcvPe
Cl1Ql20y3Jtm2//1IFrG2WVLi8G3zGet6cH1ow09uu0QxIYD8oxgZCYYx+NJjSJ8DNzfrPXsp4Ju
BbGJ33k/g30ZfMJHiIaOjYwl008X9KZGrOJ5ObQ9juextVRuJma6NpLoiMJEsAa4DM8H5V2njP4P
g5Rin1uWs/YdlIWqcWkf5NVOI8O6L4dBHOMQEgpB25Twal2z+uiPDLTAfHasQGzi3h12OjA4k+dx
fE9oYubwrH/17eJGkXa3nfIwu8tC+0B3jWVUhrFD3Iz7jmPankZzugr8kf596+VcqcekXNfpfCvj
yt8louhvwtDgAI0keyn7mWirMVirktrn0PPUZdLHYgAtoel+dfxXTUw9xpiNqsG3FhWv9U6gwV47
6KD9YtqBY/UQ/IzDRitr0yMT2nq3soHGDp8PLqqBUlSrrevq14H4czLupizczjp/Ytd6n9hvpZsc
Uc4dUQYcPDf+rXNs8rHrcGBS+at9bkR0SxvmCSnovmyIk6ubmB7HardmEiu6m2gzwK9BfmN8wUTG
sVJCs9YRl0tN0eI/udqoTqTgSO6O1bNRpOaJcMaA/i1N7hr2+a9zowZIiepgpmFxbxNv2CE048xY
+P0hihzFel9+o3tGWa05+sdlSULEJ/A5FUK/ymVkLutu/mhZ9MPbeiL05J2MhMwOMX8PdAE68akf
kx0WwS6OrR0t7W4BSeCRiMz7gnPyLGzji/DDTnZCf86hj2uG+cGcvwAyDx8mOc9X1zLojQknfc+E
sW2NgMMqEa5rXdXI43JBwAiI2QqpOZw6EAqg+XjQHtYtkhwAK0Eg7+OlR1xZpU/Z4DbbiSjOXaPk
Z+UP3nGuWKWLqRxXkYLT7tsWI0I15FdRWPk2LanaK44ZJ2+eQAenoebmmesny2kfZWgPeEewFroZ
bfqcfMkuELrYhjLun6pRiFuGCE8pr0dl3GyjCOuTGYbtfV+rj46ODbliYhQKucnGHmghgEPibYtW
eTfHgKaCQNBgGenN2Ga8g8HDLq2dRM9lV/ub1ArvrVJO5zloQWt8f6j6bD6XrKA0pT7Q26goi+14
bXYsOwhaLZOZ/8Yn9sI2yL4ZgUkqA/BUNT51Pu9WUHzcBaPDXAFZzqLPyXIPVfIxUb0c9WTeNUzK
MYFyJLEa8tOswQC7qn7NiefvpqjfzbMFDd8WF5eF6Q1vkN8Nw5MVDZDhEiTisfbGq2LDNaqTgC5q
dWoSZpsgbVbLfUA2zw4jb8pTYICc/n3oA9xIq3xLf/c85+alrbv3cmS3l8g1VGd//HLS6VwVrFyW
3XsUa6RgvnnzQu6IBk36KNq7dXWwKDNXokjDdSvRcMbFzZl7TgxTcfBoZdHdG/4Xe+e1HKmSbuEn
4gSZQAK3ZSkr391bN4Ta4U3i4enPh3p2jLmYOA9wLqZGJZW2ugzwm7W+tZ0U8C2j0d+ydHjKgVL4
cj6QXvucL/4H4kSSKPEeGehaiBzC/DLty7kodoi9PzwrhlWp/UskF162VTa95DdJpt+GAdIh9c2N
p01xMIe+2GmGMJH5MMfkFRC+B0YURHkTxU8goCR8C2Z0APZ/kV7EdDSx3p2c8lJH+LImdallvqI3
0A7VLiRLNSPH7Aq86J1jcD7zv6sovy5h20LZAsZBEFqKg2XNQsWBb9fuk26WE8cWIGsGPtItvpS5
9QqLo6GDRhlR2iXZRI+YkPKLHXcfuflm3DSxptuRhBk4s/gh5lb+svPpVk3ypYapTV2MmDHHgxtH
pGYOpxEBK2ocJqqw2LlwGAbvkP86qE1OBQDvIANy6cb3xBa7CLxra4T7ZGYjKMb8ljNV29g892LE
54ApjVzo6kUWNpgdq/IDdgliq+Vy0XP81WtdjNchkZKF0b5jcX7I/fkXI6KPmYAHFjjJExHzx4jI
0a62aoQx5Hrl9aGfp01qqZNb5KjWzZ5KOHaeMvwY/pwy/40sg6sGKqY+OjhY6bzO4a1hqX3IbVTw
VfGtI92BfOM7Ctr2VFSxeeiG8MZk/JhrtCKdXyIxCKF+Cg3FA3QdFHPj4NE2ZFHzvS/xQMlFfVf8
G2ImdHmUvDY2qUODNQaVdggx7bqXrI77kwtb5A1fJqhPb3w2qVveUpNL+dh594wpNyJ6rM/LKgiJ
CkQi6Df19fMuw5GKDwulzOf32MSVLOldJwlo5tKdHOjY56L76lg+2HAHqdI4QxzgVOEGLlnez11G
JuMMO2aO669W5ry3Wbpsmkwjp4uB3CZSD1+p8U0CTYr5sRbDFjWlwUBGhd9leykgp+GmXvr+p2xR
/c5k1VKy1hCTJ3g6nzdxAkVuRLB6NiL2x3nXfQtNYwyipGKR54Xze2TTfrXG8A3FMrFjn9FwkdPe
ei8naq+2i3MeifREcgCrda5v4HPQd1BSqXtfWWS7tNN2YnN4TURDeLbrWYcqJKFjgohOKg+x5p2Z
PFYQyTeaGfxxLJu7EY5/AamWLKmY1mlQQCaYHEfWl54R7EJNevH1r5QgFI2MuqQm2NWuXT23jJvx
ClVXGUnjafyY18hgMUk0XLI41T40Zj6U+MkIFbR9VANegsNu0CzYgATtmqxv74TBr5UfWasJo9xJ
h+o80eMGlvyVJwTdstgJ2GVQiQwqPWe9uxy62Fm2pnUskDCcox4bqDZJOspm90tKVtQmdYqSK+8o
d7Xd2NtwVdeOGhc7ZtXNqEYH6oPjv0DDewlnQs3yQTxWixPTHlQ5IVjQPVyray8YDntkVF4TxCLu
LgZkwn0rXBZFpAaB51ZB1omfNRk0l77wrshphvOU9MWDw14cQ5j7BLHLQapnkCXukhq5NZsCHEIx
5Vug+a++OaD0CWMbPDD2PrYltJpGt3Vbu2D4ZGBe9OU3253jUwNPl7Ig1+x/SxOSMCf8Jq4eCmW+
zy3DSAUaAaXwkd/4FXHhG/qefY1vc/Q3F2rFY5phMquMeE+GHlaz/CHzhhxJL92Wot4p2jUWMI6+
LfqdNSdieTN+w8nYHJH6AFPUHZarDhGbnyVBD8fnWCLTcL1vnQ1PbGwelGxNlBVYVGnbrIs29Rux
y2KX2nO/9WY7u+YxmK6YrQ/lxVZSSh7DBVcM2W0YJ8OtxRBz37Tuy/9PvP4vEy+5gmL/28Tr4WP6
+PFv1vh//MrfAy+LFBUEQD48OsvEGI635u+Bl/c/jqkwtZjSxI3irZaXv73xGOAdi3OoWi0x0l3/
DX974x1+BFCWABVc5u6KsP2b1vsPg3r7H/f/FVIr1ErP//eZF3xWJnEu/8fR5v4nOnaKQZnLEp+n
W4zf2QaZW0g2aVCjyQZWhEXYO5pZHR69ibQ+CO+7ZInxaMYKaTlb5WNqWE+NJX80UEtOLcRbsnpH
uc/dKuYBcEOt6rffh+du6MNAzCk6p8x9Vm5rnfH39kfLb167kXF2r+m2xNARi+467wY8itR5Usrw
bzIelv3Y6GGPdjoOfEA7psEhXhHSdYyMOUauIB7nJbbAhckSHS7BqDgvrtSoc+BoLzDRv6VslWDh
QscS4aKvlrUdzDG+g8+fN71XTY/aS4ZNb/rBJBRHbMdTLUdT8lztJihr71djG1DcpH/zS4rUeVTX
Ks7c66zUWwlwFtkV38o1CfIFU0Oj83+vcaVFQ9WEaGLPTj/e+yEO17wbCqRlSl2LZGiuRbj/vFON
/bJ37RGhhtMBoStdL+gHBgx14VytjKh0klGZueSP3s3PNS9A17+Ck2KRyThm2FSFaQdklZAmFbJL
mEsrPApbP6LEIr7ZMRx4mJW4e9gUecVxW7TyhvK6ffUsZBdMK5s6NvfeIMRtCt33CIfoA04PUpXr
1zFKsef1+X40WpvYVoo0xk7xU1pHpK0uADr9VBzs0fcBoYpbbf+yzai9qH4ER+4O+2LM3qS1+EGV
UfPCRL7UOERMyhM5ysuMVf6cDG8UQwRbL66980F3bbXy7NsiNZs7QVWzntGz2sCehlsd0a5zxXCr
rqYE2OqV2ccIGamd6cm93p/unzfrZfZOhCz4xMgO0kGx7Vwb28+vwvWrwnc+RsKOznSJZKXi89+w
796acWtWyJXDhzknL48FBPMuZ0RshEWL633x5VPE469Kns+v/nmDgNNAeXYGmNRd4OTB/9ODv+9r
lO6m15h3M4Oc0xlgkqTgA+WwfaSm7M2EPh+/DMns+V+Lin6B4++3NDb1MURctJOqeyoNg2WSucRP
orT8R7UvMmy+2nOKI8y2rz17putU18kVyxDHplrTN/zumYTZu60gzy1Fau27mIUMQTnAIWZlHLo2
f8uG/oX3e1dBqCV3gfgYi33wsbfZZAkVH2bUEneVZsnFUZrA7RR/1R+5qifCV20MNCkLSjJDiv6F
eTLJ2s2eh+I/mkV+9ON+twzIXIQQd47h5tx55bBNPHQqXU9D4qvSprkSPAs+tFJL56j6fLuMy4nJ
QMjEFtm7FMVwtJd3kRYYGeoZYdBE5Ha+oAay3auZZh5ibv2YE8V0QnIFwYyl6n6xVm1+MTxTt8fl
AE+GqJ0CfKgV1ltkN/uoQbrH7JFB7dwGbVkNZxgELulryPacKAT5WAJIdjEpJIzFKqsdrjWBhMHA
Bf3A2AYes2GjGq2KmzMRjThpAatMAI2E+FXl2ama7OQ4Fkc3FOoidbafZ2MTz+wQWNTXzIaWW2eV
z2QGAM1NCkY0onx2BxqVLrQep0kC4egyG0ebz7YsZKw7Q0k7yX76jdFr2U68Y3vlUYnLoQbj1PrH
ROh4P3caDftif8dCIt89K8VKxrgGyuSPcDRXve227yF8sAPodor1wRPZyh59rcoPbGEz6EAWPjzP
ZnRlONQhSY63ThBxX2YvqsHzLzqTBAiUNVfsDgWGkJmv1rt/vlq/5xkNAzVtH/uaK0BVZHfADNxE
XsoogrvmyEgvY+HdO+O33AwlROI+fPi88RPNPKok47DwnH98r4o4LAPH6d+TSQ1XMNzNS0l+T7C4
TbfNVvZE3E/AX1MbvF+4zSENvmqbyNp2WC4iEtnKZzReU7cqcCauXChj++lrkoObnpfmrAzEbjFY
O8gyTHccXPafBLZ0+pE35Vl60XRp0+pimuA8UFPZG/IvkGWYxsCYF7+PazQEPkuSnw2nf1oshJuE
dJ7JLlZ7e0Ap1lUYrpk+fi3LkJywwjoh7tBgtIQ6emR/3TPiDiMVqZ3MU3vXtCANHW85OHhAzNk8
arhnh9GXct+E1lbFBRKjbGDB4qYzU06BWJnc8cpD22rOwLdkyB8llNfb9XV16Urfu5X4BoU0D/zx
iS4+mJax2bHOGLC+gfqsmjQGW5lvGOXpIHKRI3E2GDwIEK5eMY8JHS8qJOgQwHSQLoexq09uYz6Z
Flua3Jr3C8LSjR0Sl2yocDgYiTxo0x+o4L3kGN+aqDkMrjmz5PA1c97sXFYk3pJrv8dkFnP+sKZj
NSbfdGXltxb6I4dfCsDc+GILC5B8r25c0JedHVfejhzj2YNW7HjeCV3adGSedlvYRm+jAhkQ9JYl
xRSP1nuzkF4b6GhdD8TJydPpgWuVw4Wnfujm9qoLTKC1hHnXo8WVD/UakUpiwIuLJvlxIimN1Of2
twuaEs9QV53nfNi7GVK6KQZcNxq2PuXN8iC8wTsTaHlq9XDzpegolkhLZ6V1wXps7jmd6m2b9Nk9
b8NzG+nk4DrIpvLWqZ6Y7Z+YJt+rcs5Pg8Kw5Sb6Dir9Z9MY4hYZnN6IWAxvjfMWdVLcSkLvZeGJ
Bxf910OjxDapG8beI7PSAqbhVtdivhNEzsrQb5+iFrqqsAeyswene+hqycuryepOAam0U74iPN27
sOzigcQzfSRWF8bd4O9KrvGsKPyUeDpjvEc5s99CZQecCfMxgaJ4X2w4OGPYbmM+0m8+ylQxT7dw
DJsPsmyCnO3Y1kgnMxiogIPY4zP2uSuTVj40oAVZm7keEzGcneKgdBTdRq9iVGCXbM1UewG13F18
tXhg2pdrMVtHO7pZcZ59F9Rdlq7OnRtVu26Ayl/RUb3kDvgPsGcta8AACBweiCIuL5M5q1Uxnbnc
GopQs8+f/fOmWB8aWevP3RZgUpGkKDa1527//NI/H/nn/p+H/vl6csCsbP78CTWEVHIcq5//wf/8
rT9/+l9/95+PUHHbBGNaf5kYq17Lda3sy7Q/lbZ57quZIGjb3jnT9Nt0o3jfVOaN5SVD3659zYSh
UImjATbOYxq13+eaUZY9ZP4uQqDnDJX76C5cFkuOzRPesgVvneqf8SQQfV3BtEt7trClhQSO/O9q
21dTjEAHInhfyextkeb3CFn9z3Gyz46YxDdGyig4BtFfZyfCoolNbCcmFuetL/l48FAjYZxRLmQx
l3hAZ9dnHiz1berJXIuhamxMVGqbaeiPWD63mJmf7cw5YzhZjnC3hgMn/lvm9Xs1DiWe+vaBZF2W
Zszi20GdjHKpiaY3+72EzbdLRijDnR/U9nSQ6aND2b93ZtkcW1Rut1qzYHWvVspJK0eSymLyr6xp
7tNsE4GjLoQxJfvEjrcYtOD/MO5z0fdwJt+sjyramfl9Mp6VxxZpSRiJ1LBmLHS5ttNOO1ViKsIR
kmSceyGQ1lJj5G2dq8FLMaRsyuolI0ZHPKhOsx6H2xS3oHtsNsAj3s+tzlv/wPXwYVh3vgn2yrEG
rS56g2MMNTA6td+ItAW8vJXh/Cin3zkIdNeoz5tOVRcGUcynNRno0SDiLSSzr4aPwiDv3PeuxLaT
Lj8aVT8nY/HG9R17fVYyerRFuPWyqzP3cjMUeWDxjDcDU8aNk80PRlQqLJrrrvglyRhr6usU1W/l
wPMRmgHO2MOm9Z0LpK2HJpHfKpE+Ta4KSlyVOwT/773sLiEVum98XUrL3qRG+whus2L9lr73lShR
QLZbZqdxENdfqghOE9qJXeW7z72KWFEVLBt0veUyUu/goPwSYJWoRvUHXmYrAu6G93Xr4pA/FQ6p
k6Wj0OD67zMpnzjz6e/m5s6K+d1zOZmmFtydTCAdS0WgSwThNtOaXfxSh/uwJioSVUdiTTjVtXm2
FpDfbQd5MEKGfBYpLdTn3ViRBcJ6LLos7TKfsLIBZzK1zzKSmwav9D7OCwfhx9/fSxYgQj1WuODz
e583vZnvyjCkZQLtyviQhtgZ2eab4w+3ni4kjCSnePJUoKroMDopGnsbH1RXbAWbzNN6vGTacXfj
aBK8ZMhw3/R1eWBD0LwRRZUeB/StxJFwt1s0JxXdBaLrH80akhiOwkeBo/rPTRyxo/HysAnadMJX
ZbQ/WPP6AQFt75CExEHOVjAYXgtCP3mNG4LdbWWkxzKv4IQyQA1IXd1VUxPdKzdGncJJtypzusb5
Rt/TnbPJhBdTOea+Wvf5XYn5pzO/TWtN1Pjjt1Eu9aUuNuVQ6H0VYlAEXITBEkLqIfQ+Jp0EtIZ0
M5NdMzK/+QYnL517vzJA5Furt04zHOlRozbrXOiaVbNHphcsVVPu+4IPc1KGOJWbZzXumAKiQO+Q
9CuToz0RDlqL+PEr81XOKmk0nXOkvPHCQYylHcL19FfoEYhAuMvzGpQqJ4/ItZ69FAo0wjD961Ap
+2SMoKXruPhiSjJXa5dF6FxV2b6meK6bGfhR0XYb+p94nxb+vWoRCRb3yRhfi9pvAxxIaN2a4grp
kvKcaGqnh7S5GO7b4DlYvEfjp5n8EDO4B3YZ9oakgu+VgqZly/MaOnKpbvGcf5k7c/gJYDko8yYI
ydZ7U5yta2CogYWqd0iqk2Deqqaza3Z4HtwRpEB4CnP7I2vSD9XaQ9AU5ivdQNZwVVA/RmS/iAHz
72DOd1M1DgcJdaTq38NJRvtxBtfaSlTgUxiSPGpZP003wTkeyi2vzUfZdpj8zew22CkFCjqxN8S8
5tZfSBKZ9N3tMPU4ODKtKbVPGlGSofsM113b79pkCFocyUfPh1ba00/vSUdfCLbgDIjHedklLh/q
cv5RRVjr++Qa+yNpMSMfDpgW9jUcunQjUWcGRWjpS566t3oecqgW0qAASJ7MsHLx3O0kcUCRi/+T
VMrmortNmxU3URGCZ9RUWYtN0ProJIJwG85C/V+my0TaByl1ZdlenSKjebZXY2NbDeajFyvjFKeh
OLSW5O3jYm6lxfSUeHR1ZDL8GEOlgwaa/IoNqw9LKav9XwZigGM2dy/5EjmPVjX+FoadM3d2yn1e
oNKetPEOi/tk6y69GZnz0/EFIa4Cs36n4U25UXOamtU8x5B/ip05mPvpVyo1u4hiLvdOaquTZ2Uv
8CTCy6D8ny7WddYc47JTlM87afb5xl+NMy0nRZopn2RVydkWZXp9TFNZ3chAbkREYnKVfa3o59fN
nlFWHWmzPUIe5QUAeGD+epPc5pwvScyNwr0eHPvQTFfPjPxHurjtMLjRRdH/oDaFC5IvaX0udH/v
hG6eQxp8vKcziXUUYypEkTN0b7oEO4/sFVqUOceBzIpVe67FN/AeX0svjfdFmYu97rrxHI3+IU5N
c18bWR1Iq3kGcMuYsTBeFrn4h6gekkNSdS4gemYiZueCQOO9bKcsuovFRRq/iL3Xh39pXjPkftm8
N9pi78tmgEjBvjkmm2/b0WwfFuneDDsZ9kvbXQgeGNkfins8AQq3MMufwiwEmND111R3t5I91jNo
auRN9bRVZQ6BpCpeBj80f1UOoP3RhbCTd1wSGmfXG13CJrC98yEnLkPvLAa1x6Z2pm2f2PrYRVO0
M7syfTGK9CkOpTi2HFg+vo5ssp/aGVVyV2CUwZ7MSdeopr0X2l8ihhu7anCWyyLP2Ol+ds0U/3Td
eecUTrnN43A+2eI3MKTs6OoBMmIUXpFqaxaBKGgSfD7HtlYvYHB+Mw0rL3UZMi0QvKYFmuGg99E7
IxUJFozkl276ZIca4bbw8aLGFcLAogSarKeaMQKztIZg1DyP9jG0QJ7dGG0T1WffAJEdTP8VZkry
A2fXh1VZ3zs4lCRV6ic/iVnJNOF81I7zwoXauDUTOsW2Ml4iNb76KITfVXfuox5Zu8QMUqKxobfN
75VNxyaVyR+UCZqWyKt22g/1blma3zUTkbsn2rcKqgSITHmkP6PUy8EYL162pwhhL9TPx9gvvfMc
rXa00UcbYS+/JjONnW04u8VpXHgF2LZfFpzuhDbwgpmGPFO5UFosGF6Mpv4AEeEFs7LeJ57Nds4+
zHpayLBM642O1fIowLbWrARuvLvJlVndiXrP3mS4tG+cBhH6LVVxcSRsDTnzxvfeeiIDmnIsWbzu
CsW1jpZJcPYNL1NqMFzT+grpOb4s8RJtRzI2Ft71PstxnQ1VevdovTdlh0cpjlmDKS+i9LXMK8lb
2a4H2LN1q55lXqGxUrpPE0YBmmv/CvL5fWYpFYxTqh/QjNYP9dhxsgT5AavDrh8awXTMqm6NdRnW
oshZve2aK8Ok4/yE53JTqMS8Rw1mWQh49VXQWRzhFx2ilQ7A2tw/uNp4rTPOLonEX5rSPTM3BRlq
9KfOJFEHdmeNy4b4ysLSrNkglR1c4cQXDzt61MvmUsYJSt+wOQilukuJPo3a89Il4pvrh/iM0L1u
dlnbLbsQJz0iznEfqdR6Isx610Sld8qWhJCAkeGl5bwA1Sfhyoj2CifQZrTH2+zk/tWYBv/qiKKB
X8SAMami5o5ih6TLS+oVGKeroFOt9csNy5sgnHSMpAs3S6qjMVKU2mAOz2WmfpfVmnGeZgBz2Hps
54KAoKn0DvDRvw15qQ7CivYp46vrp8fKg+wA9DI7WNncE7ybA3So0/7Y67/iTrdnOAtgtoJGr3lK
wjw0PX5LkQmb7DdukArZV817fJ4GRUeIXpGTjno1kvAWojsK5OQ7hJSnD8I1ptfBaXFy5K7Y6WSX
eHFGdm1c13cy3YpjQ5nA1PlENFi8LSdfv7aW/wXmMcrPegsRSD8Pdm49C2vMjmWbvXlR9JhLPB/l
eO2M/mef5uFRFeKNBRE2qcj5MmpAov3sJ6cyFSfo+PJV+4cs9TkKOgRKBIaiy2FeeFQtrpmEvBer
SY2zzsr+CiqAxD+327ttWTyP+RDuEo20wXK4ZvVdfUbkEB5yJVgZCe9romZWHaEZv6Y5NFjLXe04
0c8Jt4NVllXCRIwmjfi+a9lgyW7jijrRDkvm3fMvZxc383JcpjVN6nPWWfU9kBWr+LH+b0764YR4
C5CFk8a3EJnpjkMpaJCzQVCYTMaKPcaeEip/r+oCLwl3o7hnbh1L99T1OjwVMTkOZtQx0nfzCNQB
tu985Vm4o1Mf4AJz7GL3+mKF43Ncs4IfM/lULjJ5IjeoxO6Xlx/5EHMlNYb6sZrEcFuctXlcf9Db
+rmxvyZL6NxB22bXxsK+A6wSAZb9Ku38q9JxdHfxR25WQSzrDNGcPVpAL6rJXyGACjG589CUCO8S
dgsucDKUCuBienDEk4sIoTU7fbUTRniuW2JOJAY6wAX91Pp1xpUfOE2ySKhFVQNfyB/Sr9XcTpxo
veZxbgneKKs5MLzI3LRWjN1PgL7g5Ozjs6LChvOXH4iLsBG3JXfE7d1psarmLj3x5Id1iP4vaFpC
4AeYSFNjYuxCoHe3wN9tHJBp4HK8V+yy9stQYhS0OoAAZckmgCKjB9JF7+N3viCvpGaf4afMRbOG
fEVzTK5ZQSJI5sovXmHc2NtxgOIuRcFdUd90pX1ZyizIQAk/lGmPQnReWJfEZf8wG90j+JHijT8O
xgb90qEzS8RaqVrekxmzQJkC/OXJAO3UiJskbvx92s2/yrVIMotaosaZAi9yxntqks5RJgMAwAzr
uHirHWd4M2lv3tg7FqW8jAKJlh6M7NEa0G+iIigqmoTSuYtcIVL2Y+tQ4voJ/l9U8H8SFbCE/6+8
/cf+1/f830UFf37lb1GB+h8Xd7TlOJjUV7fMv4gK/P8xlUA3QICl5fEh/qeoQJogNl0SdhEPCLj7
a9Lv36ICQnZt7C4mvgL+q2tq73+ICP6rqEC6/4nBV9IFgy852Mnu5YzFn/pXI41WJWrGREg2xxzz
6GoZ8JAXfet7a1+bfvI8Ns63T+RgJPOLz7wlmR/wJ8MmV1a9R41UnRA9kViEpDb5o0Gbiz3bL6Zp
SOc4fChLoMLBXlhLlW4tWvK1fBnn27yWM+jjk8sQtSDgmMvbdXTVNeHkMO2nnZuUFETZVB27tUgS
a7lkr4VTt5ZQ1lpMpWtZhVEXihLT1tRskytxh/SLnmJ4kJuPYizqDR6/5ZosH/wImEmj3iVb6QC6
3kcGlePAyo4Cj3kI284wOc5Uf3ItAxGTb3uZlif4INSI9SR/9WbKsHCtIgX0TeJxuWisxSUBHCh7
KTfVWnhyHpLHklrU/axJKU7ntUpdy1W2abCh1hKWtzmC6UVZSzGV3wsqXWVVyy002HzA7mPwmL7b
0fKa9fErYn5xcx2TgpnKGS/0fAzXYjqlqu7X8tqmzp6ot9fd7w/h441MD+lnQf5Zmq9FekG1HrWU
7bKRF42adxvqCFt6R2mvQgx/a80/dWxJrTpyLm5lBMUiLFZSMMoAcieHPGGAWjt1efHq5rfXey+J
1iu+kAZjWFsN1zKuw8CMhmVIfrTziEqxgJHe+wTBqoU4tCj5mbfNz4GIP5mYl9Esyp1Zu1+8tc9Z
1o6nXXufZu2CUtohb+2LwENEa5/kFhBeWzd5qakjdxIXxNHC6bIyBPtjpXfUpsaREfqd4VUSoHp0
dmwgis/2rKRR69eOjWUiJmt6OEEzV61dXbH2dwmNHsiD/urT+rnC4l3PCnUsaAvV2h/ONIrh2jHO
tI7t2kNGazfJEN5Fi06H6RL+qLHK7hGKqa0HsGOuAZ07cL3ophixffaqA5PGEPSFytHWRewaD8YM
xb8iICZtkYT2qnsWS1sHmKDNfWSF2AvkeJa6EVAyavplwuQc3xLfpNT09ZmKA7XCRBUEoXtsD28O
rffn5WWkGQe8WjC2l/TnSAtiAEPn1AcH6axdfL/28zaNPSkE/qOeruDa7AM2gHCfrVOA7HMe0CrQ
dxMleDWPV1eaMKKhzI+Y4H0tsq+cAUng26H1qG/aU/UxJxsYu2yqmaPMOoiLLNtIOSGT9Rb2l59z
i3WCkc7RL2nExiXzihd/jNyTgZ1uzwNICCzNX76KFrgvrnUkA+GYxXVzinkZc7ONv9BRil3juT8p
SNMby9pT7sUftV+ra98ZDE1s3EVLsvx2VOM8enJ4aXLW+piTkhXtuY5vQLEWG/y23VMK6EWyXSjR
FB5QDSK3WJ3/JCI4X5tyfhT2rV/K9nGgX3s0ouk+jCysUn9VFOJP+MJQyqyL8Fx8k13UvpciYj7f
GEC5vXLb03uwMiRCb/TjD72k+TlT2cme55dRzlA5qgLNqN/Mr30CqN5si4OFGnJvFS0valg7e69W
06nB5UAbp+JzvjTRG2IeZ2e7i9x5Q3UR9pQFSwGVaFkqeerG9FIgTqZMgzYkopxFsdv/rsMYZbXM
z2TBwdKZw+/hkvcHMx7ak83iPNIKHaf5BZShdXW87lpYaMnhJUSAHjy2nTLvbmFDWEcPwqfo/egB
pmiMlQimlAMa6NT27Y1o5ihoDdgbjB/0OKIHNvIvaR0bfMYrZ1OULxKR/9MMmdXOs+EhasjmaIv6
CPIBh5GO5rso1dfUdEb080t0bC0RkjMlrH1I8Zqg4r4Mec5Ep6P2zlwrqNviI4VrT5R1hELJVre8
m+p9TlbRtjNn2EmK/BVMcIAW8Q6x3a52LqZ1V4RPZrIMV2FWL4MUDdNdZsCx7cHIz9ITIh37L1pM
ys1A257/jFHAfy76/BnPQxd88mdnJiYU/yQ6ibEZrpbCWlUIKBQa6JJZcYzAj7z2ChpybrnNDgdb
sTFaHyeK7f1InX3X6Ym2ouL4bTg/5fKFixjKMzycJ+1iBUU2m24zB9doNXhHEdoEIwCECoROGFWT
4vXs8LKYCI6eRsFfMJvOwfkQc/VCnZU302mOAbj5E0EPOeijYxzGCWl68lWhrWYo7fgnVwPKJKNK
XqKrdEzvmoeKoOBK54fcstmZV9W8lU1ZXOYsPfK78lAwP9xnqi8x9ln5VXF02qwDzkD0frYMdQ45
bJlpMGAlGzh9sp79ddfY9KHjQS6RfUqMnJj5JcqhXa1JGjjavHRKglb0310DY0kBKiooJjxakK1W
H+gCGSWaz7IqEBk25qZRgCwQSrGxLfoTSVn9UdCmk36dklJGpm8q1KGx04vwnLtZR+Y6L91Geagv
bb3yoaAs7W3WsPsOBNTgPupEf3iaXKs2FTMWP8M42mlZbHkW7RMXAQs2WLkcADdkNsqDIis9uPps
a5w6yp4Qv6dPAKyYNLMo2od6ZgtBXqxopyVIpcDT4rTxe2iQeEs99mbqkrPvLLcoK71dNg+E3ig9
BdgMm3OKieaS53V19EgJeqBgcHYrzOrVXyTbV431FtPB2Ub4v2NVUTNfMJzD0pNa5/e59ZQg5qpw
7fCPTOtbTMLxzUdah8YKgZrWbna0QnB1QzqJlwxlwM7XTredVextcriLHxAGvihLeS8t2ks22Iil
Zk+Kj+G7XVr9ITWTbp9gNT1k0FK35NuF57SP75HTudd8WLMcEkzZceud5iK6VeU4A49N7FulgO/1
znMYZzC/3L7/NhnOLy+1zB/aSYOxaF+TpdNBWEmQwWQs7yUNlGsxty/d0L7igxT/y955LMmRpFf3
VfgCMRbCPcQ2M1Jnlq5CAZswFIAKraXH0/M4pod/T/Mnh9xz0TBriEKiMtL9E/eeG1o4ocMxxa88
5/mRxy85VpVnn+c+inYGuAi4YGCF8sj74sr8liw28yvVmXtGPig6Gm23Vt9ZQpjXtITOW7FoDuN5
CiCsoB5oE5DjVto99O68YeKaPa8eSsNI1NVuySpxjhJ3i2iFTOGhBaPhrbTbOQhuRBqnNfnGUnXE
MjRTi633vte9+6u8H+2XwTNwtzD8Vxlbv8G22fI6zXOLYjFpqi/SqJ8Jc863rSAe1MkBpaPRKZuB
XMsSv3UzEKnXciMVy5kThDQVouo3znIB5M/USgZnW3Ekxlw2eq9+DLyfbdm5pJq0zPIrtoHWit2I
GGryqOZDDmTCXNUxlkTmNCCaDsTkfRZW8lmz2tsRezUgYoGS5DuXzJgJkXCyy+gBQJkZSb24gxyu
Dk4pq6dBVsFyWCuGRiFVuYMsdja3/WDJSyYOZErn8WNQKedHqZAkosDetaQzNYNRXEylGCLFFouh
ubPvs7x+l/HY4i2xwWbZE5yjNtdL2Bg0T1zEwZOdYr1xiPY7BV77LQ3G9m6pZHuXdwwcc/HRDu0h
bgpxMLws+TLZ39FlFR8Tmw1jjRrSAMqvWAvya70y5k8Q0RxsL5l5P1NI4UH1OEUYpmpkD5ukawjd
AfCy5XpXJ3MW67ke+0OGJ2FRYFNH1mrsiWImMlaJKtfDVe6aYNxbSZIIeBU0RiyUDpEActO4nbaK
LE5YZ4DX0Up4NxygI3f28DoF9fJUc3oBvPa/OkZavYwOybZ2WX1hX1q/V2WYC999r/LmhMiqAGxi
OE8dX2mzjKX1Y4G+OcLr/jUQ1TdiNsPlZzHhAgpqWT5TE4KdKcomUMRzIbeFn9eXYN06bK8eSiL8
9gt++02MeX20XzPtZbcdnK+rmzcEXJG97Np+e6kIiIKq0D2P2ZIcJbIgVnl45I0BtzyekuZYagf9
pL30tZYHOdpf32G059uQc3fjvVfB17lF+NTPDlEqVP3nzsKZaIKkugvqrD1K/HUUBMMDshJja3vr
byUegxYhX/p1TZhAc741+fJhOMWT6opzlgTWnYxIIYMI84iSpfqKPBfcqw2YDbXdbdG0gVVzB1oA
BK4mEfggCXzNJqg1pcDUvIL83vChF9hfjES2Xz1fUw0038ARkA7gGIwcBrCeKjemVPSfyLn3L5Xi
1xXh1oBz80sRrCPjoajdMfT8wpHk7mRVJZfF8juee8Ixk3GudjE0xb3y8Wlxn8AGd5wnh6nW1CoC
3PvlRQ2LfeOtOacj3pSavPG70TmyeraPxcr6NFpm+5JFwG+m+YQM4c0lVXuvxu6sSK6aWlCf6Dxo
RFnuFqhim/ysIgMDO/NWyjwnPs2q4SGH+kqnxlgMOXWsEGe5+MGWHuh3KSLyZB2q7ZbaXaHUrhAE
ZdWHmZURc+wO9kSAyis313tRTy9Zmx9ZAEyPtWvt5mgA0hAb8Sam1QNhSj/nST4vqQ0ejpxmhIlu
UIYoN9gz9NgClkpMZ3JAMOW4/Y3We8LwQ3BA4OfpWTbBPcK8eje7ZIMncBWJYwpkuOJVpnwyor1T
oWdyayGIHA1KUqCz92Hy2YAVFqQPb6F9KRX3V//dRpS/HStX0vgRVuckwXMREP5lYeUsuY5e+QeV
z83sbNZPK166t1lGlwHl9xUoojW42J4kjWEn6ekIhkUdrtZd57Xt96B4NxtTfk0NIfaYf83tMPsP
TtUML2JuvXA17OIeIGdJmm6Ody4B2lYYxbAHzh8/oVSG5Vj543tkZ98KUpCw4pFFvOC/HiqP/LKO
fFGcBfXRqYs3/lZCfF3E3DXe0AeHRPeLJ9ovXNgp5NGpvOts4lKHBt+by5mGncV7i13AdtgE3lZc
05siIswTRsXjWvpYGEy0MIUNszhfko4MwHW6lxnCCkwbZRhHcqF9xbuZDe5LBn9/C6NzSEfrR4Av
GBrtFny8x+XMAodt8nwYbJQTflsjC3DS5q5urXUz2CX9A+UyARsoUjJH4YqehoOpYJO35nJC0j89
wHZhDzGsfpiop4IJ6FvwJEwlrghNnQ26NHLSgIeF/tB7FzHnTGJzPHGyWc/A3vwDCvuPoPWaS1IC
SSq9mFI7K99qsq5OHrcJNM/03uteSUgzrhlcfTIfA7ldhO2imbMeerrj7Sxlh6fYqggF4Icyaerb
5D6PNcjvKCDFOi2+it4YLoFsZibTVSgxal4WQ6GvZXJQodfYFgPR9DHEelU9zm3wrfWy5Sa7FlRB
tJQc0tMcliycjyz+eV1m3l/BIaEMZqp7cobxPnc4/zrG6buK3/ziRjOTJUA0c91k+yRnZL+wuWVf
ZcQH4a6XaGw7vGtl9sXGjJfYD1RN7TnoVlL1Zqu/I+X7jIIaLu+XKM3LkHuMYXbwc3F7cm4r++dU
BPaGrfK73Zq0G6lSnGjOMwkHUYXZnprKuI4FPnni169iTphvR+5BYl3R53EE6qav9zJLCYnxwNkS
L1hwBlk+iCiJgZjVvAUqTHQHO62zTW3mxqu1ioPdmC0B6RGs/IQAY9OFoONDfQtbAHdcwK67Taaf
RlZKikHvZ58CX/ckqdsdQ+8FYeDRWA1U+0Z/9eaEgLmxQRTTi63LHvxxGK1aU2Oxi7RDfWtq864A
17txAmI7o7xLw2E9ZSBHVQA0q4kRpriLLkCHaQPB2twb9VDs0L5y4FCEc8PYlzTIETML4e0GTbOf
MtoAZZwYtx0Ku3PvANJ5e4T0QLmmu8aguswzd8d6uA0VJvi9ozr/MAzqJyTYjPiMYNU9HU7yRkts
PPyLXVtA3iNGBA2I4KGiCKYLEnv04xki7fgpW2V9V5m8A57N8K0eYDCjTQrniqEUD3eyFwktVZah
dBzqOd8kg2081zKvTmWXnKhvoaoG8IqiLkbpmPNgZ9MPNrYk16P23Y45pBZT8H6xZIu7wrxnXFFu
S8zKfKjIk6uGI21BfGzXcGFtqwMqGtG8D2nKw0ykRzaL6qqm+Wzg5eDDnPyI8uFuKOGfF+byYRMW
ejBjscutHuVXiQZTcHpExhozW7KpMkHBRdZd6SacO17/bXARUmcz25UJ9pjlkblEo8Jlztiu0dIB
71l6Lj7w9I78I66tGTlYhpZpSytxN/TfSpLqdkOABrXtqgmbgt5+Mk3dDL9SIl9fHQ7rDd7/DY6m
4fJ/K5T/yQrFcaQFvOu/JpG9FN+XH9//eYnyxx/6xxLFgx3m+Dg0hP97UcLX+3/OTE+wyMUNGUjr
7xFm/3BmBn/zLBNtoanzw4QEh/aPHUrwNwuiB8bMwJf+76jj/8UOxbH/GltM4esEJlEDtu8jRA7+
kiRMRgHW1KpEO+tZXNi+RyRiVX4T5Bi8ZxGGu55Z9ZNc4GdTl6trwIT9HJTcAJOZlPdzCl5sxXPw
0szRgz055jbRJcSqiwm/eG91cWHqMqPXBYepSw9bFyGDLkd8lrIUJxNVChV290bW5kD2eG/DHrYp
zF5ZqO6buXIf4aU9axfF3aSrH0fXQe44fReqV7taqnBdfHlYTKPa9HH53hp5dZC6ogLgBHhSV1lK
11txDDElyLuO4yAztn1h1SQXG/cLcb6ELxXurtfVm0XOk6vruVlXds6AUHrEEr+tArKJ2Ziam0zX
gr6uCgNdYiS6UrR0zYh0Prk1lJGJridzCktJgTnqSnOi5Jx17WnpKjSvPgJdlTq6PqX9WnW92uvK
tdY1rNTVbKbrWrTWAdQ2jxapbsqO04kKGA4XLYuuitff5TF1sq0rZkXpvNBZvlIwGv1Z5dLfA5d+
m+dTrituQ9fepa7CG12PT4wfdX2e6UpdULKvunYvKeKZvs9nQVnv6vrep9BfdcWf6No/1V2A1P2A
0p2Bq3uEWncLE21Dp/sH2eBYq9FloFUuQT8v9a51R/+yZu5TUimS4WhFIt2TWBrG1sj4tdR4tgpO
W62BbfXIbvvD1hg3VwPdcgRcNjXUZdSwtwHq2wr9zdIYOHwSH4kxh6nyiwfiWNHQRd+TUnY3Z1hv
KymyhPXk3TOjDzLry7dmGYIzz3K6y2Tvb6eyvxUaS5dpQN1qnxiLHbpuGUjI6V/B3WxBPkTe2U8D
VEqQyuDsNc4PLHbYx2ggBXljLQ5mNDr6t5B5e9IF4jJ2V3/RQGHii5bm0WJb76IuJaeGtL9hO5MX
az2OMEIb8jxqvnAChQSSEXUNZ7hB6kAvt52WVvC7y6IP4344pfKpkf6Gt+Rgtu2+IpNNeqR2Qc8E
V32YlpX5FCWBR4xuvxcpWWn49+N+3E3O95oW2ZyektY4Fzk9dubycDpWe+gx8guGeiwvNCUDeyWy
qp2jXf8o0nleF+7XgM64Q9t+VdiU0Y498HBA3TFMcWbiFEK8mB4y/LOb2bB7NnLJWxq4xlG4kFTN
0nwel+RNlLaz6SHhXdq2oz6pJpfOfdzN1vQTwkPPO+J4zJzT8mY3Z0jkHo9G4l/A8f40rOx70TK6
dXQ57T/luriO1dOsi23Sfim7x2p+cJW/nOitftm6OK9/l+n6/eA85VyhhK90MR/pst7TBX6vS30g
FjPzRi5wTzcC6ndLMO3xTFm4F9AP0zI4unmo6CKMgHYi0p96oVuMQDcbzBO6fa4bkFm3Iko3JQwU
7UcWtBulG5ZBty6GrFE408xIuppetzetbnRi3fLgw08Bj7dfbN0OVboxGnSL1OtmyaZrynT7lOpG
qtct1Uxv9X+3/P/klketIFAW/Ne3/OOYVsP36vu/geP7cyDpH3/wj5veRy7B1ewLREN/F0X8x03v
c2lLYdmByW1rI0H4k1zC+ptrSm7hwPXIHrUkF/Q/rnrkEvpL8Z90kVX/rwJJxV/iSCUbHnin1A0u
e7MgEOY/ayWmDjAdaoMFIl16JD2YvoWVvXDRfC3g1rgYD6leSwQZ2QOrcctT5AwzyFFNP4QWaWwA
lb7VEThIhLdtjAdDFnI+eHvcemKzQpA5CP899daHznQPKIos1oFYZerUBIQm3gJIbIiHpLmNOGeC
DA/GLD6KmHmAx2bV5HjDlKuBUFW+CboqDYnEVrveyI6eg2z0T+/gH4iKf0ZS/DOQQorApB5zoWIA
f+HT/5fCZ86rCtgnVnBhsOd3cZcASOhfzQLkYB8bdpibBukFRvmUDtM1Yat1tIzxIijD7+ne2ViL
xtt2RUdXC0Rw8y9eXvCfX56u8XhtUPYR4Giexp8ZsR0eS4Vs7UDyXL2p8WicI8ME+Oh62I0swJ46
4cqUGTqGUT0OHqlCxRJGjB5pUGJSROUPL1DdPUIJrpVq2btpVZ/zjqPjX7xU8y9sD76V8IUCl9k/
RaTp/ubd/um1xm0cRR6zHm2FjVmkGPdB5rzD4mS6ETtwS8eDSWZFhLJXRO41tly9YPCse+02Thz/
Z7P4tylpCzRj2d6NqcBEihvfimxxToai3y+s4g61ACSerUyZWyv7UHNP3qZatxXAvplp1MT8qxEE
1HU5sZM9kgCW8slTbxGCKGpy1VEJJOh8rYPhiBROkfvNb3oHvoRdvTqG5e0Fa1lgljHmjTicZqSv
DB4gSSJUKBUIstFep1f/vnKRcmP7v2vj4uwQ23bzVB2F+NhaGsnUuhqHcurv2ZV88WZc8wRQ0OiR
ubARFdZG5CJO2Lk2/TWrReAEE1OHBaFK55D/UlXFl66LbohhgvsFm7hYUyIDlxwjNXlocJCbp+bO
nlp3U9mIBwqWEpt+Gc/aSwc/NtojIHDuModcTmOkZqz8Jb1S9do99L24CZJtN2b4ShBLMNitn1iH
HAzbYWWSASuTcbv7F4/HXzoMng6PJGScf+yEPXCP+mD609OhpBvFBuvwQ+JlNzh1+bzW+zmBk/60
okm6JTBEYOJ2BPLkaLjMNytbITUYnbx9QtU2rn3j/foXrwkuzn/6fGmFGqciCgxBoOJfXlXk9YXv
xe2km/htMbYh5wHPYh5OdYvWh8FjhAfO+IKEflM5TICYq+XJi+U/WUl/IEgjnJ1glywEVdwyTCM8
XqW9KXx7q5R2pxxT40nMnIssLNPyZyrf3eKTtIat7aPdRK0G+KHPq707NPvJtI9wLOG/jcinC3RN
7sbSjitsaeZc7lKyU1t09TmCCa99rDHMACrmM4J6YY3PACi3S00HgYKC6T2DSwOoYh7WcXOxbeaG
bFGQMYUG4A2Migy475TOYCAjIx8eqqj9mlbBAX39Losm1GHeDjfs97WWXBHOLvbbDcjbDdshSBWE
Impjr1UfwGu2KHzwl3suIFDSsZzBZy7Njip7IacBEr0OB9XRhts8JrFzFnsSyUJJkBVpb5tRwKiG
FdOhxpmgi1ojZe6CkG1SZ2CvH/DkUemR8Bc3b17q7UY/PuMXwMNtPwG/RA4LMM+BDEE+gDEu+4iB
j2EOSK4Jf4lRTh2ynyqDNt3dEK3BaF53MOtwmd0Qju8ygDuF7FhjhqyaDmtZX9M4D+fIJj51PlQq
2K9u9FAUJlrcRP/lu2XmH5FdndQkQDPGiyHDomYAFPicxdqp8MPhi6oOi4cCMNZ0ZxSSUO9NQmJK
8hb7QwAU1iOsR43xboowLaOCz3YeUqOgQ8PIJoFQtFDOPG1ESuWoKoi03/Wo0WdFZa54OMt2a62/
zPFDV9o+f/XEt20sTiWwnIXhKwzbVJphsYr9EDfHNEN2k0OsSIdT17h6ZY0U7VN1qMYsE2OJRGbI
e4roadMZ6/2qSsg5MBYEwZs6v9JKEJRxCSs/FDI++WVyyEawJcXnGDVPSw0JEy9cUtv7ES8DUpyJ
fatdNCe3rLdJWSDvDe5i790hRZPATD5VzTGK3iQb4d7z9g0BfUm6HIpp2kr6nwgfDoyTvY/DtCZC
VnhGaKSc5lQYjWdzKoCqHspTNDssYaHrZus5VqgMmh+a3c/oD24sOR2cJu1FjS3CGxZD5YWq4yUx
ZSht89zC3RULO64lPlsUHexnoowdiuc+NG3z3Lu00GPbX1D/Q3pwdsACTTxya3DAFbKDQt2k6Vtt
yr0RkKasaQwBuS1BfrRgrU4NVPWWNQDhqmW/ndJyCy5zawVQ5FhLG+xJzKne+rx2l+63IyjVlf5F
gdPr9EKGAsxjR1u67a6AM5UDH4B3w5uUHHDcbhWOxAqpox1t25jsvTR7bJPsggjklvpmOAFywG28
C4hvsoX44Q0I8ciFDXoPQE5NHwzxrSeSy45PqrAeDVDyyWifliH6TIjQVM8OjTmZN+oF0iNbHudN
EhldTvFJ8J1OC7xcxIKU9g2QJVhDPoGdem/G9HUZqgdH1O9xnXxziFPPPNYIuf/eow+tS05EM/eI
oeuR9sSPApDSVFqbnH+YsO/qpNmzmAaQLC9T+n1urId1MU5WNd5S5kDBdMtS9ZwE01dkJD9XohDJ
sXnt4mUrm1QDTSVZMuZTb7g3kIc6aXHbnazeecyRFIoxe+acPa/TcskTYyvJGGlqwBZB+hxZOAai
+GttGC9gqkPYly/Ef5I45h3tdGSPtBkjUB/ofb1hPFK/oNgaQyBJB66UZygpkf0wL+mlxaoTEaRT
V3Xo4IaJ2mXnDQjAbH4OdcwM4sQnxcbH3iOMsKvVubaCi8rMs/422OqUmN7Znfll3vzUzg72hB2q
e/RX5zR5J0AKBzisxxySZqK4LKaM7E1x4zjUH/t9mQATUA8t0zdnZEG74FQYvXtZz4DtSZeMjFNu
Mymp0fK5t2yNXjvbvlaBd6ka64wzYDNmPvlM0aUzIWM0MDfG6NCu35YoOMMTP6X2ePL9+mTG3HaO
v+tEv58Ljv2MxWJ/zYxvMyEuC+zSAp5Z5LLgX/QQnlQ38cNAVTY5/SZufiC5VfWDZ72Vy0hYGMHK
OyDtG0QmrvVikb6GVVUD3zfIJYo8DLJL5D3W0+cqHtqjkTyM468SvFWKBFRAsodL5swHdjuBzXP/
WHlvsGJQH+BqqJFE9D7Dpp7hvdq2OkHLiAuWAtOcEjNFI9+P8nuAU/J1ZRm9IRTtk9zvlCqwtpFH
s3hYwegeU7TglfTKbdX3xR3UMz6hCcqSymqeAwve7ioqUhBy+z6d5bsl7QQbbMhaAFKSmqvDemkk
kMpa5fVhcdVdV6B0ShbFKjgKrviX7hgjnIpKLrulN9qDKaLvLXXn3i342CwF0QxjimCRmPo9MS34
xIprbAvmIFZ7iX3ULwoOz37y8xfLmOCYrMGJ3K1TVebDPun8JYThwzVF9K8KfHtvlCJECN2c0SLJ
59Gc4z3jzquPA+02mOvNMLhZYpurJV/nX2XtPpSjWNi6FZ9598JsWJ1cH0bLXNkfwvOTk14oth2D
jYGcrjzF+7zmjbm3CbwCgAknb2Lgd8DYjpsIGvoppV84oRmD6R8x+zGizzWx2En6OL+nwK9YBS/g
ofMjZvl273Of74vc/5FqFxz5jGjaMhX2K+eUg1pl21sJ38vOI0W46B8JMn6rhACwm5I/6aQaT62q
ecNC/Yfb+jh+mvpYmlRRDFRfuqDbIOsrb71TodVwPlqUKw7t4IhzeovbEutaGjuH2ETqCN3QAXvM
SZzkhrPrMObsUlpow+3Aq0nKnNI378quQYuIucAmT/oEmasK0Yoau6KGOWQnhHIoVzpHb5xDCEL3
RkMCXjIV9lbgsvV9UjEGK86foph2xBY3MY3p3sLFG4p5avdGBaYvHzkoUtNindYWpLS3r3zZ/Jx0
wjoy8uS4zyjZmqrZow14zkbsUob6ZkUqCCdpAQUnQz4e0m9zhFBXDbIN48GRx3lm2Zm41yAByqho
k3JPPLgu1mBaFCLDiCs9uQZnfTsR21FkPOhlV2evCUaJwwCzZjdZXvrqd2tyItbWyUvKwCbnVPDh
77cNI/jOei9ZWidhkPI9y0SnJ8jOdOXw/VWUJXLounwIwJwibs3ukFV1x8J6SJrVeVq4FjeWr9Ba
O+lLq6ZvyzLGxylJuk0kLKW3s5JgVB0BudbXxfjIoLi1c1seo8X8FQXTcI7kPDOOaJkZqiff0e6q
uUXTW0zvNmz/o5vehki5N5BTAvZ9/iaTYkBlwQ8F6REUthi/y+IxUyv4Ahq/S2x6n7HGy6xL0l47
DzREzUViQ27cJpnx1eWZNrH5n82Ew6+SfPKNedi4Pr7APB+fglhw2cfTr8mcSewq0nibBa4Ks0w4
wMzRfMYpEY8yQoISITgqEzS5Y0u8bQ+0xl3590x2UJxSc7YBY0WUAYt6WxGDCauSaPMSCfckIuxx
ml/hS/UnmRinaSAMryqabzhLvYsNWW7HToS2p3KNK+nJ2TZwgN0LR5xJAOmQcfliRypvSIuYoGQV
e4x8GBHT/B13HcGVTfbhRWgsLHJR4whtajsG9sOiMmOv8im5QpKZz9bA0ijQqq7IILB8mnGZdzQ7
i62OLXbeCFMeCPvHmHTgdwdkYZ2r7LAYiX0wM+zxYC1/koiO5jWoeVr94jHpekJUON0TSBRbBPce
Vx0QdTsJY40OE7jPTo4bOuzQb1nj+dSQJhvWPDnFpl5jFc9qhkW8WsubJfyLEZRbcy4KEPasAXrH
v2LMzCMNMiOIrx0qkhgCgA4jPOqJe3VoA493I672iEmiY+pF3i4JTvBL47Z9qhQaakJSzkK4YV3P
3Cc9mubEJMhtAgePMRx82qgX8vEKHUN5+AjnqSZoAapYxuUN7NyXW3fu72YP02qeRcvLUvBBK+zg
F9OAOOxIZTwR2fe5uJF/ilrMjS6HyWkss69kotR3pDdc5xhanVWRWE9BTpoASK0lZm0GsuvOl3OH
csZH2tkkpKJUMXktpJTxafe+xAR2ofBAzLXCffZqrrFsbDblyPEW2ea0l0wTFm+JL5P+wRzZPZGm
yXIsSbgS3LcWfyyksenYjn56yfJ7BgUtcYOatyHiLxmSu7NRagtSjZWomvbtAKSRkNqCXL7pJrrk
VwuBHuUUEp+WnjqvQl+0ySGNif0007TeO4TD49Gt61PtRjfEbUy7GLjDlXbfIlnXZHgMJ5TS9iaS
ZrX1e/tqzMib6t48RW751UPxsJt86sYYSB1vcuTuOoAYe7OmErNW6DBGNt+8TH5HaFnuU7MEYZvN
F5tXt4EWhf57fnuQmL83hSi+UzwdZyHZhQwsKieRvEobmJxYbYP2tnPDqJ3IWahzyDDZ/AnSAS1M
960iknjTRrz6NBo50Qhj2dRCBfBlJ3Kciv5cdbBdIugcJGNODV2cf5cYDBFGUEpDVqgPleGAkZib
pvld1ubXZEmRwxCesYvNfD+0yD5NYV2sHh1EXYP6FnIBX8IkWACRU4V6HpVBfQRNi9eQ74KEjsq0
HoDopVt/LD9jGAtbnTI3WnB3fEYhEYTC7bREdxoqFWZ4lWtktHQowFzjJrL4no7FITe8TxbtYc5a
6bEty0NUg2hQvf/VtcQzBWP9xR/JHuiJetVq34Ptj9kXGH2M3ox7PtA3o56mvQAgR4EQtEy4viG1
+QGeM9rM9cQH3DG+Fta0Jy8YN1VSYjKujcfFRJ3v1qwpR3bYmvLzAVzlIcs85r1A804ZzKU1illp
NWTXsC3T/d7BbdE41yOvnpSXz5EEAyyFoMa6BTgYwe1R/orCg/5TW8e90aJ6tXgzx/IX3mJv1800
DB2oE+QaVNUdoRvVeWSmfU5RgKwoOg5uVL/I2soPEOt7V68Th+YCikeyMjXeYaRkh3KY0MIK/1op
eSJAOQLRMDi3aPHPVaqKbeXAc+zcPngJcpeULjqbhcUSkm67Ijy0ROcKHXPfu15CJbb6G+kqtOsT
SpplbcbzSHREWJXrY2P5JdhxI3jq6/5E8Mq6SxfG/unaVK+rxREE189hmr/vO4f1f0lqs+6kuXiD
L27+G97K++IlxboJ+t5/ZPXeb+FQjTtT63WZDVKCiaSnrDODe8PJ710vfpyFaFjaG/IkxUDl4BnY
0uvqyNCjP3XXCAbSKQmC+tHFYrXJY6F+Ji9d8r1spvmH/dn13KJzGbGmcJrvsEHsLdmv+WOVkg45
wRXdJwB8wF7v3LzoaKElk11cR+dxSN6tDE1OYhV2iGJPbGJyZtdqfhrdjFa3Ye8QDwGzKoYDPmkD
1iDYkl6haJjH3v66sq5nfcqkzrJmTJO5wcMLFIvZHbNED60V/b0EPV/c5SIt9rqRm1N+Q0dg3S4d
UNbZvfM25PZ0NAGhYk2vdobp/OIEwEBhwdyQyZNNZuojZV9/GPE4NWIwdzgsSLvi4M+9r6R7N6HV
0+o5rGU3DjtsmIJsffksxqgUCrXTT7pPrMwL8i9c8FTvmEbcY5tDVlOxvw1MTVVha3ukJ67Jw/EG
FAVmMH9N1K/eVQ3m0P6XFeMXQCXvL8o49xEJwHlPDHO79F8DTBlnZyL8og9McP3yBW894R2RBEJq
IOMWA5npXTcGoeWn3lYBkCE42gnNTJ28YZGnuEmYhoOmafu97JsUE94wnPqF7Dj8mRtbBrDGPPOj
MMW5wLDHA6VjOUhbdryi3C8F47W6QQnY5XyQs3zxmY/ZT6m9yhDAHx6lEUtT+ymlNZEKj4U0ty1s
GyoiccUrfQxfLMhXL3q0p7jZV1Szm96Vkl4ZY2Ssggu6hWPRIL0Us5pCX53TEltk4k7HYTTBiBR5
v1sE6v8AfeZ2sTvGlFTBXXoaFF0JpFw0G2oxDkmfLUDD5w+Ym004K0b6cZvPmwYrCy2y95TN9nhW
pflAqjtQK65tNj04BkuidVax7GbKhE05ONhiIutWNSyGYFe8247mGAY4Y0umnYGI30x8on5D0dO1
IEAyZl9d4eA9KAVaa+I+QpBa5jrMB7chBywW9vTQO8aD4nN+RBayU5Hp3NcC2KPr04hjDvSKHHHe
yOokjqoT/d3TtLTBJnFQO3B6ueeGb7qEg3OZSIQidiHuveIB5fBmyRLjPBXaIOtdhvn6O7uln5Kj
aTYDXJHiOHdef5RD7KJNh9UYeHQe9mvN87UDFX0mC3Q+LwPW7hjfI+6N+zYYzD3DbsaAHR5CItHQ
dZsFpNQhYfZb80Eb4omsZO1pUwY4Kp1PISV6gZIE2XJMR/5pB9VpLa/3DdTkgODa+OlCIA47b012
k/xwlmk9WkGCIsglNKmqPuspSi9LrhhQ5f7JHzLaPov4EdVqrotvXDGoGBfLbe+GmFvfl+lzjmsd
+ySqwpTZbbYMpzpxnuLCu0UBDQ7BuSHDcoJ08p5h3hKLWz+3QJfvUvojQwzYEuyGz34EOXoq/WK/
xDa9Stx6u7yyLCQiDJoAuGchACtme57oPSZqlQ7SiG6/HziAwgmr3PS+d83xWC849RT8a8sZfjp9
REiTkam9m5vxFSkH6MXqxGgz34GyBmN38lfvGesdE4ORDZO1rsR8RB8DPkAa6AELLdlNzerh/aJ6
RR3knxuDbKhFNj/8ou60ev7Vt1afBmNq7tXUo/caiCDL/dfcsTsSo0L8VYiHJeJXqF6sn1PnWDbu
MYDEsisGhvf5gDB6iYlJLHVTdGaK8Ua8e7Rztctm6os/fvjL//7+hf/+58R/fAGAJ7hghmz///ty
OGm/9CWusjYzL9k6je/zdfaCmu1m5V8A/fXb3z87+F0cwrdgmtYE4zsM0roT7ptf0UQYeH42f/9d
o8E4Zg2c0+//7UzOgiwdX0mDMm7+hHjz988nwmZDAWSQ7/ijF9vNQ5DoVJKpyB8aA8R/WVjBfaE/
l2vkORCsYTWWk1T3hTNm+7VPBxRtKfHpIqlIM5zbPT1AwmMgUfEFjPogumA47Rb7jmhzhkezNd/l
PhOF6d/ZO7Mkt7Ety07lTQBRaC66srT6YE+wdXfK5a4fmEvuQt9d9JhNDqBGkROrBUoRoQh79ezl
f5rJYOycpEgQuOecvdeeOkkUtsNUX6+ys0a7coPHAft330JerGzrFKI83o5GzOSuMgD2Av8gQEvg
BW5TeQqccdw6POYUYMnZ2nUZnoLINbfM8/DWBSzviJ/UjwKm4y4xsmFWjWc7QhXQjyt2SbCAlh/r
Imt3PaSbowyqcSdN6R6aMNd3kqbIgWwAa8dYZKKj6/g7kavtISmcaN+R23VIOpdEyGFID/jE5D63
s+Dg2DGtUDxLHqp+dZ8PleE5ZiP2BKmOXpCm7t5JBOu5Qgs9ok9KL3fd1FNUO/HUrK884iuD2a7Y
eck42gROYqaaUHrsRZAKL0nyad8J2/FMZtt71lvhoYYzse81bT4Ap8C5RCZhedMvSzLZIyOoQZUB
WzmkXWruJjo12AE4a074Rg9qEg87R8TJMeAsvHOQABxZfRc7G8r+MbDjdIcjhdWYEeMdNBJxDKXr
QDUKIEG5mclCJIuwLVbaNu5aiE8qFSVStuZkcorddlE4nhIlrLadEhonsoPAJ2XCOdVqEm0NmGrn
QbQs+6wpP9d6bm8cjXJZ8qMfndM0R/TYkZ95IseIxVKb6z8u3m/9835Vy34+krIALfz97q7R+aP7
XT8u3m/9p9f/fLofTw+YP/fuj/zzme+vVuu2Py7//kZ+eaU///LPV/vbbb+8xV/+X/eHt4owllM8
nrsSlvdYEdKFLM+IKYKb7V2nDS29/47KdJ+N1dplmKW0WHfQz4m6WmcmSBGNPMieNXEz4FEZaWC5
X5XyhINX65D2XyRH4t6KVln3XXOMq6HXm64ErM68jcTIjZKM5/F7g6CcHPe9yrAki9sNIeIr097a
TuJhk8cUHq9hNhwAVe2x0yM5LC6pyLfGHlz2KYJhhGuG8CT9UKrhwSzyUypVdKq0NYwl+oOu7vft
aO3D1t3kSkGIbOAFtU/N3zM7Ts7FoUcwnyrDTkXJihNh1dr6wY8HWEbVbRyd76YCj7s4dCjx4M4W
T8Rze21J1kBbArg1d3KbxqgTOxzhEWVE187WuyUU1y1yCox207EAN6XiidZr1xPKq99ZDwZoyL57
nz+GieLcypiSIMvQcBEGE0ZlRriJ6mziytn2Tvs4+R+1KrdMxUKysWIxbQwSCtr2aHYsutRolZLk
CVdiBdKMYQDn8Do7ziO80lSWZVMgVSLDHClCM2VLxnDvmlJtkilFxzsROZCsQvSGfUBw8uhsKwhT
rYbwCZVx0loLlDKLWc+BG2LT2OM2IMjGkTd/8hmVsEanXRzyEh11Dwa6S2yg5ywf0X3c1GzacSS8
NaLbaqyZxsnY1qH2EFcRcFacGimYwoSPvBNEDxD8pqvNY4D/Uiv8tQ1sVavUZTARoSGIWKC5JjgF
Ny6Mh5xOboLGtsbY0JhU6UjARn6BqASm38VA/+vb8L+Dj+Iv0T/finKk+x02P6A9f1z9P7ci499/
zH/z543/8Zdrp+ibhJfwvfmXj9p+FOe37KP++4P+8sy8+s93t3pr3v5yZX1X/z20H3J8/KjbtPld
KT8/8t+98x8f/46G0LAN41/Cll7bb2/Nf/1n/qt+8Ocf/a4ftH/j7IBRC3k/ij+Smv7QD7rqb0K1
DM1Bp2/eQ5z+yHAithzxoNBd5IWO0O46tt/1g+5v0A4ok9AZ/ExB//0D+MsX+ecX+6tgzpw1kb9G
OJnCpR+DhEe3LR1Ciz7f/4uQB6dwC7lWaEzbUeeiObI3BNfkLD/x2BCTE53rSUbbDu8/cYPwSmRU
Gyc1KqutjOWIVElt2IdZepcOh0NDivwUDAO7p95HJ7vkkDkldIJdkbjbqWk5q2Fz3CkNHZqikelO
sbL2WHB23jnEFB0LQ+HcmDVk77qAB/LR8g+9NDTc9LTmzRkkkTu9duhT1d2pUu0PdZJEe2F3kgky
KgKiOrJDDRhv39F6xywWdXupJa6ngpjb93YjaLawWOv9QPVUxbL3TNo6LygQ3TAcqTybnAFv6rLM
c+cT5ERunuew7vSKqXH3hUMWtJMyeJvkxHpD7dV9kQnWIDFH2snsggPltcTNas1OcvxcEpT3QS2B
d/QY+Q5qkCi7GsHJQSC7Y9YB1mhwWmT7CdPjzhxG4hLVCBE202nmhvmxV3Eg51PQHHvk2zu16odj
b/URuVKqfjTbwd8S2+AAXkwgP2a4kQuz1SEdZ9mpSKxxC65NnsJSabdTEA8nt/GrbWQ1+glUJbPM
lvIl6Dng0REKaC4rykYqanZOeVLSLk15Vklx3kiXxIZUK1lZono9D/EAGr9tnXPdBO1GTAZr0dqo
IP/X+aVxCiD7SdNg2SQr2C8SknWLLtjkViYuJk32tR8F/gVInImAok+uYSb1tQKR9SqjR0VADcas
SpU0r7zroEdDlINmFQgjP1Gqru63w+sQ+9JMAGPMD4u1jENyELrHYkzt59x6D1Bhv4Rto3mD2SP/
mx8VGJLun+xZ6feyfMGHPt9aDrV6qB1n4VAc9HMNYs/FxP3Sj81cTdiUFfdrdyDAP33YP/vTf3Lb
/dnLuephX3quiap2x+Gg+MWiHVz/UOipsbZDFa6GAXGwiyZIMCgR8OIPzbpgFOtX7UhFKMZTFF0R
chKFI/v4kqvBMy0MbW9TfFuWa51hCkaPcYQuHeOksZetnLBVEyXblbG+7bED0bwnXFnpZb0fGR1f
o9aCgIjWd412q1/0leNu6hQ4U1jZzrjsKsYBpe2akAFRi7Xso0uBhVRHfniwimw4KZ96wpzPWdN/
Fll+TUO+JkE+cjqZ7V6LIw2BvY6ujFmvN034GQvYBYsEoNCCCApkY4FqPJDzGS042rBvBcL0fGPa
xrVOZdBNuB+ikMzz0EoOSl5+7kSrHqEuOhurZD1rFnqDb74mnDfCzawxkrzonFYvdQL0wBk7sc0V
980vpMRxgUg5fQ/DMN9E/ZSi/ZRLlkLOxc5VJnVwuNZdNY3Y9mijl2b8rBOmueBESF4Aa+5rkRPG
4mZYP+cQBGkhUqhMpz4E/J92DDNs9E/GBHSivmJI7dYwUmGBJIpGdd1EB8ef4JiF7smQCCtMVUvW
zBhYSfjaE4m3yjGHEXCoNWsBloD+l12UCFamrlqLQQczF82e0irRVpmalmeThuUB4/vaxfleIvv2
43WdRts0a55hRchjp2BhGedLjlTKo1hohK6coGxEJycxuoOK9gZ1jbtPrZ7g9LokJk0rj+BZS7J2
aaFZrW+tYNcbEsYL8TSodEEfmf7RLdDuEQPEGqrVnVPUgfFb0FwxNm2HdXJMCADKqhF9HeLRUwH+
eO+I9kHHRX5WdeF74Mv292tjNHdGO/a0Nhqya9+0zYFm/6UKQMlmqvFFSY3kURPM+bGfuqt2HtoU
lsMU00EaV2cc9ouGLgk+Fog6zRTtVQf9nIT0ti0tNd5O2pyokej6aYqYCtUhsnaW0t/wCJs7rB/P
nKLyY6QTT28V1mzDD0n6mczPZm1sGGIV2w7J9goMbfQqGh1DsLD0C61h90EY2SfohtOWGXtBm8ng
ENoi7IizKX8ZZoSYM9VL0WrD3mC0xFq5vQVqbHx2nK+G5UJkze3XPvIhyeqjN2FrqaEvkoZe+avM
Rd5lCfritMnSdT4QX8xk/iFAcKhMIU7RaGBQRyvioFTYThGy1CvSzzovnoreq4Uf0a2erxdo/jI6
xVwM57vulzT2N+BtQ7nvWjM53jfCITK0UUt9i1v2CTfWRASYBF/ga7Pmim/wrCW4y8nozT0H+7ej
pcG1EB3QniFgkDZGgyAJywxot9A6PxBwg2VeNeqTaSr8yMTsKCgnEsyrKVvrSays/ClwvR7OzpOZ
Dq+hqdZvWguVeWqK4KK0Y3tm50qXURU3b5bdfqLhZT3Rqmpw9kFYut9umhUO3Uy+xgT+bH0lJvzQ
CobP00jbc/5D7J09SLRcBeU85I/jlH0vyUF4y2farjmZCK2sWj0F2CV+vJLTE9pbWtZNqqHYE3BH
ss38RFO/14TVfcmQo28Yqxm7Pgi7Z4aB+/v9RU60Sp2WNWKYrnwwHMLj7neEIfzkLkrFVc2kfexL
PGj3O+q2P7h9bH/KJhFBy8PAjjEjfUue7nenlgg3+K3kfuzs5tNowVKaPyNDKQnzYjTC+EStr65K
5Mv9v1Sm9FMNs9LIKMiiY5PPLOn5rbcqRndoBM/wOdodrUFzQ/5F8MUUP15JgQNOiRGEXgll4dab
2eP9lSzpSFxNjGaZ9faXoJ3gIs1PGI/1t3BK/8fD9O/VHyzIzX/pVH56y/+BcLH+x7Voivq//u+v
dcjPP/7dsez8hhHYUlViMdnc2a4/Hcukjv52T281HYqBH0TYn45lXfxGZfLTrTw7nHg3P+sQShTN
Vl3bgfhKMhaVzX8L+2qoPNWvhYiGoZp+GJXNXBGx/Rv2NVARrFUNCCWtJx4pV8LhNNjdYxyM5ZOR
VdVTxDloUfWp7ZGXaK009OLrO+PVNrRypcBVYYxEDGcnGBVXpUlCheV+HcKhJlnDRLgX9cTG+416
CBq5dXUUhhV02XLh+EXFeZiNBDO9B8DrLPKWA4gBHfsST0F9Ce08BdnXnRN6pMf7RlECapQ/rhoq
k4uoQ6Smkcx0cMv2tevUlNx0oAYxgqij3pZLxczFp9gnYXbMh1XJ1AkSCyHhCGv0Wc5A+rIJYCWA
bR4R2zbmCQjGwuDADgTQpZVfvVpq8RqPrZdU+IXqmmAypUGQg8480YvrrClCHRLG8l1RoGrB1kay
3Zh7+HYpVtcZ5WUFR38qGsT//s7xETFb5C0kjZsj+udM6vTwLgirx4hCsSdfgzEhWdYdvrPYQmy7
HdV2i9j30CrGG7pdA7j9wp+Y7eXoMpeTlT4NDRlhRQ9CUAVfEIVIgqcPlM7fSMZMObh+HjXtS1VG
7+QX5iu/0B6CwN3mDX2VbFRXrsISzq0KxKK2tiB2r6vfrHzcNInxSIBsuUoNDVnseWiVo+3qVIvf
UYfxxE0A2h+DQmjYnqFh1GFK7cYEkAPduWUxLRR7OqLxCRk9EZoF9cmJCJhvUus172c3ePLoorBc
QgA9JJOBWn/oV7zCxQ+ydlGO1lvJ4Huh1SkHbqhK2OAwVxBVUX5nJUqLeVQ2VQYiM+aQKmp30cU7
P4XLXwzKqiX5HS48RDYj/mJE4WPX0MYP0FyORNAkYbzvDCVb8x8dVkgJIyAQRkQslP1K7LkDEqM4
uwCmNqYWPXfxq0BbsjJKlSgevoJMhVcxMZgcCOOK3UPL4X5pVnwNqZMGSwM9VFJ+9ePYQKNlWAt+
LIyGiumxDyNi29svxEwvIr3axor/6nbCXfYS7UCObFeNOUH7NZ6m1MZCkVeL0KpOGMd8Isa7DLMh
8uvhezDi8W+tgdhP2OZRb2VYkSXz1/DBCGISTlyJ4Z1Zh+/Lq1tq2aqnA6mmZr7SB9mg7ke6odU3
i59D8oY05GCZ8HStkDVSGaAoghQDHyXHbFQ/9U7xTK6xvjAZISPAnN6h4cNrxwjR9JPcZ3YcrMxb
nDWzkoc9xuDHiUOJPqPvHhzXP6tF7mkAAgnSATmMqhV/XbGX/pw5CYV1YWYMPLr8YpcBE/X4sxaP
aHT0xMdAnvBtuMNeVlpKYYuuvTWPSq2/TF0ZbJnxf8q1xPN9tNJ+3X2g1ZHLyWHqK69FBcFUNO8l
ixWm4EjCxaDRh/VJnirV6bt0COoD6Nlewd58ce1o5PsHneuOhXGM0VIiYOk2aPFQCFbRdJRa/ZH6
mjjHNU/Q2tlrrIMUrBrWgjQM3K1ORbO0VDm91BQbK3WcK8iQjDnqkuI5qfAeZoGMTveroVvd3DP9
yPbTmDGL18w6PQyBDcJXIql1c8AsmXQ+g2WUpLnWPq3ICutJXecvfWYi6epTT1h5uWR9luHnG9zH
IcFOT9mmrmAVF16gTw8Ox51lOzdup4y0hm4Q7yAPgkMrwVQ6QZRd8NsFy1HrrneeImM8wKH3TcgP
836pBqi/6PL5bRkoWow+eKTgCR5rfQg2TjIMq/tt9w29OZMDaIjs18Dr4QgzWzk9UbMqAMWapzsy
Q2not7hAAsP5h8TYZnBKIHGdFXlVgGWkJOtkCShAO0chmKChTXDOFo1zGw0nZTFVpDt8wM6NVtKw
MeyxWd/vdRz/kwJneMlIu96BkhhvikkkaT2mq1CQMRcig1vnVtNu6bl12MeY1lVju7PzcvqOdnAz
+Eb9YiJMWDSTrM5BNFg7p5bT3hwreTJzPKoIHojZS+tq2xtj8OIW6rdON6yLFYzBJtKb2FNsCKnI
4AkkjjRn0yKhJDitjSntG1fdCZFWhwLf/IOKg2/ni3EZj8lXUMEcwsZmkFd6SjsOzwiXan5zk9Ze
EWwEj8P8PVrtY5bG7ePoaiSFmVa+pNHUkvvBHU0MozdBQb1Ps9zf1QNhY6id1YdAmst27MsLcXEJ
4w97hykJ9UCEgo6kCPdGkGt2jv1VmbY+h+zqlA9Wuq8QWedqbD8WkwObLnRvrVpB2MvnFL/wKS2A
t5GO7GnjRG50jHzf8Vv9ogh2tiLWrikizEs/RQnqFdd6SSLz6jr7IZLpSaVHuxrILSOJfVvLAIKi
bTk3p2/MFx0F2VJXg+ih8msEhGnEGqRObIKJkzngplPJr6A9YAbJqeibikQsgPL1514DFx/P/kga
j8L3r/RLlKsTRuSFS9RbILzOZln021J3si0yRwYsmTY+hMQFYQHqQ0RGslhT9hIcHRQ7PRbFcgxD
7dC6j4xHSLcMCalm4DFwgHLlhrYZljFT8EQFtZ5Hzq/wjIAEW7OWG6smOCjMC2NGxLerhrkJKrhM
Odw3egMyvrMfjMwWWzAM1aq3NUpw3QL3Ryt1FQsbZav06wWkeu3s20I7dwY/BFq+BiCLUvfKNGF/
7Mg6NPN5nJQ6Ylv61KTslDMLLR4WWTGaKJfNydNdMiuric8gBrsUpqaFV5s6fChZ+UGtooxF8u3r
g7noOQFdRGtu+ITlUeuUEn9IgAxVh+HBuBnaflNjnOkYcYX9s2TYI6fJOd43ae6PHei64WQRGugX
BfbYsu23YwGr3m0aEMRNCzsfCfReZVW301M6y9h6tllf+M/Edxx8ul1YYlT7jFP+xRKp9gx3JqYQ
2wMg7qDlcvZRYjUn5IxPXLdN45fN//c2o3K+oI73cSFg6aQnSY5wQsnLSYoPubDxKkfVe2dr+KaM
DOV/IKIXdTR24aSF31R9AFsFP/VqNZq17/vXOsyNdVKW+WuPdr4ZhvibkSQBp6EqvqITLw8Q7es1
xvQBSg59Nl1vXoAwn+iy90+aSiRk1mJTjcFUv4I5JHwqeG/INr+YSbOSMQcGMwvcJzVCyoOU00fI
ni172tpP7bzxS1ohY2AZkPxdZREY4bRT0NqxIBrwLzH0DqaoeBF6fO5DF2lQoD3qRoUIWmnyvZpY
9XXCclpYKB39MbduQYhsCu3JuvETB6Jab71EM1xYOOJTF9nh2nD4HeUDwvy6cYg8qQsPjCOpPame
PEwYMc96Nue9kz9Gvzv5TD/4NZe9fMor0dNSjD4rTjiLcqrxLWhfdMtIzkHiwPauwo2tZe6VVKn8
FidAbLvGjpcy6sPtxOISG5PZvOkj6kyt9D9j07e3laCxbiDQQ8LdY5ktLCBrUaBc2xrRPF+xdZAt
nJqcZUAU4HXpaXs+lyOGcUuauXe/SkwUVhVsrOf71aIipTtqi6eR1NWbi7Xdlqn+THepv7BCfxmc
FKxjNVmXYFIukAphWs86fwKKhpvYwAHWbg1J9xHNTDtWXETPbFgq5eTT1Um8Eqqbcax/wdNpftNN
JV72U1VeK8RpHs+E3WeW8Qo7nLZN3qORqY2bZWrlQzdkLHdanPt5UUQb7KI0YzM0J2qN1ywI1ODN
EdPKwAT1HlS0m9CudtA/BUeRfAarujTwwNGbKy3qsjUscP8YQMMfehOaQI+cBkLNotNt6hZfb5dp
WSl0icqHJiMhvgvgHgBMJfOzRJLc1DdZxcEDnp7lxBt+UnIleJoiknFHtJqoU1Y1qRlHadbnIrbT
pymNn0KkOojm85kFU2D5Gutd79N0ttNpnYRk1vajfItGQ9L/5Kxm1VtipK1rUJKXFMgMKoKSkO+Y
++ZVkijm4qA91IaK5bQrretYJcfST+O9BjdwKfnlYK+2xVOYpDWU0tH30kLBlq1MJVYeU1nnakG6
myFw+FYtPxotGdZhlftrpw79JwEL9JhU8s3WG/8J9r+CadjGaJLiPe4j/XMl5xiyrmCCQSMnL7vC
Kw2nRp2bCkrA0nqrWGbqQ+WlZdN/zXISt2QbfehV/SJSXXvVfJp2DHjHjVFXPS1uQz/qArOLQ1No
O5gW0Q49EZ2hwYGnTexpC08s3BViUD45AbRjvyu/5o1FHEfdOZdBpM2xCvifhIZffk0EUSc9APm4
JYLa1dcl3zQ+YCU6taYyIUsEtAWNZCJdxaXGDgRBxQETrVAZr0FtyVeSYMJNQvd9J33fWei12W66
wUa1P3s4kdIfegNmvBoyr4S5pG+lC2WilY2AOSyybTMBRxS1MsJ1Skn0HIAtWYV7EXpWnH3O5+Af
M3zwUrFZUODv8n5cpKX5RU1zg7ND4jxoIcbZvEFzr3GSGkPY3/1gF7c6ykcYAAQ1oaBimWN34hlc
bwdQLPSKLvxu0U3fu/V00gZ0vlHHAh9vCHEFcHdlBxrLGYgvDZya2GLiP8Jh7SJ/3hBKqZzykHSq
BLD+mvIw/AQE+pLwDV8a5bktp+KSGx3+yEJbOKq4aXUsMUm541GVsjwaAbrgXD+iDtPRatn68X7V
t3IvTKz+NHv+ekuHV6Zx+PZRvb5nGl960pqv7Aznrm1vNvPAZxT8qPFjtfCsoMyvBANny3TOM2N3
64Ik+9ZKWtM5BIPLmFj5oWlssYaHiDQl9yXOJ83B88xaTlVK4Pdxdwszjgpll56xUU8LeFnN1kgg
Yyp1+yl7bnMbMzjCrQuEAaMOunMthj2C2/4xoJpYlKVb7VrQA5cib5YMebaDM1ivePefgz5zt1ld
+R5I986XhACzdvqwLE8aYfZe++5VL028J5nVk+wW42FPkZ9WkGGvxbwxqZkge1TJpmz8AAml3Jug
XZBVd1O2gzvwYPuufMDQ3qvvFeLPE94eY+ViVVolBszTuDDclzYdXig8lA8ljBfQ/2E7MH3biZpj
hz6geQ7LsaWd4YRHOxPudZpEs0Az7rz5ofLVHvLoaVJs+GwgTe1MBfdSdspzUGTnsqibb8wnCMOw
4uSpo4raRa3dbqPGSI+zbGLRugEHAw0CNyaeKDncL9VGDYJXuusisOQ1hgmxcIizwbDpmBs0nRAi
MNfKLOo27mC0j4NW8wuUHQbFqYrAbLruY2ho+UawRD7U1oOap8FJSSed5Ixm3JlXyx7lw4R2xTWn
aeu0U7i1S0wSKtXJGfBGugx1xov4897JXXBvShS3D5WEFeSuJqR15wJqD6zw+aI69zWS0kjpxCgv
faWYD/eN0TV4/uDWbouorz1aYtlyimglKE7RP+T5RID11OZn22U5Z9iETEazFJvpk9gBAKLnFJDf
gbKuOriEPevk0Z1qU1JSMkImftDqCZqAGNBgxpvns2Al0ugr3L9yzbLEfAnjJF0knW5tOwAPNCUL
26tM+qTL+8VaimZpWJ/UrhwP940Jt33Xp+LWZ2n7rOCAN4o8vAahqazws1nLVBju1kW/vomnfvzS
lUfs0PC0tfCxKtvi3DvE7SGEf+2x8n0qmv7gRBlLdHAHciaLyNL3hjmBROvV50RJCbzUb5Ol2zOT
gqN/qHMmtHEjQyvbRrUOT2jksAOQWrdFgA/BAYdLF0RU8OVr+HgpHURUrHz5rJQWgkgfjknESIU2
bkBdYgoDc7AZCCGSMWYmO+y+UG++6dM4LnqHHbI4TqyhaSLk6GHT8kZy6s2CSYnGCwN9RXLLUm9y
8hOlweEl2JnsckPV0F4rIKEnTbjRfBuHmO6uRDdws6j2JJKWDKYt6hbW+EtSKXGPWvlatcoB06uu
Ld0SFnDuaLcE0qGVd7dZPDrozVMU+WtX4hQYmoRwoaLqt5qCXW9qMWDK2LN1RNIFuUlhgJYriCo4
DVV0Cn3MYvH4ueqIPYHac1H4UKF54Ghz2TtW/XMX2t8MfcCBoQsGd4F6MbXirfRH+Zn45XAfuw7O
5iqoP4eRWq+MQK3293uDocZpibBL0DFbZZFiPTUhCw2CcEPEscy0CJCePGFXA+FdzbRNSqdapniH
L24ZMh5nsZvP1zoFWEHJVDEfhbY3lAk3tnRuISUno3MMFAT4BTcTucnSYtEMAaFGIBjkxy7DS9XS
D9pgl6kwN6vjIiWhc9WafBiNMyo0ZbK3yfebs6Lk42pI6zUZUN1TXI4rMD/61eWLf6KHluN8FcFG
YO34n6S/f098BsvjX4rPbm9f3+pvf2HXGT/+5veZj/qb69iw60wdoytQWkYuv1NqxW9IvWzbsYWN
T4LEvz+0Z5rzG3WwA0jJVAE7/UV7Zv+mI3YEIMOoxhVzCuB/Q3tGpsPfeGiaZQqiCA0hYOk6KkK5
v4rPbJFrViMdfasQ20BzqiTsaV7YF/pQcP5oGVncb7xfv99zv3rfAHssvD+vtjihVhohSwsWb/f7
7o+/b6r5Of+8CuuI8M5uZ6uUG70e6quMBTZK5jFjLdf3zC5YzHn3TenTsadl1eGrqH7edr+UZz3i
5/tjokSQeBHhvypRWU/LBCc5bUPSkpCR5vm2cwZP18vKa1A3eVUrSk+tJRLcMqbqylvPVukGGqBZ
poCW4HyJwtuiP500XmsbDy3xP6I1KIFmmmndoPKddQMIy620tbxcqG8otKa9iKb0wWyaNbbr8tbC
Ou/RjPqY2h+RGRIXl3XuN/ylYGKprJRqyC5VXrBEjomV0LIi52g5wettr2Sgao9NO7FOoPO5xUni
PqQOPIcWVk1pttoaSo1ODgoJRwtjFO45JJvNApcu1Yxa2w8/QaB97DL/3cKcvtF7uZv8XHIyZS0M
gNbPlCdjHlqRuLECbfudPYBDb3VxsWjNqd201NwHU1O+cDoez/TvcZJ1Bjlp9laNlRDesBiWreV8
5Ga8LRVjnyhBTS8oW+N8hJnVgYnDXGTqM4iBKcCoK2v8WOGNMDMlGyf8BmayDdW30A1NRgysQjyz
VVvvfgmBTEuEMAkCgIF+v4f/gNixw0IuFPmVwG72tWEa3iZN+yDcpXkcswiEU4b34AQnS2f8kfVS
wEIrd/jTWZ/54RFa6WLSs5upNytF9zGtoiynwgMrNLK7E7bDzAVYxH5I8W71/pzynKjrD8QZ+LqT
s1Odu0bNFmpdnA0m7dgJlU2GTLhmiAhpDbDJkKUfAvUl+SX4HSPntUqDF6UFzaU65SWm7bfQB5ai
Sd3qSy2Vn7Myfrb87Gvlht+sDtz9GH+YbqYthxg9fNlGt1YPoZ2WbbOJ5p37voffL/34LaROTi3M
7+N+2z97yP02ERuz8buhylW6OVeGtd/hx4ZglyVjIux1CN1/3NbeHxP/8ZjEF81u6jpjZQJrq9XR
s8Js3CR1wcCFjCniA9ZKjQGXd629BpGPmZNKC2xrdLCjqF/1nPhJARKrqp7eusyle+3rOnYnzKjU
l8PCkqT75UkYrCo7ApKGpZeFp19vwBXhf8TPsdbGpDrrYG7QmB3vLQtHb49q1OZ4CuOPAiPcSvY2
IFvITUqZvQSa+QRb4D3Bn1xUKm30ipg4A9s3nd+PrOGNS9N5qmroZiL2N4ptfs34mswJmECnWccK
M0yGIayQwYnBHAu3Cu9rPsqdRaN9qc6/gynovdGNadSOGHBazQgxjQ4R3so+f7C3UUfhZnXoWNUY
SKJVddoSGcpDZLmaBzYxXtKh0B5CRhy0JmIzzh/i3moApLXpCmyec25Ig2JsXDPhhN/m9EtWMSQm
MTNmnpzMNCnpPmIkIoAsClmi5ZEBBE87T/6wZBqKsc7FCTT4vUcXPd3VcUR7Pjs9KixsFjocaIpm
R8MNF36ObXg00SWcxLFLCXQUVbdsLI5eSS5vlp3se1e9obzjLYX5l1hs5ZDMrEHxBNx6ZQIiJDa1
01e5O4DwDmL4EGU+eA0xPaskUZjjUkt7hsJs1CzibK3OBRJj/G61yGleLAwmCgeUUM7CcHwJpi+O
zolC/hywj7s8zeLz4uc+668s9g9QxZeentaQA5cRK/zOIcY68eaE1qPSJY+R+lXJioPRmF4NDKFV
GbMbBSlsI6EywM4lfK2yZl6lADfX1mmtfEkC8zF1W3gHHKcUyBsKA2WdJ+hARkUME9D3lgcU56y3
5JUe02qMYKRkhHBBEX5XK4Az84l9XZLkuGXR0C919j0iRPjcS5kN61aHR4c1rXjou5g5d+23tEfM
D584ag98ivtADCdkgvlqkKJO1LpxN/aZdcm/9+beABVEDh/KUSMmu6AZxm9E773jInl2kUfhIkSM
N1bAo/v+/7F3HsuRI1kW/Zfeow3KIRa9CYTWZFAlNzAmyQQcWquvn4PImqnqMps2m/1sYEFEUCPg
/t6799wbK48X0PY/E89o+5jKEYCluT2HgU2OD/Ay7NelY1ClIDC8OkFmXDtNyxeNKSCKINUgHmWj
T5O2qHXj0Q4lwHXshol2EMWpSoJPrXdNEuJT4UUMzWfQDbmkIWI6KGLAQUMDOKMI3qyyedOcwpw7
6/spCY4t0J+h/vRBuYMFPKRwuHJhQnMfcQGH3C90sYdMgDHFfhUym9Awdj/AAfLVBoeM9qLqiDgD
7D1fYGtoSYRulQVZWpbznLo9jPag29nKbaQW6od6g7ljT6ZEfqSf503V2C+iADxBruJcV10fkN0s
wHOg0TsRf4585M3vM4LvxmiZwBI3rOaDUFmcRU62dlMEJDUw1CUALDom0UPTD9MiSrtVp8llHVQP
IVoSDXaohVyE5kp3NW2pEfLVbHgHf/s6RIIKeeNpsOIXn5TJXZi7hHpG5hLr+A9J2jj93nn9rD1G
hqj1ST/qGPZ6jfGiEQWJk+W9QmupQ0ogAyuG1FfLx6CanqcxMBkOZw9uMrMQ++pHU6AF9FtjV+Ou
hR5U3BqnvSqDO4cKBVeYT58GsXGyAhdoj7u0t17pisfKss+JzYir14K4zETF2S+z1oT6Clgjge/Z
gjWpInHxoVKuhd6fgQnydIaso5eImuNk1j0PHn+tGKoh257GcbZ6PiBNzTJP1wrm1uk8CkGOh0vI
KbxMj3cYdnxo6xXJv+OsDQh8Uu24zepAVMbqa4SL72Uhbb7R3OWDenaKa9zqj1gPgkVnKSiBNNqX
hiR1QNADtxEF9FHChUt6it8QWRlMxDmh81bGLFx2PmhDxiiAsbSs9IrsQ4mtraL23Rr9wZsMAC4Z
JSMd355WRmOFS22klMwqC52IjD1fM4J979YICUWzKIfkHDVQqMj6XCUD06L4ynieLHZyI2kX01Fo
ELCE7HOtOjiCR69Q6dMWQPvx7Pe5tgehv8yd0eRfQ0E8DSx+OrLqInZPVkbGYpN826lOwEqff9xF
rDYu0XWp2w+oXegcFtMVPUIZ6HLrT3NjHrcGCpg8Er8sHcYLd29ma9HVKk11aaYC1RBqBroUJCb7
oozJD9DUbbLq4Sc9D+xb6iGur5VB+q85rOtaGxc+Zkgc9UdUqJ7rdK1HCrKxKQLuXkoL+WgQKFPc
5smCSb8fIj1d1R0jQjZtDm13fA20jIKbpG22aKKg/wzYfjYM/37Fmv+WVNm1IPlpaZEWCOu/pIcq
U9TUaeQZQ/ZhN/IF+AKxqlrBkFOjXTJmyK2zNqRYaOyOpiYCj0LNGU5Z+o3uwDsND5YWW3gaiRG4
xhl9BOxi591AEFWEPjslKIWMdxFuvz3BoJe6CND3FtqpToZraOntq2nVqwryyHGETjJnLBkoETI0
zJN/NNRUORLn3JPIDJ9bM8z00llNTMdZUbkoG6tbOBbBsoPKny9NdBUKU1XsBmt6CbQCSoQpvke/
RgzR0o5ydoUJoSDrQnWRCvfkG4ZBvNjwmdrFSyOdne1wRVhN0a1zvc/W2OjDRaVFb21kenggrcy/
hDRSrLY19qXprPuU5hEyj3JJ29xiFQBmkCP2Yp4cnEXaba3G32p5BPpRqr/syn0pYwwXUwi4zR/i
n1IhFwgsk7JWA1Kc82ZlFrXrlbZLYKnV7WBJNwTHyvfSV9MluFSV6aYWe0Y2+Ci/n/sm6Bd49Ned
0TpL32QPJ/O96vsQyQoHA0IKmrxe+cYwrHwrmGNV+8/OFkTzIROnrUt5A+xihGI8kkOxH3Qo1QBd
Ck8jvHMdxPr3xPvqqthMu43S3YWmeQvqrRk6Bupt/1P1I7zxtX4NJvESY8baj0RTap5lkBgVB6m/
y8L0kAD4WY6DLJ8b922Eq8a7YoRjmGYqu3cIy0q2dMm6QuWHSyKkSJtTDLgvrpmQyQHbaWWYP4Oc
C5XoMc9OELozJwgr/Smcxu9Y6V6nDpIcncmNgkiqcdOtklfrEd6tS8RSFlV0XA1t02t2Csk2ATyj
Ua91Jet92pQpy00Ye70Tir2FZJ6QqVosSCV3jhNCdl8J12AO67MSS+3kq4/24Lgn3oMRybgDV1pA
eB8+Kg2NHaRz2RAk6luOseDfldjh+Mu0ik+UGB3vgkFehJqzqcrLDarNcMlgIV6FZhMC8fugj+5s
G7Z9XpwqyC6agrCUvCzeiq4913T+v2goXhWntV5nQM6cWg5RtMJE5bNMrWDPZK/1UN3uLyUE8lBq
qfOmIsJc2o4/nvQaG7feAv/C4JG+xG30gwaL/4VfetvISflBbQHspmrrMxHQ/r5lyrCO8cLpod9u
yyGLX3CI/zh1SjK81rBDvQDmljT0cSWjwD7Uen91JxMRHRiKQxsnT0Ia097AbasnSeMlPkGWAmQT
gRGMZ/v2KsNqM7Sasir8mJYFwpKdJq0nGr39oejInsocAkUiAPbLoWbc6gztatLkk+PLCxsjbrR2
s+2LpjzVxbArlISLFvifC9ADMieSRKf41ZfBawDO5pTaM9/fzfcz+pGrdamq4RVt+YsB0CiT8iag
jqFOASoZ5l4fkCWt4Br0Uz0h40X/0DoMbV29bSJ5qVCWEgTzwQbr02RbHUgCXoV1TQMyDYFEDatS
H9NVTHBHTlZ53x+nT9i6Pylh/UXQWpWHDmBeyvttHZqMxf3O69TxWmTGbXBlQiiH/ZVAfUmL6iaI
rAPHcpYa2e258mRN6qGYWhJMyoYhRlL+KvNMrsnmSzxoDGsqXB2Q6Iy3w4SvwVyoIq1fBcW3JSxK
9m5Fbxp30AnpYHANRcaEk0VRsbIHcvYEIyPlS/crr0a919BySKs28uw6f8nDujmEyXVQZ1iQkpqL
KGw6Els70LvTcyK/VRx1axXwb5yEtzGb8acIrpfC1fttaLvkEXWdYAyTEpxHyWLb5tESmJg0lDW5
VUHYbrtF5AQn0Tdr0613dZR+6AZDbcZaP5NM91SQ0YtJpO+2Hj/ppVUugJ++02TP0esD7asMZw+G
rciZf46jvgGc96YLYS4zR9nzm+DyMH5NSfMkpXEYrHT0epjShhZflSD4Bd8dlzbOQKtloCR7lJLj
W2Ja3K6InFo4jUp4kDMQa5aq2zxiB9sYk3hQIeoPsapd7qOcLhxC3IKIBKP5rqWElrlvtOybmDvY
emyDUMayKeZ39mKNm3BVZLbX+yMmiso8GtObQaLxaegMYiIVAVkcQlffSlSq2J7eO5eyx6ryn6Hm
fJG+CBbHfq/yNMYPSMGN2az0ahA0C9tZBcjKsXS04Sk0ylvEnDRoxYbkiGPYP+YOcwAglP4mV2Ez
RW64sUiJQIXu6yuQxB1k5/Kxy/J25aCi/h0c8YfF+d98u/9jrv5/A/a//mFohg7j/38Pcblheaw+
/mp7+ONT/miBa6rzTxNiB1EBBBZgbqDP/d+2B038k5YzjU/eSrxCpfn8h+3B0P9JeJuru7aGyZE1
np+hzqGI/esfuvVPnZ+JkAEa6kIVjvV/aoH/zfTAfk8Y+Cc0mu1zWsnsDv+r+xp9OwJSqZTHN12G
4SUJobq0PjwZJ+qds0GpXYJ3Ojha+sBPGp/tME9RfSfZs6GpAzIrc/N/Df5QiSfB9EEyjaZrjkOP
/t9/pihFMhPUYUnBJ/tVqLQkJbaBfALVCTshz180tQnPYMHkCtXAVQ3IYwynd5vw59ceXfVWSSv4
GKjTXvsiXKBP1/c+KwjeaDgj5LPAFpXmDm54x8YPW1jOLjVi3uA5KVO3JnA0RqXW8ER2GMw8TFw0
BcWGWbX5Noxq6MHSsI42PbdjG6ukW8s4P7UEymGGRNRtmwRROKm8KVD/wso4VCLErOA+kjwlT92g
KZuWuRrp3TK/KXkPRWdWGOlCOyLTio+hXcdbpfbrja+C/grZVOANdM0Dsxd17xSMDEy3JBMAk+nK
LyhedAf/xBAQoDMWJUl0kV4uQwXTlhKL09QS9JbHLll8PrzS2Gp/Cld5jqd2m2qmdutKRBL5gGue
3mW4F4oLI5V+mJO0sRfoWf8+4vVbuENjXOnQpOdRRMHvJ+q5nFWLrLqao78y9L4+Gjiwzr5anOMU
6bI1Vb/waPq7+32XEt1eln04riJHWf7lXffH/emvHIG/BW/M1wxNb5AE81TJsuy/DXIiUmwLrZD5
UVR2tPMVOQc7N7o31FB2AzGHQOg7GBvp6j9/X+1vbyC8SxZqgfmC1fAOmdY8YfoLvoD899YoW4l+
opEfzD/ji0Jiqh+QWzdoTnYbBAqCDNcLQQ/sPFW4KMQUFJuE7lZmyPaXXTRP6qTt/vPPNRuj/s3N
RCaUis9HEAGl29wx/v4mKhQ3aONBHIIhvU1VM0/46fqYkCKYUnXaqoiaYe/bkU39WGrIAUPt2Efi
W0aDu45C0kDGpikXKjQqzAocnG5TB0X3JWPeAnZuUvKKSjvUtRvBrc36LfoL3OvB9PyffxVjzpDK
yYbIs93Xv/4h+BOTYOWqDs4xblL23+8HMzoiy2Su0SRVsdCDHsWD3D5Juz24ukg96BHKiVECXtZ2
+NWRyrJJYDz7PjXBTMjTG6YDoyTVIkQZKaaRhoWRcG8wYUakDvhPhj0m8RLrWhHFTpkBoOqI9HyY
HYzS7dlT9zTr1U49yUb5/M+/nubo88X5b78gA0jXFA63PC4kS/zNedYkuBVaUbcHLagA32U+DHqB
dLVp6Js1QWivjB6tpEkAr072QDI9jRDUF2n8NFhEV9S2DzAoTl81bKbkYTfastW7904TytVsf/VJ
eg11uiUVCv+Vouiq19oFYGe/fa7ydlqUbrIdgaOte7sZd6KnE9E1YXyRTV1fSnViH+hPxrss2Fg1
oRleiX7szo2TMLUopPludgK5s1sHD7GRT6fKxD53f0IE9ueoV8GjO1jGkaLS+H0eheyLiz/6ZsPu
O/Q42ZeG2pvvgetc2UJGT4Ec0fb4PnS2+3ceHf7TYfos5/yT0k648XNnho4evYYBtO/CjM7UWKgh
2ulrQsDyRsx8Pk9DSbvNbQMZZPZrwMft9W6f7YMSwBViNIOJzIRBK8hfw1p9xjUfe8Dz+GY1rE/0
IrgPRP4ZdRCuEzP92XVSYbAnrM4bkoY6mBfYYfZshfqly0dtDsBxWE9XRTCiTOhVVN9O/yo1UVEf
uv3Rd6xwJSqJ6zWdHKjO8DOnENDx3A5qd66e6jtflqhO0mCbBpq7B811aVH0bsoMe5MLjY2pUPqj
cbGPQewm3qhWiYOsKFBBD/NGeZn8qDxNevdT79RsG6n+tsmVaeUA7FhrbZpvxhgssdKFXicMdIuQ
teN1qpGPrNs2kSmtsfTRvbF+OksnbymeZ4i5Xrr6Ih9YfNKMbJgAZsuSxQ/4ghK/GjJ7DjSj2En7
nPRMh4o8flc7Ro3WM9UdysIR8iTJMdGFWWdwdqMfhCOMuBGCnxTXzBsbgQiqF3CGKnruYT/Gp4Am
wGKoYYbEHYJfTa5HBQJDGiWPMTtwn/mC18zK2xQfWhL10xopzbPLL/fa1kqwt5iVmXbFZS7Vp6Ym
C6hFeI2cN0DPmqfRqskwuGlJ7SlsxJbg1N+1mXNqpFmwbAMI20IrfyqB+KEBOZ7Jz9jLMIV7zEaN
h6Kk8pyGT5e03YXd5cohD1Jj7/cMq2MAD5e+tq1FL2ykh1r6rAZ4JUO7jK/QC/gbOj3ujjByvcmv
iAtCf2VNRrNjuziuugC5l5oAKWcLs0IIy8Sde9UeAqi2ZSiTnACriLU6NdZFnUo8qC3GgWnuOCN9
1Ymgz4NdVE4zojjPxUTXxIxm7kJ0RBG8ygorhPWFHm/oDpUCen3U+vVUxiCyxBSVS4s0mkY/TlYs
jsnYhDTFhqdal0W5bKmOYAdnzTJviEYImkm9CUZFY/rtB1X1iwCqIeHd5KQO5ZFRqRdYJ+qF1sg1
Sppy7/QrRDvqRc9aj4SE8Mj8hUF+utWQ7QCsqNqtVmK+nI0IuzBKfsQa77aFCz+MdCima9pg6Be3
Vpuz7f8cQ9s+a2PinAe7+qlUPbzOsnNpmztfrKjOlmJWnJUmtc5qkwDSbEBoMWptcLwsXEHrt2qQ
p94PgQaq2+iiQ2kXzvF+qP/nUd6U9ULSOlrTqnWOQtQKfifS4EET09QDiBB7cZv3gE+tX7qcoWug
+45Fj32qCMF6adlWmP10FGGsHrtppBvAQiB3uZofUlRcx/vBoexcWJxbg2JDzRB3Finj1oTuq6jl
WWuK0UtskPBh2ieXiBAjQg15KxbpkSCB+oTBlu6YryjIYw1l31sMisq0jld62BEYej95P2gm2IWR
sNf7+Ym+Iy69QzUo/aG36nER1AYU47umcD5gnMDgxCVcZ4vfj4WZcoZuLKrD+RWOTSRu6lgbpy9e
gopcmjisci8RJkBOWNc3VqhVrHYtPIlh1tK2Q3lkEFs2SAoVWkYy8zAjlV6rWOXR9OtnF/fMb0vO
3ZfTRI22LZT6VoIEOtTZeGBTplwKFGKXQuT0RXQCwIpkSFYwaCqY++a5dCrWfIap/JuN7sSAL7gy
NQ+u7YCDboLTStGOq2hMnmvZnXIjj49qW5KCRhN7EfS9f8lHIsLgtkDDbXBrK2manBg0JwT41OZa
lMbSsEN3D50Y/5bs6ZZPprEmmo54VhaC0xN59MbJnOUyUS1RHfjORIQZzLZAtZRTRWzRORLchLGj
mqvM5e4sB8aL9yeK+dn7IRglAo5qbkgV+oHO7aqFy2HOyDuEAAPfsrOz8UTowlDqp9+HLNT2Dm2I
i0rgkZErJFyELVpPtK+n2u8CT/ZqsLe1frpYnT3xqwbJBqkUMFjAucfCPSRO+I7KmQ4c8ppVq5nv
IDu1dXZQvs2gecNSXO4t7UYCTbBMaZGmDupTQ/tS1eqb6ZKymktYRHzh+6S0aGQdAjuGMj3gOqUn
4itqhX+CXIFFgv7THRN2N/O530/D6a0WhXCxIpfNQCiLK0FFqoiffz/soSknXN09uQyd9Xl/uu+m
/o+n2/vDoLRwfM4HBsdoU0orW9h3WZS0G8RRBONk+26WWgl9skkRjV91AsVjnJXAJ4uUcLrfD+8f
3w9+nPrr2h6PjkvEHTpcgJVNpymjl4f9kzZE0TpDcxlUcbtp5y/v3GVa3SxaGebD/eT9cD93f5TV
abhn1CctEzpxVnb7+6M8mE2GlVQDNLnJqwJxY//7oLp/PLr/xfIioNqpGnz2ZTPtE2GPtPbj6fch
FgoTs2EgosKIs4VA476jmS4fmvmA2q71nKZEqGn7GaZXc4xXZSacpar44YM70qJP9RKAVozwSZbs
TcxhshEOu9a1ijtx7OW4b1KGM2SZN+uiyO1rdT/QZeN2Z57/fD2zzmShN1GNhp5Pvz+hhyQDlFlY
ru6fdX+iAMCzJZxjXGhSMw6IAa8+MZtQrPXwBH9ll2acUiIHG6kN/BCBdXe5vyL0K/dqGu17GIcT
f8r//sy0BeHPFPNkjPSHUSAED0Jxgger7NWV7rCg3c/12hA8KE5WbO0y1xf3D+8HMhSGgxHlt/tn
3V/rM9i9jCEy9/mT/vLSfFxmRdqew1ReHTW3wCG1Jg5W+tnM790tchfzGs7nxoyAzDSYEF+YCQtT
F/FDEwnw4/6SP19nyQNJcMrl/oUwR/VM6yscQrVzMawBqpPQf3+T+wuIPzW9Op/A8w7CvN6/jCoK
Z0MiLUTszOE7TSHNUPj/8aqTWEVVBQNCImJxNRVU6pM/79b53Gg+pdTI39MR8v393P1QNBaN4Qnz
9Z/naJYkRxJHT6Ok4h/KgZQDTT4UdkynvFghrYmwXitLKy0kwnq0u5Y13qJYnY0aocHsmFPtWBUQ
DxpjiY9yDr/Ur/cno5FqkQUN3dl87n5wjbHmn/3XM0rJ6wOyVoHw6bs/X5rNsa5pQUC9O7/k/gT2
OWOPsOf1z+9+Pz8QCRRXtrz8ed4duRajxCi291eM84+QogxZt5ZCIVXY5RX6aOYInyWJQ+UoC2RN
JLJMDryvoBdXLbfFVW0ZXeXWWG7u54z5HFK2YU4snLz7ufsBCER+qHsPR9rDn5dXpIjkbJkUJfJA
DDkKgrK14S4RVojAlGhwJXgerCg6DFPcLRKIEovWrvQFDv9NAzrx2pQ3M5xuVUO2yQRCqZ+Mj7qJ
lWs5H7JqQKui+wz3I+EzQOecmvcpVQUBIvSFkA7UkN1Ow9DBUOMlv8+RSlGyDf3jo0jRHmo3PvS6
qW+SRgtZttF04VOezhNqf3C6zD06djqdC5m2DuRLGJZs+Sz3ywzDrWRdXwAA35qK9sMAe1bJJ3MI
zvhDGJTLsyzgYMM0xzOR3hiOuIV80G1lE6fNQ+NHjJxPpWz3iiDVt6+oemXMfFCvIbdkzuwunS0W
zGGjiy4yJL+JshZx/GKOg46sRSQQUjrSZTSxyJncOVHzq46Cs4xAsLpGv6iFX6JakLgJ4ng1ZcZp
slXQKYx+Q+VmA7Ecb8E4lgvuVSbkVAipDBiY1kCVSIrihXwbC6FltcQj8tRozcEK4Z3b9seg7PEJ
b8bgikjigEW7W4+wlRdGpOx91O60C2uGD7374Ov5Ej/oD2Og/MrY+TEsbx5NvMeKTsY1LltuNIla
zWPzcVGrKVrdwTgGMCv2rhohvFBUCSZEvAiF8IeKC2zh+pOzcNl/keOUuBAL67WlVT87JTjRuuuJ
UUZWFEHSfhsb9+Aqkf7DiOKH6jkbqJ+IZ/S4teVUpCJmnpzgsm60E8JHxwP7sHd9xi8zgGsk+60Y
4qtTWCujbndR21xjIm5EJz6LvPukQPLy1NlG6c1W86/KsZ+KdNq7XQWrbONDAdi4lUkXK64+6sp2
1mVb4cXrkJboDKdHi1AoB1CdW3z0TTQd8MNefE27mRoDMrrspIXWabkIEK0sUiOlgJdUu661ZtC9
zKb2NfMJMaQaD2L/5sQlX0nf2dgSF7LXbkC4X3V/uGlT90YL9WXENLZgEX32ASnYlCrrPFzl0v0u
avNBL8srspAfTjvEF1xGdYeN3CEf0mP6N67gO59p5AqHVJMOz7pCNIxnlCpgv1rFIGmy0FooCj50
jOqt2bM7gMPoOX3WfEG2ZOSodv2BZhL0oESp9i38cE9VjG4j6Lyu2k6pCPmNy9VUU1H2dnUICMqB
NFR8DWkkNoNRQUUjUIUvZPTbtLsGjTHcKrUj8Kv/7s1R3QRlO5FSqp8sw3Y2oznF6y5tnnADvZYk
oH26QfZZ2FW0jPXO3RCyTqroDErBrIXDk2BfthGUQmFsLpXcnQ4dIgklo4ZAZ7MGioKXMIphiED2
qgfJALDSrwoZsS+9Sy4uDIJbqSQMfLEQ0at8dtw2fdLw+0TRNS4m96sd2h9NP/avKdpn5sPpk1/q
YmVmjvPAm97cDcF01iNg90Wf/Ih0M1vbUcjo1qyutda0hwhNy0FL4keilYgOmBza7VmOtCSMuw9L
dCcNt4npWG9QqF/7tvlGAv/mmGr+jBxrVzndqyyUcks1jgK2mrgnJf20CylcKQ+zcWeElXMBCDnf
NpAGWXIVNIN7YnTbb6VpEunwQ1fj/qA0db6kDwwbhALhhem2p4GKiopABmjSPdulZ4C6z3pEcka2
l5NjILWJLJuXTX9lWrn2pDcsF12VvTbaVJ1ID2kXScdgUrMRwfCLdrsJEalnGJP6HD53gugxLVKb
y5AZ6WmAl61b03C6HyrLPAyAYmN/SPYuTuhbqVEkhk5ZfCDV0M+026hEJ+HuUHURcT1NhyyO0EKO
MHRjQY/B7hTg+w55ynoXbDOABifElruirtt9b3fuaZxayIL3JyKmlys4UtiH5teF0Ij2RStIJarS
K/YA86i66LicpN+YXWp8CqckiUUomqeCLMWolCHMbALARC53qiirmm3TcZ9P8UawPYnMxykcin0f
0b60e2Sg6ji8F1mrrxx3KC/xgKhJjMjfVaV6UDWl8OxeXRtWkR46+Pfggidzm4EKNIXSQyqQYPdD
+/dHCGXPBFn4NFomhsACV5Lh0KHogDogrg2/bWNGB9q/yrG8xbrtoPkkw1ZXhHVhqX6OZFbt7x9l
OSYBTO7O0tar4hS0wt8VjioTTw0JeDVHVB/WUB1jjSZZ2HVIoV3hGXTx11FFa88Ay7EqJFtm1Yke
jflQQ7CCBTBecr+PHk29NI99Jh983934hua/0ODwPRRrWEdrybLJndfzI+n8FOnPOvXjj0gkyLKI
GvfhLJ3D0JTL1g/Ct0Emb9Ls3F9+vlQR+f2aeuMrTep0ocgkv9bh0KCQoW+FhWe8dS5aJindlUEZ
usCRb+4Dc9ggO8HdxRV+tMq2ZfPkEvHaiHSv1WKbUhWc9QZHdNHq40bP/II1vCo/ml48WhUgmk6H
2QQeYDzThGJrP5jXKY32LgtPy5DQ7vbgRTH+dsXkVQiQSamCkUN098wxRV4KEUmsKqPJjhbhc32I
ic+muYuUu+K2rwYnAh5wQasW0iw7T16bHmdsX1MiK85hkNTHDq0d7q7WLeyF12SKv1d71A5Now4X
RqhfSuh3h3aahy6oGQ7oODMqvEF9kg4oTBb4ZaeF7WuHvxbmFlGdY+GcYlyxS8spir0oExthNnGG
x85O+8+JsLfFUNblSZ+6r6TITUp/Y3wZbHgcY/1KmjGWOC0oPhpyP4O0Q7Ipe/MRieFI4nZ1pp4y
joAx3fOI10EUvutlXaBRFqObTNKo2g6VTW1Rxs65Q4a5zXL2tXmJtXmcdIcactS1hVHDpaumsdhY
aUdfpORG4jplujcGHzO0DcygDoL0YEbussk745oaUr2VhT16ClrdBQNnfjAlz45Gqxyg8pRHTTOD
o14Pb0iSkaPZir2r0yLeYd80f2TSTLaDbYTnrKN6t8eTEdBH6oDLXW1xQxqqHQzACuuuw+6i6JSv
ca2jTI5IWM1AX6/TANQc2Rz2Le/oqvXbQPaoZCt6s3queSS82Y8Gva096Rnr2ADHFVChvTkdvVSS
Kdmi4Sidhqjcmy3hR0nREiQaE+GOvDz5JpesOWhxnq+qlEwdYwopBDpFRZJfHu2ont6SpHeXFJRO
fC4Lke5Aaf2qKmR8GpThRxiHxnk0YUM1bLUntQ92Mb7sOHbSF1Q0+6FDL0XUEfF1ef1cDIqxTFrI
ytCEjvow6SezQdumT2b/SJvGSxLtQlNMPIS0Z+ih129SGeVTVyrySYH1JsMpfTAiLu0wS9husr+/
aPLQWJSXQWSyE0wGcydBzR06hXVMg0z2OGqEViUtg7LGHB4iM3gUjKzO1Wju07EOboGFkRWQ7ReZ
qu23OVLyxOUL8TH9o4ycdlMC20hHO1hVtEUeuLM6iwjxr2Kzdg+x+2HI77wousfc5zOS0X+n/vsk
Wkq5In19Eb6j/8zqHsOzol01OmpPeWTtY2m4aMbqvVlMS7BQ5bffWh+wyORLm+u1J2KVPkdaPVZp
WXgWsuN3KWGAy3TlBOn4aAfsTNUMQXof8c70FcGiTEF+IvCXsGs7SRmTWc9RPBYfmmqvc5Tueaxb
b4E79us6KgD19vHwHJHf1Uiqp7F4VxpIeghUMQFUgiFVZaUbIW3iMDTV3RSaYSxMRbQ++qQMA9GQ
wWX1WWM19UU14x8Erll4srL6UvVbhRuc55pDRLITF41ih8+BrjzmooxWYHCxvo2Ug/X9ECbJeZuF
zLsRZAivt9uBTOcUabI/UeuntHhQAJ7ljO6eFD9d5yKuQB1Gw0axwM77wN5CmoWAlUzjQBYo+bJZ
pWzdZqqZuqJ2rhOUBH0nTkrGZMIw5v1oRRTMop6qAm24Pz0Dqd4bccCrjY+K5eOsJlV9hvi6wbKM
Ad52FDxA6NYdG8CKLkoTlNSgvDeN9igkSBEbp9syytyOoCr5neSWuJk07m70IzdBZOzhdowPtK94
L6hlvo0tA31pOFj7VJokBKX+SRYZBmy1vwGReOMvA6DE5J5P+0oW4VcdGeVBdePyYM9urxyBw7LN
+WdJpU/W7LvDc134W/A21WNZDgObON8+xWFnP5uA2kTlVaFtSspEbh4j1u8IU1Af+KwtRuaeBkJa
J81M1pE2BYe8VX/K0Z8uah9Oy6kxaXAB7jjJSLVXgtEmQa18eD+MNoDANunOZl3UD+n0M9JGeR1q
lzIhvnehkyXNwEukZM9qSjk52fHNScZ21YnpF2pSTPSj0xz/i70zWW5cS6/1u3iOCvTYGHhCgD1F
qqG6nCAkUUIPbPTN0/uDXL63fFzhiju/g8NI5clUUiSI/TdrfQtEYPAC7qY4MUcPmSyRsW6yOjSr
FrIoPVdlMtViy9hxXeTafq4caO/STrZDnN0gf2kbNAo4HclMgtObZSEkMIOgasR+fk8R4rBZwtaI
NGDkXXdL6VBMMxziCQiIztdCshmxh3QXgTX01HRqUITfRv7XViW8heyiwrcWqA4JbxOl9m0G61Sp
zVtQhZj+5tBYc6Ibu1jYoOIyY/DUmkMxEiaj5Y6uR09EcCFJEspicTPY6R8TjC5QcdBoIsA0oTrk
0SaJneI0N817MGGJaUCxHIYuC+4ZPaon0bVroxuA3czaaztZAx6mTNsnamTfTXW0l7bNNidIZhQb
TnsAp0U0HPIYv12AcqyjeNDHzwxgEuNv7H3l8DaZsUZ736RH/rin1+h8KvW5JzvxWKKwOJpAhI5x
RbzeJILPvjYYXbRna6Rmz5Ix23UuvX0cfneR2dOLGbEPz4t1cSF+UI24W0IezGMjmQZ3RpscWzKm
k4Scxtac3S0O/Hotp/CmLvIITA8d2o7gMamVrZSqsjWkUV5gpsJiTaR2UOAZ+VkzrGs1C/woeWkj
SxABi/VeIe4Ok8XiA1AhOKiKaJmULHgyztI6yF5Fn/YMZgpGripNiKXqiR+w7m3MSxOL2Lcqu/Hc
MCXZJkKKg02U64Pa261xOVEdskC+b0ZWsfhXDiMSbo801fjByqu101XzY0fO10pRgmuQD+ZPlJ6L
UAT7QTWTfSMIA3DR4lEnEnjKwb7trOEja5p1Y7fzbqiK8IDSNSYfMFSPpFioxyiQoPcscxvU4GLb
3Kx9JR8mT9en6PwvVBzO/9RwIAFapHSGgcRV+4uGo2RHWCuKguLWmasT6wTSiFJkCerM1CHAxQXY
vP4wBlxQWBlSztngAcPtyY7m+yKgyStRf8JItKGBmsxN1Mwt1//7c9T/6XMEuaGBWbZVzf5L1AoT
D2jfWdodi8x4m+X01iREwkWAXDd9pbXM0DSSf6ADOs2C2E2h37Rgg51pJ9tRcgcHP9cKx4+77g/8
7y3Qz/hpHU3Z1UC7yE6ASZvLUYCPsfvM+2zyWbbbpzh3//Mn+f9y1Oskv//93z5uOR67uGnr+Kv9
b9pS3TaNf3jTl8Shv5O8l0ijf/+360f+0XGj+2j+yV/7LyqD8zfNNGzEHYRvIA9bdKf/JUlVVbAM
C29bNVVLR1H3fySpuvM32xY6elPbdt1FmPl/Jan633SVb+WiRhWMglzt/0WS+j+uUj5APAcTMoSu
8d3sRQ72D4o6p+1UnJLltCc/A4ZwyzSxTpKHecaRl+NJtrgdcP/RJ6AwuerlATYxOe1jPVZXTZp/
mtUyiy9ZUgamL5XEV5xsANSbXHDYkE//hWDPlxCqxiF9Ie8rXE2oKa1Oef+HV/6fSBK1v8Illh/E
BmFBPAIQDPAm//0HccN8dnK7A9Q709G6NonRo7qZWTtgKFTvG0YHqQFocOm4s+5VuhxAs3iWYQpp
bJuoIXZe7SUWWFOCoYE9A+rgXzzFRd77j8qz5WYFP/o358mG/P8X2aQBUsEItGzcl4V7afdu53zF
g0vZzeaztN2N62TqSgrjlgDxmoJ/8Qrpy03xr/+8QBPtINy0LEf7yz8PY9pIdCUcMc/y77Su5GiW
FnfBylyJGTpnxA1VV/rJE1hoabowp5XZH0I27hu78pUBXnCDyiEacmC+XfKUC+07rhDDVyYQQ8C7
w6aP8Ln+7y+bziflL8/cpi8zeU9RfSKZdP8q2UtcVVfGIc/3kTbdT5r+HEp6W/v7V5Oi6wsWjGVH
zTkBUC+n6FqE1XX83JXWg4u4mZF8FkDibg6JWY9Hx61jUImkLbCfhvdjBmirAaCtlS7L1l1j548W
wRSd1tanUnVGEIITsqNIOdVRB1/Xcu4EiLA7Fvhw7oC0EoML3mHGDMmyGhkdDjgAWgRtIL0lfSMz
+kPbFs8otPKdpTrx2fh9GOIXJfKrtEsRbwXtCaD5tx7g9o3sGWlFkphPTkdW9zgGYq3Hw+5X3aHR
2G/dnoVVbWv6SSgWqitNGtjQDaL7eJVafaSPzgJdrkKgwLMkCNBV6+5gdymYeajFthfC9kOj2CAn
UUGTr35/+fvQjhzroscYh1U7OSpR8feHblxYHTnGPKtQx8PvA8SL8TDBsjuUzvSiKr2zIfnFOaLd
Iy4Y0y9mt+VrZHY7ooLYHhpExbaUroCh2vgUTHp8+v3VgmTYuHH01aeNC2TSksXx9wGpNogBXjCv
J0Ee6Wp9iFisHMySDX00JvYCJ9znFVSFeNi0eHoP9fJAWAk1bJWqfC1cZOTovpkpIGsKYwIWZW2h
AOVXE/eU41iE+tqCz4Chs3GO7PX+8eH394Zzadr5yXBtEPKVddBKWZ9CdaGZmwaa/t+vTaH9aYFF
bEslbrFFVh+S5QI5BA3q1zjGnJx1gCGR2p8ju8G/bNWl32GN8sOxrPZqlb3agxFcxPLAC0adHhtE
Q01NcOHtsIkXqlu/RWt8V1OnnoRWES2qFfckjg1bN7LxWgbMtVe/v0ny1zFJGbQEokU0GqUKCxEt
2YskE3djE5sPM+PZhxZa1Nhtx1IbPLxZ8PYI891HKX6tkWHYY9kEpIiZ8aWYukMz2vG9QXTltmU/
4SsjlMkUodiuqnvzCYkri4gy2bjt2K+hTjWvMgaVEPZBAu8uQxwhp2kXtghbnJFwGWzK3HFDy6l2
Z7hf3SNr4jQ7SbB4h7Z2jJXF1e9VwaJtmsR7E1P1TOi613U1YHUnOd1CwoHLTCI3zfuNrnBeEXCC
K5x8ONY4GuoiCr4qu0amHq9Q0qnrKW2YWmv3di15QUP9c7asN2g6RBjU7kybW2t+qX/msYFWpbiB
iTd8Jw1f2cldVZ1ctWxX2lqzKo1FAFdVH6HlbkbGkdxY6JId+ZM5zO2XdwqDAhuhcF0qyPUc8tqT
osUslfDaMhx664nn3krb+cnjYFoDJfzGiPpWxus5gwfdhfBxc4ax9M0+Oy3Fj7MTwRnpzrB6tJGI
JB3kSusa18teqydnbTfdnTo033B2iIzqio8uR6inZ1iTYUFCL73VLUbWKq5YgAMaiCsfwb6yigK9
IOnAvRdAV2hq0GrqV3TobAth+MSSz44CZ5V1rp3hWHRiKEnWLS6BIiV6uFZr7U5EmKCn0XnTBusQ
BjXBoHNeeUkWdsh1zqE+/8hyZHvQtz/Slo+BVu4Cu7+1ShV5amKBPRswCbIaVPt+VUY07Z0afuVT
/ZLJ1A9bwQzWBI7TTOTFs4QHilNo6zgk8SDAiuF37lz6YTmEG6WamK+VBju6mNtk19zVinGuQ7Eu
4rrbS6N9D4mus+K+3ukqmEcOZmO1GPpWsKEBoaCSIfGZkJ8hPoHF/5x6K9nggcT0TYTBdoiq19oC
x4I6JPCbVFwTspm5SkFJaIs9MEIX7LHdWCOceuxsi05ohvQm5EZ3oLEEtb6BVhezFJLHSqkw5HYg
hGzMhHsynQCjKsZ7ESItVwy0fJRnD6Y4SZLsG7TtyFVNQsvC9suNoCMLtHiOptp+1X0CpZZ+AN46
T1Njn4Xb2ejyTUbUHlPFcTV0yjLFYLRul69avdh1FPEEjbwGgttgvlzSD+qabQeGUpWzvyrFxZrK
HV3kUQ+IRgt5Cfp4cbCKjaK4Yo0h8DNV4zVGYkhHvPvYEibPKPlxFD3CuN+YB3hSx86Mb5oa73O6
UvZt9jeu1FdHFkv4NDwt3AgcOqPzOPc4C3S+eR8+GHB4kPKNrB6cdOck7nOQsWnrovCFszxeEY0E
uLdg1u1wSpZ6RkacozPtjH+spjjrk7aLQx0nNYPNFeqPS4htaAFgAvPmB2xs1eHTOx51Y3y1zW9S
sG8q0nWEy98wmfvuNsQu5ue5vwPN94GgmMIVPHqcfQFreEoT+3k8ip+OkmPlcBfwVDGcZNyRhWBK
XMs51tSJLJXF2qhxh58GwoNtzfjajIzWLLNIsEcw2RlkDvugmv2JbVjB3hBtybOGwUUWPaN1p8AZ
bNgbVWGpFYMhaEdDXVVV4iITQUldgnHs1AcnUuBWOsO2tMYvEjM1wNK+zd0L0RxO267dsVu9w7FI
FMfMyJEBOpK8vvSDkRgSjjHkhKTOYP7V+JS/u+Z0SRX3kObkWBC9kTBl91u9jNgpGCjt5xFhhRGy
VO+OipVgo3YdxPopsKNY3/dzdUSBhAyVoRUVL6hH+80Z42NUZ1dH0y4D5m5P5tepjC9iCY1gfUm0
zPCkdgp3kRSxSu+m26FiGtjFvpP9WF35mZTuWmbaOyJenq6rv4yJcqljcrvxqklmUwx4SOWDBsHf
ZjFvz4TvtYoWLFsSLhy0ZqtQUd7brCPAjpmj4ImLsfqKqGJXY4E9jdRFpjKluYva4ZwMxUWzumHV
TSpggOIGJfpuakrIodAKPCPsEFSAEFVD60s1y3urhnhtDi9LfY/lC8btYJ81O2Vl4GokNYvXyXDs
De+fuW+ag4JuX8svViWfktrBbUeGvD+L6lHlgrSG/Dyq0xtSjyWmkRuxoh5GFKWoI9x7Zt3fhhwG
QCZmCFhmWFtW23NJG2cEpnQRyJ5XWtVb6yTTbmPhXm2L0kxvCL2rSmASGh83bPAlNyCkzplHbtFn
ojQ1fCxrp8WcqwXwpSRy/wg6RA81h8pVaDwDjOT6nggmdmN9x6iq2Jbd+E4m+WZEB+MP4EnBr5FR
ZIuvpBU1Hl8Mt+gbt07eQqtAFVnVcOSrQnEwyZePNgs9hLfU50IZVjGfmhhylyqi2+9ft20MfnFD
h2QQaWJAQXV07Bqx23ij2fCxz97CkY1IRypNW9q7KW4GX0yPJYBCZmkszOLSLn2b4m5lUumzP+sI
T2I74aXnvFgnpvhWUrdfD/QYPpoC2PI4HkaSuD064x1Uz12m+Kal/uDyAwpNzFKae9TzYOY0yEhK
Ox+JNwUKjIYEu0/kDFcyOJnsTpWvp69p3kOhQqwOuYTgRr351OsVV4pYITl+dWfnA0sB9rRR8zH7
IVhB0Lr8QECnTzghF3lcy/40uhVivrcsD0XObCKHCnk2faFxZGnGOziqfkXQFeN1sOKrVn2XdQFj
N/zQCgbO4E0wmLFxhmwPnWtI9hVYVYQSM9x+HZFVg9qyKpjjcuUleg9tOaiw+iTNUSpIXW2wfiCv
8NZnyb2czJ/l8KYqNnwRhDeL4O+k+2OqgHx/v+UcQ+WBwjWkBDQGRi293rHvi8l6H4TxSvbHxiam
iRWz5rcYQFcaC5qRSd5KGGjIqCFQcHfRSxqKV9UQ3apxGbDbWrRtTDBZCMpZH7fOxrajq2EHL6ms
olWiOb50Q46cJNwNJctPVeS5V1fW1ogEybOQDcpsgDxflrT4iXHSvvCCLSIvdFuEfwLomVqvdBUY
Rbh/CqO6Lwxr8lERaZu2Tz0lUx942wwPfskfyh/etxh3nw3jp/PyXFW9scwyap3O9XirSCT1WPTR
HYYq7gihgbtvrhlCWALAkNpNpQZ313A/fn+rb5rdsr/UFz0LaU5aob7Zbs0SVlU2U5iQZe6Kj0RL
fkKle6+67Ft85m691bKvPJ3WUw+zWRR17P8+hy5o/zjwUmplvmHLeTMlbqwKw/0417qPCrzAtkfe
NI4mlq+dMMGD8S+vHIObV2NNhIvpXoOE+SnPlYwDQ8voKvXxJXTYYNIbpeRYnDQwi/dmUl3njHeY
5/SiNJlySmRHXI5iam8ocwFe2fkF6EV2QC6UvxUTQZ1CEdfSNBWAcfAcKCwgBMTdc8kNbVOXMsJ1
P8Zvoz1+Q9guzpj3VwnJHRdSqN40yOW4sACeDNXeJMwYUI+eHepyvjdQGuO1KjMgHhbSvjyN7nvr
xQZptqtC8QJKU9l0Jm1xDrvyLleCzIPvTKRoocyn2OY+1xWsNTp1hn8AGHOtWOCgpsyOjpiIu10b
NXfYeAmdq80T6U0bEpX/VFRYWkiXHo/61qDRW0FNIKEUBISKhNpL7PBqusUWQzc3VWiMvda9uCmw
7FiTjBxcJrjzfqwJRQhNRKTtoPtdo4GFpJdDxQKXA9hVo3xFILIY/YZ+FtTH0kw2eQMluENQM9fa
PaVdvDLrGkDS2AjPhhzZSeMhk2hiLeJNjS60VkVSvSoGyjI2b3qC1ZlVCrYEXkPFuEx97YfoDUq1
47KWHyqWxJOqY+2rK/25S5BdKkiFuI4sdrPGyQ2CJ92NHoSppatQ7a/IcjaB6uz60qUiKtKPjDLf
dAXmvrmkDJAn9GskxA3meobKM+LRy3XoCbkoHi3XgP4RW+SEAkmrVIlAv2yfyibp6RKqC7kdpzoX
z2qpA9HMxVOUj+Te0akEA8BBKlZopXQjdeW+k/S7j1vtmerLRCnn+vT1r/bY6RzbcDzwn2PTJxD2
synC+zHsPpe3lA5gE0Ula0dVYv5W1uHqrbUBCA42H+RpdqgGGBaFnX6ahCv9ptD3qTPuCN19mXvt
mnHmR2lMLZ6SgIM48lOv+re+meirlPHBGYNymxuYRdkkVab+bUT2TSnfSvSrqxxNzkGvHmsWYavF
I5f0t6HsbijyTrLuopUL8hHCRrvhX9rYYbgVCkC2HrgW0MRNitIRFwuZeLqFzdJAjWpmLPATxN0K
oOcGn+uQQduwYuTT2iEjEhol3Nbs6maT2xn5SsZTUNhntiocerkDIYXihUHQtar119gdw7VmTgeo
M/W2XS5uJq33ekGuISaojdGx0Bs68pTVi0jGi+sal6xsiKZFOCyC7DixLMKPuLUq8aIES3Xw0fQI
NyH/sH6hn0cgwgTQ8SIjX4pnhErGp1Dg0obFpjIWCGULRKrTkDLQXU1rS2131Vhe6lD9sCJqxToh
8weOKo6p7BbqCFvBv9wbUUlKE9nJUdK/SUu86q6C+szKjjk5VKtIgNSR7UEhdWOdEEXopUsWEUdE
jFwHLVQH/Ba5WykbdqQShSYBLwR5b7pZ1Y6leqk4VtfmRPYUKk9fJf+sG+J8ixsCp5VVPvQxCN2A
fq9uMQA46dysmtoihh1w5gga0E98im3mTWQe6n5LDEurZVeX1K711LDtL1hPWaUpjuE8vNQpZ6BD
6jRGCd41AomchLqmtbjWy6pZ2WP4Dd2O+TIKsi6SvtnmSMgh2VWpeeCzLLl54IJtKC9FXG0kTqIT
o+pt5PZMTlhYyn5WAREk+Tamv6fVOPHUuP3E0V2bDtpKtvg8rTo65Bg6KFi/sriJ/Xh2ibjgOxfF
d1LMN9cihoC5CmkHRPE2qik3XcglY9drIyUfDGvBp660d6O2myzGCmOlahz5G6PKL4GExFU6zasS
1d9iCJ4lo6GhGrdFXxYeYUHfiq28FQWKzLDcCrs+TN247RDkjvaxtIp9R/4hbkkEN+DqweQX5ruF
ccPL9OmT5SZoDUVFWJPP1VqLXLFyTNwWrF/54ebIC8k8j21+5LJDbIWsf4seHHcDrDIy+bDDZe1r
qzvfUzM+OlFwm8t6KygmXKFPngl2flXJ2vXtTyyIjzQIz0qL06j/cfoa2L1iaYcJnJKVRL5RYkPT
lan0wjCtvBQwaWQwrnLm5k9Xd+lmkLwpuOkQ5Gv8gNGMNDb9RDP1MbniW2d+YHUI6HJN/slSlWuh
p65r4cG3qObK+mY58HyLHP0h6cEtd1/Hpo1MIyTCOrN8wyQCLyJkuHNcQnmiY1FNGbGieuX1xbWf
01soW9oXu3k1UoPOyTW+0ZdYXgFvFmXahjQM0p1m7a7PxyeQkYjq+n04GDs3RZg4BbaxTpzkkrG8
91SHmNGEbBb2pAqkK6IN4iA6uiloX7PDVNPfZYX1rYzTawLhwc8oB1dCUQD3klAz98EFF/R+xou7
DYf6rl9QysO8DmgUETtnZ7cU7yRg1lxiw2WCCQi5q/Ytm8SwwY2vEFXA6bJZJ0kRrAAKKbq+m6ZF
chNJxdOR6KyqZHwmKmw6DKGN3ymJ1wwUVyzvT61LVJcwNA3ZfI0gb3a+LHvUV3ndPitutBY1GAYU
0cdJdFdQek1Kqzga8rkqpnBRdW3RBE9rm83giriaL5Yf1lph8JIVvWcG7s7p9JtgpEVQPSqMmtcL
wWCw4vx+QRFwqTXxAy0ON3SR40yzjN5P0ZOep6C/77MBPGu9Eya3zSjL3yg1Xrh6uo1u1A8TJbc2
kwPlyu5bd6X0pDYcRiWVnlBhGOYZzJJsqg8EcN/B3joXTOuyuhs3WnlQ7J4NdY3GMRu+9UxpIHMi
KZAKuwlk2gUFWGAQiEA9cGG6GY/qyEgCS0XV/DFt5PRpp73A6Mm9kg/Gamy7T7WZkaIE0wnPKCHS
xAs5QtYea7Ys3nQQClaFRDipFXOG7b2g57cfQRZ056ILivWUQBdQFbCDOtNmWvkx8x2Bpshii0vd
k1WLbhVdSAh5ec6Y/tiCqVQ6Es1udNdep1psVsWiGSUOpriTTT6sezwPXkRki2fN7iuXp+WTiKjr
uoPZHSRsEquvaYdOKhiMawsADJu1OvnAD6EOExZDexmxfhf0YA7obl4mcYVI5Q+WHp2B8X1F7txc
Csw8B7uZz8ny1e9vpZo6b+uMPitJkW0x2WRBSwDKWHwNYOquCJ3Zu5LjTTZE25bDnyRXvkrbQ2TU
XeJqDkn05DAntsJkOQstI26j5CltCOCY5a1wE4n8RluG62VDmQ5ro0QLJEsWLgUvHqG4hBdXFzvq
PtzR9EyzZnyI6LQdhjPwAWtt2EhLZ3S3JSJCXk8KPrLBaugjhyZAZupwPxYy26VMtWMw3w1mwy1N
YuLFAqgl/cdjncw5jJ8yxaNJfCd9CZCy0tetpiT8cNgtYQFbcnc+gQ99i4kdqN6zS5EuYbE9f2iV
RlTqUNSqVZdkXM5QhJrImY4hhzPTmY80axmcBaho2sZ6NkVrryWadv40mSShcq0SJPGjwDZndTfk
Z/0qUu/qLJLrwmrex0a51cRPhZLkXzQgR8MBXtfvgQNyeo+ABoaWuehA2CIqbQ4AV0du3sf3dL0/
UcCorSd7KCJLtZk3bkoUUtfUnPJD6/H62uhluEGYUfu6ZBYXivoCxMzeNIJCPUMmK+OnsFJwppUj
NEoCT2Lqn1g1Gb71Bb5EsUQGGaA6StX0tGqL2RZ3wsy1rnHrWpGQh16xnzUPtMWXFuYCqWELGKkc
VE+q7AubMfrD9JsqofJHVCKOMvTnPJnPk5QNYJKBILbsKiHUYCPle6uW88HiaN3Po3rInPJ+lPG6
L6qHudRvKhVay6TCktrNNtWLZALhC30jR6pgawK1VyunvmDzbwchY6iCIUUHJZHFI7sUErgSGsEh
hIiSR73YuYF4cYZZ8SjX7g1GEuRIy1s04SnR3dp3Z7SG0UaI7uB2Gs1IHnxYOYaaQfkBfR2s1abF
Qh1xicT4vqpTA3v2fea62Bs9UO7cMMt3pm6UPiLL7luiSh5crfys7SNQp5E1pZLv+I8kGTn0r0XC
LqXCYEEuWxttY5NFb7o8RGlzbkc0a5E9tf6ktTqdOO8vQ/M3gXZ8NfaLcnB5MIb6HGWiP7ow+TLX
OTOxGEkbyk0QF0N2ysNim2K137vgnbaV07xVZp6dFOmmp2SeMi67aR/oRn/HWmsaEhUqXU0aMPOk
EibdlhQs5SFsymqX9GFI0gNfpk6qPHSMRHw2bBxk8KTUznA3lcZEFGX0Sqrongl8yQ7ZZJEqXgzt
MZ5jOomsms5STeQGNiVDtUZsIjAl4VzmL5origdgokdLyNe+C+YTk3Daaplom6C2yD8ExU0RcjZL
ceeWzZ2JpYOM9eilXsDKmfPZm8Ue659xwDFKFnJbXsK+eSKCXNuEUXUfBcWRkjMhoH1FXt4Xh8Sw
s3P1U0zjm5uPj5wy9KVLYhvz5Xkq9u7cjcdOqx7DqngDoraBtXJLsZOszGS5RWTWo5XNT6re+9KJ
kbmZVG5diJAq3VTpHNP2Yn8BBZazdZkhg2V/yq6+oN2c4L5GW5IeYa4jCZBnRmkuHcZ20oNsHVYZ
9jPwk7AU2O6Eje5lI3OPJnJPFb2I1eckdajMxBPp8JmEM+Y5+qivbePHSmZ3Y7VFf88l+oNpyVwR
5W1S7gafo5GdYyqfCMA83gSn+s+HZPmSyQLzMGnJDWca6wCJxMChYzeCH1XCYB/xDDB5qDG8EKsl
HNRexQCICNUvYwkDECIW36tLdeBGgY0NIT6U+nydBp4gcoHRh4u8m3KjW6P2xdkjMM/WUU6SIXN5
td6ysWXuZ+S2F/cR62CmYxwg9llhSr1VAKauDCvHUwAtZcPm8L6f7e/WUDcg++fT75+mx55P4/LA
xXXtOW03ozNeU83ckxeLRIKbBxOP1D6DX0M9sQp4Ge/yWAUW3yM9zfX4rnO7fl8tESWBFM9taSkf
UtIr5WqT38s6GE+zi2F1io7OEiChBmpyjAx2cUoA9TQHBHe2WawnuZGcIhs7gwO7exFI/9JqR3Ns
8fw8WXRS526U7k5rh/tKtufAYI1NkarY+jrq79KpfOCofuMaeNXltEUduhJN+97qLHnY5L0hBqVq
QTMVW5RGVmEeisk5KMl62ZUqwNj75g8Y2YO7cI3R7Gtr1dV+pFDQEJtdsqki+a03waNqk7NbTFPP
O8rlZMWNvTMNK1jHLFP90kjzN9SW9zYC6u9GwycoDIZYxuRcR+5dTTvB6RyLfifcmqx6uxwenKK9
doTDvsYmwCfypUF/Gw3r57QQWwOy77o2Y+uxkcY7q5LmAL6Mas9mhnVH6sJ6nsZXHdmJn9T5hr+s
nS0GLptxQD+SB/RrIXeoQZ/vnMJsMFCOzN2R3zNl+2MQIOW36RLCsDxwOfz9V79fohjWNnoWfTgs
FTJWT8YQzosFGKgDKGswJs6CqwGBe8BjFQO2aYmR+P2aInwAE8TD3DPeTaQNRRbXlsZkFjMSgSDB
zpI1ojWlgo9bMQvDQDNVhyBWbp0paUBJ8VAS+yeqVShqvOkrMniKrY5YajUkDIubdv4kghsvMays
uwFJq19Wc+JHZov9yym1TzdeosCK/A/4PnhMY6MdSu5kD4FL+5c77KKNsLAukxtwMDjms+Ea5raK
yeFIDbV4hmb/NA2a/qmY3fdQ4pMM00eXteaBfXWyScPBfcOmue6S0fwU7O29MWryixLYO03k1b6V
1J+DiVkaT+JGVHd9UMH7tu3qPBLJ/EdLALzGsz49NbZDXGtCu8eP4zosXRniMWB9cskLQcUReuSP
GOvYagFwPVoBUzdZ13+A+5TEpIvEb9VtzXR4VdT5Hd71HWxVFnGtOBcR8EZnfNFj7rDLBIkjcmUZ
05ueNszF9OZzzJAU2OPWdsStTBIMt23ttzYgZtnME8W+TcewHEOgy/UUNkiVRcyIFx+J3j7GBTEE
iu3uyMT2daludY07XxbnBNlEZDpjSjnqEysTWWXFNtaBqCjmmnaGwPqCCnhh06QkOBWqxbgjYzLD
8mLCYSIgKW9S9OIeuq/DIq5cNy4gbZly36zLTNlORllcMjV5KQ6su1zDIqWKGU/tjpIptNLBv+UN
GtvsDnVz0BDaWEf1nWPJ/NkSNGlxYUPuXb5UtejVaiXE9bY9BH3G2LwXw53ZZ37n4GTQysra55Hj
cRsBYjMxnnFM61bOJQp/Ilk8GcRPUOZPRRjbr4LxU9A3PXZChVNvEjGj1I0Ey1bXyXuOzviKFL5z
628nkpLTk2Sb2hzodeDp7cc0OWEF1g4mNxPT7GmVluIIyiWjKexXFzO1LdIGgAe4dImJc62QsR0c
SpjVrDBRLB12L3XaHNNGTe8YAPzR47nBbAw7D2MEydxKuS7yKOf6CGNyO5/UVHkJHAk2LwmsTZPb
9E9TVO9yulj/98tCj3vcnixokbqI+6zQtjU8jAc5Weuu1EzOv1I5xKAT+PNmscVBKK5W1zZbS6wd
NcofZl2Ghzjv6ZKGsX3owUisdWwrW+GQOGA4iuLNUz0/9iRHzV3+OGAhDhMONfyCMOFZW26sSJAE
LH8adx6vyNkRv0bc/ZtA36p5cIU6qu3DmqYzb9nbuokJnDE3D6wW5/VUgy6j6O53blH/EHPPZqrX
VF/X4x/FzLWL3tLwEvdRIF0AjkzvCGDPJMc3TJNDuJEas8VU9qbfK318akHuJBTvVjiIXeOk5kYt
8rsJE+7ZpI2Dwc6uDuCafW/1sbWXERb8ehmj00Gc08kFg6k9m+RaXK2mlc9qAWy6pa5Pba0/Jo6D
pXR5aHPuznqavcvpk0JoGSsXLqV7bu4qRCoHt9UNVqGZ+k5Moq+hUP4cBYByaaQOuReRfqpxkPqY
libPzfrBQ6fToyHEAophjEHUjHGQEMPs8vugBHPK8vKMdDDzfzk7fZZCeSraP6AhbTwEjn1A6sSV
qjOxLXR15OPIwnSEBLnBcjcAhx2PpuJO66YQ1XNsZa4XSc3Z/X7pStrtMirHbUTCxVNBnjUqimU6
j3Yr1Yr2kSLvrv8P9s6kN3Jmzc5/5cJ7NhicacCbnGfloLE2REml4jwG51/vJ9TXDfeF4Yb33iSq
vqqvJGWSjIjznvMclaT7eak4p26y0s1Xjp9MN0y+400OBSSBtMJL9R66WL1Mx7BfgOeQZRAVxR5D
bDr3Tr1wQGPNgJq3r9LGuRusjMeU096iJOr+1XvLBtLmH6egZdLOk/g6ZEIeOHgWyIb4fQvr4aec
CBOQ6T4cTmCgFYeplgdH5N9HJ/jtKxCwPkFZc1xrU4p8N5jReLCKrFzXTR2t21xMN+ye060xmLKU
mHe2VlXCHGnm8tI4jJXTKTkkUmjXMq61ayf0venL5EyibizwLekq51QfsyrG1Dd00NZ7fRGBDFmr
UuQNIG33UAWS9muVFhETA08OtfY7hvXnhhpYznoTAMwm2aalbq/8PMrOo77XY/Nqx4PzPsy+WjAZ
BITpfJ0rySWWpMZTVNniyR5lto3D4ICvnHx8HIQP4kwtSue9i/znQjGYcj1x75Vt7vLRyfYE5c6E
xwKU9NWsp/lFL1L/mfrOACE8ag8h9JIQOf/STgMBlJqRAvfijcyfxZy+CMBbePpeJkjPP5miUuu6
e247VIOiCe6yLOnuP38wBMxdsvBuzaK75hKJrx28UzZHDLoTMjPxlH7iilnOAxpRUZfRzbQy2kZb
X98FbZdAO7RAJDmxoAoorohJe2myTYw2OdjKhttRCP+EXPzVm1P43mWy3tLHTUaxGGjTnWrWEdnM
e42M3Y6cX32x8Obz1mTtu8PQwUxJnzFN2HUCBjshyn6VO223DZvBYXBogzKVU7YK7PgdRvP0XPe6
hGCKnkjBAeJm6z2TLWnXfSRQ+NTDlHpVwr4mivnPnw5dig8wgtaWt5JeXpoAyavXnBt74MKDV3lk
UrDLRiB2G803UZMRkRtoEacZM4w7TPmJJSxf1WZQE46PVHseavvEDu/+88JkbFyhcGLQk94//9to
Fi+gIvEj9YhEXdIyao00Xn5+pV7a2IiOo+ivbsx41xNsh/IBUaMLrPDolu6fImvCa1DOXGfo9UtN
zLdRKpKaxPuVsctZTRCN7/EE+MZKZMWhZsgOPVRHrZHFu/RRiHxDuqvCtV/80r6HHOJWYUBq0WIh
bsv4LecRjexXM61psedxIHmesDivq1Z/Jbz/bpbNp1mIj8rP/vS+T5IKukTXyRWb/IPhhyqGmf2e
yOqmk3jXRxW195ma9szabEZXLoastPQEftU2XnCMhmPG4lWpnPKn1lrFOZn8l7yZ9oBp3zM3oLEn
t01qxGoSpyUgsRI4ALBCn0z/IrbKT7PzLw4dvLUFayYQ/l5OxlOjt99mOgDFsptNAVQHLJB7lal/
6MzxNkPvzabpl11+BM1gUDtrMm8TGmWwFt6+EqNRKfRzUFJ94bf1iu1ZsdTH+dlqgLe48iOr/Huo
+V+k3xhsaGj3JofHOqWjvkSlQ8mi0zJoXoTJgYk4ycIdGfMCG/zobdqSNO/gdtwLcFYW7jR+jR3n
X4/aRai2+7xKHr3lkzdgPjNN7P/rnJZxvQ6+KwTL5RQaL1jiCPZZA4XYsBPatl3qbX5KKJyaBBCm
tGY0RJ+VZ+Jn65hOmEn7ZrUBuy9QWom/m7IKU4T2XvXBss1MTtCs/OorhAlt2e1EQUdNNQAbDt/5
YxgwpYnERwaoCfMtVWutN5/ayruq5VpU/VnXKeUUGBVH27hrPSf3uSxPXVsCj7F0tszhBwcmDT8n
mnVgovAONknVsf6YGuzBQ7aPHGjIYfU+JLjs/k4114GsLrMyP1ZzsxKavPvMy7Z2oD3Y8w0LyyZ9
LLRh7we71MD7LClywbZtvwQGFs7PbuQnYpMyabyDWRA97NjfsbLdsOpg5usryLEoYmRY0dkTsRZ6
f/cjsEXOzg/ZV+v0S6mOLqClIO4KTGt6ykc4cywUjV9vrDi/QFzBzTOYZ4dVGJwo6Ux2ognJ+ZUO
oU7Tvm2evMdx0KwVK17B4D939H6TwSbC8gXPQ87r0qxxXgBXxbjZLbuJoYBuD4gs7CgW4yCNVdYr
NCLmMJ3qFAwTZ2IAx7JIWXp5nhyD6CNtJ7a5OtVAqncNY+OHMTvvCFIYVcW0/Ymp/P+U3H+VkiPe
+H9Nyb1+N7+/mm7+x5/vf+zD4vdXXKpfZr//ccp+99//KTr37//W/4rOmf9m+57pCd0yaKu2VCzo
n9E5n9ZiGGU0KIDyFpbukHX6Z5uDYfybxawEOd5nD0EVhP0f0TlBFo/YFWVQLvm5nz/6fyk0tvmX
/lOgilgS4FrPMD3P5dSs/0t2DphqVQNfjPdhhUmNQPUVoAvqI04mJ32Xc/GKcHNJz0FdAyTyTlZf
qOrGnTfTWezhncYiOTHvG6xDy2QEN8ExkPYvQYDcnGHaxADfHVFuNJLLUAcPFUIehrKTb5ccuVp2
ElP0Vscu4WlfGSJAXtRYHokpueOvPJ0fsSfO2Ajhrds8wSW3tvYwDB4Tdoa1HCBljRtEtjmh/3E7
vHhNuCKMdCUQdos5SVcOcWDOu1VgwAE1jkFWHcpb5ufbWQRwhtM9lvpT2OPwGNJzjhmpYHZOic3k
nRLEBpssQdbid6g+zNA693PC2tTHBwr6zCw7dm1wI/7MKNO9+0KQRy6O0jTwRbGHG/SjYNjE9OCY
m+g6DE5YF56LHGngym6CgVr0QtryVcN/gPy3EUO408NkW9gEoqv6lk3WsfEbtsQ4JqHnNc2+8jGY
svgKHKja5xzGxwb+RzWsCRwgFBdn28MI7sXoETF77xBAbfZdaf119Ocr+cVz57l75Nonw6jOdSZ/
xYTSBx+Zwz7MVfrcGNUv9U3iyVqLGAcGVnaviF6yiY+/ZFTeUlXQbRPeYj3yNwiNa5uPVzTWzdKy
37JQRxOKg31zk0J21J3sJTGz/c9z6mv87+F3ef33vN8/ii5nd1+08n/8N6Fzd/7LZesJW5iO4DFr
uuCs+PP/LfLZUplgzY0V0jncHXvLpjIq+C1Hdz3HXIxFaTO+q2hhm88yMj1QAD3x9aE76MMwUODM
iT1Dxm1swBmyvrT9+PA49iz0tDAWlcuKPoXjirU0WmSdOgFrtkK79IwQokc8ynPa/DEw7hiYNnOE
w7HJ2BpUW0zTTJ9SgT7QhF9+si8lrWmRboyLDNI94oRA48XRU9rdyGbM7pdmHb7ksrm3KQzuKXtX
V8tkGWe0r9c6dL6FRKAgGL48t8ynB7ZGpc02jE5fMweTU7hv+TKOy7VH8MnVrKfZOI5Tcx5nIlqz
x86Pn6oy6XJwtjqe05nDHzMT+MlrkCsrjuVrMZC5IytkPwfsdWgkOXpxto5x+tnhQTJbUR+0K7K/
M8D+kqhC3vm32ip2qd1ucj1bes3IMNvFr+Zuc0nSIsbtpQj9zX/xuaOG/msA1AERYBiUuZPzdf4P
EdmhmtpsisKdR+/DZwgDzO+6eOm04OVF6IT7TEfEhEmpOqK0EFPpeIPqlp78OH3CsSJfCmdmZDLX
wdkb5+kyBla1BPERfw5gbbwynl41GpS3hmNPW2+kc22SYgd/EGeLdOJHOzSfjpFAAzGb56oz8sWo
6htrPBtkccxtAMNvaQBSmaqTpiofOYhM+NQn3EFMFfVeXlvVDFf76Uu+ZsKt7zpKDxf+RHyt98jY
hDO+cFcVTXZddjWMZFvr6IaD7/5lA6Ct+vnYOd1zw8CQwTqGL3EFmMn01fJvZoVHJClVTJCmSy/H
ipyo7ks6MOvUP+ccTfsSLzMWD7bvqjAzpTlTG0qB9BG8+BGgUbo18drQsxmD3GlU8WaeaDcuHuor
wbct4vSa09EZRpR1pux1ajO5zKrG0wrqqyYo9vRUxWfZODtDlX5aqv5TowfUAi22TlQ1qEdHKJi4
HvOGs6uL374qEWVHBIFWFYuGMxWjWAKOdYVjAh77cXQ1MA1ssL1RvIwtxcgNAkuiKksHVV4asENe
eLV+h/ZR0W46U3IaYSxg+si5BRsiXmfKudj9Eg9qVUEq+HkCMqo0dQZ6oqOtL01VqFrMxkyha2yj
snJyMkt1bTPuVc01hapkzTlhQPJF3RHtAmc6f1sVuIpxugTweAH92E9Zp0peaXsVIUR1jcrOXOfv
+GMJ8KZ5IyZJk/iqwD/ueW9QjfYQ2UhgEuulVVay2adSni4DX16zrnik6HgLQxN7zLAY9ummpYGB
+Yxf3HRVWxvRX9upIltzThlr0W0r6biVw/Qr6pN9Vb82GVYHWkvtNcf7U0w7bqlqchP6cit6cylF
hfNEky7FiBEDruK1DybnHBhpunXp3S3p37VduEelhB08gnyw05A8KNz/qL11dPeiYK6lKvN1afVt
8FN6Ue6uAlX4G5EFHlUFsEUXMKfy5UBkD9g0VQO0w/mqNlinIZJmGtzanVLCevzQqaoZ1lXhsA8O
DfReSV0oQglnCYiGp0I+9/2whz3kscLjqK2hjTaqzrhWxcaBqjjWq4ayYz0ClOjYbJdpQnZUJXI5
uG8BHckjXcmCDm3L6YiNpbiTkvLEEOsItvuZZ/wXzdUmfFA4vCg96Fu11b+33TtNGuzqZ2qafXy5
XJ0GXstTatvgqXIGt2pIaA7+p6+dcnEc6X2GzYo+ZJh8PlRCZ9h8bCG3ZkHeG2rUp5To241gzrfG
ILA0ErJHMFgxN2f6iQzMwFulzgc1j7ZlUnuoCOd01qprKQe8TJHgJCj74NRmdgAtsBT7Muz2pVvQ
rqpetBi1g0wDvRgD1SFSjC1an5sfJsegrNyJmE54dbIrIOEtBXuDVZ6l/cNnHlcjg1UWvDJYVsOG
hCa6aNRa684pq20b529G5JxCGfePTHjPnGIefcWWKpUNEZckNDBC8jSsG9vbggNv1bwKAU84L6Lj
TRJin80Dl1QTP1wOqvAr0RMGTElBxZ7SNfXulBTZJwqdpbfODc8jM66wF1vd07ewhJCCqRmYXO7I
xtMucd2zIHEXU3/gPmLF6mwF1M6G/dzSLRgKcdpjC/rz0sHLdEb36LPgXujRRS3CrEg7CvWh0nMP
5HWi7SSs78icJlzSxlvNerfwK5ciMMAtyyRKGZQVxkwwxKBiwejMbW96r6bUv5S0dtCzot6EdXlN
o52OnfXBPYSvhcCbHuKpaHNbW8YFH5Vf2ZjlrAGzVhEFNA+DVSev5vPcn/AgshtekmcxSS9a5tFS
Lz+//fnVWDMJEmkI8jYkw6NedCTd46ReOO6nkEiPbGuIcBhGt4IiV52Chh80jgHk1iJjJ1gG2mp0
LW0VRNaNKuTm7Bm5dtcc3LqGVAH3gI/EjspXp5U44ry/FQDwvaa/EF5ubuHA/x9UhbeeguaQtEiE
SeDQ7EWRymIG/nqF50AfcdftjdLsNiDTxLs5jGtpFx00JKu8uK72Z5QP9kD9vnC9DE4RfuacGSfG
6rrfzb1jE0qqD10+MtoLp+Hy8zJn9Z7v19r1nbqTp1GQ/cLHXEapvy1gFK8ElREEn9iu24njrQM/
7m6uQXPyEbRG+QKdn+7mFMA3XsdjJIE2A0Km2rFjjpAV5rsqUA6j/Gkg+8x4Sfswe49SSwYi8LfC
NdegiVG+4HFYT/IpjL7jfi4YccXlikEAbCIQyqZojsRxzv40zdTG4dI1rRrRXbGVuqg7xRl5GsZC
tGuNWOErPb9ndhlf41j/peO1R6wep0NkxsQTUCEocJkRFQ4Jk3wrrqmIzo3mTClfw85MazYeYuKm
EQNOEcOaz1NBNQdWqXXfIp0GefDdMdW/YCbSaZ+vza94zSMfP5IDUdIwFGtbjZ9BU6KLD2x6pls2
VP1p8NlNeiFW2UTwGXRGuvFCsOtTOjnL0Z6XddqDcqwkFchaMm/QxRlmAgvdcVs+x9Czth6V8Tj4
KczIyvrK0ZFePX/Qdt5E5B5MX7sBdLRiDxO8uqn9xnpefdnCuvS42L5zO9qN/agqUSsOX7GKPTah
dfICEmegrvxzm6UzO8G22ISuP3M1u5g1W5V0tD3t3XX1P/RIyS8jTA6ew7h2URtHwyfJt3Dx48qJ
PiR2ZQBXTNPBiyrjm1YP3p53Umxiv44ZPI3vThmxESizgF8RzOvAib9DkoHQUqJC10mr7Y2QYXLY
edWHX2gxOVMz/13bgIBjL/siO/xEvpDoY9bs9HGoX5MEHiPO61U5FFi1Q1VlXnrj66w77DLw0Gee
Ub7T1hDumwKhXMRZ9WufsWrJ3g2fijeNicQrfUfI3LEz4LIACj10DMJxhX0lVPM95tR6LYb0a8bu
/54w0+BKcZO7B4dtU7OgnQxIcPtkBFHoVhMPRi12eRihRrN23YJ0Lp7yLi2e4jSqTvNQv3Aq5TgR
xftJjaUSXBZnT5i70pMs+CjAxhsHH6yC6jme0qC1DaHMbgjlr3J/Sp8Ll387Q+M/FSPtrDz1HhZM
xyjHNAa/+6m0hmVhsYYSdau3vkwPbFEOoI4pyHVvFMeiTUJ9F071YLz3qmmAe0sHaXbUZLkZm+6G
dvLHLJqLHzKW7Ko7CVx8EG5Gd1Jn65uQMxtBlU3I02eFu6VdsxFibhyO52zVZjn8R1/nFg155E+Y
dTdJLf8Whphe6DFaW83cPNWgc9ugFRfHGRaRVdjs661nodnlWhfTqxfhVgo6CRta/9SoxGaqAlay
qxAQsL99cs7yKVHqjm7qEwR2ETcCyqIpa15lE/b2MeWMD9AFeHybbTV7irYD+/E2xR0amkCpIRfd
7Tm/dlV4y0uDtSTEHzD3fLgZ3l2eavVFltOxpnwsjNKDBAvXxd4bQNfjMKek/KdAefIQSQvGAR4e
ZjEefn7DzPjV1iWQUL3jcTM/rKL4qJLiR0nB472hK2I7OvHZ1qy3LK+vHpN0LITkuxd6ixHRTnZ+
p307pEyoJKA0Lf/27M+qVQVac9UsupJwgfllDcHzSAYqqPQKbPVJJNT8hkn8iJr2XLg61h0N5yIg
t2bqPsjk3TjWUrvNlM0z9N+hcF67OXsyHPEhPeYyJsRCo8X2aaYHfMrPAu2jCMOnOgiOc/iBhwDO
XHai995jFrE0A45nsITqiKTQ0Ga/umA6WkbzaA35zgg4T/t39gQP6eJ8qwL7UlXFiza6O+tquTwj
9YQ9vaTjIfW6B26wrzgLD5Z4D2kkghWrpK86z7ElBb80rSNabhSncRqJoMuQAkROzY2eX1GQxmp+
Ylh4T0pxSoSPp7/Dvig2cqiWRsgi0g6QpQlDzPHrLCPCG9HNjs0nlnG7c66xFeA0j9D+o4v6fmm7
3JhGfYBxS0fpBjDlfezi7SAFse30kBP2w4l7xYxCogOgX7EqnGKvR9lbgbQuDe0axd1VCXNl5Zx0
yDQttS0VR08645cDKc+REjCYJUuKj9aW7FU9QsPHgEFMKXF9DMURtK3SB8BRQrQriRql60yrb3Z9
M4300V0aq1iKsXygqb9Ehb2z2vAep+amC8crS/Ch8J2FPWmPnEL0hWYX4Bomjuf1WjM4fMVtTZp0
ap4m6q1DgkrLjqja8kfdq8szsX1y3/bH3A9PGkPoqUEW+gXs/OIZEXlUM9v5M+5MYkEkJQ4uc4WB
eKj6UTN0N+jKvIEkvkdzK4XHXVI+jGx6S2+OK0811rQsZCsqqaOlYS++Wp15Jkm8NSSpiAw5sLMa
+LVbdp+HyOv3CS5Ft4UZW8vgV09wVA8p2StAUMTOprPFjjaiC/0OL1o6/FbCpx3KU0K2oSyKdxbB
j86Vvxy+SUwd/tK3H3QqkMd3WrqoWDkxadz1uOZbt6ntM7sXwixfNMad04dSEQcfOw4wxXiI9m4d
3iBEHUkKIhykjwTFYNz3YUw3C8T1BgMtP2vDNT2jQ6ZlfivaYdW70dFJfYZ6+FRKdxvFY74I0mCZ
9q8TsY9OZmdjKrCimF/zVCN3GDzfRwhNWX937Pg5omQHI8AnCsoeY9BTbLpf1DFsZa0drNo+2g+L
mL+y4KXugOWfr51o7OOpY/zMMXok3I2FMcjFI+RLzlxPTKH4MOyDkjFtIisl8UC8DpU3Pvu1tjDq
Zi2d/tlM+US07gle4oQj3jrM1iOrm/2E+NvryQsU7tee9cCP0s+5qu5Sn++N1G9p6TN5r/mmw1OK
c7CmdIxNwkmz5WuUYRahSSICZcMBP7gP3L52gwMTsVcJwORznpRIqv7nwazOGa2i3OU/XwuvrxjK
69Q4N6XIDgFaRTx/E6wJzc3IDZziK8dHshPU0ZvpDF6lXEfoezNRMhGg7yICm9wrEY9MQzCcKnR/
Xc42wVmj/+xVhD8J/6YwcMAJYXwvbwaPAgBMLz66vKkKHvJ0A1v/uhogTy2oRGI3EEx3oSc3wb+J
SE7NNMwDqmLqGIkX69mi17SHMt/HvP3ou7cQ/RndvE8ZA4Y4T0oVyQ+UNG0zQ6xa7+YQklG5MMlz
aoL+r0UAGqT1ob73sjZugwMPR1dZ4eDmyPRPEofvojwlHYMEqfii3ApaCE2Ht3mg/nbuk99jE39M
ENSacNvwlFI/VCDJd/A++/xV0aW7MDN28VPXcDAO46/YYObWmtNvkgMfceN+m62+ctxyCSF6Kxx5
kdyEvTMuHd67eEI/GGgx9ZgAGMOhcDy+4/KRcw/lnnseQ7GthDzOswuYCXCEHe7LSeOwb+1sVo11
Iao3c8rXpZFs+qB/FAWl001yk066ZYxx8crwzHnk5B7SNlxi+vrVOXc2yG/NEO/y2nj0Y3YHxHu0
KmrQ+nGPZ5DwnPemtOEGCxiOCao2eTDho9viHNtZ3HRKxgWhbLTRJrDoScv5MzAHJzeKdzQsMXUO
vzQkXn98ifuh2A1MK8F0XLyg5rDH22Bj32GQgpeOKwHIFUtw6tUb2DCPhr5nygMRAElT9i6hFMYU
9GLGGvobIw6PUWlqzZdVqEk6ITBW5USaWrALFoyvhQPOtfBRYBqr0hcpSCL86JqPWczRVzXW/92o
WWc97/7Qf9oTU2rxFsz05gAQ2sRwbxaFBsIijQPWvqjoF8PosI+SAo0dV01Dgs4n6oLdJY2g+Jg5
ufF5H08vE4rTtiEPCB5Oq2Bl0RbTpXuaj7bFDHE4tuDdMJ56wGFe5zJvibemJ83yITNjk3dL/0DW
8DeRwT84F0rg3gx+6c/wczf9pL3BWMV4gjZNRapfisq5ACTBN59xugjEkb/IUFD8MQMOpi3AI8LD
X5VD/QZ2FGFn08fAoXapy7Bds91u141b1GszavMrZaUctfsPbQyZwRMepCfAM57t0PnUp21PXcMv
npBc/qVnbYvUcz8mBg7qP/cZ7JxGR6W0XSPa2ZoXvfMGrMBpd0favMOVocHbH1XgL2ktQtk2aqcN
mWfNrFpbmyJynq2crQ14qZ1NJxXc7vZW1HP9RAHNMmLf/DQghk4ivjLTjNYY8MGH17o4pTX1il5k
bH03AZERuuvMb05F2sFkmlHiATizF87NmymeadaoNzqpdxXEN7adbhe40SrQ6IN7KZrvAX6AI/UX
XwxXXY24dWbdJjPvSg2/TWRBZoHZz1Rciz4cNSav1MA8t71jl5nnsPT91UA1M0mxvyIYjZU9xfpC
qME7BXoZ4x2YV2ooX6nxPHcSvWio2DmT+zzv+g3psmCh/Z7UaN9RQ/4w/Mt495Kq4X/sSYtdPTYn
nryTMgiELv3c3AajY9QbczDZFup/4VLn9J3gL4gFkfawtp8TiXzp+vfGJMxRWd5LmI3r2CfQZcEq
NJVRoVSWhSh+G6Ic4ks0AvxD+VyZnxpLf6kMEC1OiExZIgJsMsoiYeOVmIZeZZa0R6BsFAZ+ioDt
OWFSQZYewjulDykTDqhXMgpwvim7BgWr72mqw+fHyKHheiKiPPCJLP3Eh+3VU3KX+dOBt3sPYNZf
z9Q7M3GckVz7L3sKNpWLzWPkPl5MYvx24mxLymjZRtpLy/ML03g+t0eU+H3rp2/qZ7dnDtVkLAE5
9G+lHa2i6K2i5dEowienIcjI5uWTIfRi/nHeVO5XjhXHkx+2cuYILDqx01D6OVRko0yMw9h4ihTT
SajOaCYWn6pVNqEhw/XD1RINv3TMQD2moBZzENOTa6ncQoOORILquJMYiVoMRXnu7R0XzyGum2c6
BC+g2T6rmsGOwIw0/7iSsCfp2JQq5Vei5FGuDCxMAPzVcfSlGbvi3Nstdyilm5ieXFZt5YHSFYeF
2pGFgz1qwCYFVoxNpRHSoD6J9xkrFbjU30HmQeAPIoJiuK1KbFcD9is/T/401vSB2PKZWu67z2DK
yWi/rSLzuVMOrkx5uYLMITFEt5TyW0fK7wU+bMQNZ99LrGCB8oTFsQwYjhAo9nP4TaNfkBPHrjag
Pl90W+JjgYLO9FjvXrxL6NfPEQ0mr1nYxOeE7efi57dpJMcVUSZmQh4UI5vY4ztloOwt55CqghZZ
JDYazoadm3/EiL0p1QqXwq++aVOZTsyxcC3XTKnNPvkT+YFxMm0HDqewx2OiO7/8cOLQkUn71DrD
32bioQwIbwAe1jMB8wDzdVHzp9SbU1tU1wJHKEz5paHLbz9gq5mL9NAyHJr6KtwG0niHQ39CBL32
XpdtcqYFqCvuMjc9fxdBdFs54rVofMw9ffHksFkP0U3J1XpUkenlXqPGYpF4BgewPjiIsqA+gh4U
V6d+fGKMOlmMeOdqleKqXjLTR+1edcPc7Onb5fHCSmbUwx9RYkfwexR66nheaWt4QFE5h2EFIoLi
q0nTs4Vry3A1uO1Rf4eVsTC7+hkn8l6MLKAzpL5V3wGDqkiUkuq6aml6lX7jY7crkmWTJ7dCo3pt
xkdruf2Zxh84JnVFnBiWlOmgN/f5wgM6g9BdncsJOSnJ3K0I5Ly09QS3npuwWmu3SMyq3sX7iIwa
2yw1X1P3q4/iJ6uc7zQV4L3ouYP9JCHDPLCV158iDyglTmoV2lK4n8Q/TlQ7dOpJ6rOKprCVABLt
THjhqy75aGX4Ggk80X6jJN/RW07uhxGHRydmemLs7ILDcWdqOWi7ZA/rHJMmDSRdWzy5aXIPy/wX
ATa56GbUHp/jaNe1W1poUkv6bFH8V3UYEil7v9BJUW+rv0US9JtEWec3umSQWVrML8vJ+Q1quVs4
vvGUjKjuM/FZgWHTK/J0yQPrng/qwiRHF7Pbmf0Pshbc1qkGLT/jUs7o38SX6CUQoHp6GuZqfkOq
gUMLABEC7iaaFLvE/O4hRAAsPFXmJTXFdR4VdCU17/ykG5POuYDzO6XlrZNhnVF5LAabZTtEq9Bw
yYLPN8y/xaqq4j9TOv9qmbfECjcx6F/6N/MHhlw6OLiKpW1q+RhwWzxmEculQY3JgkGq6TXmqtXM
37Dij7Xfb5NIo+/t6PjjX2R7it7m8iMfYk569t4DqcvuD3PdxK7IaaINQ61saY7+TiP5CJ0lPJU4
Zpb0ImOV8819w+CYa9C0F/SR/TH79kQXZGKU11jtolJHbhoZXJKavkAtbMk50ENP7LTYVzFnis7G
ITgW6XMcY73zNbblWiZUcmLChBHo15LbgYis81xNDBLjAEgV8TRmR9WSGJp58gC+Lbpez+5e1X3o
jBCPUW/FPBNGm5Mxubmfl0ALCaj+x28rp7/AkF7bhpV8WIKvAbYL/SU1OYjM2YuBr6hwqckURfXp
9D5KQKH9xaG87eiOquOx35OgZLTE5I167wuadIyeQnhB8ztnS3k8eBjpcB7tySgRbHCabv7t1EyL
SRpXr703hQQe2IAEFU1Zhsz7w1gWeGH8fIX5f9g1HVxWYNYEfdqyvHQ2wwYa6Xg4WcmThhnz1FcJ
e4Ai0Q/GWD+7k2tgoNdQfCAITxIObc0+OAGus2kjv14XpHOvok2f5WB01wnewkoEHskFarye4pDN
WVEmuJrDq3Ec8uw1tGlcKElG4GON/gxFuXMcuS/oH4/M96wst5A6Htj912k8brCSWnb1angdPTma
doHitSWA2WzsK/cnvUO5WPkI3VzgElMsV37YlJvU5RRSudNHj9EHnLNBPY3CzORm84Wz4muuklM6
uluglAsLyXDn1K1YhJYiKFRG8pIb6bCi1aa7WlnibYp0pCMyoLwzLuHE4bEZma9QO0ENAYUXLF3b
oGTrlsrupo+Afk09PbXe2K0HGmsw5VdfgBjmW5xF0aX2wWnEPaHpXh/LVVbO48lzvfHErIDF3JLJ
2q/pey6GwdiX1NRf0qzesHINO9cK7PUYDBaBkZRgVz066NxgOxObG8ubHbHnbGZuKtl461CwAc3r
cWE72fA8VhpF6izzJ+b9jPktLdjj3s9pdZ8pH2laEIjpcNDZ+I/1Hz734O5W1nBwcYCv87gB4+OV
zsoFLHz2Kz6VqKn05wECTD5BFZJl0qMH8xJGVk+VyBCdmDRe4mdZaDYVkTMEU2MU+yGNxr1H3e++
pGN4EzPS+K2/WYx0F26cQIHwCZ2EaVPua5trGqPTE7Zk61dYrci3rY2pm5ZFMsAQnmasHLlVH4zc
Mx4OuZbERZYJ2wYvfajvDbheUHMH/FVz5+9TTrQb04KoUFD1uMhDfV5anW2sQvYut5aY2sIEoP5q
u7D6nJi9A71cf5m06fdcM16DrOk/EstMljU39AOQ/WGu0waojTp6k8PdFRZDvTGR2k7oxpYNqdxG
dSyfDCIZwFLABw5cEcvIMOe3MJ5AUUVe+1l1dHeTmyb8SjdoAyiFuZFI/8YWQg11KmtzohEbi1GM
UmQhMkNfM/r+f1J2ZkuSIu12fSKOwAEHzGS6iHnMeb7BMrOymMFxZt5Gz6IX06K6pT6/ZBqOWVtZ
Z1YOUREE/g17r21dZlOz3jQxckd1UN+HdvHQ1yYD3hkzCPDrOIVzbkgFjVbL9Ia+fUPrIV+QXQBJ
i6Jh73Vg2oe5xeOMJop5J9SawvljFqvDvT1rc50YIrxO2Hl2zRI+bhoWcaUDOuh+rIZnvgEKErWS
I9p9g9/qZPLyHCcJIbr1mhFEcQliqOKosLxlVIS7NqyLYW1xz9pXdlkdZdZjcQ6q93m5yD29xHaP
+VcnPkMvjV8NsqMp/pA0OPLLr0OWF6m+mUp3MXO2H5gd8yMozmxjZFHw0EYTvJUsYnXTTz6nhqhR
KkUdA6qseisHLW6ZtiXYBoi1rVojB9aod4Mrt8WitXCT1P72zbuUQCtnr1vLPRPHY65pc9hDos4J
ALKNe5jKzpl4uK3buu2lt+P0qfWydpXgrTgT3UQg3ALHKyfoktOb0nT9sR/+OGXye6H076Ok4i5T
MoyU0e3gdJyYHHGFauS+js1dXWXhtu6wl4/Nr06Ee6ysetu1EEjH0j9ZguEZE8pOQqeMWnJcEEWO
XIuvrkL+ogrYHap1mVGZ95gWj9qhUStGztXWKx4t2qUkQmEzlY+uPXEfkn24xQ1tbVy4Y6F6aoR9
y3zuzUs5tOrhk8xP9l7yvXLmIwJQKFoecrd6GcIEXoyYo3RhpYb2iaU0DBoPn0vZu+mjZm3lT3Z9
V4QUdybOiGguAuwLItrEC62Hfbt5sYbpM5qUeHTD7EzW9rI6EySsu9k1Db1XgNnhFbJMusIkH26L
RVpR2Owi+iw7/HG9gINH0zOl1tI4sTkHu36mnF4yhfNtUAl+z9zW0NS7pyTLDw3HxTcA/B/Nvf0N
nlG5NkzpPkDEbrLGuUZY7hb00rXtTf/YBKpgpJHhCrU9/KHpjeE7xCrCo17XZjxgG6hIiChRHXR4
AIX12VaKbRIRWyfXlv6j3TQvGS3j5yjZW3KfaYF9+xgt0tF6JKQZNjVzKjy1nNRcPRGuP7e6or5S
5HpGNFtWvqe/sO+nroJwindoR16O2lW8EBsW/1h0/eyoxLQMz6PhKSoCZ2Nq5RMrl8CQiZhaiCYG
YBSn48Gv8+RGgwjcDNhaSTg1TplbWc+dgMpohtEHEkIStyk3D1WosPJPUI/Y+Gw1J/AmrsKERGvG
uLro8m04Eg1adDG7pvnTtiI28s1or9OxaNigQq9NLZsUbKefICgktH9D+Wn7qXc3MvU04y1OUWub
QevZRIlVn6XTrmGY8vaNnRvCMs6JJXfSZduJOIvUInSfOBEh6hMWdiQd+VATsrTutWb2UoGFNKLp
VEtEgIDCUE9z6OdjGB+47bIzjJuvbFbJwSlqTEdluTc6f8mFNth2z5FzNFEfja12btPO3OGemG+H
3iDOvBh5usZix9D5Z1DGfMI7fzRLO7+kEt1EbpTV1kuF2LH621uanGwJIWud2U6/VRXDlDhkkRKy
vr44V4GDD/EXdMugwx3p5gy5+eanKIyTa2a3IXJQ5kdJm1PJdfN4nCd3M9ko7SqL/ZUXNRvfr6MH
ayblUuHCM2vSeC06N+Q/jtjQXO1T1ymIrqV1m3h9Vq5vZkc7VfScREQ8EgO+gE1VLKnoDdyio/K/
dcsaFKLfKh4FoWqyZ5SWe/EF+eWwNgQzgEnOh7mYAODH/aWtSr2dbZhoXk+GWIM5/gBf4iGUjv+Q
uEPwEKSHxacWuqPzzpV8jBx/3JVI/1adAF5lmtUjK4n+Ii0K4t7AKDdUmyyjuBq42XFrL07KqYpr
TNYyMN5RbUfIwNfabyK44qCAmuKTKCgwFCLDuIfjvA5Uei4wUU66t7c+bLAthALKRFw14E7sV4gS
483oVLRTBH3sHVyoQ+t2tzVErS7PivvCA/CYQQZWsbHzjfwFCkB9MIJLMw+0yW0RYRWqr+0sKEsG
nxQgDWEo74Loto0RR2mASJlAyF/FmCjzMIt2+RKqBXHp4mSxfTHjV94UhP5ClfChTEBQa7odSKcv
C3XBGSjTqQrjGRdy99tkrcVdFhlb3lj1piFhZIIwxFXvNdxI0Yh6fQWLaRZMc2hFsllHz7KS8amO
GcVhKR+PRajcLZvMnu1dbhC6XeyEw5xAts701INWAqlOSkNlzY90pUeU+jyAPkPSO/f7btDBSZiQ
Jhi+G4d0jDfC6poP8ZGVy7QCHErmihemi0TBDE6zCSN2kmJCejyXzZ3pXFE73ekgcl9p//29Uxkz
924TOo7w6iPybaNu23tnTvQBO+B30jF29+ZxvNetfvHN1H8OJO0JIdwoxDtp3kX4evEodA8jYSBA
gHDrWx53+mVtD4CChECwIQ4bpagGeSSq2Ty0WXFlxBHCpScCDUQCgioyBOhMKm9TRDl+AggM1dTn
+yz1rnlIFqPVwsMPejDIkMydyzQkfxREQGG7BMqA915M3xxb7aFsR8S+rIDWtgsEEAWI3HpBFW00
4569TvpDMzbdJqyhrxHIvp4DDdplBJAMa4hsA3hmkGrDeoSFjf/guXNSa03PcC2atqG2Cj6NEEvA
jHFG2favIQzjnWaUsWdqkQFIIk+i7D6shh2Oqfpd2Zabosi/erIQ1lUlvwsj0qt1XZg43Z3+gALo
M8idTy2WSg0b4VyO21wNp7g8zWZxFMyMq7FIDrxnT0EGm6FAPeQsQbet2f+KpvylvM65qc6FI04D
bgQ7H74WszYafpjqc/LdDbDCQsYyk+E9g6BmqjcUa6iELFSEJhOmwRajguYQON1Td4k0xP2+xi8f
49g2CJVdVXpieGLVdKtVtmVCSEUsuGtUcfES0oqvOyQ4R56bi8URAJi1Plkjzuu0rm6qRD8Q+tsd
+mh8Z35wbSMqGgVMyJfVeJraoV8Vq7xK72LLfXZN2Fs438oVQ2Gsr3qjXfWATWXVSd7ukNvLbYVd
KKloJ5ZQHQxEt7XlsiBzjv7QtcRYhD++wdVB/9y3odrKNl6Se9OD0F/maLS7uE1dfB1Otir6JU2w
ZFI7k2QRDG9D5YsTlQwmSgwkA0KxqDFMQFsOT2dadSdDTaQQlPnJi/tD6cWbctTRTYbmr+oqPN+Y
89c2/Q7G5g4YqEqeOkjaR4ugylSBkIpL80N7cXCAVv+t0zE6enhKFwt4h+bA0Cw++GM26+aO0L29
2XZ3kaEPccj7cSZQ/XkOW9ikWZXu/3zYG0m5M60h3FZ1By6/dr3NxDjFrGr03wTMmoF7HZiwrBLu
NQAV5aG1s+RogFXIjfa7dQfg84w2eMtglJQsOfFsb3qzDu7//NFqUuvjmbp9/J+fQ23kssSrxPaf
zzkekrWpmaej6tLoHARLhAhc3VMsHXLch7hn5sCHWtLsQEI0T4kGHYxOJBzCnZXtokebTnYjTa9b
zq+Dk1ndSaW2XsNkuYky+YHoAyj0TNSBCfxQBB8cst6u0/6pxNV17DzSa1IHeC4wIqthZRzFqyHP
fxI34XBFgeWoIgefkTyqwHuIyandDNxscvHShFGCrQQqZO/isI2LjyizCVMKujtKCrBX7VtnFhdW
d+jCrA8PnR2B1f6htNL7OhFvUE5ueaIRqlhk+NQEE/R09IyAn5Mbafrjugkfu7RBAVozR43N2w5V
M2acJbZlLA7BMvZqOrp/yQAJDuJmSlEqYYR+Nnz90LvWt+v331nrfVC0EDUgnVdnAAsTAApH446W
223r8waM26mABmaPvwH10R3AZ0U7lJApnxYzM8bOYJFYYZJNyGzstIApAHM0hvVV1TTVVdlA02HJ
zLUSrOu44e5s39Zzdh3SZUIR0oOm3iVfbARSbuIsY64/QuGhv3dddgSZwcMelQTKmXgcaBkTkPFE
DUuQjtY3cHgUqzOTYXpH6kn5mQCzocNKAAZJhuvOn6+qQVS50MsFz9ZRUNxXoAa8SF6dSWgczuG8
tdI7a6IuXASmBN7zoAgLSbpuy+BZ7X0DQeMinWeGv5nTBRSpyl0j2+1Q+9cx5TXCdT7vnYnOCHj3
8n4ZenKRym5Eg9YG2HRhAQZBdU0COrl5tt+LGRR1mFAyGpNX/9KB2DHYCt/B2s+ccZG+Or3VXaag
RRZljdbbojj586WTML/aSmTP5uC5u7Ya4xNvX7aWyD62STcoJBR+s2tdRIW9K7sH0+XmBeK9P8q5
6B+cvvLujGUT2mfQeRdJeFSP+kuJk+NgN8QU/BCX9ZPFWIQG1bzOHrIMZxx/Ty6rClbltzPDj3jw
2qOXeRhXPO2iUmOaEjf6UOZOQcYnfwQiI+LX+PNnYEjEvH995p+vyJcvawVRY33oHwZzAto2uILv
+pfv/fMT/vmuv/5uGGtopVaRpIv38e9f8+cH/vOVfz2Mf/er//4VRUyY2vK7NZkyB3BEhyFqXGKT
X/7jJuhr8q2rpvrd/ufFO/1dKQRiUdz+cdr+89FTVfDf//VL/o8/6F9+bvNf/vwQzI9LPue/fLAt
26Sd7jv63Yefpsv/egx/f+X/71/+nfj5/3BBA+MPsCf/p//hJ/7fskL5x8TV5/d/+6/lYn6+/f4s
VPXvrc9//4C/rc/W4iX+2+uMgfPf6H1xO5vCcnxsOf94nc1/Y+UmQTIKT3ima/4TE4rXObAcL/A9
WyJaEFL+h2JCLfG/ukZd3IOeb3s+NwzLBk7zr65Rdx5ri/VmwUnMHJmi6w5xoUlNQ5CSTTxNOOAb
Goed608sxpizY91anHnIWn2AziBWizdWcq8mc+1D6xC0bsccHwGN4rBtbSaXbkcyG8VfoXYzKXkb
oJs/OpKPuUIhK8dYUpmwbGJgtVdQ5bDGpLDxenElzu2mYzXEptLaDqCsxOh7O1csiRxYGFYod3I+
T5QHumpOktLdsnZFatthG22X7BVbsnv1y/fItwkzs4b7ytyHrku8lD9TC+F2mwpWQ9hZ6k2po3I1
hhRYXjt+BROMOmnOp4Kox1WvfPCrQxVvh2XUEWUfkbhSbaGTjlhRNWkJfo3wMp+ZXzeLk+ETZCf9
AwcvIJi2xgnmZK81CN5VHMg7V6FXNZg0BHlEArhVMqZ239pWJOsMmCW6fXfT92cuDDT3odzZKSii
NvGPSSI4bNRDpjq8dDZTS5gqKwEVjPHQQYfZLfbxk+uOyKZIKxf+tTMKJBhk+dnav9FhCHmGGBmN
TSU3TSyY6FtE9Db3Vb0uZLrJ7Cbe1vs0whSZKvhJM4oNzmv7PTaz57qRpA3UxtViL+SwL1j31UTI
TOhTVvkSE4JpbwhB+K71Yqocyp3GCwsApIeY7CNnRS/ZN5w9DIx2Qbnob1hg0cL9YjnMseh1r03i
HC23wFNlEbrG9UacTglybmgk8liq89Jv6R/y4oxq9cnwcTwUhF/hfNdEZRXtYyh8ZDSGuGPnzhij
pR+XoaKhfc2R68CCIi1FD93VosfDdsmx6+9wkZB87iavmfnu+OV3q7gKRUvwDGFWDtd9ZC2DiZ5U
z6pPX4aZRakbTwikZxyuKPk75tfxOyfQzsWnuWb9XADwyNYQmNwnKGfQLkgP2FvfaOd+BUm/I6iJ
z9mWOs9DabKWnBA8ExnvZWoLlvu3tJh/Ms6C5/PAYFpuchwoi3v35Ed9zewS8UTuTfQfsmJ8ypNc
5DSRcZft41K/Kmc8eVX/TcIjQX44XXY5EmruRVizOwh/MS4TbyieaOzY5WXy02m8U2QuJiHk8oop
6GBH7bqc4DR/+ZFzk1fRTcKciWBRVh41CGGN53jlmDyQ2MnnlQgGC1NoSNsec2FlRn8zavuc0VXx
ZrVXVqDNIwDjbCviMCdU1b3JguZkW96AtY6AoWoOSZpykfbXgP0HP/zOI8bofYsjkBgppGmD+4kt
G5UdOSC8amrg6SWYmAuKoW1lP8wIONcYX1AsjISg5Ua1KSoP5mwAUT8sZwPJlPjuitLC/QrmrJWE
0HlPViOe+xrXbw2PiInlrsDNcsym7NsGkrMeDGTCvvY/Rj3c1UxA56bUGJ0HsarNTWiVtwNft9Ym
N7ysScMtSbqW/ZQ6xFcwUn1NdXbr0xNtKJQe1FQr9hakEEzZa8yEhxAodDAFBRd77vjJMl9BcDM8
t4nxrINtUkqEjZ5xgsZVbgaktMS1MckitYjkBxr3wUW3Q5WrsnJjO/O9h0VinXfec227B3eyPiIU
ayCeg4tKA4JhDRigCfNV7jCUlMJYwWYXa83QkPiOsIa491IIsMHA6tSWbd+KNWO0evyE9+DRO7D/
MV0LwgGnw5wkm3hkwx4lfKOWsYMj49tpZEdSvKpXQfkuJ+OmCuwLc/d7WilWqtb8uyQ0oW2glcXB
a+HzK3i9X4t4SNfhsvHh9CG2wsjwYWnIFupcyuprJjJ7nWn+KWnPfCSAiXpUw9RvpCTeJR+k2pUk
670WLsPIOKH7jdvxuavC+yo247XZzc1+qgbjaYy+iSVKzxUB6whcdUACbX6P3k6z7mdvn5IrWZui
2aJ5QY7H3T7cB8pEP4x/az139nyy3RIquaWidcaUmRARus4G00HCXi0X4e+sjd+mMOVAsN6LoEyv
tttvlsMe8Bz/B7fOOnBrROGQItyvQDn3NbrfybLOfdP3p9nLXfiySbNyCmEcTHSsCHw2Y6EQgQ4d
Wl2chusqUfOmH6yvZnLxuOkq2Rm3V8juO1cvUbhcjYGf3AsODl8nN94TRMwzJ9gKPKw6cAVusD37
66hz3nlXwnsyo52nUpAiRlWsjV9pXG1lLT/xTCCnnk+0ru8p+9dVHVjHIi3uw8p8i2Zlb6Pqx7W/
XYN4kpJxaFh4uLuBsuZ8rfJPoYWe18PxjvNDz8lNbcx3mTmjqKjT76AzT6ln7IbAVaeyK1+qA0Sp
Cj83KYhzzOGIVpCbi4vWPWrvotG79KJq96TQfs8k/2zKGIL3nOxxp9I4tUgzCHOjSQywatFjDbo9
ETDA8JQkBdNH7dI1otz2SQGbNsjeDJDpgYjWrWk9J2lQbrKq/Aii6DQncBZ9wJIuPEVACHcA6K60
pe0KGyt0bXS3oHR/MFHfZSSy0VHRFXsuyO38A1cnAO64/lBOB+8M2VOYk7XR43isSfXbs5QCJsN7
n8F9uxaYPpMkRaw15sWKIxwaus0KArJ1VAJ97b3+HVvvcxDCg1WDpzcV0oWVylwikkY4VKP1FUr3
NiipiDJczRZg5tR03wNMfyuucnIyzoldv2k9fGPN4omPR95YFkyXLvXiVczXpk39lXgRbvycfmpE
e7LpPi03fepNFnF2Or7mrf7RsMnbST4ahYUAiIyOYYCYIFnzbm1wlmKdCe7TOJCeJ7SSY02kJh4H
PDPDRifNlRjn+yG/6VObm42JhTaz2CyNKWvXyb0jxAPmnkVzmlrPohNPws2mNWZce+Wr8pKp9OhJ
tkFJvM7ZTq07Z1mT6lwe7caDWVnAQwR3bSlx52cZBLHAyLYNSS0IHzB1AUnnjl/gCuq8BdsyYJ2q
z3aKh3YEiVEUZAtJpMjd2B7MhB281JJFnwnwTKuLTAhJTV2f0els7XCn/Tb6vTbt+94J7/qgjR/s
VMdHWYa/xiI821UzvTPkL3eT3WSH2k8IywHHsCktxqkYC9KtdN7GnGFJ0+f1WozxTZN1aD8Hd59X
4hXS3lpk7PB6zwLMERLS5Ps8vzHc0ibkDY8NFztln74DOwyOMZxW7AgtMgsFnk0FTsPZ6AX32D4O
ram/5tSpby3O6hS3yamKiocpAe/Y9B8uT9GZsvuCrWG8lunObzJx0IPzQhXAEed6BGRUDPTdYAs2
7TfjUGsbgeItxhRKa9gTnJY9Ew4LN7Aj5i2fx33gN2DIqfj2mcWLFGkUntLWxSmt3vo4Jm2DfmMl
qyXYIX0oJtu/L816rYMCSfUCcSvHGvbZOFnnFK2Zjbpzl/pmh48HX1ZN1hP/aHUjLVLJzdoGXpMb
Lv8qaKNdgheafaazI3cM8S7jopshaB9yi3W5FNSBVki/4A3ZnvrM31YmWbOda5xJb3AfqelISIZb
3JajS+0acoRnXn2effbFWe7zo+HpnBq2JNssS5vFFhzvHYO5lK9+uKknD8wHvoVT4di0o1vuj3jx
Z0ygY9rvfJcMgyGdO9QRqYNxzcn2bt7LdZwSc2t7fXsuChVvaCtO2vSpSsgg4mjiNoWP/uA1QM9I
3mMK7Bq8My0NYBFZ4dgO9RG/vwabEwSXaso+26YjGsXvX7Bz0F/kkfEIEbbf+IX32s/zu10Ik4Mg
PGBHDxYNhLMS8G6ssTmLdLGflAL8E6bMCL3C2oJjvQdNte5yYgsYKFZXaD71xliEgBPZwsfWKGDy
Bh3J9QZ4VuEbT0Tc1mSaf+RlI+46MBEHpC9n2IgE7sjpFx9Yp9KxJcYQ271Mo0RDg54uzbgjUcuv
vHiCTMcpRo+HR9a64+rC0EKdErTdpknQtjkRqlhqfNvw8KPLgnTQ4Vf7Ah4JMXnvsmwSmB8G72nM
xqNTk6YiokDvvM4zd10dfZZxcdFIhPz65FHsytb+CSXbKnwQP72e3scITvRqYBoXSYZ8YIzAJrrs
WUbXxw+NZmB2ULv5sHZT4NSrlOU/WdvlWx5Dzki7haGLHJ1849VE+8IPwI2gnPmj0cYPTxnpAfZJ
FgnZKG7+EflRgnKWnD/ebxND5K7fLBPtpomjW0oXlAu6ZsJpeSRzaDs5EVwOrzdqhnUiPYFa1q9O
Vp3i0m08NnmmifU07eZHIb8MRSZY6ISP6H+bG1xGxzSsedZF8auZO/NMqPkw6ft4cr9wpQhISGI+
NWZpnv7832DT15IOeJPMzrIpzOarqm15CMvAvNi2ehmJlDw62Alp9dkEWPlCaHZyeoQhPDVivm05
s6EuTOtkeaIs6oUm8cgQuppx/xGyd8YFvs1jVsNG2DO9ZpuEtmcC627OHVcMqVpBFXyT7vyRzdbX
oN2bivI4xJKj5RX/MBPCmfcCv0uvYuHu6lJ6lNX6LSNUgMhbG5OQGf7CnlGvxojNtFHfOaP7nBfO
+0Tfg6O+2dQ0b3usfWnQ+CvkWdhPqvZ0K1BL3w8CzXAMwnRX/fHR++ETybQuOjL4GpgoL81g6RNA
jslpbBLQ5LltB3WTzu7WV092Hd9Vk7qKRnyMQ0BjC2J7PWQMWiT39TxVv/1OYPddRuoEz67ChE9D
2HzLYlYtxYzZGxbotlUQMO25QnZZEA9NmskmsVgFeXg3Q/vVihXNKWEvVC3nIsTX1Raxvda46Gas
owB1nG2inbMLgEX2MHEMxL8scnLoQ4IisJ4HBr7VQy675161yboGib9OXObhqYXYpMURYA/JsDP9
4jmqYREFe7Pz7aM9CYBiY7nNxzFcofGQ/FLn4KQ+cH6qxk0VFu+exxsIPf1vDGhLoKN3FIYzb/Ki
CG5CXJa6BhBU4J1c94A+eMiImVm5EfbiuBtXzwgLUKLNxEesIv+vT1Rp/UTOF+ywMnyLBe5YIOKT
W3XberyoAl8i/HVUCtSyXoLwO8DEnkvO+4iMwMxL/APHHlxwqmoAAb8rnBxLAczFMuN1s1kVEhEm
15YK0dn55tm3FPkVxPWs3QWlnxWC0MKuQazpYOuy3YHEytY+JLO3U4Ec1oKc3wPvvgJdOTYTp3Nu
O+VZq6qhz4iKZusNE8u5iq7XrdnW+eRyoyMezT7bUPRbJ49N/TpVdKV2kHc3NBEdjmuifebgzkdU
tJslwcoOLJOVURL/GBdFfOtByZzd8Y5xyFaq+Y1DkeJ+waCo5fVmlZVcZYIIxTYnY5eqqdsXmvlI
FhfnuELI3cadxeZ6gUBkOdrhjs2TnxXm1jYp/bzJt89NVOJ0ZTGB1ph9b2u0Vwr6iwOEuR6L7JyV
4OPNbqnRWObseTENyEg9FcginGK3foyy6dSyPgHMhGHCKSmIDTklzKS4B5PPug0lHiVM6aAknHSl
SX0iyAdhR0eLF8RPDCYrEnVHvqNDqs74Edu2vYHjsWkkYUV2gcAuxdMm5vRG2t1loT1vlsiLmrUf
/qrDULGIHRqYSQhMx4DxVzl9JUBuVrWHsxC9Rwj0mN9tjyRuikX+ot5nuE502IQMhhPL17EJzgrJ
HjdmtrBlWYDXh6XkpzeTnzP+t7tXq5O/B8IBibyCLtJFT7XFeR+FzpVMEIgsNigfld5kMkzWuNh/
MJXssXC1K7+ov4QwT7Pf+dCpxivIkwsIOJQMCdag4KKD4Oin5bMZ7JzRucQtsSXKsreqtQ4d/Hm7
r/HBoGXoiB50vntTPoyL+HxCYTLz0iiHHJEQlDy/OUAuYvPmuhAGqTSDzv4ajRW+J+ZZpC9lq9KB
bp8FN8ondrD05WXo0xtn1O+qiZudStTWmUHtJZjAZSefhoKBX0WESlDmDy3LdvQA9OXol3A4BLvG
5W6ZSDDf87UFA2IF16ajKRY2VukY9rc3A0bA7Det+w7Sm2YOjDtNfRVBcYi9kQds2TdDdK5i93fr
NveQaFoaW0BEEYXIDBs8LPXVwJ6gkDMf0IDUK9tzP9rsdzsCbkb2+1z1E/PdCZDXwkho87UZqtvI
dfdVrJ9NvzUYzHU7Kq0NqQ3JJuzJkO+M7NwYo7nteX3XhZp2zvDOelK+TBKx6uIURzlVJYL6g6Gh
LikYksxb9EYrsCyIF12GI0p4DwX0lo1mWOe5X+AQsRymT6N5p9q3IIjxkrsKWcfvqkofmrx59jzQ
EnbwnDuBWPdzi8UtPWWTeBnbkAdEmB2bzgcYbSdb9+cx966xihk5DPE5zJxj3DEHqQW2umiEmzWK
GA7gXT4idXUN4ymP79M0uWonewIxpa92Upws5KEeV1RX9jvDGe/qknFYojoGk9rZSt9fCzS9K1BQ
j/00fAPTuoFC8oz+mjLIKJ+8QBlbkNiPyF9xZej6vWnstyGbHnM3I0wpV/wjPBaHVhk/1AmFbSIs
YnbDi13ead/9ZQYc5kHWnVqBUoZ5QlAyjPbMjsqhgg0y6/LWnaqvvo+flAyuqYAr5ndXpv0fQc5F
M4rhTsr5IUVPTq4CVKibao4/hZHc5/ZTa5OEUjAJmL582b0wGvssEo7tHNyADZwsMrhR2/5PbjN6
DVKTRNzeOHX2RAG3GZt146fIbAX51Hi7sXxQ0lfwwWxFrIINe4O0oZlUHyfYDgOuT+kSPkzKMTqd
X3WpEPVGHwaxjyCRrnFTxNtI5O+kKbjoGRdy5VeifYLmSUmPCWRhJvU6JzG083ZtlLgixlxyN0m7
JyN49R2tNqGETqLs7tOHsMYij6k/AZljFW0dwaO1AGag0xf3HdA83m4vQ08FFcfO19AX9roR6KNt
bkhouZ9i35queg6OBTGDtPxM3LLwtibGq5X7yeGVEvJHzK6+pEV+l4FIUSP8oU4dzNh7ZI7wyvHy
POHlWC3Pz2xE99aaTRcpQKn5mUJH2ZiquRSe1zIJGTYCfFSTE67AqDeICWsEVm/kOKvi2bqzXlGr
742IAQvTCIC1EcLQEj3QYC/BRPrGzoPXmQLXMMbn1hhojhepq9nr17ajs8lsm0lHiFLe8JQBjv2t
Q11K65ajP3L7J6dK7puJoDWuFAKe48+K+O4sYT4/jPF4kH2Rb41BMRz0kl8SMtKxXTY3pfrJlU72
ZUwvi3kY2UPebgM3f5oQrsEn6iE1xjtuOefO9D8BDDj4Awus99PGwIjpmoRNItGMxlHinJIK61X/
agIfhvbGNUyNoXGP1Ejn1qrCUx3higHHqNqdtwB9Uo/JJw3tKCBPLcSoVWNAJXa5b4P1idAY1OZK
tc5xGqnVSPYZpwThCXuodZBQxRdWz23AzDOi0iV/w2qHKlA3t9bwHFHehVZcn1Az7hajaqPXfSof
uDvmTDSfArvay3hs7/58FHYs5KqCPMda09zHLkEEfsm0ChIvM6lkzOZdqqGqhwVaHvyLGVpLi7g1
qX9rlVyaEQ68D5nwkLrzYcgeG+lrXiBTb+XgVEdnZGiFFx7+C9nJgCOP4PtRM85hdaI/rU6m4ETK
R8iuQVHry6zH5ESGw20mmkeF9/C+jeofsNP+KVZIkcoyehN+9IKSn+MeeBrmwNC6pgHHEeRZxhuT
mreq4Q0fhYV7JSuPyrGR57yQPWSDxt9KZAfngIe0wgA07Yx+Vre1l+Yb3GHUmtac3WjGwRqX8V2+
nudan212VnujpZKaRC4v4Vy8ziV3baMsqt1QanHgIvAwiDbtdYB3dZ398BcXR71HpgWSJT7PZNc+
zAEwj0pBBk1wCGhZ3FH9QEb2jKc2Nse7wa/GuzLmjl0X08nN2+DSm8NKqQkEUtrLW2G48hZrSY91
YkZMPuFQJwzoKIkeRLvH8ewOgiWfhtDUMknPtfnjMAI/lk7pXRC7RoU1bCVsFYboGmCsg+nImJR7
zuuC0mTRr2nD8h66dkr2lMV0hSRVr8Y+OszeHHLhs7lJiXlI0IF0gQMdCHdYxlh+RRAMEl1d2aTs
GrcuUNSZHXSwsSMSCYKIRLDSw13d5779BpoKuBFgxC2nA8YasNxbZf135s5tOW1sCcOv4so9lNbS
+SJTtQMY20kcn2LHc0NpMNEBISEkAeKN5mKu9iPkxfa3OCQIz3g7kWtvV6VSZYNbi2YdenX//9+0
c5hRPjyhgSQtT2YhfYRRvj7PUDKAQUsVxKLHWjU/tVuIXWRWrHcRpYABC3gUlR2deLNqASTPzOCy
yFRvMAPEK2FiisLnHQOX3Qr0yykSwcdE9LIHajboCUOM33MHva2IJgH7cdJawWgRcjNOdHEMIYwu
TKGJ5EBmtnpysbgrU2N2Of2qrwDdDaR1y409uTTn50ZKbnI2n4CS7Ojh3bwF18RulQAO2cAty4SG
ZaAPRvarg7znokcef3WCuCppYNIoHSEM/cQJyY85BhKK1KmqFv0iE5A+clGez3O2H7QETqv5+BM7
T0xCcCmtz2kqQf4ifbfUW1ehP+kV5Tg8C4XudiTd4y2Ikx3JYpxl72lrKyl6+eSwELQ2zPuBgE83
j85ia3U2b0FNST74IYeYNb/2qRnaeX7v59qVhs6g8IO+hr3JNLrIs6q3stOrfBZ8RonuPk4kikPh
uN/KV3cmaNHqJj12xkwMbiWXU7c7ZW67cFLfrazIge5GyMi3koLj0X2Sx/YKsiylOs6xFupbk25R
FPeJ1hdzE6moydjvLkNybJU5hHHwbh4ppQJ/ZhNeoEdAieICagybzJRyCQWHO5EszpYyuaZVkzeR
k1Uvm2efE83p0+N9dTybGRfVWF/2YOJmHYOmIwNSglRg6QKRo404sE8jn6+I9s0k/OJjQ4HwBrpZ
Ki3LL9yrhsWquHVKw+6zzr4MdP/BjRdfWoDLqBDY8H5W5vtcLs+gZJEEiEihTgaoY2lLcErTU0OL
BqR2dK1rLFtfskyM+xEtgTikUrDgE3GVuuUt2IqOOyDTMB7LoscljiS6Ny2L+yhegDYKSBcyHYxO
3sryTrZAlrdKu07OeYgcMHiHCslqtG0yQrbe0gV37+RidgImssvAYN8n2cVXuDHVla2KpMCVunpW
osUXw+3LQ/CP0gEYGzoQ4DhA6IlBUsOlBggqOXVOxwNEimfTYHq2svSOTt43TAvtJDR10THRfu0t
kUpATgWmFnlcBJiQ9h1Xi5FhFt3CQFozp3MEhXIdoElAy0CTSCOSGX0Z575xk3NNPlktRdS1gsK4
IU/MpDSorkw4DjUjsWgqlaxIxvsdeCPo+S5QEa8GCPEFZkXRAEJynBqDY3iH8+5qYSDWry5fHDNU
7xiJu0LzKYrSFpxWiK/VckGnxHM7TJJbqNgoPE0CVBAIDIhmYrD9ftg64eBedlbjxYV7E4lQnETu
ADgwKPkBaIJTKyUVPVH03sy8FgUVGyRvYHNBHfejpUlSwS2uESUsrukzQ8Hebn1a/4oSgdFL56Ik
Nz8tkaaJlhf+hFQ6D/SXwS3TsrhMfO006k8yBGpSk7bEM1nAH1uhklGoEhrV0xIBkAmEeoMW6m7V
n7O9cRGbOqelSAdUwJ37QZ7dOck476NI358vBz6tj5NekiMSklGBM+D9fCzo0WTpkYvIybJ1DnPs
ypQ0CqZEe1wokCWN3OhmC+nJood70Mmz0v0EUDtyrRy5bwX71MrFeaD+e2+V08mHInc+DVKfXp1x
AsNcR6Y5Wdkf4SiSyYaeG7R+l86xVY61s8IMZoQfOVIQQB56gir0O8Hi7vw8Dq4Jwq0GnOuP0nNv
MsoPwXINYHDqT/8JBweg7ser6y4CNzTvO0DSPetNTxt6HrDOcg36E9RwdesxrVF9T5mIPYZcPoze
vpFO29EcE/Sci2K5aUmga4h2+9uXW0Kz2oblagKAnaPeuQHy7fnon7zw9Ad8jDl8bKf2CYZpmRQK
qwhJMtkHB3JkP88HBxb2fKC3XV0aFEqEY9sGPVMOfSDbJvRnoM6mzRslvQNw+v/eB97DJEy6SJzM
wmFR8wHCafbzvHBgY88LWtvVINNqOpkay9IEbq3PBNHWhDQN4JS8y1VQy9flBUnXms1Xc7BGf2Y9
mG0QoaZrmnTuEZDCceu+F1y37VpkT3EEM0YY2mbyvaK5IC25+WZ+3Qm61jYdF2wt1zkyVaz/uhOE
MNtCsPB0Rzg6rV5f3VTQtReYCkbbVV2UcIOOfjNh04EXNJtuSrYr0S8RlhTa/2trPFjSo/V5dPrw
9g17GVtZs/PBbtMrSnd0w9SZDtzCDp0g25phaKZrmzp1U3ezDb2i9UAK+7AF188eksJtS9tydAlt
1rSs9aI/2BS4x7Ex0hpSMzkjN15/RU5QFTag7g0nA37QTUvTDJuEK0AeNtsDN1hME5aMkCwLV20b
r+uEoChuNp0MUm2O4H7MbTykNr99LyhKgiV0ISkiqU3h9W2OQtdUT7hG+wIUCstaR47wK1S48Hgu
uFJYBhhrtkdWzOaBr2hJsFrVoBt5gbngmCZ2KBrxEQ9iZ2IFquoO/VOhmUh9TU557np4hqO+XzM6
QRg/rG8h4SjfY/T81zfsQvTHBrahtzpEVHxde6Ni+2xMb04a9fNvtTNoHRrvvbgLldfP2f759gM+
fnTtWbtPtfvlSUjDxNkwqNYvVNthqhvg2zf/8ksvH3pxyJNH+X54zGa0+1E9/e2b2mj35sBT5t95
kXfUwfxXWMChtzOoXLQJuX584Bd5wNF1OTt4CPtp04d04FaNhsFoZ0kNX1Ggdj//un/4Jr2pV/M7
5UuoWo2HHIRB6fFvZ0qNeXP1bWw6xW4Y1yxvgqbmltGkqtvlWrX7BL/u5Y+jZThMjzpw93bGlDs2
QU7TQUPX9BK/Rr1zERTePejXR90vvcSLSkRwdrbUoMXm1tp01H04jOCm66Y3R1xT0yfhgxfXHUKg
pxNHNbV8xkaSD+tj3gQnTS2fe5U3C2vpASkdFQM3tlyO5unRh9G3f9cSMNtrd1Prn7ylN6ytGGlo
9gsM+6Ic/VFf4tIiJmnuD3XUfvuz8OpTbxtXNHXHZUmLUlbN0VVamyWYV5e6puavveToQxnmR6id
pfm3v3YW1bqUoKUIZRo/Iky8OK19o9treWPLKf2M64YFrNvmQ77x/iCEqPlbJQZfYK7ceBOvjMOD
A1KXiFy/wLBjb0ngU/eIjsBxc9O32wbVO0tqfujbTtTrPMOvHwr35dAr4HzXTAO4eAFv/85OUoyG
9WhEtw3tBcKRH2T1/YHvKOoNffIxnY3itBZEcXUn5/ACR87Hb3+q2GF/1N/TAk+vyL+L1b/nvx9H
8Lvc/t/9Wf16ot4xjEfe7Lf/AAAA//8=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Ventas por Entidad Federativa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</a:defRPr>
          </a:pPr>
          <a:r>
            <a:rPr lang="es-ES" sz="1400" b="1" i="0" u="none" strike="noStrike" baseline="0">
              <a:solidFill>
                <a:schemeClr val="bg1"/>
              </a:solidFill>
              <a:latin typeface="Calibri" panose="020F0502020204030204"/>
            </a:rPr>
            <a:t>Ventas por Entidad Federativa</a:t>
          </a:r>
        </a:p>
      </cx:txPr>
    </cx:title>
    <cx:plotArea>
      <cx:plotAreaRegion>
        <cx:series layoutId="regionMap" uniqueId="{C93EF4D4-30B4-45AC-B0C5-46BE7C5803BD}">
          <cx:tx>
            <cx:txData>
              <cx:f>_xlchart.v5.6</cx:f>
              <cx:v>Ventas</cx:v>
            </cx:txData>
          </cx:tx>
          <cx:dataId val="0"/>
          <cx:layoutPr>
            <cx:geography cultureLanguage="es-ES" cultureRegion="MX" attribution="Con tecnología de Bing">
              <cx:geoCache provider="{E9337A44-BEBE-4D9F-B70C-5C5E7DAFC167}">
                <cx:binary>1HvZkt3IkeWv0Op5wIp9kbXGrLHc/eaeTJIvsCwyC0BgCwAR2P6on+cT9GPjyVKVyCRFlbprxiQz
2s28CSDgCA8/fs4J8D8+zH/6UD099q/mumqGP32Y//xD7pz9048/Dh/yp/pxeF0XH/p2aH92rz+0
9Y/tzz8XH55+/Ng/TkWT/UgQZj9+yB979zT/8L//A0bLntpT++HRFW1z7Z/65eZp8JUbvnPsm4de
PX6siyYuBtcXHxz+8w9R4T8+fnz18enV+S//NRcf2h9ePTWucMvdYp/+/MMXp//w6seXg34VwKsK
YnT+I1yL9WsihaKEK8SFYEj88Kpqm+yvhwOtX2OqGZFYccQV1+zXe1881nD9PxXap8AeP37sn4YB
HvLTz28O8cUTwRnx+e0Prz60vnHPk5rB/P75h9+mohja6JdDUfv8SM/nwhz8+GVCvvoDzMqLUz7L
2csp/EeHvkpZ+GgeX0WPVfFz2zfF46+T9j9PGEWvudIYUaGVpIgJ/WXCMOavMcZCUIUV5ZqqX+/9
S8L+icC+na6vBniRrDC6+DfLVZQXuX+Ef7/O1P88S0S9VggqhmAtieCC8BdZQuI1pA5hiYh6PhOy
+EtJ/7Wsfk9I387PZ0/zIjPRbr/7F0/N36vxz+Hui3P+Sbgj9LWmhDEqsJKSMQxw9jncYURec6SY
hIxJOJGQL/PyG+j8/YC+nZXfLvwi+n91FItaKIui+iMLQ74mmlNFGacAYZjhrxOAGENcS04Zllp+
mYBfI3puhu8f+8esXb8b3bez8e1RXpbL5X/+q5fLFxEDUThAwxn+SHpAnrsNkpr/FaWeu8mX9UJf
C0wxUUIQjL7qNr8joG9n6LcLv3hEeML/PP2LQ9gXAUNOksE9fmz/X5E3ygVCTGKmBVcAVp8nB7ib
gDKTCmMiNdHPVOHzJvMbJn0OZl+E/wut/Yqx/XbhFycDmCVv/82Ss/WPzaPxj+4PpNRQMxpxJhDl
UgiB8AtKjRF+jTDhQKoJnPVVzfy+mL5dNp9f+yI527vLf7vkPPX9U/8HpgbL10J8ImZakefcfF0x
mmDBBMYKfiDxov1vQdX9o4j+XmJ+vfJlWm7+3dJy4Z/G9tXp6S//p/kVT/4Awsxfc0m45lwLiimT
0PdfYJkWSkuoG6Bv+JNO/RzLfmdQ307OFxe/yM/Fv1u/eZaqf/kv9/hH1g1AmuIcyDGnGorihZiB
PqMY0AStqeCEspeS828RvfpPMEses/8GY/vWGC8ydf1vV0m3RfNYtd+djX/OzSHstdbQ78EdoFIA
z/6KXcvXUFqaALrhT4Tt1wr+RXb+joC+XUG/XfgiJ7f7/+9mwN83dX7zweJH95h8MtA+83W+f/TT
Y4O/9+LS7/lwv8DT/uOffyCCAPX6zZd7HuMLIvbCUnl16/tf8/K3y58eB/fnHwIg2a9BFyHMkeRg
3D07B9PTL4fA+iEEgZuAQUEx8qydmrZ3OUQgYWEowTToKizkJyo4tP7TIfJaCc4QophRihHnv5mZ
V221ZG3z28z89furxtdXbdG4AfxDwAL7y2nPoUJQikpQ1kBIKeDBJxy3Hx5vwDB9Pvt/cTXOoq8L
dKKmbU+r9ve21fJgDKexHVsSrqtTB2fy8cyMWWLt9YnUhh5p6fhZ1vNNR/wU2mZym8/m9HeEBvAF
UgXmjoI9hpBgoP0/Dy3rZlWUlcxOvuYqyamj4bisWdi4vE3WsVk2TsxrsmQi2IvZ/bxU172nt7rE
+c2CWRH2hnZH369p+P3ICJTl55P2HJkgTFHwgzSYQgxy+nlkmHYrnwzJTnbp4n4m81bn1RrXmtyP
tccHlC5bUXTFUbfMxcJNCVlkus+1yeJO22LX+ZltVz+jxE64juoaD1s8Kh0TM9uwFrraoSqAVvfb
Iv3WhH4dtgbzGMSHVPBBJbClz8NeDfWom3p6VOvgNytxaYiHwIbOpOQyqMc2XGi3bEbNbmXKurhN
VRAXHp+/H8en+3y25mD69DPmEQzdB5a5BML9eRw1qsBMaEd8VKJtIyXW8TQMK4pNTYskmKc72yoa
87pVWyfospcGF2Gg5TZjzJxXgT94g6t943G+EUF1rFlqbnvVvqemkPvUGbupc/E0d+jGOIX2ixJl
yPVY7jVvqlinAkdEQnpUK06Wtfm+sqMMLeLjtib9EJmyrI/1YPPYCDnEqhxY1C6mv8CzlGHR6Q0K
njImy206Du1Wdq48qaa5AIe33jqe+njsJry1fTqEvqLsIiPVk9XC7SeDYNV09N1QD1FOSvJBz8qH
tQ1pTtmuEiyIssrouMvJcoSiPQZ1ha7WOV6G5QLuLve5JedAVH3Cho5uzNTZqOBdHn8/SRjA58s1
TpFSkgEokGdjmr9IkllWSauJrcdq6GA+W+83TLbDpskX/Dbn+6VMrM36Y5B1edj2ZmMLkh1pH4Qc
tm8SF5giqQKDQiYCsm1zsUTfj5B8I0IN6KAJgQ0PDHT0y2WUw9TbMrPLsVJkCT1GaCtXt5+XNLgQ
xfKhTBcUO1aZcKY83zs1n8XgrmZM/VWnyyYxgf6pEx0J51wNj3RKP0KZxjwjLjLz8pPJeBrmam03
fkB2Q8ugTWrdLpEhdqe97aGXfq8+v64L2AMAQs0BkgVBhIB583ldIEFZxeU6HUerWNitO1bUfN8Q
BlVhbCgWYW+dR+t+1UsfBkxt5IjbExX2WhiEd1S1w/0EuEgX+WR72dwEfb7EBhZ4n5I0HsuWX7fN
45TxNWmXJX8jzAXD+E1ZFeq2REF2aDIJeEXrxJBqTsY1W6OR5EPUtXV6oN1mLecmTEWmNy3yYoMD
nkcZ79fQQFXHUrolmkibbdeWpRtTzGsEHcxf913fbJa2KBPnxwteFtOhn7FIuBNl5Oxio8zjOm5Y
X10psFCiYjTm0Tq3oeZKOek+UFc8ZWIYr1y2bElLq/MywMJjQS/2vg3mqIZWcdQqOwsHEEqWerlS
VXn7/RQ9+80vqkJxaJaSPatNjcmLnkTXzOJ1bacjd61N1tZnVzTn5/6unTK1RT4zYYpEfU+rDse2
wVuuybAf5n6JyepCjV0PJub3Vg3/ugygTBF6LoRnWv9y1djeLRN2kzvicVqjuhV2k6p6DRtdLNdr
pYto7IJqp6Ayx6KtrlPXxDyQ/Sl3abVn2j0SOTc3fS5chFnuo1rgMbSkERued/XZ90UVLYv/mRRL
GS3UpzeqCZawLVodUenl3nfpEzbybYUpSuhihmhpbX+aA5VvUIpd2MuxDienhpMP1GYWaoozV6ED
L0ccVrg/9mTOD8Kky07iwcYVtiYaYZ4TSx0PW5f2Z7kM04YV/WOhA53oomne5H12hdLITX13ZgVD
mw7lKJ5kGiTfn+Pnfv5Fw6JKcmBcCtQsbKoi9GVhMuxyrWCij3Op0U5DhaphjijT825EPSR64FcL
HfmJ0zT/B2SDP8PYlzcHlY21Zs8elWb4Bcw5NJLJ07Y7BgCG+yJA73tbR9k0iWNDhjzs+3G9LBex
pW7Y9s287HQzFBu+WrEpC7pEbumuamLivrPZQyqCnTLLQ1V4F7dG9YkvoVRVna7RXNvlNJaXqJvf
gBujYsdnFHVFm0UV8XXkpD2VVUk2CGsS8Z5uJlCYkQIMjZjvro3MhqiSRfkQ0LqOfR+c6zmTUdp2
7FiZ9pziyh/62pGwyRiJ9CwunCrcZskpLAZkB3isdSdrRP4bk6ggf8C0iQLW/LKbjWZUJLdjfcwn
OYRE9vowdkuEUJuHspTtvllLFuY9q6KW43U3azyFYzCbTSWdi4MG1deoyA4YOm1olmB4281np+fl
AN3prVj5ep7sesrWDJ/HZWg3Ix9ERBcLDw5ZcMWb3PbA6dCWFDO+nFx1KGVR3FX1w2ICeRFg6JRt
Oc67POt1NJBg3QajmkO/6vJ2zUkQyZFlEQr4GC6pKB4U6pqoHtHZj27djZlQQI+6x6Fky3XN9FWz
5vIfcQLNn1f6F4uRESaJxlyDi81Bun5ZCRSwOrATzY6Cz+bY4W3VIXpP1zQ9Lza/YqqKF+BsU9T7
KB95n6gsay7y1LyvcO4iWhX62OVTFzZLmd7hyd3OZQa9rM/Zts26u8kSeubVkO5cPsWtHOx20rq+
Ikt+w6zK4ykjQVy1KU4E7oJ47ri+9hU2IXKiP3z6yjiB1Ei0WUaRJ144+Sjzm67R0/vKLSbEQfcu
mArx1s15IrFzP6GswNEwpMEZy6q4YPQuVfYpDTg7ffpYWQrgqYTelKY3NwG66ErnDiOj6cHC1v6+
aMs4sPKDdi7b9jmfw5yABsg53ks33/bNSo5jTd8vVdeccd1MR6mufeNl1PpZvKO1ODKbi53Hcko4
nbJjTUkTyrr+SOv8ochackNcT0+0Ge8IAPBYmrfUXaXBmB8GoJ4hkG5moh5ANjEToCBphnvVt+pi
8kNzAASbIjDr+je6FSpRy7uhHfKTf/4A5RWERTFAv/b1ucO5iAUvglByaL+kL+awY4ael3UoQoEa
FHcZrxPa5fWbXHRPFSHmZx4cZz1Ou4x4sh9Y86YrObqZWWvO6UL7aMhsc64J7kIzLs1JSN8cbIY2
bGrHK1oNd8K1Jumk9ddrTT66jKb3dFwrYMXsTT/CDNdNahM7p/qysik7DGt/U442veT6oW09v8jq
5VTOTB/16N/Abv166Lql2+s8kHEt7Hzuh20NiHSC/jifP/2Fo4CEGqXVxgdk3RR6pjuWTWbPc5kl
PT8HzPuHZlHqbPPUhuWQ+wfL5nk7ZAFNGipPs8zc9So0dNSiu0qdhPsXBQkDEazhXEFvzGxLt7NS
P6NaBaef0lUdrOXu0AdDFRZZysLJ1HNcBSSWpGEn3lGxs2NTgswg+1wWoAwGUhw899tUqnJfjVUI
7B9B0VkcrSkyZ0+ynRganQQK6AXtxj7MpFXnkt3nuATB5HkkZe5DS7cTF/1Jrp2IrMFpPHOto15L
EwF9oscUo0Nb4iZiJS1PAzxdRFCJ49URs+/0SK9XQkU4OoDDKig/NCByk64RLhnHeQqnYlEXukcR
9hM+pDp732rcXY8tjRA107b3HiV4ojgBiWuTIRPdlSzLKC1mexJ9Nh1wkMXt3KgLhSe2t+W6G5gO
J7ngswRReda+/KmrBpBFrG22sEJJXNPxROiy3CwDsIZMtvwmtXm/6dWKNxVq3vdUu0ufriIkziyP
UzO842nV3SIT9LGp5i4aRFZEtCjqN6xq74eRQBOSa3lqqBNRPSf1DZ3XLCllw/cj6Vi09vCSk5Yi
vVqrnux0tbpdtsoHsyi7n8pmPfWTXk7DdNn5djos2NfHqsfvVEPyA51QfUP4UEZk9JcOQGqHp6K4
rK5a50VoS0ADLV0fGunG00RWGqKmtjdkxklrl/UYwDxGjfHpVpl5PBQGBXEd+CIZrSQ7lzoV+pn7
Y2GKj5UTxak3db41bZHHRDXzLgCrKu6GlMSolzaau6qPJeuqh+Z2nioTOcTL/aJ5umlKD+I0m4dN
ka1jtLg6TfIBJkDP5Rwt/dLuVRvUwMtkE45VMO2YcaFKCyj+oAkB59NUgQLhQ3vBqqmNHC116Gle
7P0839jW9XvaUaCVKTT/jrC3QC2De5DC79aib/ZywDrsUX0haa3CwNv2mM1SJ4yDskj5gk9rN7xF
XZuGKLXF0c1mSFjRRrgl5mq1kD6bWbVjHW2iQBb9UdC+ipjt7LZedRaTsm8TLme/LcjiwlIUdmez
PI9zZz/MmUF7PrJownTed82SHcGt0ZE0gu5G4ZbQVro7dLN2mynfdSozt8ugrmewJ5J0bYbLKi3Z
hjZAslyTJqaxpopQF7aBk9u5kmsIVdefq2pKhAjzOM29fC9T2Uck5XviZbErcFvceyzmiHRNiEQ/
3dQNAzuj9mMSdIImKTTIs5jqMlwH6kPvi2Yb5Coi1gY3pR2CqKG5eYsxrHBgbh0g61IcZO2Go4PX
NTZlA9qywOV8Ce04ycAAOcNbkiTMV5XteXnfViwL27xfT4I6t1WO6zCYlmrrB9clA7dvoVPsxi5V
564MKaqXO0bMfV2n7qKbw4YgcaVrl180c7Vh7WiuP32MTTiswh3JBHjGm/q2692urTMoZtX1cQdc
8SjYQ0cnHZIgNyfFQIfgdH6cx1pEs5/K8zAMH6ol1R8aXYfrMsdN7SAfgsV5S/yxXIVI2opfpUv5
xmXN8JCW1XVWK7cNuoVEM7yut+v9uF+QnU+2HNpk8GSKfOqyQ80aE2qAxrhSTbojGSzzzGUs1GLo
dgOu7Slrch52pVRxyuZ8j6ppJ8s8OPdt3+8MeJFRW0M7UaAQLwdf3mXEPKjajO9MUwFEYwvWFsVP
pvXq0BhXb8sqJ9cLFuBA1QBQxZjd1Ga98HpO46FdzYW0a8xzU/yUjbmNJFDAa8+qetfjttpT6D+X
uiQiAgIWrmmn9qLmTeiQDcKs5e1hVc+T3QEOMDLU0EZyAZ4S4nvky1u52OzSBksVz6WR8ZjpPiSG
6x0xxl3jNvKeZxuLZpOITJ0K30y3JdhvoWUPjPr2Ck8131Q1GcN6IhjcrSC40aN86Fm+C9o2B7VO
XGiKuonW0aXHYQyiXFXyMGI7XzQqux6I2ZHZle98gFMoRpfvKpM/AMGdLuniCmhryB7LwYCaXHBx
1UwVuGjuyMxMzxBUuc04D+uA8lsh0juh1qsmt/klSYu9YGBeTWwIEjB7ikgvrNxbFIBMSZsMEtXU
e94W3XGaNEnGmBsEg0g8RkIat/FZO8fKgxekVM8j2mIVErjRcQ1aFU/sYQjqHMTFVQPgtufa/jTI
cTiKzg7xAo5ZRK1DsUQmvxunMQGCE7F5Qddu6O6zhk8h4IY+l2DklSHTFoeLGfvrwMhjMJU8zJsZ
X0zY3mDmzX4smzjoajhpWrIQJI/b2KYxcUAJNNzBJK7rpv2IeBHi3NJ9g/Bj5U26GShKT1LVSQrv
Dp+GuTURvKfS3E5yuh+75oSRGq+funHs3nTZoWJrd9/koYIVsilR699+ogFUHQD1+K4a1NuBOXmn
fBU1vUzPQspjuuIaDKKZX7WSRrKlIFACsgFmd4InGh/sM/1b9BA2pZgfel6HKs8vcAAT0yhbHqu1
78K6z2Jw29arlA73BZsDEEssO5Hc7NeCrpHBysZg84P57wErUO/Wt2p611TjjZqGK7HQ9Fqh+W6Z
dXZjwJUKYctnCF3nslMDbk0qqkto/FNicADEf+VnS1SxbZqh286a0UTmeRX2REJb6ebyxtl12Nm2
cSG0L5aAWFnDlNfDwaHiPRjn864X5jJzU7lXy2L3WY3er0Ffb9pglYelrMJWB0tiFosvRZG9HyWo
uEAjfx8E07lwvIgybcddFozZIaUqC3nambMC+1258mYJmiBey2XZBwr7JI2xx+1tXU9XAepkH+Ns
/gjaloXMiM2kLdrVdr5H0wjLhOIlHCQ7uLa+12rcpqgB9CvS+qDr+a8fC+f1oYXW9g/+lnuvlujT
dakqZBn+3SE+O/Pbv3665afLP93309e0tODT/+3730b/bIx/cPjFk70M89OQQmc6nmdIvgHrfGEJ
mh3Ow4J/XEZGfu4Hfa34jXWzv9V2PeTClxeAZwNu0JED0sfGznLfI5JHdTXG5cCzY4FEvmHzKnZ1
Xr7p0mSGyT60Nh0j62cQh4Wut1CH9GKCt1lDnvP+ci5hywGYEOqKN6yx9t74Nqqs/+gRLh+8AknC
BbQJ1W07LcIiHdyZ5ykQhayaomxlUDulqMNmADrQdm2iKm53RkBFDFUX0oChG1W6M8PCxKYXMsmk
L8+LWVkk88FtMB3wSS0UcJUChYdOVm3LYWBxSkedSHUJL332WzvleNe5VER+EGnoM9hZA3pZv0W+
iJj0MHPpojd9sSy7gRdH6FxR0zY2ZHU67aiL82cKM/uq3TQYhdXIs9Piy1OqdLYbfDAca/wAbzHM
p4yiIERzpjbBKHauEsPF1CgQorR7M+Q6AV/lVOXjLbao2Y39/dqx4EzWJt8vRXcxdAa22EZWxKWl
NiJF0W2HJlBhBcL3jvt01wZ4eu8LYAd4GUM++v5+gNbYIOf2Q9EN8VB4e0GAwQKK3ii5ZHGmBrxf
TWAjvDqfhVUdlKeC5U3c9SpNql5epJlO73mRJi2qRMRtjvfO8SrJF5qAGdVuMzSouOfizBQ/i9G7
60VeEZyqCPHFbIleums8PFSrssnSoW5L1nZvSJ2de2vZvlh9LLqhjlbD06u+AlWMfMU31qQljDDY
Tda0V9PcZR9ZML1biH+bBXK8tW0HQq278qAvL6b3TonhOJKB7ICu3YKzH2xdqbLN2FTJomd3piUB
BefqjRl9tZtLwGDY+8zvRYgMPyGHyreVzrPIq8neOMWqRJT6YlrZnLhS+Ltegy2UT2QOP32lvaQH
IIxZSMpanRoHNpFKR/Ch/XLO37gA55cN+Ay7YmruMZvBTJ7zfG/SkRxBAweXw3g9Wb4JtFi3FvY1
303gEl+vzVUwIHoup5SeZamasGpafHB1fcaWB7EnZtwYZemF4+Oj4Eu9zcpWh3lAq6SFZrfFS19A
j0X6QNEyfTAup9tgObXFsB7ztpo2y9LeNCmdwK5ceLxCV9vKdsMXhT+Mqt2sKNsaagX4L8W7roVx
erYS2CznTTz3zocGGXOqWR0keIAyJGl1QYbF7MGlj309+mtZpZtJgEoj5VyebVYnVdtXmz5L+SHI
FDrkQRlmKP1otOYbgvs6LJpxOcwOVBYicKxcwE9K6/xc5jXYRLyEHStUjKHqrLpXvOxjEOywZzlP
fURT4F8Ng42WfkZDYntVXvCmeAe6voiqxc8Pi12uUV9GIhDuXBBaxY2e0WaYgR2NqX1foEDEeAza
Q23a9dL16b23tjj0Ih+3TQm7As9s/W7GJoYdrvl6roFmclXOYNNkQG26armbJf/ZA11OCapu0KLu
OmjQJ9UtdQhrG2+dmnRMZcZOhDXvR8/fs3qedkuHgxO8nZ5t22D8iGkF3ka/zjpcy3WNy153e9hu
AcxhG5Esazkd18JJgLdCHX0HTTzLNAqXuW2OHO34FHVgANo0UDv4LwcwCurMfq7xAXbl7U2Omi70
nQIcC9qwHT/CSzn5HWkLdOHZtPUqvy6Koj/5svPbdc1jCvvE8bz0zdageTqhZTctarhAtDKXrhAr
CM18SaZMVgmSs0s0r+xdX9BQMVFvZ9OM+4zSNizbVT2WhF04sKAUKvMHP04+LGpwGURnQNeyIN0x
XI1RO7DTKBt1GjGpdl1VbsfAZrBPwmhYtxjFNAv4JrVmD3uv5TXY9pcGdhYObpTZJUxmFVGxNLvV
lnfrIsaLcczYXSlh1avpVhPjr5ugKg91FzSbiQc6KtBYxivX7eVYpLG2UxACWS5O1di6h8mKJO9o
tatWULYK6+qSKHKsl+JG4VRe1ChngPhiiJGhfbKU7E2JvH0nKxABg0XDbkrLAbDV4kRK2AmAdztI
UnTyPFW8vUt5Z0LgyuV2ELMHvCk5nJvXOwF7oGROE0cRiToOeNTn48aLjm+k8GBKqO7n2VkX1lK5
E6LordHC7A2v6KmoA5T0gOEmUjWnu9KZ5sYjxgFWAVvttHZb+n8ZObPlxnFsaz8RTnAAB9z8Fxw0
S5Y8Z94wcioQ4AyQIMGnP0vOrq7s7O5Tf0SGI2XJMi0JwN5rfWuH3LzI7dSpBw82+a2idZvFSxec
CGk/B3FT7eispkz76ilEa5wOvXSOzJoiQetzxZ7RHeOmHQ6ryGEd+UfbjFUaVP373DA4ueuit9XS
lHDSev9l8gyEaKgHCRtGmtYOc1J8xEg2VkGXmpaXe9e0nxxU3beB2z4r/c269jpXUtJdV7EqKSUK
CicqTyEKs9Tx2mjT1TXbs5alzlKM59Wt5wQBqDgNp7behs6yLWAIbZjLru4YeDtHR18IVct+XUEU
YOeCBmflkQ9tn0ndfp8W9qK4MjnMwuZqJj8J9Ep2hio/lXH1B1fLukGVngrmOAfHaJnOtCapmecX
Isr5ICevuMEgKkrKd607RXlNnWI7t86EhSFecGO9hi37ogZhcoEFfjK7QUV6x/2ozho60VRF05yJ
eNHYHgcoQ13t7BsinkbT9xuvc29tvciDYH2qavSSfsudXTXVYtcTefOLsExWExyilninIGzaLfWH
IA8a5+YrVTwPvLmh4kNBY5z2C6nbT390AnIGMczZqzFwkn6ZRbIGtAESFt7CYdiGqPqvavbN1pWQ
xD6+mGIg2/t7OpOgTiPRDns1UOAcHZXbwuevOHx0svql97kk6ray2Wzhr4+5X7RV7gjGr4EwduNw
jcZdhlBw1qh6W3AIcTdIEC9wzv680H05NZBw23b6FBJ0nNa6cJ+jYO9zLveNnsetBwjiuW3a7yL8
rLlxvoVrlXV3BcGHNJSu4SK3NmZTMsJIf55bCEAec25T7K2ZcCdvI9fxi63j8p0DxGJhfVqhi7zZ
BuZiXWVqXlb4GdNFdoHd16M/nKxussFV7Q5sCYRNxcgTqfs/QF0oVCuyhlNLsDECKj72Xqi34xKU
2EOZOhkovYo4R2y6iT/S6mE2XpC2kfqCvQ7d2FPrSni83Vw9yBicBoTmE186u5nxd/UDRDjbD/PZ
6fwlC905yLDS3WNHUtYW0+fKKT0Ib5B9SgIh0rVL9DjFTeK6g30oumjI8PRpq+Px4Mky61F9psU0
LegmcRzy5nFg06PsV/tp0KnDR4b3wWm/qsE9Ar3zc9WwOdNtEVz7svIOC2zBj1s/v4WnJt4AhMZo
vummgb27Dn1HB+D5Pdt1nVvs3Vm+tHERncdFOUlQOX6qTX3/SAlapHVVLUcKf7hIe6ETwFrroa7X
4kjnuDiG9y8fN2PL+l3J/NPHLTcu4q2r69viDMokHi/CE9EtT/qy5nvD2JKqvvU3jgLNUEwjg9w/
1UfgYxcUs85JkdlLlSNpTkQbJnVYTGd4MySpaAhzSMziGoYcilewpLWIxHWuHRXDi1u8LPDDEF3r
XEJTnNBwFWV8s/AK8tpwN6ODF920HeOb9Is6XVpcaLXGZ1m3/oPonRleGELXFczYFxk5bFcRUqTQ
nrH+jV0O7aRSGXYT4K86viG+lsQa5V/LSrUd23hIXRWDZ6giFM+9r/ex4509M0A9ClvnCv9XJ45e
+82oIMUAWKo+DW7zOLkL23uae4/B2iT0LtTD2v1OWZvWuM4s6tv3gAa5Y6b+MBQmTny/fCdsRLkA
6XETiKDdmEl/W6tIbyF7twc5JNXGbYfgFaZNJqTfnUyD0pxMarx35i3okMEAsDLjjrgdxLc2NyUa
f8vXL/1SJkXFwdhEHsg2W3YJHDm6axqyFVFTXutuTG3gX0XvV9eC78uFk+tQVjHwDN+eqANDFipf
kQfUznlkw5sEH5cGc1ftUV/5m4HE+mHomZMDPXywc/WKAqLOY93se+kHOVwDdSwjx9lTHILbTs3l
lbtoPZd+Bh01EGc7G7zwqh9MKshC80D69Xbp3ToHsuceAKqLtJCk22LrfSX1YBNJAS1AjwisnZNp
5mimKv6VtN7R9cmBSOY/KOu9zc1Yo+Equ1esAloObea4bnssevePmGI1TGIDXsM5DKtvUIHWF1cU
3Yl5pNuZwPgJpO45YRDuXqpm+MptZS+q7F6gGKkc0pe305ZH59j5CnPBzyUrxIVg1exYGDUH4nQq
mWw3pGgy2TMv/YcVV6K9VRxXFss8os20nafhpWQ49MalcJPK8CFl4CqzmidVOcuzpirpOnnUFaoc
OJNgsIIlm2TZpWQtaMaVIDnrBBr85eWjSYggRWxpOD0CwCHQ4AtUAXH4VVTTACxxjhJ3rec96CNY
aqQ4uU1hzpB7N+PighyU03rpRZgRzXnqVZHzFKOubx0RnaS3xDu1pH0h/4Cvxp6DUYJOHCBl0UDc
y7jK2Yxk/TwuerxpeBOIhdLbOKjzEs+vmrr+CQxOd2psUCeT8N7Bx/mPdrcQoAdUrPzI44gnYWNd
QAwsuoxqODirqI8YVlDmxVKrdFC6PnnzgP2EAzet2LgcNYDUwq+i8wT2EZBAnU96XXOsrs+rcZuH
sOLtQ1WuQU582aS06ebzxxdvWI+VHf1DezcM15o/6k4SwHEzVA3S5GUVNc8wbm3idyEsY39qUFEC
j1M2AJtYdG7eiibeMLIu4DVW/K9R8Vth8Pf5xnMvfRVUr7JEWXb/PumNOI0mkGnh0/gN+2ybh+g/
PTjI26adqjcXG3viLv56ru43lfBSuwbmOR588YhC4SgXHOP40HvHuKbPNh7eOg8Gd89B2Ai9JGTp
wvd2rHa6DKMf4E0eiPTZu0HJlkm6yAfoK+v+TnFvvaDABhV44aYYAdVAY/rWwzpLPW+IDvWg/VPL
Qxhl9foIGCw8BujC8pYN7rW6L1LS9/YBHaPecBrOF68uxbbgOD1ZJ4NtJdvcbebwQKzg28bG8mGy
Nc37iU0PrgSHXaoBq9GZX82EXm+Jx+KbaN1MxdKHIh10mzDQe2+B7RevcfhUs9CDXj7XB6nm8Klo
7LibV72m6zDbK3PNpuyD5lJ11Tdl3RiarzvAvhYVrATBXkB8TScac9TzsqJZ1/k4xmR/ah3DvhEj
X/oI1oMMSrrHK/giAjbcmlYvN/hmzyXr9NkEQ53QuJqvYT1MCdad2S2jzuPZ05+dIkOJaU7xKNCt
AY5O1CyXx4igIaHz8o69vEh604fX2gCzxGn0vShbefz4YipyCEoLsa+KPzt9D/W/GorLYPiyAz9b
JTO6ylvQb2DV+lfOpk8tSte9qof5YbVdArSoxiG8tFvbz8sj6fjnegDDJ9pIZlZp58swVNvBDAM+
copsCRSrqYQBqRWV+7Du5bmkwbwZ4HZdlcHwkzDercbGx48vsWjFT5jqH0GM60/c52eI4Bv8ZCV4
+Y+hKP+8+f+euwb/PiZy/PXN+0yVv26d/xzG8n8+avuju2dZ9O8Pul/NP58LF/OPq7tnMf7lRv57
LuS/JD9+znb5L3f+f8dCQOT+k838u1jIb5EQ/OifkRDX+58oCOIQpybFsJbA/yUSEv0PWlYf2Q9E
fihUz39GQnz8EKIgQRx5qFUi/x6H+DMS8pEWQdQL0ysghjIMhfnzD/2XdxN5mH/c/pdIyG+0I0hS
imen+CUIksMC/Q1DrmzZRv7U++e+1VlBUO7C2XP3dcdRLXtfZhvpMw+oANXj75UrSOYEC98UC3ZQ
AEDTOdqjzjtVPYlfETlpM2Cnr3IGY/rLq/ufLvQ3GA0XGgaBjyuMwnsQ43cA3DeFiGg1L2dAtlPq
gz5JVYAyt1B6zX3R+Hu6KLFxR5+j5nKabVH/TZSB/tslUDemNEJLG0aoZD7u/yU+E9bNMqpurM+B
0ALe0vxMJsjKCthORHznonQDk3PQJqOkkjmk1Y23zvGt4/K1Ana9iaNFbDQh2eDzYrdY3wLOLdgW
JvaD7Zc0nmB9B5puiUNltkpqEk4d+W1ZnvseDlm8htiuHJQtbl+orSjtNQSRdQymqbzMYbwpnULd
cHA+DRzbdTCeOy9ajp47v//f78a/fWpApyLkBLbSRZCa/U5YWuPqpQ2i5iwaheO0IUNOJQB8OYY/
ICPLLZPwWlkG5Vlt/+9f7f7770YMB2vJwdrwfMRy/pVKhNPpDjXcgFMfCmBk3Zi1gzPfVnXn2I1/
FCs507m2OzrBtJGKe9tmdL84c1zCmIVUDzgK1XpdpsQ4coPjydvu1rjr/+5C/+3jglAmunOsfES+
cLl3lvuXjwu41HqktIpOKli33sTLbbdAzOxtBednCD2o49KDQkfUxq3I8xrXw99dwr8FvgL8ZgTK
EHbHEme/Z5dKAfU8qpflhJFTYj965KbbGk08IV9WZsZTz1AlrUjJKA+2FdTafcRx6I3ciV8LeK9W
mYchnpbd37yHv3Ps0CVo5EeI13vMR9Th99W8LmtTF2FvTqWYyr2wRhydtm5y1PMqj4ZhzV05uXlQ
6veidMJ9BTUh6af+mwuZEDJ9SE62cgaIfGMm5cZpQJo4ekoqfyVHJleAlT2qWjcKzZE38ITNutT5
B8w/gB1fAZzupSq/zC56uPqtCYb+IpomkW0jM9oX9Xfr19PGkjEDBVoeynYPfcsmYLCgFDpBooLS
P87EezJ4U88ow2mGIFQ6Ub+9RT0ACrgG5YZ9s4Lqd6AOEkEv+ywDAqMAZhJ0pebR1Lb7EnMLLtE3
6AGbZieGljxYpDboBMefEC8Vcg43VFmTdZUok1lXwbH2S71pDO8PlsF4on5Ps6H1YNUV4/Aogrnf
g1J/L7GLn1bCQ1h4ALqkH+uNnpsaPIEnTpYb1HJVd3H4MapdCBPYvpK2XIHgWc87LhODoRGFdlc4
EAEmPpDdslTxgS8mBK3qDmntB8teo5btmYjQVKG+FpWuNmhGaGJC+mNiY7F16BQlkbEOzKYwgmHE
PweOaS+M229aWMQruvDS+HQ8G9V+g1uKd4uEwalldEzKcnGwfgezlSZy0+XuVbhiUhtjGgg3YQc6
pPe7A+nBITOmv053p8P4dXWOlwr49kyPodOxywrAdaX9is/KNO07f3qZrHI2YSn9EwxblQ/Bg6Je
/xqXxXVQtswbia15JuG0bXT1XYOMRy3mt9u5RMamDaentsC5iDfKReJmbh9a2r8va/2wIOdyU2P9
N4s5+PfFHPgYzOO5HrY+n4a/bXz4xPXNzCdkLdZ63IauRQvT16mkRORgkAvwTTBB+vPaFNNmmWC2
tLIuNxUd5sfK7R7XMmw+gZj0M88ub8XQ0gTOV5cbGTs70C5eloRqsacgRnKRGYAmqoDryCfHuVYL
kWk/CD9del3mrhDQ5CZo56OD2nO+v/GFGHfiXsWrYlEPqIaPLj5mSKagMZOFvA3DoYlc+NIBXtFe
cDcZVAUSE9J+5loAm6q+C8eOD/Cdq5MPk/YSlsPrCqXY0dL7m5cz/i3d49zDsDhBkBSgIeav+L9l
3qJummPfDO6pxJCwZLQMTjBIjSac2asBYH4m8tENivAwjs1bWwXhre1N2qiCHatlKI/+e+d17Art
O4sgI1fGvuFkub8kEUjQtasPoKufuHLnA/d6qB51ALBqvFOSyL9Mvf1qaCD3/dpGgPyhDuIdqXdd
VJTHCFAgFJ3wyUYQ6s5KwZUQMGz7hXqb2h+3faDtgUsYUrU/12cOf+Raxg08/GYEtFrfzbUgG3m/
piFovstY80Pp+U8R918HvU7nhhp1diELZyEx+qtg+zis1890ZBu/m94wp6N/K/pqQQQl4JkAm/Q5
vsdgvElMCRXz50GJrBH2E7Dq6ABbUCZUh20GiWFfeIxtOxhlKCA18nYxLTcr0d+c+6bbGTSCfUSe
pDJy/zfHCoZN/GtkAW8qAIeYejGGIaJQ+z1G7MYTLRULzcn1c2CSLGvvpMtfXybhAGX563YEPv/n
3XXTMZv+dU9xx2a4xJeP7/33u62/gGT57eEfN3//wV+e45f/fvyOvx7/8UO/XOYvj/y46z89/D99
7+Mvs60at8iT6ceijf0UeDAiGz0HG4cxmot66qYqqcYKwnlrDvCYPbTx8gX8h04WpHPOfVjXuemA
YErKl6tXlWnNca56oS8OlavQQUdje/WhO8R0TuC9wf+ZywOs6eaLBzM1xTEZX83yh2V0OjvY33lH
tgEZYfDZCWve99iDkHzOXC2LFPvfgJzgxM+t4EDDRs/LCI+gq7ktckQF6DivFXHmjhKpBFm8j/Vc
78CvJ6oX4uxZ+i5BYWxaa7eirVYKB139iKUD7T8YZn3A1qiBnU0vbtHsFzVErx3vTxLl+iYcUFKP
CtteAGIl1dOMGGkVHpyG+081HKarKJcmY6Lsb7OA5MajFqrWaPnVSnmQDMcK8vNT1k3Ez3DgehsV
FvWtmm1mtFkvRSNSCI3k1M+BcykgBwA39vY4pb7oNGwaCxVcyq26I8H9HA7b1u9vjagbmDYLrLzB
G/JZFu6hs7XOo1auuY7jz6h1vQzuvZcTp5o3xdwgQjRBnqmmGzKgkByV6ydTZ6Nt0Y7D3bjMBBqJ
J73QwzSHWzFPKXo+swF0uuQ9Dbp9A22zczzn2PdVvQ9Fg/YPfY8F/KLoSxXAfplZBASX+yrrmnpB
GiByt/Gwq3xQF6roviDWDfxo3OGtKA5BHbzzptfAOUGmiSl44+36FDT0VVaeOIuVlsexI/DySeQc
+IyTnvcRIKQKSiuQZZtyD/SMRX+RUxV86UzEtqXnKIQsywypAf3grRpU74PHZv82xi34VyOhdnIG
xcpyskFhSxJfLNiWAfHsK84P2iUGsZ11PDROn0x0pSeki6sUrczbGIbBzsb8yjyEI8reSZZ5OWAg
LdtpsXRpS0bv2pPn2p7mZZm+IkcF12d9ZKovH/0iMHmrJieZyGQ30oGiDtCP4YWpkZBQAYRmR3+n
bYkjTkZLGmApsEkFDzDVvriQUbcja+ALRdQcmmaE7O8i/1EvRMHTLJ0zdaY/fE9hXYzVctU+gCFv
qSmqlTJO1hLVElp2/9RgWgFM20GlZoQX1pWNf8DnGtxYTNsLD91kbhC5jLGTnnpBX4GGloeoBkmB
4i1I8PrIbAY7u5sXsNDG7xq0qGo6ofn+XnvNMfCi8kESsWw9Pi1JAQI+6WHTf+Zh+W0paJfbBuUq
VP2LbDXg87l8GX3fT+0P+Oj6HM3rlFrhZZNbDVvgo9hZKsAPCCKgnQ+w7hHN8zfVBFBJeb5JdD8F
t7tlIQ2HhhlABkclEaXIP8IIR8juyPwoMUUIcRJhnY6AnZP0qxfURdoVRRp60ZoXXORj13m5x4Pp
GCwiYYHyDkXYTNjdUDf2Kjiicd9MndcfZY0RCr6ar1G4ggHsArbH4jS50wCdE6Y+1/08pmEw4hPE
nOq6zvNOFBLn8SiPzGuu4aQgGSPWWSYI4tSdXDeLjdYtBXd/8Rpzjsj0gnRKt8MLT5MVfhzY0I5k
ckCaNiawTWskn8ER1JgmUKhsntW+dk31VuPtzny/qs8GfPvS870biLfQJc1jV6Of4QjnEri7UGhY
Cko0emSSDEnfhAftASZGVsFLRtBdF1/7bG8X+wo3E5uPKyoo/XOdA3QIMkDgqB6E+0n4Azkjmp/Y
1UkVyXjdDdeyBkdOq0tDyjXpUVxKfBKaAPsONjaG0ie+A1iePKGROdEW61kbOu8aBYsuaNSj9FeV
kn5I4wBplRn4/NPQk2NAZXMoCEJzo/Nd8hpDHNZRnDXL17JEGLaaddogKXfDXILzpCwgAebbLa3c
YL/WPYhjFj+OC9cHsfD2VqCjlLUYT5b5KSvj4oyVUpxH471jraa4i235Pf8e1/WlW5vpZRninM9K
PIKlQGzUkfbyAytL34A6iXSpijd3qXTWVl6Z97p6L/DRQDB+iTdmHTYIk5tNUC/1FknUg5pcsjeL
q06kH+NNJ+er66JIb4s1AkpHZ6y1kIk8NBHSvVHrX1h79lsXMTql2nO4YBQLFcNpKubw0qEyz9rg
VUvuZLEKnRuM2zRCq/WZDN0fzWjGS6MXoFaASVC7VQVLQ6wsPa/hzcXFpdDR6kPrFTKpOJUPBmdn
gohEt2cMBCY8gfGo3YEmsWJmX3TtrtG0f4TTSbYFoyVIGj9pO5xhbeSiRS7M0WXaRQvBX/AbgcON
oZe6BJiEsTZKWU3UAXN4EapzzIwxKW2dMNAHILwAvACtwScxWA+RIeOXhg5RorUzHOjgdAnvpwK5
1wpm/kh1+qmzMGpaCPegekU6miXADvHMYIg8wHD75A/DddD01kWY2NHmhEbwWnV8QJb9xTblksB9
ewOl9e5J52lpljc5u09gl8qEF96eVUNSVsVT62HgQVFgTc5voagQG4o3sRV+hpQP6P9aJJ3TD/DH
S3GnK7DGXPdJ0QKNn1yPctZfiiVKQiNPOEHjjS7uGNukdqOK4g1wvS8FQhIpaVYIQj2Giqg9NJID
qplno9T31j51K9uFQ5V2nflGTfBNIgxEMA2B6mnPAGGBUr+u6/yjc2H9FoWzG8ExhLzEIm/8s+h6
LEDDgPjptUs5ulWwgTrVL1RWt4JI79M6ooehJHqfkRjIJn+dzzPhCPVOX9FVBoN9nxZ+QLezRH6c
aBjlcMVWBIeWCMZ2JDZl0SgA6HV/QD95cmjfJpPC+h+Mr5LaAQmpfIQb0GJtSmIeI1biaHdCJ29X
86lY+6y15DaNBgkmV1s8E8FxXZeJ43Zm04bt0aorUKqt64FlD74IxVFI6iMkoWckLbJCO2FarupV
FXDuR1IteEuGXNiIpqW1QxJPzlO799ryuVgmBDS9q8+DM+yyKo+0eMbUFrRhyM1I2M8wJsuLw8wf
EMffwgnMzTrOCS0BKvAeLMo43ZOCZAOliIF6gzsmXcAV2JB5cS4QFUVUMkiM8tpUwoDO7GoOU3jW
BRy8Wt2mBcm9XtxGk7tl8xTqeUjLfnrvmbxIUIn+wi+DePZWOJfE/dSt0U6EIG87LXbK8h91NQL9
7qvXNSagnY3bYlVgLk03nzgqISTIX7WuclH0B4hTIp0dfQJVeAlqvGELcUXG9PziE5Wvwn2WxmNJ
N0DjWeC89V6Baka86qK4aivGJFBhgiE4W67ZefamxMZthk30e888kYo+EkgmhQnk16NuCrYR9fi9
mKe9dJFHGEQBEx0ZO6yy+ttSbUZgrFnrLT/CAVH4KN7z1kejHRqL5dZ/oTjadz4X+2pq8JIM01k4
PDiszrLp8TSYJrB+5dDfxmZ1jqg81yH5+O/HFwC1zhFISkTSj//S++2Pe4K6m7aQ08DgPawaKEzy
8QBWy+Ifj/24DWTBPX78T/3zf0W72sPafG/LaBk2H3f+9tif93z8RCzxOVwaZz8QYn999M9fOpmW
oTi5Pzf+mte6H4vNx8/98uQf9/68sNVWmwhNzf7jF0oZoqOxHs1sXPx52R+P/uVpf/6gREofPIaQ
P1+Hv64XCv2ff/vPX/nXX8xKqTZgsL/99a1f/rDfX6kAAO+O0nXrfLwHf/3MIkORTsTqHOSiOjar
futVa3dwYKKLCsMLn81zHVrwP/pOruiRPSrwbOkwDVfZ9BiW1Xns1rlEp4C24gxZX5LEa48Pi12C
PEY+c1uHiGT2ffSJ9zM9Y6cqEhM032Lrs5PyyuMsmvLBkeKzGMHcYpd+1KgNLnEIfFXQHmxK98OL
i/6ImsY9ciueZ/2GBKtGHEkVaL6afJgh/GJKjniIa+SphrASn5UWaIwQ9jjAwU8bW6P58cy+Wudd
F6v4uUEQzSmbEfhqpXd61SxpqSO23HNljqQikiKEI35HxA4Kqn32w4s0DE+uuE2jVgAQY82DkkdD
62KLOOU9xChfbQUpjqzuyxJgTA7pG2yuBon+AgexO+AYhGMoENRDLDtYa7DhIrSXoVFBrqtiyFjY
igMP5dmJRPOwdM5pVCCXhQeZEAlzkvQYVHycZKXSWJRH7QQzduKG5Xpmjw35vqLTR6W3gmaqkfsN
WpB9sh+HLPTdy9hThSQmzoK+1zcSIcUNjR4XXgGoiZxmzYBfiqi4RnbG1I2wCbMyqPgJ2ALJp/tA
iBjDmtB0mSqJQJ8jfOWCz6m/EmvfWt0AtFI0L4S0h2mwp59RGI+VmxKMHjIeyM9LEGv9uHFmWyBc
WuxnuHEbj1DMmlhXyLQWSFts41MVrsfYNV8Zd/gGiXB6VNbZIQEab0PbI7Jl8KYC5OtyaIDyoe3G
ZwcYHUAQspxWhTk1EFbh1DB0hI25lKVhJ1syse1jhFAspm1sUSiXF2JmvrWr4AmDxLBByTgeuCuX
LXIMyJKvHksJ9zVg1OnJsuE00qa5QJbqtsWCmQEOnzCJT3wfK697oRozJNrV8bPBFnNetwR52mkI
XhC3HB8wuIxhHAbpM4Pg3z2ISpDq7jAQR0QYaBIFq87rASPUZoJRJkPzY4bMg9bK9c+NLt/6CJUG
UebiL2N7qGgwphPmTmXOCPTTu2D+SX0ZS3gEMyCR1mV2s/C7FUwIu83TdVmZm/C4VCcOnVuUegSj
jUT04KxDXglA0LqKx4R47n26h1T7XrSfYlAMqDKfWqSSc0m7BenxzGXtsmnQad9ogFgsBoPMW4vR
cecOcL9epvFUIwARlgyx4zZaLv59VgdSokdO5HSE7zMea0PfZAMNS81ddBgQVzg4HRwZiQIbR6j8
ynoJplbzFrNoYvfQAJzdhc3NWIYc0KRp7hath5lE3mceLBh40ZT00PDTstTksy76KZ9aDJVi7r0S
xTzEVKFLQHapaDBXYQXSPpsEo+y66+is9VZFakwxAKl5AsIl8q7gOU4wAbZdOZ8sr06dqdCu+uj0
B5IOco3e9ehWGHTCT0ONgTpLE68vNrRj3gUzUkLNUh6JaGZ02nCGgDDlUvwve+ex5TiSbdkvwlvQ
YkpCUDqF65hghYQyaI2vfxvM7MqsqFpV3fMeJNPJcCfdIcyuOGffGzZBuk3sD75RyMRVeTceMSu+
D9yPe7sghiOsewGIcyS8gbpj5OO5tRVX1B29+dQCXBKB9LKHSNvMjWWdmYxTBDhgs1/S0Iwea8Nd
b9OjNZfai87NuGnsZP4a9dp9RN5fj6N20MpEOe+apXCOskUVyM7gr8Eg0QIzq8Sm1ReE0izPDvHy
oeU8X8A0vQl9/prMavFZ5nK4oZYiPARW7MTmgBtdbVGDOl2ybaJaBO3cf7Igx5/GqO3i2tzJpll8
2Ln5o058p1bFxxROvjXHURCm5cSaLcn7NuyuKY2JVUA9unpmm25fzNNZJj+kh7/rcHFgZTGQc77K
mO5+dAa1NNnKn4eo+JHVMvHQooXPUBkF9mAFpxzy4BzIy2uSOTMeyrnY8ku9to7T+9jb2gPN51uN
6Ow81DNuPH7J06zl7SbE7Et3EXe5QRe+0udDt1hXI80QSjvilzloss8iqqJNmnJ4YpI4yWHxXPVF
i11Ms3bM/jkWOZ5ahUrcFTjW1mwWmYBz68CF20al7pyw/EdsgYYaKBEOZcSpzYEWykXEdDLzVlTX
ROsyL3eG6Zpp3aYQxeTCXuhuqyPV6xMjc61ZnWlB8zmm3G1xGBM/k8DsBDS8fb0sL00bp65prlLV
IV5JSeppNqlyc8Hq135edkuP+7voZCpjhgeqJPJEHHUeG42fLVnkxk1a7gA6LBtLUUs3i2irksDz
YTmpgGmIzpPNJb1KobiIQuXlqr+oxsUshuqzd3xkymGEYd3sF93PygafGW7IXdiQr3HyAjp6BxkH
6RW7w2Ypqu6pqMQHhUVjp1NB2Za6eYnluPPzJgawMDaLS7ffgL9SFfsYwo9raZTK0H/120pO5ZfG
KN5uI13EXVHO8ibPSrqQlDNYB+b5RCMyrTTxRlvS2QtNBf4oXWlfT5vpu7PX8ZN78+h0+2XiJ8op
VA/GuBDWz/PR6ZMfGjUsWxVny+7P0xSZO7g0T01FCyxFQu0uRUlyGVZ7QxGpJ2MacLEJRherFgUL
gvGMCEjaKYp5lbLBYikq0jNo2WmXV8b7+l9dGOWNhAv71RLlQbXqU8NUdjCCF2+WPFunMHOOSyYk
NMTZVdP7j3Zx6uc4ka9TH37J82R6rVhzFRW1fKlDaxsFhwgS7JPSfxmQ9iJHb5QAI9svGA7xzVpI
Ypr+ptgAS2hVzoewXGq3tkaCALmN3xbC/K0eyjate56OZfveDlX0klPRkcx4vGWFQiYRmsW+Lxc2
XJyLvsTOcpJJ8thmlmMvlquhCccnk+n2ZZpFGxzR+olu+vCG+Fo/wlPN9kUzY5IETdjaxueoY3W0
ENjeJKidGMOyaxmrEXVl++rEeXJ7dJz+vzruD2j8979P9fq7xI0RVn9rzf2LOO4fMyh+PgR7K3z4
8RN/auJs838sVcERYCPgUcF5IvH5BybZ/h8NcYgtmwZTzVCJ/N9o4hT9f2iM66YDYBmKMFq2/xdN
nPEvwh0NXZGJyssEp0CJ5jfuY6MNuBGozZ/LvNIoAuruIIvunvdTd89awsTGusaWPp11K5n/eDD/
8ZWmUWEzukjajssQzBlx/5J8jyWQqKqJonYRFHtwz9Y+LlvxNurhK3VUL+vs3tkAf1LPhmLRDVGT
kup80z1TFx2vuW64U2U5G0zoYBfXTwsrwCOLQIm/4FkXYGt/gjnYg0quvlhJezCLmo06bnLXmK04
6KntUyNd2os5ADgtp6TAvcXTuJ/+q1bvX9qwq7wHZTJdAhvw/O+9dawiIs465D2JuTqaZwrFlwLu
m9vHCNM7eCTnGgjQZtQsNCZyl1/DLFueWIfszYCwHW9tEmcH7CZG69s/1DD+xmpewHahoO7o+UAM
i4UkipVVBUZ1VAbshLRVwa7dl5vKSikh6YN1zBIEt31Ya+8Y7yWghssGCZ/4kJIL0sbqs6CdyI4H
GTHP68pLDdypKhECnEBVuQ0DkCMBsQEkTlwfuxoZclvOGMvabterhnRa6IFf51ibrjKUSgoC6oKG
iabDXAJ9wDJ6i7p5CpDZDIdYg4um8fNeMjrHqFdloGMTTbQezs/jK4wd472YgyHHL94hEXvrBKJi
VY2c72OEbdCBkE0TK/ca+hOUx9npKpEaF9IvH+P6cizaufSjgTLkqod/PIyEiI2WOpdSp9vbDZR3
Eg7+sV1SLMpVMn8Zomif1q9SWNk/dbvfst0mCYKStZwzKr8W0V5tlFBfRUdiVw+z8jYkCZGrOY3/
BTr4r7feKspYxx1SDfw3F47K3JaOZEQ5aUul0mTAKEcSpMXPEJiw2S4CBXyfjjiLneQolaH8TZso
HwhcRwcHEMkGz/XwomiRch2QjDyeUWiqXZ30wI3iAgGlDNzvVQzqpyJb6byRxTxtdDFQ0SxzmDDE
cElq/sRkiF67gSbQLat4nhgVodGrZjYD8B1HoXI9qK9pbQ/7sTaULTglYLiI5ZMDLjPHJteGkJIY
1fcR7o+1XSTeIret0jX1Yt6G9FCgIuTKSbHe/rbW/huprPX73YdRnPjvQXI2FVUxf1u/Mk2gY9KM
6s+7TwlN414oIzjyMNTPi5CrsxrnpduVunqO047+XaeFi08PV7730oQPOFHywApz5f54zfo2tUl3
7wRrWLoUF7mOOEOqdbYapbkZBA1XhcZvi684/gp6O9+rg6nSJybW09MSt12RDo9e40ujyx9IWwSL
AA2PGLvNddSpRljNDYFvc2NgIxjhbuHNCuxtG0GZP8ny78uSsaIq6X3QEvmI8kb3xDikVzmzWxJe
c7pO09Ls1Rk7POKX6r1PheHGNBd3WWFuR4Skb5AZN72RJN8kveixOUf5SbV04pVoOAupnHFRdz+j
dZ1x1nXm8VVpDz9LNZr35Vj9Nz3xb+fpgUZnIICmOcRuPP6mQFLoZujSpCqQ+Jqakvf8qYNk+GVZ
KW0/JGewHVEc4lt+ljpzoubcWXjxnMrn7FfvcHMRf4UJSOzULt+7Rtqr9VbFDXUZge090yFQ3K4t
Ld/Qy0syKzJ41y4+5pZUQGLVn9H2lnvDJBvRws86KuklJPX8BGF6OsSRnlO93Jm2ET7hr1wuj4fY
LtMT0vSdtXaqzKw3/4syVF/15v/EHNVWLLZt25aBSJQv/lk0WyQx3iE+65iIH+CVEkhP8rAVZJdu
bZcmyThcqkeXEJokurdBafxRp9uolEsZsHpor0YZv8dosa/cgWgrRV+dBSTDd5goeF1+dI4NFa8V
JZ0SI5qorQ/l2e4hEC6qubyS4mCUhuh6UMq8vpZcc0CSM/P77HxaZKnfDJOuuNTilZEaWlSJ7Ixn
UXLTaGQO3/IexRPe4i9VZape04zDQTNK5yZJNIjH1pi+qflCOf6/4Vp1zAK/HziLS4jkh1mx6NrW
oOZvauOCdNIs0rk7KnqJBjFUWQzbCSd7JDrlGyxSGjka0vOynuLnJtNh1SRIBDHhtfdZ1cKtpYPy
roFa3B1Lfx9hptNbbuqnOUsqF2WA85onur2xQTNvF8McWUi0EtgeKF2UljT3bG15yeuZgp1E2a9h
y/SM3gCqO8mZV0cdEMWim04IG9gnm/SUrSdl6O1N3GHApwJCX0BvNW/RYbH0qhl++8/roorV4rdD
5Bg6bgsUBtDVjd/XRVB6xdAWY33EyZX5dGJHuC/mCc+e9E5WU4JyQUqjjua4qaccqU/J1pItPXan
g6bL2Y9m6qtt2MgYYSPaugosJh+J1Cu8qcBuNAq+jZ6Vh5loZNmi+pf9//wX6P/mL2BvRDkOc1lX
HHvVxv/tJIMYFgQiVX60ZeK+vLPAGQ31vctV9TVcYILqaX0XEEeZNtI9Ccd+oWI9f0F6Ermix27Q
mFzOTTotNzTzYgNkYvmqR1a5UbqmuDmFECDDrMpdaD8qfUHbT6uf1ATHmpoV178eCFnsba5Ulhcr
Rs7q72qNLD39EVBa7avSOuHemePanbO4CzIr1J5iiy6akUMrR23NmISuf/3Ph0f7zRqgMJVy3fBs
R2X5WNOBfz48dQgYGdY0huFxVFAwTJReZy0OBHz7zWCCWmbRcJWFshsCBUpkvQZfIWobHMOIuzs6
tG9oUpttX6bdi1SEhVtKhu0uY5tfMiPdlRiDf6iq+Ux9fP4qjZBb1TyWP4pE0JJzkOUWAH0pMHKf
Nan+sVjIf/gktGZVmd8USsi9ap0UJ9Jei5xNa32mxjJnbx1b8Z8Pxzr66Z+ud8T/TP9gJBcLAodG
X//9b1eLZOpCc+a2PpgQpydw4Un0NOtuDqngXsXjprXnWKHYmmV+aY82avmmfFqW5peKiRMrm9Dw
eU9N0OMeuIuiJwV6cEzBU9t2BYpXM3/kC8KioY+/U12yQZFK8+sg9OK/XPj/MqCCP8W0SO1Q6hLQ
qOZvq5skz5wlragOYT8qtyr5Osra8jkVzUVr+yRopsZ4jpJJOupARTZZjaqJmlO0heFQ9NvFVivc
c8BX2tw6m3NoWBQJiXT/8wFndKO87tl/37/IaZnwDDNb5RbDokz++vdj3iYUX0rcowHU2Y2YkMMY
zutoUl9DPrmaZbtzXz7bSeXXibJrLHR6C4XqhHZ6Jp4Glf4LhvdaSfxOLilSV2dA6zvNFhvgDM+N
VnnAtsZWPfKjpw7fajz1T0mDZbHtv5Sx9nqJlfYrmu8L/v99rHbndLTPucKK2p1UZjeYNEQ/R6rc
ZWY+CfhCYR35aWF/dLpCqJUESx4F3RAGMeXaLjwVtXJW6ovBdtJI2iHrRh/5rp/QPFGH8RBbr1qW
b2edNUMZXhaVSTINbUxM9puZ4TdkYpvFXNxGsy5iKIJM07yVNjVmP530M7U/8/lVS1zge712FOEe
qFk0oXDYTs9Wtk2/U2ClkQQUNkQnMNQrN5c/Fptustbsfo32uIkJ1OMQ8lbmxS1imMukv0lOoCC3
c77J0nPYpJvePmrDAeym28ZU37aZ4Qp916JrrVzLCOyx3ITTsLGYdaHZndtuk3LepRMnKyapmlR/
WqT3oc72qzFLzuR9pfMJ7TFWkTIt8s2E5FUlwjNK7R6a5ctgaGcFHFWlo3XR91FGV3/ukW/CbWLL
2zHyIpCt9taK5YBykTxV35eJ9aJj8RiYYQSyh8xu3Ii29avh2NI9M6wvkSRdY7XwrfyjgogllAWj
VQ/kVHcrsA2txZLeC/tZpkcHp9DQ1F2TaVt8f0gIJPWpp0yeZMkmXFqCuxmQ3IdTwgTeC51quvKF
7Q1KUkwjZ235bBQ8gFV0bZu3DD55DEWhgw5rxbxZMn5EDIWxlwvMTpxW4SmGSBC9RYt2iuIE0HU2
/hI9lQ4HP3sE+sjWN1LkeAJQg+pRdJQ2emnxaYtrNiFBQX+cZy6X6Bi+tRHkVGzZxmHSX43qMg1b
wgj1Feu9pn9FaOYmmASk+QeWfa4Oy0d2sclSg1YURH/lo6e/uvTPg4ZBX9jYaDxwRLn+0jWf2fSa
OkB/v7TmdeheBs2138ZI+ADyjPyWSLEPLrfrKASA8jlITrOFZauqkHFe9YXMIsxd6ryBah1roaP3
2C+h3wPY5WAK0pzw0/wso4OuXYXyyX5BL6v8MiAmLoOxRRCBakhxtkbbEDcxjEA35vV3CXNUDlYM
USHZa6JgrUC2FS9ulTm8OVguAwGRXNEfbREztFcpUYNqfJOz8AnG39b+qWIJmDIqrwZiU6YHPFKx
0PFSwCWRluyY3nXg//yJDCsqCi/uYQQ6OyRfQaF3HjUtr134rsRTNRnUgO4aot8TLG2p4wTZoAcd
geQoT3uNyz8LKVelt3Jt76E01RUDOEfhTS34VCBDpdPvJSF71uCg3YYeQpfbYuABVG+ijX2bVk92
oVzN0NzXSEziZji1nXoYVkJ8pz8DeQnmXA/WpH2EZC2EvF1v7UgCcJlGWxP12DKeFN1fpTpT7a2Y
dOmSx7em96JqW5WHEjyzxsStYMEg1gaLvGlQTsqbiE4yd8Vyip0vI3QEMb+p2fdEUQ4mJLeiqTwm
ewWGJrmDTve7i84TI7/iEP1sQ4Qz54PlVdx0x0nQpufveoM4NbitEoafhZEH4JtVVxtnujlz9xPb
nfRCGKv4LDNiNAAE1jmRd2wi6pZ7lK7dhi0qCxwEbv5Swbmhu9Xg7ULGK/R9PSi9ayzNtwy99zVR
zPHZmcZ9nZKCpXTWt9WgA5JxUAUhb4dv1+j3itEgmzaU91OyWHupsEtU8rG8w6BCDdNJXoWl95fa
cvYaE7aUQa4/crue0KilWdCUDpTcBn6hJg2flKIUanYXvJiQbMCtbxNbCuLaCNTBaT46YuW9oySO
24gGKreJBmqucYTKeYHcxYAEuH5bZQ8wUaUUQvX6NEIws82TlipLB6xxsCY2mPmYqjF4MdSop7wk
1rTS8Q1TRX4rp3pwCd6c/YSe8kMnqh7b0Xyd7GU5l6POPBnasR8jY7XcSQUFRk3vaZKV6d5C3pnj
jt5KP0y+lnBVtEP054OWDjTr8/T8eB21HQQ+OYqQPS+tagX2bBAPtVMgz9VeH/TqkEbpzN0J28T4
xzs1RrapVZUj1mZfaBLKni2FihvaFIGaPpXhJmdfS3X68zMfP/h4eLz219PHr/XXazN8jTziBu/0
shQbOjRUk5lgsI2kUMLoDJ/6EBlrkpHn5BugXcplazXauk0Wtvv4J1p85eHxEGNnlL3HlwWyHNC0
rTki4qCjiE+ioIIogFcl2pMpFUHdy77o6UML8Ja6hj/yZvLmOa6sASzVBLVcMeJNp0w+MTbZB63u
EH9kw+yoCk50w70fdU+jqrGxtm5a1NuePiPNLcQa414u1L2kfvYoHFLlPIK16CXlKUcyHvZo0Pug
n9UgjL+kKoWITvcHIcAhysgRdV+P55ey1vYjFgqjUDZLU7FwOjBAlgNjLYK6iNF8sWA4YO7nJijb
7MA0Pmq0TcDB3IH6BQIUrMtVqVteLTNJgLlHJqrxNMnOKlz4luEtdnya1cQftNQrU5NFsPWlTg8s
KQ2gM7kR9XdcF2eZqrBEn5kClMess0Dn/hXQbXBc0Is0AkXPgjxVAinUg6oCZbpd4E9HlfmFYRBH
IBe+09duNYAsShlxt0j7smYEBxygODGvFZJcc8IQbq7y92lL7HuZnf4wQDvPpQLtvwbRs/lak3Y1
zbvo2afC5Q1bzjdDvPZWh9TOPlltGww2v4eqXGIJI3hCY9js91H5NNFq76AUrievH2xXYuEbcnUn
pdJpRGCdtmw3SFdmy/LV+WWA5J4brUuvwENX4GPK8eZB9ZQo9ByYXVUlbcMh2zGC4cC9fwEwgcI6
+3BSlKxFt1OKNmBaWxwZgeOwI9NxGHNf/Mzk7mBxzzLII4jbIUhCGaU/3JlG9QFWBfK0jVc+11ju
k1VoyoIGU88DpEIwCTUW3NIYG1ypG8lwAlFU3sr66xwsh/lpkQmH8BKp6mcJVjA1Fp+83tV77Cq2
shqVvH4YYP7BXJsPEgoKg1Ez82y7jBB0yv6gYtc2wyGwctl3wM4YJWvzx6jY1xoh88AZjuQykLgX
hDahSEqfFX7BUeYW6lo/xSkx9YGKEERKM2QV9gkao28xoA1iM9NsACSpsH35s7HmeoX9JhNhKIxF
cfrCs3STvZ65GXnimh3DaNZo1R59xQYyrk3H0oR9ldXb3Jp2TX8FJesXqeN2DusD8bfR9q4qkITG
6jakfV6R840SeS/prIMTJkTjI6UNhYygySOPGXQcvWxvZrClcesSvzi1HEjqfHKQQXIAmPqZHJsa
lhX2MROgmIpaviS4J0Ld618goMBoxHeKXqVmobQM5ZXMCB59dwxlxe9tADyZ7C2jfFimyTcR7c/N
YaxgyaqDW/dfHAYtkiC7M1xlB5LkLMfPZBQfconyqYxfc5rSY3UxwyIY9Ia7vXzF1ehSbNrJenmO
AGnjVw2s8bmsk12vFS6shiCXpKChWxYl807VS0J41OodtXxcxQlSgCbc4ineMnqMnhP9Ypap1lhB
Wfs6lgOIigdsIYgVR2+Ys4OtRfeyq05G9y4hC0vHp1bN/bXfoy+Wj2GK2Mkg8LEPSp+iZp4Jeswt
FsUdmz3OpflE6ekFAhMir+owlG/mVOyxKN2jZfouTETgfXLMnfrKGRqs3O9Dwy0LbV8Z4V6jhcTZ
PMaNdWugKwVjplzjLIL4N3FaG9CGGSxX080ZXDKgQJQZUlMWDKBpYQRVOyq+rqozUyaTdss6pS/x
a9bfyJF8yWaFqZgukehermBUIUDKQTrAO2rsdi9YAlPrRivAU2rpa+2ETERjVoMU7lW99U3B/V9y
HlmbMaVtgUr1y0ag5FaFfkC0EdZfaZt81o1+KEEB98js57BgLzkIiKlsL96Et8ycj7Y0siK2gQUO
b5nCjSQ+NC6QlRzaWlheUr+xZrjl2qWYL/Chfo7jM3DCK9nqRm+L+xwb+8TeT6YWtMu11jPGtcJx
1Ed/SdD+yN/kxtzN7bR36MCUzDykgOAZnRHUJRRGu3Ule2BtupuQUwE6HfJq3NNndjEr3w2r2szq
CbSqF+8Slc6DTufAD2mZhM1ITOw3+rCrwiiIci5gGiS2Xn1p1pmIqsdZ3wqzIt1W/Gks3SaEqCTF
SJBghBeWp5XM64HZiWaB1lRFqlqLszPFpw6ypqprp8mJmdCDdowi/zDEr9mkPcc6wUqoVTt9pCPz
NBN46NQbzFTa1Xn6Qjx402v9nukU6UUP4fpuaerFkMUGPDRKMJvxPI6vdl/kCJ8s43hGD7UyvzFG
Crt5db6F4y0lDVWMoElfQvVYisCW27OcMGaOGTNyUr5KVn5vlQpmI/ILFOEsyPtEtg96lzMc0Pox
WNEnpGevldND3MS+ECXCKMbq1f1hrTUIhmtWToc+ll8m1s8M/bwX/Xic2ueKlUPyCiwcFURHIGjb
YUDBKoxd+6xL7b40QTVLuH1QoBmjuKPBo64x7vvY8phD+GK2n0q6Kn7mvdqVe1meqYB0ftICt7U6
D8fPwUBSkueIbcgtGXk5h8mli4s3RL5P1NZ9aaDfoNoY9pbDlEMyHXb59FkiOlaWcodqaWcwh0mR
hR9bppcJATSduTram3hp0MFUiKxA4xaQikHPoi6OytcFSdI0psfKSM4TEM7chr01ZjvANudUsZ8y
PrpZpieFJCfJme9j7Agm3SFm+xRUSAp1R5nmiWHOd1qwexi490qarlWH3VaOd9Z9Cbd6kZ2l0MJp
htRMrkKPwu+hQFGvzwlXnhNUzHiErEt6Lr3AWDzHkrKrmGdkR8XOgG82huGLpNhvYDuu9HhwUJkX
VIJMSUspIDMMKlknqXa3PHfOuRbvFq0DfA+DTol2NuZVISnXas2XQSuExnIVarerrfkpUorXOVxu
WbqctHwjpO5qpfoLGoCTwPtTCvx+I1lQzQ1GoQpQRe+Y+9GK7v04nxO7PNkqxq7mZA/mYZJwhpTK
Tg7rV4bNvNnhdwF6OmqpBkTtRTHdYRqDXJ6OooA6b03HmqtgZLwhbpot+mP2/fmdOXa7THSbMC8+
q9R4Z3rqDY3iawsqobWJvdaVMpGZZDbt5lL+ZKV8c4jqjDp0AcO7Jo0EJ2w/zSW8RlG/VzpQhIx5
QiCY1eVN7hh5HP8SxYj+MXtaqv7aFmWQDMQVcXVW1NSr6p08QkyK+l3kxM897c+61A8ZbGC50g8I
UO/oZHiX5q2zyie11z168RuR7jtYD2Mt+30a3ezcdrNZPDWSc2gT5dbgSAqRz6flfKJdhx2nuDO8
5gsS/4NJqL9e4nIKeMxEz973njJa977Wj5O2lwY6B8t0NJ0RwKi42pZ5bEkKp+lVZmvsi9oveAeq
hN+XAoNQTS1CDbfSamDtXIXbC+acr1mhn6iQs1N1T79L9G8VPEtbj+6j0e760DoyC6YdoUqbnHm9
Hllm1BRcq+Y61mdja343Vyd62Afs0UdYdFTnYW6CGMAi9D60yQeG72crsgJpTDd0iy6V9SJs42j1
ybnE7thqAjRycR4MC29SyGwyaYe4ekYSak0STHsZnF0waKaHBs1z6imwvk+l6s+j5nW4jhlH6zXZ
cukj+ZpyG0fcpYuGPkI7RzHt1rDYVOiphdnu6Vc997J1ZKyLb2AozCSI1lAHI/O9NJHdxkwL70jx
3xWGK4dTHchE8KotDkJeDpKKChCpWk8iS463TcFUMlsEhzbCZ4x4ThokMkHrQvUjWY50494k7rcR
LLJUR9xXhIASdCOpwzYi6CooB8aYjbNvGeaOGk4B/5stNDF8ZQy9uau5a+I9ua9kKVeLIYF10rOt
9GelLS55xiXcRscZMUipaT+GojvSurlnlCnazNpoIQZi9IKtI18sTXsVQmGdHn8OjMeQZQcdjtj1
mWdMb0LW9yJfLnTMzn0yUIdbTVJxvXNy4SF+v0mL/WpZ1p2W4FUZJX9Wsjvw6HHQdrl4QiC5Gbrs
IKUjiTvV5lzZDRjJqWTiHx29rNKhzxBrtzquwolRi8tdcdILufiTiOKT3k97ufk6JfFpCPXPGaaz
0avfrU7dmTrQ9iE8ZYW+04Yeip+1G5L+OM7GIVXepX7A28gixh9QafQ9egRcactK1R33lVMdLT0/
WmpFv8N2LakOANuwrRWnVLAnYDUAH8jE59tkF59LISFHjRC4RsBZGGOMtsCj3DVNxFu47H/1sEHB
MloU3TTZgIC5+DXLXjITA0GO7lST3K1/gqWIEJe6AvSddoj9Uvsp5b9aBraHssx4xIEAw4BdkPlM
TTcodUgMG4uYbBO2vqL2O4vBFaFsB4B2doqkHrNbrZdf6zja2yD+oY+jTZLdMnnjHjyyQF3Vvt0l
pXJP4FQzcuEJ+TPJ4xMyL+qRuOBCA/QADuVoYnoTNaSCrcgkxGCue+ooO0P5OtXhxcryc9i1p2wk
WMEhscFYGjYUUAqt93NpMjFGxPxmhu72gC8HjaroP0orj2qIY/TUKx4vPp4/6iSPp4+HR+nmr6d9
WwlXEd20YWrCb+Ue6Ix/r/5kjhsyqgWyI1XjUY0pBbQxVQhrzhUCTToBWO8Kygo8VGHZYkTIBxfj
9J+vPb4qchrkf3xjgp1iMyWRTUl9QLySzUtxqCPJzjA3FmQs9sTc2Ko+dElcH+qeepLcNmzNisWF
ihjnoEzNnw9Vagm6so/n1AzWwOr//HtIix5R4rTOla0OupNUh96q+O6/vuXx4uOH/3yfv94CU1q/
aVrB2JP1aDyKP4/DlI8zswSKlBV5/YfS6t41hkkz815TDo+HtNTCjc4OyUxRYCkP1shfJBKBwo9D
h+eSSv97vx60bj1Uj69QihcHxhxVexESaq4Vtscpe3zUXAy1R2fuh9DDlM45I5o2zYBYnCIDx/bx
BoW6HtE/3mt9a9tIv4fM6PXiqOaUwa5HIAdfc/3ExWCw0eNbH189XqsVG9xLuNAKY2RBu77FX9/x
+OrxWop4Yv7jYx4/m7YptmU5e24zjnU3cnpCfT3WXVM1vjQj1xskBkrgCR+qNqjw//Vz5VvUjUK1
C8ZOo+KQbMZfHXlSPteeMww48Q3yAyXQ29rLGaqaKlPQj70HP3ubTfNLPTvfpIo5JJ4Cajq6NCmw
cxPKzvBLsbWrprZkZaNXUhNfDSYShOP5VxfSAVyWvdwzWSft/SjpXIMRJnZ2UCJmtA+pN1fGkRbY
fsmtm9KUF7qzAUNsaYQmjLthM7uWDKyt5BgOV3GGW+3FHUMFta2ibYeWoHo2Yc8jyQe1HPXRIWoZ
brhuQVn2VB7HKtoJiavSWTdF2e0t9Qj94Cmz6hfKKb8MyR/D8ohRZbUIl89ICGAfcd56qKeasWsC
kSZuNzCTFKJjPODW5XiIpAxoxB8bBhGCMNzLObPiWuegS5/hYN60mAh2+LEehiU0PTPPVs4PagZq
dDiSQgaFZvixEOcFo90TGP9s5SaI0yP1tV2qLz4Dbb2+PxkDUaOcuEIKcdpATVJgTxGcgLUn7Yp2
lYGFk9AjQ4RZ1ZnbLTktDu8HQ4WxOZADlMup1zI3XhgLB9kaEGtQKxb3fRromDDQR8E+YALIUPoV
pczOmoNojHHtQ90LaVm1fkkIE/MRg2TsZ9u8pBq9+equWdMLljrQNriVdeYNUH6cF3LbWLnhdjmt
mWMnNA4ShxyHZNb+L13n0dy2sm7RX4Qq5DBlzkHZmqBky27kRmqkX38X6HPvqTd4E5YI0ZIpkkD3
/vZeG/KrqbdPguZXQ4YUN8wLSEYnEyMtm6glhb02lOs2yLhiGNsUKa1sZu+NA2hi2KYMWnUSSpNH
5EDQS4FCmRbFJuLpdYCxZ+MkI5udq703gFQKC8VMiWUavRj+k8EehbzrqreCdTSQvT0ne1TkhZ6b
C4gqFMpnnEV3MSGjHsIFNVFx/h07H272x2otMnss3Id6FXqrJi02bltuOt3clVa71DK1ivG5hRXi
cwntM6/Wep+vY0seK7df4SFaedVdKspfAlLbjE/dSbBvTpYD3PXJw7A6hgufZ0bt4QrYz9E0rb03
kKInsailCpSCu+7DC1PCiDRxmLa3Iqx+xEWwbfhlVBSt48Bb26nzNUmGH7Mj3KfaODQXXpiudCoW
yAmtBJKemr4q5CaP2RetBqkBb4b4mEQXF8kLGoIGMCANmFwSDkzFXKxpIyJk6Mz1SgSk/Wzm4pqD
0TRHYYReqFoKaQcMq+PBi7yfbN6womnbSpRvHsA95YuD0zElKE38ndkyaLWlxsnawAeoqWG2yqIe
t8vKM1fwu1fpNvkek4hxwdkUPlDsaV1GiiHl2Y/SdUIRe0aJNx+eiSnPlMtTLNJVT3OsEv22oPZr
ogOXedzaavn4kPkZep5EcsKRufM1sY0CdEqMmaA35lA+b8xf8G8JnIl1hAJqlfXBCoJDlNB44pOm
o8I+YMzidc5qVAhX4bTCDgs51UuqDUhKCKkQV2g4c3rebdgk0glLLhOKpnc2ZECX6HKrjvC4Mf3W
1c/cUAufX93xZ1PZPrchFcag5RIGIPoqQwkFiLaLk3TppWo3xaTXStYhnlqK8M9Y24vc0FHOHPqX
eE0zACm1NoFtzmldaZehDTuAifJgRKcgHdcNWrHtsIya23bRi7LsjwrLp4Hho1+1O+K8SHjNoWtY
cFtHM8OAgowZ5dmhLIKL8D6sIVpJ2rjdsNyF4ZuT05GM4l4y1Itw5GZcMhxAi2HPzFOzNz6eFenR
YuJpFMyNyyaw8bnTaa11hAfyfcjmpcoCcN7TQYwS5sCvvMftblHBq5rZ27PAY6oqgkoIJ/mRhpOX
CLqLYwLVr3z67Kr1TH0wmpa17jVMnDv0zFtZlc+Nm47IUs2xr4gP+gyLjzNgF678VoQEQAG6AREg
g0l/VwszBu2bk2cYpDtDVcuuxJFe3aDzLsu8WXbApEj8LqkPWgJrWiPScM6VS5//uzuxSKFKa04p
01e0rNlZGgiCnqLPmxNvFlm8B/wtTSa8SMxJe305SrEqvKtiH1oJl9rb5F5xpoehgGygrzrTv1SJ
tQ6mAAnUZhtQ7jKcP0EDkWKkcWnCMw44NDcFCqZx12JnGylzP7Thn6jZR+OzVXbTsvHmAZRzAAD5
5ljtGvjm3uYvHWfD2ifIkJtnYcHf4Qyi1eNHqeJXkrYkreSHkNGn1daHxCv2Rep/MJ5dShLlC3hF
u3lHDPMetc7C9U+rAE/MNi8yYpbGJd1tnWOH2amkZmjQ9kYBJIGkadCdk3h8joLuh0mT4VSzC5IO
jT1sxMsYAXVyoBrqT43mkrPIl7FN9Qe7O+ueGtnFVgkLGxZM3cAOT1s6Y7gtpXEGqfIcGs61DsUP
qWkvPgVT1Na/NEVyUrG3M2O1CXkjhM4m90bSYQqBCjAH59ARAwLOy+dp44TmrR/iYyWnFQLQWhZy
ZcXpJqyGNVvOVYhgLmsul0m09cNT6XPptmmUkIi7RnAcE/0w/xnMcR/p6BU93+bFj02q87D7RvWd
wNm+o2pdsUIQEZaH8hSNXCy65BzY9pnT4fyx3xDq5fRwQwdbWoxUxDDugAldHQaRIk5xZ2n71GwP
FTnCxj2jdb7Wpgly1DsWpXHoaf5RiX9JovBYQxmry2QVUMFdTZ+00h9GmexjU9E8hbgouNpZ/rpG
DicZx0U9YCUJUu6zt4CGkS3IWsqeXVYX7HpUShmq/Ys0EDgtmEXlL+U/j/LmGW85K/Qiw6K21m2c
SPWHa7wY0y3HlwhyURDtW1HCE0Ci9+6y+zPZt2qnRTelfufsv9hrLuyOAi31YvVbiv8Ck/f9vfDe
LA1L0358o2SXC2b9AskjowT4d74Mr/IjHvAaregVpIYq+Gl/Be+cU/KlgXntUl6cZbW3F8MLngAW
GRUvG4P2Z8Wp0l4AMlLMPhYR9Lg/XbeglwPmDP8XbCBJzfWub2+p100M2lL7OPm+uEhKvVdgco0X
lfbPMX11QtMLzjGyfUIqrg7OkGNFdY1mEQvTZZKD3Y5fZC5cQr8L+C6KsAVpEKOKil0bZWr5CIdk
QAN2dcF/iujiSSjlfTdSf3YoM7/Qjlj9qiLFyiu0vH49DoApbUNqB9j5HR+Gdt07AKeqXpxp9VEt
V1MAS7bmsEgtYm+TpCxt0zotGErAht2kHdiiYc790HG9kPY43BzP1tZ0K1bbRKQFZz0teQsm85Tp
aG79FPlrv6PQOOCc9kqz67TmBG2cgoioktSBTyRzcin63402ujszpyUoARJ4jt1ArmJn8lhslfL8
OJYWebML1VRvDXeqTlpEwERW5vhppuW+gYlDNZbxImWd3h++GjMwXh6HUqNcjdST8zFiUK27lVyC
qZOXGF8sV0LtaKJdXh43dpTG6FJYhYyTS2vFqZA1pSqJmChINcbL5IWoKJX9+TjEVJh9bB5fOjnS
nqIh4M4v1OPVYj/J3jXlwy+mcVPNMRqqyfUVMTBBMYM2PCcjWLCceVrsM3N5/MvHTZl8xYZp3QE/
Ul8y6sHGqPz6FHpZc3p85Wj1yR2yC9AOev3mn4wJBZXBUPXa1cvf9OI5z6qtmAbKqCXWbUk6qVhm
z/E9zUmHc9SRyzF5cTslQ/bVkwdThJdZK2VyL6ldgcXImN2zSrFIfFZwXZDz6NrPCAzpbcwUd8qn
LyCOtjtqP0AigBgGXQw4o6c6UcfVSNg7yvPySbfq8FzbMyLJHKz3PGdA3se/cbNQ8ggfHvbbRCVu
fUaRd22UquCuD4azY/vQPLPJgmacTPkv6p+ebNNhEecbGvDD7qDVuUXjMpp9RTCG2DefLK1hwtPM
d4Ox2Jedbt9CL1lCV24uGdrPglVhStGaPX5EVo9u3Vf9iYLX5F3LPoM6Nc9FnXX4YjJ3n6u5g7YX
/VpILzkSKTQM5X5DpzCZ+IZYP0EA8zepKThKjTg6t+6dMpT0JHTtprdNSal7B4LFS5KLDPtmNTRD
vG57HfdMPNww5lt/LCDRNmOY7yEC5sazzRYxWChDl2W+8ho3oe5b+8MghTqCyvqmGOwMhosprkLU
yndeG0Vnv6ij81RR3ZZnDPxJHuXg6NKrVgfOFgJ6f3Tcio73po5/luV1Yq/HkN9M14+3SeVugiHJ
nm3V8SkfgnqRjkV0RmAQ51Q3nU38hOYv4Re4A+wZkshpVKdrWUWfrl2rveXVJLCDvseMhoiWShL2
Kz9IGMwbyc0dOJOFnfXaw6Z/nifejUWp0EBr5DpEjnJtaf+JDHOLlOR9uW0VQsfIrRWcdmbk8ztb
7JLEx17dmNYrGnmf908CfHM+ZeazRCce4tB5qwmoXUQQiEXo9c5bZJqYp7qOSbRdGdvJsHwu1gVj
brsm16KM7kVQY3Y1JepmEPUvLROghTEW5cyq6F5YYd7wGDmXYNS6F9K+PXXoHtVTKu1WbjyER/GU
cgKJFmVSnD0R9V+DYRKqy1X1ahVM0epi4AKUdVwVqaFYBoJ3cKPv9Ekl33J+RzZK729ug8HMKWW6
DM0iwVyQiheaDzjxDp37bbNbQPmOftY1l6mcljWWhqnP9K6PEXKNjCbVIj4XQwUesNGbZxDYuJcx
aLSeQ+ZSOs2VGIdzJi1LKEY1VynS9kqhXrxoMzntbbcY1gGON7RWSq+WtfRwy8zRVTWOGDBwGCsb
LN+YafnNNYTP5A5KQDKHIh43ujDKxcxEWY4+xjCr7tBOeJ2SIJHPfxucPX+RjJnHwDATrJlxN/ug
R86k0Agehkl5FzhdRKmyU/L4zZ7Z0X6jm/IzB0zsmXTc9V7FvKL3eT9aozj3PXUCxkS9sRZQvtO0
EaWwZmHBN8P5UQD1fNzYegE/DlP6Jo/huIRzRBGSanLvJ/NdDr3YTUnTrLt5FqorhncxmOmz2bCi
eOQ5CNJS/teyreZs/lH1jv1ue0KuSpCvVwfqxs7PqKiczwBmG5KTnBzCHl0kj4g9eBeUfUmmaViZ
NRLmI3iVga5g05Fv/Dl79Tj0uOl8Y5flun7ynDA9FLb61VQRq20GtKw04wOd7c/sWsMjwFP2M6iO
4XHU2ASGllIzu7FrF940yBUTFlYl5kBnshZXtHqH2bGeJHGZpGjfM7qWRJQn34myf3TK/fqbM85N
TSxr242egW4OZ8txbq6loufHDSdyQcOcpe1a7Ia7COjHcszSG00VeE4Tn4EALUhPiFVgiFKImlmE
k5DW8Y00R1kSLQ2Q7N3JXrtxxzYnHN1gF9jJiRA8J7jA7RmaPaKYsNCHVeUXgJ3mG6O3kIEccmfl
+M8hoC8EqnrW4az41l421p8OZHsow25+zrCAnvi97oqMTMAQNjR2+Ei1pPs06hI0WmhW217I8ROX
UIV5VNm6Bi4ERsvBCUfyPCCjExw1Tj1kZ53p/hkaA50n893HV0xPNJyW5u7fQ4qoyYqQjz0nCIzT
YCv9pFr7nxvNknIxRF6xgcg4qoXXzP7XwajGQ5MmK7CIxamcbyCB+VtH8++PQ7BP/jn++OqfY+bW
D9L8kBkJ18kio4Wa3URuOdUZh9JcReB0FaNp7reaJN2ShRjDKLBqq7q5phPz4ccNqMuIzUKNgvTf
Q49HePNxyeMfx626aPa9FJjyw4KWbcL/aez098c900LvkBLGZE/r6JPv/sxzs7r67CBHS+Jgmm+4
+tlLqpyMv8fS+REhj+iIla/IZUF9LVlylGbO+q7PvB+xiaCDe6G4uV3hXqsAmGk8f0OozoCFmf92
a83eqkivTt1Y48kbQLDCyD5hzPF2tYncZbCUfGpSQ3/q5wW1X7bdYZqPWZEs5qS7SBlNCuQzjHFs
kyb0T9epspOV9ueoMKyb3Rj+HrskyIAOm7kYzLVopvDeWqwdlZ90ey9imvU4FvlZSZMIRd/zCjY1
Km5qiw+xPn4TtVYUtA7C1OA6lsM5gXJGksDeVHa4Zn2PJoLtfUXBqd8sbfutG4bmpZ9awVyqNcim
pimFsTlXp7jWbo4OcsUIbfUzTqZ7LfT2FUZXvrN/malT79wuM6/16BUI37X9rif+h8c16OA3tVzZ
bVlsRsVeFEeS9UoD4P/uxivwVPnFg2va0s14eeTcAiNYO4aw/gZm9bj4nRio2dMUEqWK8hczY1a3
8NNR43RDJVEyKU7xbKRxU/spdnjTXLCdRjphsfMm7J79km5G2w4fHivYPNyPvC9mvw4g5MyUGySz
BiWTBUNmFdNrToUnKb5FD3fyVwtdms2h/Sd2rGtq98MP/NPTMgDZfS97xZRZJd0hAyV0Du2AX6mS
pzR35bu0kCH9rAiP8Xw3bcJtIWLsw+FUw5BrzVdzuhX0IL88ItvciWzzjdKY8J7lIQ7HIpfUStTR
Wzwm52xWgkKpvEMc68kT1kdA8RY7ckbXeB/8Z0bQXmGNf39YEN5ADvlbdnbVJqIwaG0WRXnRqjrb
9bEbEu/IGTjrerojK19eMtzpazBL8dNUIJxGakKfloEGkbl81jofiqfm9K9lDbT+8WSkf27N0dwr
xXq2HoryvaU/ZTv1abWGm8zTTT+x2pqbdER29XSdhbsLsfdqTGc8WPGyCpjneGYuLxXM8MvjKzDA
jHACLI5J28EXMBXuT7OGhMf1bhe0wXDET2fiGVTVsSpBiVUCS7IepBAi5mN1UJYlODICR3XyLBtR
Hf+98YkU/L1rVBChtRzu3eO7paKpnk2Gvelzo5fbMqHCQM/JyBR9CKZAxubGj/z++LgqCKn1h6qp
T3K+RuhVW5oLbTSu/SDynRM6zrEyeuY+UHrZIZCx9eZjRlmTU9Ht9MULnx+x+raoKVXxjR46/WAc
U+0wshLbmY5bbJWT+u/Km5g5N9FPnx7BivI8NFm5pfLXgh7a5WvZ88jHWydjDLyMNKzVro5sOdlI
J7L758b1s/DoUNFkMzXQ2qXX4PFrSjHiahDAdGWtkOudNijQ5RHW3gLZaslLaer53pnsgvRTnFw6
y9kUpGfuk5E090q340v7fw5NQb33St4RnSsvNrDIO2j/8G55k9jZg8iWj2OPG/7wL+bE2ksr7Gwd
z5undL7xoqrb63OhhVaM1s0JoY9WgX6mqrY/A3QyT7V/6RnEwgHk5nEYeGfHCgSvYYK+M7oyrNdC
L4ctMWSu9XIi+Kpih0xlX/S7SYcFS6CkemZyR3ECgyXDR9oBCjWc6wAFuy/t6Dw03u8sqrJ3plD5
KqWc+qZZc/zCC2PEwfg3gPtkZ3tmfIeNQarKiKHuBy96SgBpCNIrUEfanTQIykQUEgxqVnE3Z6ej
AUmzKSltrmd6Q+k1WL41C9BKngVHrHuSSVdqQY91GARFs1dWnwOrbA7rY2jz6aMZiC2Z6X43TCoh
ARQ/Z6KwQYgUNXuqDkxv4g+vQxotqumF83GPiUz/A5kz+eDfES3WBGg2N4MyNkTWEz9hhr3lDlck
F6th2BS/I/yCFYCudDy6rnXvWowRj3ssfvLtlLlfDxgM2DZkVlI10DpBpEUzveFxrPLIzRU1/G7x
Q6+pdI4i1T0nKupX+kB53ePuBPAam1B0ZzcQQCZ5L6lc3zLA7jD0W+JHmtl3u/XUkxv51TVxrGKR
eX57JG/RMCWBo2MnyPiPP+TjZhy7Ala3Py7SBgH6sQUM4YHMXU4+UxCKWFBn56VyANZxYQ6D9+4M
4V4MUbkbH99AQYIOE0myBSnVN4+vkqqE1BVRlS4r8RG50t157K4OsiJeJMHGn/06/o2d/KXJuvGz
St1oNbUGH7mQGgGMq1QMU/Fx8Xxwd49IOBcBoN9lBRdYlk9ua+i3hr7i1xkf/Lg3OAZeNwVc3+p6
Yw2dCH6I1RU3k9A46Rny39UE1dofO+oFHhdyJxQnM21rGoTqZd6b3s2xI/821N7WHsvm/Dj0uIFD
gle8hKIThoVzqqvpFXWZCFI0UrYwyeggut7fDUnVA02r802k6z0iecqVOs2TN1XActQFVZ4saa+1
bJq7nTMoAJ4XEGgew1Utmugi7ZwyZL107lkAVK2pQu3VslFUjaA3PwukoWSke7U3IcAPsHSMkfIG
J8EbXuaU3Hezd0X2nz39sAvTLdSrm7EyDJuOC5vvwLbOzJ1g+0vdfVlsh7azWSH3gBUJB/79apqP
RfN3xeDY5//3cVIuG7ivO+Im1rtRT08obsV9rBm2iZKov0jtmA1+OZE8n+KVKI3pWebqn6+i/x17
fPffx0m3cQ7SJbn5eMg0/4C/X41d8mTDZ+6K6E/jdVy8dVPv1hS+xeuylulTb4WcKuKq3ajC/oor
2zk+gDBMDZwT48Pn3igZh+NZWqmMhbYk67N7nHJKC0OpCn0LR5dbPpMJm2RdnwMHCRS0jvX6uOvN
d9sZXIDdgSVrGg+rLiQ3EbGD+dAUzzKpMcn1XDE/hPNcK9/ZV3NQT2MRka6GTvZHbRC6WoWUP6/H
B4npcTOgZtdIezLW4NxP8Z+HlkhEuPLSBq8jumTqUq1U6U62BiSw+SvpZSYzQKtozzWEok8INAF2
18R6zgcaJiOg92ftUR3W9x5WNl9dMklFgqN6/aWs6PrQpR9+0Wi7D8PomZGNfG0NcrVl7ITPnGlZ
d0qGpcpPnWOjS+xZnBefo4GmettpuzdzdN+yq5Y74ofWzv0loKxWj7t9xbPu6ta4DOQwn03HOaNf
RyCc6WloRwolOqMbt2VaVz8MM6R5xBhf+9EtTnWAKi/yoPwBBzFYJOAUGQgFxqqCjUghguOeBm+Y
NpNhpAu77dzThFjaLWydjIIuyo3VQvlx5psKYNiilSkRgbIBIFpqaqMyk5I7Oyubq0gHpoJUx1TK
5cTGmRo7eqlTxYM2tv0raNaeuxAmorLVZXg5ZlHaDsm8FLXGdX1WrJ1RsFsNUmbgUTZue4OJwj/K
ng31abCY8sVOwBl3lvt6uJ3rrhlxVi/NtjFXsqffBtZLdeRp0Mb3+LKWdrQ1G82sSL6bMTkGFGR2
RM0Jz85r0St9+zj0uPlXWTatSG3wB4tFyXq7WsRWqgP394iDh61+7L6tACIt4lFXUUzEkccDHjc4
i8eFOaWMCafcPlkM2BgwzihbznhAwrJcUws3n6PS+fxl4PvW6XG/F+wrctzck6+cXaAHl5ZVP5/S
PgOR2+DXQKR31iK14jn0YQPo8erntHkLo1BRHJ8YxY17f0Ushxb1+V465M199HM6e2Rsr7SxQ3iB
0PZXiQcPQLlK4qebZt4WqQgV/vHdWvfhW83f/XvXZMYQZKLb0vVX38lbgcNty2s+//THoUYrl3aW
lNfHvQd9Y35UYg44a+vpLu00uUQGUzFa7KIfAKsBrjbKZscQqI98WME0aW5Dav6EQ+rgDtY7xtaa
zmi8TfesfYvVaI76m111JNIo/uYTNH8X4XvhESggEEp/HBTej3By2ZNp/gvYPnmlUxbl/HHc5R/h
6EO4Fuu/fyStkdn6cf/xH/ZHw8Paj45Q6cT5E6H994GP+41OSYcXayxddff0uHFE+M9X/x6rrWil
Q1zaTJjesBXY+Htqm4WjQbyp+axUvjHggA/xYKLHNHxcRiQGyfxK9+bOUhfxMyi2uoGeTJ/7giTw
W5BOWz82yrWmgmlRTPuhZvkt7Gih2h6LRsNmGaIm3DogUei/9Mz+Yn3J9LOF/RLWR2knm7yZtpiS
mvVUGze6iahmqYlBBUMDE9evLqq07lnpJwsnKk6WEg55x+odjh3Ws3A3C+pYbNji4XEKNOvKpZ/E
Kat3TsJGVn4RrWoovTAZKlXmq0qAt2k09iwriVCCfTcIQ4bX0Z0SN9jleseEigiNjglXBjnOzfSL
pMwTg+SNGVJdwY8kDZjM+gfOdzy3Q9CfcpNcZO4XT06A1UXEztnBU8jLxXwmli37raTbhS46TIRK
n/uvOvguPm3+c5QPpyhBtQj7IFk0+INjTjWLugp+hLLex63xOp9LtnoYrPJWvrsDLCfguHeHt59j
2cs8/dkU4jYIajJ4SROwrlEkCYfruIqYAIrFR+vyee5dtIxx8i5Jr5H9UMBz/YAhKwHYlMhekIRv
U2e8ZEVwZcZGbIQ+QXYN0U+z6j44n1Gcpw13stFym1vGSjG/rmzztxW535r8kGIcF3mlyChWT3VI
yRXBK+S9716q7wqmcFmzsQwmEhH+3HnZGRtXIKdo6b7pEt5MmYBGi/2oZqm9MB3TWlmMuG3sjelM
w6DL12xqFwIshVY4dkPm4VkN/h9UN/lJikfd7Alk8nNYuBc0M5oH0K6qiuBXO8QvVW2+x8Eg1gb8
487DRk1DGgU6uXuDkL2oRJZvLJCESa82ca9f/WS4BoF1zSStIQnlGD5a7Ui6ALMOWQv/jQmcP7Zf
TRf8Lm3HwYhD0pzUl+Hp3jKyGJ8SXlDC+ulrZCFFsamsUSOdnFJ7apT+wgypqXP0dlcN8opk9OVE
uCpxV3KZM8RCDNm3MMEdVa24oY8pXDfVOkq6j9Lx381AQ2FzsiOj5HQR+cneKNuDxpl1neQjPia2
bMPsRytDePFKiVWJFiBLPNR+uRWVK1ae4EI56XTs6deqzGhKHrNtMABE1oeAeEucA5OPoA3D8GW9
cYpDdL66bQkrpLTTN7VzJhMpGDkrbFwrlqLt7F3pTCTN8tYa2UvgxMZ6bKBLILEtHWn7RzH1kIxc
0p1uSqrH4FUrTHxVLtQ/h/e6rLDzDeJ36WxCbNMrrh4lChkFsA0zEZheBz7LJScPNi1N9aT7cbUp
U+pkKRnG5wUoPie0jTOG2HuWgD6glgD6xon/GqefeQKYYsgsW4FFv44OZNXvSe39yijOpnwuOBsD
P7lAUium7wAPGw4LEskRNIQGQX2j8Aov3HptpWwpR5KMJhHmwdiNDmGzodKN5YjVvcqvYSmspfSa
dy2i54+B64x56PEzFp0slpOh/dZc7aPAhCIFnii3PoyIZSCz1eAepVPswaVkK9kKppe5Rh9hYf9w
Us6GmTn+FH5oEUzUaXfJsZUaNNJwobFwI+oaT446MBGIbYx2xeoXYXJKu62VaBgx3JaT6tg8V1n7
zuLpN8HDJy8KKViot77UueITjLcHs2UTVAcr9yf5qKe0TV410lx19wf5kj2W5hhYTQiWJNHKklht
TA3HkhBEf1P6DyNLzuOO5lPVKt301PX0emUu6tjgCUYTKcX0p503X2MAIYRQtaM0jEpG+UkYl/dC
l+EWsY09UM+trL8dLzeWRQ5rnrrOlrOv5+LoTCN/3JhutaKetz0xuvpSHphaPzoW1ZhtxhSrYVe8
dFP6LcqW6bXbvFupRa9PYP0GDOEsCwK5w0haMqh3YpqMc5cPzxElPqC+96K3dgGdgBSgutY68RIY
QaAFdK/mik30FN6dtszCoVjE1KIGKTZA+BWWC6+xcH5rw/iOkx291OAR/tyr3kT033XhNS/UflIs
VgXj9A4/h9ZT/IbwlNqr7BJI/4eyoKow7Luy5DxYnoPLEGLDAuHvxQj5mTIwgI3SG6eDJvAT89sw
MGVFhN3NWS6vkuE1lLiWesF8vEhIcQgcnuC82sC0lr5l4J3oata6k/fLcQdMNXX7qgXR2q9bf5HZ
7XH01Ytyl03KJHGwyteqGAXRqGRreO24dv1Apxwo/uVT773WogVkmA6idrDzlPntN/h1fU5ARJSH
5QivacH1+03z22tt+H9EHtoLVeSQnRy6cNKQ/o4x7G5d1v/pEcp9iijYEuYfLDXeePdQVG/V9xG/
nzHpOhl19dtExVyWlNcOWloufZ2+9DzDyce06YCh/tzH4aXAe5nVOE0NCpjdDs5bPa4Ihf82M61Z
9XQza6W2iVhvZAXhq9ACBMV64NqLdTwAKaqqgk1Z82kzlV+kyniDPJjDH+evNbTqp95QYUQtxqnu
k6tQBIY9uvmw7kEF3dB3RstbadQXo5jItRaI/pn75GmRuhQqLNYjCuwCrBtZZCKzEKAG/PA+JmAH
dBfrHtw62D5AiAiYulNWXEyXoHqSDhOynXrpMETsMWv1lIg2IX1sZZOTBK+RCaIYc5kzBe+8PWGM
WjvTNOmpK5GWklh/T1WcrLBjMoYte/YN+kg+j3IsnZAOnX/Roij8aNF64YBzvvFfUGtWvUOdiJdV
v6IZyVxoAd63ZrokD0DzfMMwZ9piyABEn9bNBZqSz5r3og/Fr74Z6hfhXEBT6QmQm13bIlokufYL
0BUdeQrxbYIoJLmYx5XFHpcmn2XcRgk7h3RjTOV3ESTlzWyp75gSibUGokAjixUD+ZgZMn+8jh60
GPyWG6mvYLCZ1NQuQ8p13Pb9xax4h1ouPQlTGRwxHYHB4KSaZqwDmyA5NKF1yz3Ox36Z7VKM3rGV
b5rSybauEyVwZbDz01z+VONuIYAl0w3R33AxyOxnxpnbdMAnFW6/c2xP3+r19LOJqt+UyQDfY1e8
KANjZiSR/kwjE+E9omMZ+itvZ6BaTeSNR8HFOWr7L7ZzBL9DCHFt47zaPm2ipUnRi0Jfp1zlpUp8
+ij8ijWA+s6wOCzo2qSWGuia0/wYGu27xjQuSqtY2j5EMS+Jr90+DjSu3oPPvqZFT+47euVinwtA
YI4rq4tvbWP9gaaWed0PusZQBZtpE1Cbgk+w5ipPfSR/Xxe9nROEDQnHC8xdwc4mHHN30/gs1DN9
k5fxs6i0rS8gUdA5X0NA85axTnaw64rpQFcpdCPc+pbU7aVRMQWZBN4k3usA63jGONuXQTcxQ5z8
X6C9/PWktRIaHSbaUg/9dTNEn1rcz+7r1RDS3KD13SVPpstYls1a0zAgsNgobdPdlCU/G4jzl8+/
66ZBP2SevA0lqeWiulMl/k1r7qKdvC+nNL5dW7+WZJGIRG/KgVWwM7KtpggXy9ysGAtMGQWVeCo8
MMjZRcgXK0lBFK9J0a3zqPN3Qei/0RaqLVmu3ayWpenklt/RiMBtBjVsEnSOaOP76hAosElGHn45
ORU7vfZnjKdwrTftFXC3nIMLrEipD1lWnde92sRQe+peaUNcA1KGcayqr5LCn1XYne25UmNoFxbe
jy2tmhqzVsTwVODW0XlzWyaTAxOhf2FXaHRmOW40N7zaTc1AgY/WQpuHnK5kPe8AuIvkPSjb4ain
+cmIBJfg/3B1HsuNK1kQ/SJEwFShgC29lUh5aYNQS93w3uPr54Caef1iNgiSIiWKBMrcm3nS6V7h
JWxG34a5FAO2qmTigENAz5kNL72bkZ8Wk1yZTgZiSJtgEFtEr4EsT/ASrbVIKgnEqiTub8Doa/C3
85oVr7T2dl/A+SzAnevuMhtqb9myXVyWifMSrrOGegTOCB+dx1EG/MmipSXRigQjmwKg3BnUSFWF
z0PWurs2BfMcXCM8uvaERzMEXhHXOCq6vcxRKOeSQZYhEj8AJKjGMmkD4RPvOrZl4LlnFw9yWjUC
+Siz8JTrVrWsrW5TRPYxpOx/SHP+Yy2so8OshvRzwuB9huu14z/TTQQtG+MqdfJiNwRyEfiiPiJL
Y7tnsvtVcbbWy0ixh4ZmrLflxiuEBeZHv4+m8DwpU+0ylfYL6nSbimDtM7VM5IgdO+GOZb/Sy2Jv
9ny2jaRYhzaBQF8iQ4zkbPc5MvmaUSx1w9XIuHZlrkahC3uEkA4QMDXFQ/q+c+QSpmBFzXrvjJzJ
skE77gYw21CGqmV16XSIhOx2c/qSbPY49dorIw7ylPrgVCaCW5PVVdrs4FiAaSaTAwDgYMpfBhWi
pd4MFYmP8HltG668nZvvbFCAuSf4efPS26AS0hZtW7Hdb7LPWp+G9Riz8G9TKoeW2JuJdDGiwZIi
mKffJVF5GWTxTWR3nxfuQg8G3C8pnR0NzVdi28YaFCynhUbVfGhIQ2o0E4cTIAZtXp9lfZOsdLiM
hmN/CgawTeeLYzwkS0NW8VbX7Dur0MqDhZC3N3kVRCWbd9QxsAIXipW+C9Hzss62F1Gr9CW0kK2R
YhzoDf/Np5GzalKH2qyevoKIflKduJMtmyE4NNR55dam2rhwY5DCiZvjHNON1yQZ8EZIBHhuNLBn
mFdF0KsISUBLbPlUJBHGa0jRmdJf6C0+lqGTreGz4DCYUC/XFspq/080qrMH0TVoXIsNiqBwxLoO
8myBOc1Avw1pL5zqs2alf5whwiCcssil5vCGEv0eVVa1ZpmqFqZizOSKxNAQBxiT/IBxeOfpnDB5
J37D3diPFS2EYmzoVXAJdx3Mlg4mUs5lv24qi7A33e+X+kDTjcIzbRsTQJlMrhI3RT1IBITK+U5M
Jkpf3deFAOXm7PM58ForUBgOCrvUdJ8J50FlyQmvWgaAGc2RCuBKOS+M9sKmMxXVLe1Ii7PSEO7Z
Q5rhxXeta746PSmbYgpPtBD38VhiaKwFkjDzy/HUV6igWAbaMVQCLqRTIqPP7twOdw2FGS4mBOvY
OODui5Z0P++XQpMGkA7OdG/8LuY/Rwpbs2jC5D3WITsSGtqh5qZEMCXGp6NGvNjeH2l0LudTv49s
9qVdA86RbfwnSb6PfTVuaxRxNFVZpLPX2IrafqmJTyI6S3BNgAd0cSw7VqvtTGHn1CDwCDrqo1Bp
vKzcca/UANE+xZJMvC7Cl+EtDagyKQLaTNXAz84K8+wkIc2ROvFYRv/xtXQ3Glb6cDtE9BO2PopD
8rl5rGanhVeHwOOJtLc9i8tt6oASCoj0RRUHZ9VPO+Mw8R4P5Qh6JpJkn46MpJjnZ87OAF8gCQ5B
Gt+Xetrsmy64z4PUJW4JKeYsLo21L7TubJWYI6iR05Hwoh35ONOyaQaXTaDVoylw05WONR1E3LRy
Lf21UIV2R+QqACfdP+kj5j1Nx5juQv3qRhmvawNPlu/S4jf86oRPeU4uH9t9J9W7XZxA0ryJbPJW
TpEuBqpKezopT0mYfg0UpLpmeDR0q9jBMa5Y6ffBos/CR9IiESvCpJr6YgulhLlsYDFCgfk9Felj
YpVHWRPC3YLbbomXXuQqvddUc+f001unnK2dRHfCBQATVXgnLQczYZwhk2H9yzhVvoVJfgHEtRLJ
i4HG8Txhfbc0K1iMKCyZeVwkWdUhqYHJhvQukgE0mFKQXJxO1SsjwK7Q4TVqlbWsoDNOTsYKu00P
yA/uHC1jM6z75BFSGaoxq3jZDJqiVmcqWDnJq00TPfIwfgTmcF/m+Udhxp8ayeEkbkebehqA+PNO
EMz6hb+lV+ZB8BXWSu8VMpGoW1qqy5ZN7ryWJuZG0wLzmyMKhb1ILS59TJHqH9WgwGhwesM9UOVR
VVOzmf+pVqVyY1Iw84z0mpqRR8M++lURNoFIPakgk/bh25CBujEM1rLgFwVefQurW8hOhngKmjv9
ydGx00aNYLQkIAIpXVKjTJJZSAc8+PAtc80QcIgIoAdUlwcrX4OJ2JqMSSYmkaZoBFbCAN+hDlSc
cCfOT9F9dNiQ46JGOWbYn63nf7I5fgzr9hzn7V3dZ8vcIgItyUBMT0b36gTJB7Fr1aLIqCH0lb83
pf/Y+fU+EuPXRATPquzNO5/JlKGUoHMFk4zsjs7xnyzwkHqmPaWS2USb3Y+99RDF9wQIBIvKY4sc
u+3JygErB/c4WI91KEnKzWj3W79Q3EO2oHa27mjBxTGlIcP85KwHA+p2h7pM9sidhiXQ9bsx3Pqq
9TdUy4tV6ODorBuTVLpgA1vxQBuCymjyVeUTG4HSMtYQyX6PEQUJvWJH4PNFt2klFyK1a4xu4ohc
/NElkw5fCjUT0V37svqFhvKAnFRfdFnu7kzqfplXnw0dJ/nsZXWQ6aPYZhgue/eF1sDG7+uvumCl
HlblifOHmrx/0ir6qkQMvgcTCcZ49BYOZ2rV3hnklzpTiIMv4tOujB6xMAZUvQ+B8zIzd438pRfj
W+nMMewJsvXqNR0PCaBPqskjmmz/7DGy2IH9KKX50uiAXNv6xbe9z+J7HK3HwbNXLKdOwgP/yDXC
1WvBf1XdaQrCyxiJZAP456l0UojVNdYBgqahrkIRw9cJRYGart9cxWScWj6sUqzL317gX0G7Xdqc
8SCbt4eCpoXDlDNUzE4eBAc6YKugQKk422Z8KZ5yOfExNM60lvMJEmGUHErjLWLDvVKtcQX6ohZj
WIE0LzU+COsF4viHeK8qexMOAepYlm8LM+/eZQlSLcYRahwbj/nHpXw78+LYpGJnz/z2KeyN1yF+
bYNvqBdXacbe4hJVYlv7AzRHd3gGj7zPJurC2IgWNeISUYzsOhkPEMBGbAq15kXqzGJBOP4K0JRt
JP3TtTH2p2mESzpKLAHU3RAGsjqqxGdhVeSvqGI54U7l+h6ObSxfCtyRKDjP7Dm7RVtld55W/0HU
tInG+NM2xzsIkh/OpQ7cXWMN9zoF/9LRuGp99t6jo8HNycGtjO1nN4bfVDOJ97OK78lNOWfwreE0
2fnW+DEw0G4nPmOTPfEwfdMjVuwjKERmVrnrrHn/XdO+jVMoi5mXnILwOybbaaVpkJ6FV9HMEaCJ
bIqZGQVeMyMdZiQXdlHoKVjPDaV4TpsmW8jEYgGaqHDt5S4fndXnmzHrwTOVX0bBSjVgnAlGd5f0
0y9CxnEuyXBT++wC0+yupGKOcvJrKJyDkSF6pTIA2xo0Zc63SwkJguTIbhljWfhMbeGuVls4ubHb
I9x3oKrVo0mlibqA61A70ZHI4dtr32QEUxBoYlXHzIRwHSlBbAWsj3WXwAVsx73XtRYzBlZtt6Z3
2Gqvehp8p4wKS9dy31QuWM/XAB5zzL1+F7pLvIFL6EoFlcad1bT3RofRnXqZYgvmJ1tjXZYm5s0K
u3H55c9S04w6Hn4v1N05I3KQmRg7ogOpkm+JCRiA2oCYGTN9wSjoFwjt9lFAURIPXop9YAxZ6bF+
LovAWkNiZDhnKdeY7oEvFovCuZ7jwqp2K4OQwqx1yGS2CjVH4yy4jS3RkSlhWOZoluckX2uh3AfQ
zm9tF3kAJWiE9PLq6nq38r3uQW/zbNOm7rMn+mdko/hJsh4pUXAkyPY+NOgI6OjlWLo0i1iKE7E2
Z0N5K1yiONsnlu4eypptGj6Umv5kWUWA3t599zsWKdAdzlOUnkMqiAsVymsdm49OuyCBOVumePY3
RLbguyO2IA9cARZy+iBpawlblZO1+aKq/Y7R4doHVBoNMghXo2Z/ufk3krO3jAIcW2Ee87SNqKd5
xQrsRM8JD6owMrqBPGQNH5ebPlfkZzLzuvcWNmktJcqxrt50l1DQnCXSspMV2/Kk31mSwr+rR1tq
BwhKZbNypAnsM6aZglTTYEW4DJEorSLTeACI6y5NCPN9k+3tCIyGSzBVlumfEK3gPKtZKc4QZScU
TD1juoZEDi1Z6kKQcUAWyuo3nQi4HLH1pw0DXFigXgJ4Tk1FT7jQRndtY0FgfQUUYFTII9GMRaig
vHU6No9cUBBIAuuXCOp3k73gsQT5kU2IbRxtg++MgQsdnVYyCAvMrDSesBtoj4r4E3QeG6s+5mHz
lkd0mP3BWzaxfJVle66GOYUWp9oiGNKz7MVdayBS9ooSMIpil+aV9bM+HCJ7+KDzte1q2nGUzBMc
hO4Y/kkECahBUPQEmaR3NKRO/tA/9VBMWBjMdKUI/p1uflYUMbQG32+ooCTidV+WGd5xER3pZIWL
iqWw02T0HgrvuRSKLBxQo0ZFd7USGiD9rvjQrfxAce1hrCKGkfIdFDrc8c6/zCTaCQ8erb5xFQ3w
NnDguebBS+vfWqqIXZFnr4/4n4n0lT6s0pT+hxdQfc0K9pwlnpgAyKFtDYsoj/ftID9poTmVew6N
MlnacVkCvujKpQr8X6aTPbO5Ye7VsAEH3RbBXL9UqXsfgWfaOn3/S1FBt/3o4g9DsVfthV7KtJzm
lpbEbEjJoF+bQ//sSXiydj4vt5L6WK0pav1WUArZZRPVZRMpbtOfYeAhdrYEXGmWnD52+eoHETFb
Ulx7Si4Y3j9NZ1i5brtMnG64m2TWLHRz+LJ9El9dm80ywZ4vLMteYpYxtsuOwMX+i/jb7nFQooj2
VHZOHXtTIiBDTYEoI1ATlZfsFyXxu8R6xjbjLx269Av2eH86UZ3MNN02bQ5+1mzUKiiRdsYoFKao
vZdavs2j8GRH+Fgzwr3NJj5Tf/oumIMWlPXxRrxmU+fs2xTioq6nSEl8IgMpP1eUopa5ru2KiMJn
7TBwBLTAXaAePdQsal72sUuQJPTtB1NyiEq5WphMp1OP9KcW1RP1drmTskbCF7cn79ubeueaUs60
myf21jZ2wwcyiWboIgyYlDkwe+yjPsUYiL25M+moZQY1bHB7E9dhH8JissC1gCZwfQVsJYbj39Wv
QkNXlGDopzSbhCcuqxaj3Epw0jh1d1ZpuWEKMjdsyFZzCUnUtI1yvztOAVpOxxqocuvuQx3o+0i2
ya5y22fTLLmqTNYD7EF/o8d/ciYECHbrwx6JmCUaHwVN4nBONBRguleQ1SwHbC7TAPI7vjKiOdCL
gHraV2OzZbuJuGpYVywwWcgGr8Rj2QvdZvEr0Hw2cAMXWRh37K5sQKhB9N65QYaEIPPnDvyH0+Ku
oQpvuc3F5kufkuKVnS+BPVN36CPntz/q/aIhBCOFvLNI8pxk9ZNRj8Q+NwiZHTfZdXgJwpGPcVBO
+BER6r5glGqXccmysumzDWW23CNXY9gRUQ3SpaVW4d91rToxVjFwxh2hIdrRGJOXqIgpjBSvrMza
faL3b3qPegxHuYqPVUHRT3othT3cuh4gwypp4WuDWSN0ekP8MWb2Pp5TaFhzhA4luClj/7NoSm0v
XXdrTr1cJ/6MZW2LKwnjpyrTSeyiigVPhh0xUoeuiflHyCOlWVtPVOPU79whQ6nI7GgdtO21cWp+
GdsstD2JYbWrYkInLCnub8lJewQVDE0m1JBJIDtK9fxhQra47ET6pHfhvvct6qDgVMrptyhBnEbJ
c5PGX21ovjcOF5uTaM9BTVl2aoYP4csP1wTcGvU2tIMR5Vid9wtLJrsvUWmAtrVqlRQmZHLS99KR
eifVd7bXrOjZkrnGVG90tqfs49+pEu1ivX+hTLRQBdeNnzyFU/UxfupVT5FNW0X2Vs+VQc+93rPM
VwRyUT0EcYXM28GgWCJmgzdBi3mtfAx7IEI2PQiQfLyiIXo1fPMrH9unaaJamcnkpXKjp6aucc06
C/YM6RAdeqbpUVd3U5m86wkiJCKYgewNoMiL4hmjAE0AsXWaVGwlaSsTnbbWDtVWjv1RhNbawAKz
BXp50izty7eJ2raYcrg+WTrJHt/kXPnEToqCume/vGorQO8OQP3eAx3rNZCQDBb/kHkRjCTpitbn
pQmLdVXan5ml9qZb/imT/M6p1bCoU9pN7t5gU70sygj+XGxD0aLNWhDdU/rDHl/mhcU1vG8ScnS9
uGc5Aw+qoS6DapniHbNyT6iZqMHkualFl3c6hSmg06i8G0auJQxmVFlDWAv+m4useBEZ1NxdMP2s
nAmzAk297ZjRaGeDLWvw2nuW+Cq0+Du2xfcI0i5scPfYlJqb137A86Ai89po1GjmoIAaHfeCxA36
8sa0SgcE3XYzrpLOtpZNnb6yMoFjhcyQomYLbDwhqjWb3zApTmrAdz65zxA4WLMEExygVHpX5CJh
nePSUs6pEgHMkm0ojHJZDoQV+FgVibs1GHs7A11L9Gk5NXk1oYB0VfUrM2vXVZcR7zZhddDAXAOO
waxIV4al/spoxovZZhC7rP5jivOnkFyRX5jzgh1BbFRtCGtlyCWjFJDtlDEOKnBDQucryYz+jG3I
X/aJe8qT4dXSrbtWt9/zRF8pz/xDqnmDhZU87NpftuhhVobduZ8emOh53WRAOKqzo1sGz5i0MNUz
PyTBl27GPbv6N6Th36ZFcQExzmeajK9DzxqyDpg2HMMnvqAAlgccLE3YdVcCUSDiBpC7L31pPNhC
09mXB9Aa2XV5fg6qyxh0BqvSWMKn4TKg5LXMPWktyQd90UfYc4LWvNngIUBN7NEVaiqGkSYun7sK
I4vBPFfS+ej0TwK59/7k1mvbmu6HhrahHpBni5Qjh7iWbWqixFZ2hDQ/RMoNt+tlCpJio5dDu9Jd
1W7wdn8lHTOSJuh7auy0QgCjkwG4NOiekE+t9IZfSML5VfAPwPyxwr3jUjo2Wc2InVeOOtaK6a0Y
4Fr5JnVzliDfYJ0YHth3DIaFmKhbtUhGllOHQkH3P8laR35ZOr8mg80skLtrV7LKbeW5G+Bv5c3U
UXqiD4QTRHxMlJK9LITTYlNuD2OT9UTzaqdmxTxJI5yIKMxGItbAEKcbWdfDqrbZGMU14DyKelKP
BBk/bOPHkVBds58BKtSmlxW44WVhtl+tpry7SnzkNVV021QJy5LpN6NJc6Z3takHYOqUd0PtT8sP
+Z5bfKY+TejON4hkDxQby2JjZAgUHGAn49w9cGtDP40hK9HEuQaZO+4skbEbHvtiLZsEdLnRb7Gl
VZtSs2Med9Jdw/y8drz4ozN9wkBSjxorYE4Bw+khj7cgtofQnBaeB2jRCS9pU383pZ5j2AY7Parx
xR0gpg+CGlskgMj5WHxbM5j1OkWzo0ULKAKcs84iLEZ9vUT9NFXBa2qh97Y6PSAsRD+xeR+wIkZU
IxNG/zGOaD66J02LjIXbue+NAmKWdMOfxhkpxnJSafgS9IJaJfTRJdwWoOCNtRtKUbInEOHGQOjP
uW3MEy0+hwh8XlbFOSWC9sRuywjyHPHTLJvw8ZUUTXuyoUSZNOrXBXk8m6ovD1Et3hPAHhTiq7MQ
yZ6c1GctolVjWhsCP+cCJ1g5aRr2MjCi+6IBoG1SDPFRz20naBkLfFsMSP5mmJsw6EzpMFUNvlT1
KmxW2HrPttGxzR01cf066rRQEVruZdx4VxPvC2J2yGR2BqDdLeUqM9ARDiPlNSx7ZKIxZkZ8MPlU
BCc813S/gVUsgpipklNoMjz+GT2Ti7SnE6aoOpiFC6opGZ4yQ//OTd3bGg7xGcDQRuZLPrs2ZxE5
keEF+ogEXS2inV2rjuASdgC1xurtaHJKxmGUrUU9lodKQD69HW537aIq5ly8B4c6Mrxpi6a3nCN2
fm7i3KpQqefIeDoMBNjsUKVW3chx8h38mp5k8143OfLE+oRATttEvombdX7odkA6zpZNyKPdIvsX
c1zO30MwB+NEt3Qc8pd32F6X7YwOxQENGPR2a0aE/r2bz6ArC04zM+CQHgqu0Pjnpj7TRsf54KUe
3W+Ml+xSvRS6HQct/N+t211nBqcSI9oAsdtrOfNNkQIPZPHMzduBMAjyPUR+ETMFN56zeSImtwVF
SzJ9517q7dB4WfVzK3XczljfHsRkVyPknZ+UGGbJGxo/0vmiqwK7h0U+/PcgRMimuj9ZaaBh9DG/
3ATAoeIdss0wloqiGAsEF2ikp+kVb8Lu+KqSgbQpOiMizam21ogevZ4mVmWDpDL7ieCA+ZO5/cO3
Wyx1+BCa6F7XJFgDLKGTnwCFO8TYtg8oWje2HI7p/O124rmqEY0FPkq80V4qKy9g+McWWABf0KYh
HBE6/rHX+NT1kOSLv9/M7du6Her5e/MaIh0QHxHh83E7D8JRuOvWEB9RjQ4/O2q/hU8tYuBDso3H
ESnrKs1L+nPsxS3jm4Lob7LrNLzmGF0bfsuktfUB/BS+rnKmPkf/97kI2mek6u5un9XPj+lvM2lJ
l0Vg2Qz04mdIb6VL+HG3m31sArot074mOtH++nmsQ6fz8+P2dtMv7fxwO/TpzH4ubYQFN5pwqBon
5iKbT9j5NJXmpIh4i1/Nmo3nz8n0/+fV7eTy4tTbQLA7MUd65dvtlGw6A+RtDvHFGKIIwVWw9xE4
bG8fqXMj8N4+7OGfS+Pn+vjnblanSFURYdh8rSmogMPtVu5PlO0q+owIIyiJlnV1+Dno7n9v3T4x
ugm0eys6+EHZTIeEhdNhHGJ0TPMhllqDRJAlSYYuhh03UMKuLMNrMx9oK7RLB0LORiiPfeMoiCIs
M+ZJcE3B1R0jvlyzjGhkU9YNS0ojYpgUVkrXvtBDkqc+HA9NalnL1g0a1EzgXqrbgfp+QDv67u/z
DXRqcE2ien97+e0HZuAQD5FRJri96vaDYgybXTSROG2EhnWUlnvxdN+9lMqkTUthOM14iCQ0VDUK
6Kul0u7+9ozAq9yLsNoPZOBzhNL/Xpm2sML9gtF6NJNVQdn5KjXHv9plr68pCTU/j/XG4F81JyPm
pcxNtN7cvR2Iwx2OFvyZ26tur8d6VN+PTBLtP8/6eSoeo6xI27sgDS+OntvHqGzFhWRLjAnYotkn
R+ISzI+N+KDXKU3v1SSSADYOK3EGwur99pS/z7PDIwRI7f72i/qJzTEnwLRG84F+d7iEhTR//sjt
CbhwBCmJExs4fJKMgvw5XRbOVkt8wlMRTKILCNDE67lHrT2014lOXtUikbG8CK09lJNnncb5tYzv
8qKRAbBMMeNub4/dDky/kiUOhYC/jxljlJzm9eAYlt5+KIc/1CLDa6Hi8VIU64G619WBuGkjv7sD
Z2tebHt8jGI9OzZNYF1uD7UjXUFFStRKQ+pxe+j2wwjl+t422QzcHrsdXGus+bL//YhWsufz2VIJ
k3icv0/N+hq6UzHQw5+fcvtBJMmiamzx+vev3x6HabSIK0WIyT/vymXxRUmavvztGeP85tOmqTat
rYEHKlR5gbqcOdK7L+ZD5cCrFSTPdRMGIMfv5cXIlbzojMjL3B5LpIc8Bv5JXmCcDzOplE7Y/Njt
4EKKOM7Z4KAj/p5ekSaTO1u4NNyOPYWpRVy2aq1NQErLjnRI5PLPgx1FxwH1PF1hxAOtoj88sBKF
7d1fmvJRBNNj1bBen9SwwvT3WTexdinnQ1YNwSYwvWAunXuX2w/0nLxlUyHbkehocTQMSXwehm5/
e8rPY5V3LNnzX37uRZpxJefi2JvC3BKXHuwKjaAN7MbTHbKAxZQTPzN3usK8P/mV/GTGeqlrIrY8
tlnREKK8r2mnx3cSLcZi0Ixw5dY9Me/VegqNp6gz3UVe0osdDOe5ML1dDTC19njDjBoLWdkLW6Ek
qd1zjz9pxOnWDP534cJqDAsVrurcXpRk7NSp527CpPn2+nYfGRjGytCrFq0ZVws3T76GmJBRXL2Z
Ofy2y0QHBL73M4uql92Rru4Vn8I1rJ3lh0R/IN7mij4zVMvDxGK94Nec02H65WvkkXLtH0c0HCUm
XW7eDnbj6KzveqUtbzfFfP/2E5nkoIUgPzfx/VQPDBu3J7hJ5P33ubf7hZEYQE15VfXPLS+bxsOU
fpNPQtzY7Yf/99yfn9xe4UQ14fGpvi81Der632f//NEWCjVqmvl389+8JEXjbW6v+9cvv/30541N
gBtUExFXPL8lCpvWohpNsRod739v+/bsf/3anxdGVlOsqiLE+zS/8u/7Nf7+7z9/8u9/7AZRhWXX
/fr70L/+sf//pKQ+OjtBWhhabb6Dv68ZoIMtMd8B0hyHx1LKaAvKXRZiuOZF0T1o4eDu/NFTC9II
ZsauQLIKzy3aW5HRPQi9L64d1Zj5zu2RSFXDtnAC8uRDjJT0qvcq6dAl1Iwg57Frx2OR9xdr3LaE
dbwMtlbdIaYnEDga1INIOooQs0/2KKdqpAsUj5JmaEjV1GIbPlYu0iOev9LE1D3cbvkZ+l26z9ER
fXtFld1tN7ql1Q82OzzKW4Bn2GgYbLsyu3t0UZHO8d5VYmDDKogyNpzeXU5ISbe3V90OWpqt4lrs
nRJCqk383ckUdGdcJQ8y7uKT5FpelIZDEoyU1Lcz9GCBIFCoc4dpXwKduN0jPWGigYDWJKsxqvnA
B+5DGN2bbMwwOc+3tNyP9j39Io/enuPSXmofEsK6HsF7GkQ+zbhCvcWUhwWDqXP8KLz+PUj5552M
Db6uIxctZO0dkYQQBWhW6iXN1Bb3Kml14UC4U2+dabn6S+g66t2x6BPTB07vRGxrVy1z33o6C+9l
4dylZvLiOd74ISJkQLQ3Hl22BcdEmgWVxsK9Q/+AUSnXXijpqms5jeU9L8anklDEYT9AmU1Ob6af
YgPySutVMQKNmggfXC0jETtrZ6itAaPJmf3WGs3Yc54QdUeATEn5pImBV7ZHeTsHkpDWPachxUQs
7/eSVemuoKwH1CfY3N4lRJzlZJpE47TTThs06viUvFDL1lg6Mt17KkAVzE26/uwTTHqwR91fitT4
jmU2Xqj5Dj+HMqYyR2T6th/qP9CwKgu9+qB2SqcEkxGa7U1jC7gc94XSxm2pD/TxlYrA99YN/gSE
QBp6e5doqbu/B22+W/X1Jc2TZTtjzBqAJbhRQloL892q0QVnlDtcgGBSVCiek9QXf3A7PcOkqN9o
gsJvz4pm44UkIuT2FkqDqpfB4GAiJ4z2ZGLfXzQjbVqCe7DdG+zEjp5tecema72fW7H4FWW9dgri
sbBWJTI2Io6M4kHOKDpk3s+Vp7nXkh4LlxCSPq21IXuWg4HNIWJt6XmOhFqDoLaLnPRgpl5/pgBR
46XzNmgGmj1KoeKVDwzuNUGKpmDeLGIBcw35d68l5bW2ii9njINXqIrDCll0dN96CO1kQRvMKoav
EI0DkQQAVgLb3Ii+KCmeA1ztAyqJZk1/QBiYYcKaOsgYt+59b7HPiieWbfp89/YY2JODW5REZUz9
+BEyb4i6ee9dAPcJC7xNzIqKMSUIqJpVBCVhQusJHrr865BU975TOEfhUptMBwHRdh5GypArLJv0
S2JHxbkr/QciBAiG1GlzHUcLqLhFGuw9wcjqQJM43HRQnV60ML/GIWJkaI8eqKH2zRCG/dqKIlsV
pWndV40kfMCPYTuYgGgLrz1V0cAumBbQhlhnYqOtQD46Qe6fcezguRn3mRu8W14yW3qSkWZOKYbb
Y61unY0GxsSGNadz9TXExhID8oC34eRa1K2EdMyD7xALnsyIm8D7Td/FuWsESxQQSQErIaUa+GMU
64XWyEdPVtXaQYq/YW+nTkUQfqH1zg+Y8PKl1AIuaNCIn87gIcek9HG1KhS3bOr9D70H6JB7FoVK
Oz0GBbOibuufJPji/NKC5tqJx2JyOG1FEiM2UXXP7o5vDcsIpl/D3kdW3MyDIuvapns2Ym9k4e98
jaRrEGlqtIhruHrtnER5pqx4f7uix86sdpjPusUwczXNFF5BCo82p1e/GsN5Aad31dWZeQN52lEm
7Tz0SPNdnB/yjl3BvZt46hxqfvHMMM0c07GIVb6+BwTN+8zkYz0p8Wh55R+CijIRG6d65hpICSvb
KLrsXM531Xw30MNhicGCWKLcDu/AJGHqCuP0S2bbuBmrX+OMRg3Q25WG7b6j/r67kWshVS81ILGP
Gh8+JSqdIa3N8j/oV2bxH0L8RSgjaghY1k6e24aboKuNR3eKLeKC/Xbp1QPhYzMtsBiskEK9m3Oa
cjdEc3jUyWIDY87lrRlLQ6+WjpQzMVJX4dbTh2/LsTFeVjV9XmHPKbDM2hA5EiLlexGf7XemtLJa
67yFpaGq/A7IxLBRIYJj+PVD3z2GDUiXQneBgXMvqGl/aj7+557TKKzix5/xPQLGvoex5gPytJv3
UhZnJWIo9DH93yzr+K8585dcj2htbyNweju6PdETPZXRn9EQ0wZq7cS6TiP9D4tQtXWN1fHqW+pU
YlF9IacMa1WKI/d2F2ePtkBdCRUr4sq9DYOlANKZuOY+CnPnjkTddBeMQYq3ojvhRdPfwWW4/BVh
30+JpBdg1TJGTTnJpwzPAz3rudw7ux9s87+3NH8clpj/QLDOCCkHZtKusmlPRGNBk/72IGlVr6Ee
bGPS9XpZtxtDD1j1DoOxDHws1kGmsnVttelThkwYOrD93TvkAhl+YaxRVDSXAr0SShTz+XZPL116
yBttMPTn/9B1HsuNI9G2/SJEJDwwFb03EiVVTRAllRom4T3w9W8B7Hs77uBNGASlrpYoMPPkOXuv
3SVlcrRMOpLZhHGpFXw8nYb7uUMKeBmtYYHma/isS5SaiKTzXWiI4DUSNgGsQ7SOerEx2goZ+Lyj
KhxZ24z+xPyaUeWABbuhvLUycNflQCaIAqawK5JvtbXeMqOL9wbRFOtUYKQpSguCpWXp1/kBcgxR
IjSbUE3xWtBjZHDIap6LMmHo9lZTg3IxRA1OeZVcvKCNiczAmL3qpx+5szIkhjGFFP5G9ar7mO65
Z6y/1gCKsvW/a/mIG8AEmeoEX41OBKo6htldG3tzD/EFb+C8Y3rMHUh0c8sb9FJ3Pf9m86UqYIjW
tguiFFGp4Az5qgf6h2ng7klhL28UILU3W3VoOKFXXoR8VN7IAq7rznoNS7N943/6V6tL79gpRC2H
MnTaeydDMlF8pzrlLi60NFfsN1cj6qEO0+JCmC2aXru5p6nbXTRO5Q/VqO6tOfSX+Q9ce909U8fy
UMTFFWRteG18SanT2vG3F9AZNVL1l2YF+NvcMD34gu8oFQC0hI2DfGoYJCisZmTjtc3B12P1q7Y5
uweK0yLpsNJPL4cj3zuZ3CpllX5W7Pq2QWUg3UTc7Fi9G7qXfLKJuJukiNe6hSosROJIoF21ygyW
2TDND6OZrTvFI3gxa79bC11Q3cK5StOOlLTCN84C+yM9GXyIYVHdB5H+dl0afIgZoEF6mTzDMH6n
9aG+Aa4M3kAvKdOFhffqAtEIPnB8QG1Yv7ZF2lzQ+EToEK5dWcY/RXzzMB39aPwzlNua84BiurSM
brIshfmHHwrCRRKXidN0WVEFgI+omXkV2GDNugAVVrjyaNkjsYcxPs/nshMarsXsBlZ+rpLPnUec
RebL+WHm55N/ifnSKS1Qn2Ch67K3T0ruOvuRKtFHrA7LYnqNbFB2FzbaU1tqeJWkVKAmleRH4kFf
OgMk3BdFeYXLYl/wv3KlN8MjNuz4YNNauDY4P/aqOn7RysRLk5fwqaetbt7vGAYmkARzHChsfHkZ
VQe98B9CpM0x6SaF7rQ1af/38r+vKsGJGuefto/6ezU65U4dmfDkaOropkPXm29DuxcM+iOVcN8w
tI+WMpJkFmpnLWdslc1behXkbJXWkK10gx5YUg7RuxeRDg3zI6ptJKGiCujDIYFozSg762OuUb82
GjUpfe8XmYF1eqLrRIbkvnRES+eAdUpl0PYp26FdorQVO326bH1zS3b3eE/lhXgh+5KanEI4Hw6f
SSevbH05s9nefDU0/aNHjIaDz/9BoV8gCAVLVoVlhiQZ6kk5U8tqCYeiYlbYDnb+KxQSvonefpim
5uyTgKF50qfFqrfrluI3U060zzdAHsqbFRF4X6VrnwS3c1jYEKissaKm4GCIHhXdugH4U8189WQL
JupK6kdvAcsUgTzOGsSoWPQVYV6MQ7iuolwsrImnqCTcd/MbmzUBIllSJxYWFtmln5X9yVaILqHD
9IVwAD2x/VuJvJ//faIo/VdhFsZx/pcGVXykos8O8/pVob7C9huLk5SGj+MezxTBGjVsgrz7jU6Z
VfguwTouUWID8HJK1vWofCtz+cZBnQjf6aXOplVWmDpek+mLfZU38Giwkc5fjRznD0kK8Tr3kanK
iYCYCMQWneraxxEmyYM0r9X8ujkt8pCs3eel75sfgrYBneeGDEkEp/N3OaORrTJAmbQ162Jdhiax
zq3x6QNZ/ZuMHPvVaQMmuatMTeQamLu3oZWY31kjv6NElb+YWNM77MpgGUeDseujEv2I7+JCb9pz
rPFWMBlaG+TO42oDoO72jfvVklcaGfardALnu+3cVaLYKVI40MieFjU/rgIEI6rNT5IccgLDELTS
1qAg7vxNbSkRVsamO07wJ2hRDK5jtAmggwriPuDdgEwDtMiDvQQi63OO9PK37kMLdRpvtlNdXKVB
C18aDh3HrDplObiNQC0cEmhtbT0R5WJQlIFU1TfX6n6RIa+eBhJB3gaIBwvO7N5W2Pl65N6G5ovb
yuq5PWXVW+9CKhzDjejVkxiMklGitzcNjremTvzS/C3kkJ8ZcfpoGittHxd98IrbmBLUGm7zFdgR
/CsO3cyWrJr5JaNwg1ej/8efvsmRYrxWo4Yg+n+Op/wKoFtVFfjvdFodkT+vcxNFcSxzcql0iyIr
86w/NFCZSkyMP2E71kopLRyO0+VQoAdyYKHKJJW/Ajt7a8iB8F984DQUeP+4mf+JP+Q4em5/TGQm
H/3cYYm1qqTeaiw8/EB9nx+suHVOfUGgHKuw91k1X0HYqB+Ughy8+RO7sgi/6ka5tElaPzxNF9si
b9661sJRV6RoFsdYXNIkEIu615eyjs1XCAEmfxF+HF/0CqeYRFuM5N9d8U5B/Oe2A8eydvwaRxiY
hT9W8R0VHAIAgqnrnC0Ph7oM342gWyi1ehqp3FEJEmuD8F8/OTqzCYJ0yS9ClgBrLZiQCmSYjESe
ha2fIlr2YWgJP9y2CaJwOKE2UTp5f/IyMq/qJnfXca/Y51xx6OVo2iMvLWwABmu9Yk+ap6Rsrrif
EBzaPuNfnP3MA1A6yULbUPf2V4Va/dq7rdz2Kak9IteNlec7FBtm07K9K1ucbxPJb2xrse3H9ju3
LA7S/qiBjJ7/T+TJrQzPJ9UirL1gq3O7gYvCK997AcHRepp9wj/JWh2hdFWvE5YCblEzO6t1pzMx
rl+Fmtc7KGDm2skia09nyEAcV1W3VkyMC3OygY6v+FqrFRQyBQaNWd2fDwDfMdVq4IA6oyjXWbQ0
QmIn2jqs7/NDH+cESMp63ARp/OXLpLz7Moa6pOc/YKKeT6ZXfAmxdNRCDzl9Nqw5JGZbgZP0I+u2
meNy/nLgc/g5wwm15FnPPZUV9aUq7ezSyqSGwuWJr47fY0tWKqFqkX+cwbMEaEAXs7QRwkETnkGH
nMjrC6akPRpSCm8VSO9SvYTIy6zWU87P7mmdi3gJxwUtRAuNjHNr0K1Ry22IhJrA1npFX7HP8Gh0
/u75p8D7PKxCH/ZILSldnEQ9ct/Gu45qBOoh1a/fXOkVDLcqSbP79JvhvPA7YX1PTzJnsL992dFP
g1TYN+2bZYmp/1gbGz233fdAH3aiSv+2Y6RfVbVONpULCSiuEmfxpGUqPvuPneaXokLJMEM79dyF
GpaYh+AbcWV/RgmI0n/yiz9vn1TEpyJUFFIF8nMTqJKcz0YeoAC7h9DHZTin0eQeOMcmdoMD5Hh0
HCn6G9m1AEHUjCzNvpSEbHrDcBU/cUFFwLiKfNpCqNv5NhgGYAoIjIIVIhv6HnRG5gcV7g1abpxd
egpPmPnO2td7eden2t3zS3zCNXubZmoESA1Lf4JmaknpbEKoSuuY0JMTqD6k2Wi73bgI+P/y1vSI
UpiC3AJpej919w/GrOBvqiDDyitkWM8MkQjdbokjOFk2Msq2pB7depWv/vfD6QnNewJen8sA5EAh
Fl1Iz0lWbXUAMcm53gzDL0c96ArKvFLCAa1FeMeDq96ZkS9ds0vOjtO/NUnbvgV62L5JoofgL796
rl7us4zTECEUMRWorlVvpWDnUy0MKmHQoJGcPkaMy1UmYsCbjGoShhv7NuuJAiwwGjRVwlIhkPf6
TiPOz19Mb/Rgg7vRRu3l9psCmcsmdhH8RRLTRhZbzsaYSne6IQUJ4IlxqgnwQW6XWfIkum1pQ0UF
+WdutdhUPpoe0xRHl91QTPTjJgYE83++KDP3jz4K5zxjZEvKj1OBYngGXMYdXVQUSUe7rctFBtYL
JFKMlnMQMXkEvnad/9IRCNZayIChW6kNhyArur0acTjtw+5n/uSkOjOmKEp3le+4p8KIHAg0jkSQ
1XzWSaZsidzCa+4p1wY0wK+YRQlXbeBe8WBpG0PRr3kTjEt9OuYXgqhP12MMrE0E7YKm6wyVp4iF
vDIvXZBMSTSw3X2l0DF2exMvVNqMxY72eFo1E5OBjkXbTTgRXvHlLUhs7liM5UvFNoZD7/s4DyWu
cxry4x+HTtVLM6JaV5wY43GtKQejzseV42rFFaglf0L8FiGWHIDEWaayHjry578nchV4GpNGmX9G
nvRXuTFiHHfF3z4Nh1WETGBH/75giUuaLS2i6j6f3qMpVGnUKghEDX00iJbItYCsv8QYNL40P1y7
emf8wz22d60421hA8lammwwnfFf+S6XGzh+KbSJv8B0dAic3tlQUGdNolxEjO55qoMt062bzXH9A
ARJskJjNu02yZyTk+NuziEQweklX1es9hvYCP75h6jQBXeIiUg2Dk+6+1iXmiW5qJNB/bVBTDrt8
ao6QkLEsCzAQshwBT2rcx3aY3ObFvgj9W1ap5pnQrskSXCbfUf8jhKj+5OjIl3ChF23vDRALqaQ6
lfs3Jx4GRFK1nD9bAMnqexeTkqraYYPwBh3eBDrmuKEt4y4ayTtUCI4kCN0wQ7oJgwgYrsPHsk11
Pa8U9rSWdeOIwR357TMsZuz7fwTr4s0Q/XcRw/4GCtgtvGDYgPmn3lGy+KNx39vEGbfwMiB/al6/
zzRsbXU6aCeAB7gPle6RWKP6gdhIXRqOX5whbDbQrIpTg2YJ3wj4PBzrRQn8yvcWfWeN2NuyNwtE
/D+l+kW/zlzDM81WPQjcE031pTmlLvX5kJz0Fo1pR2rR/FANtnug80umr7kAURBeKjP5fr7LQaGd
5nqg0tGvdjWACDpAf6nLlUXW9BOLvFWPgxWTnucTOAIXfR9q7EFTjdkydz9VyOKFACCT54q4tuQp
7GVrHKyhpXud5WH3CgffRKmalKcEe+kLETrD1RagABMCtzM7tv86gY44K+8hoyceBAs/f/VIOcQd
BVJyQEuFogsmr1q2C9zXPpE7kG40bDWbPsXkOnYxwYYpDmEHw3wz1GJfBz2MXlBNWO16Vsyi3syr
auRDCtPM8eSGlQoex0b87etwdpzRfR0JXEGT3r0qlhtu5ruoNJp+L+0OOSQT4PNzX81YKU+9ZAgB
WMo9j0r+16Uup1juwEWmFe37xNzbBGi9ykx7nbN/zAyvY+zKW+nGt0hnWBPYlXt9/oNlSHfED8u1
SjTpMrTontHc0FemVdKUrSMGOPnvKPQPjq82u9Q2/BOdKx2VLsUKJrEXaUXVpXGs/qVuPExC5AHZ
F8cdR5ql73lTkEgwZpa9BOHBHG0qppyO9YsKhlRAKwFK4gW5ShfXxhZcFB9BmxFgE4bDEtSJ+MVZ
9TsymKVmMaQorH53x6tcDm2QiOMm3Peq2SH2wmuXFWGDd41nkd7++yz432cjYpNeZMbj//+9HSh6
vGO4tEoWpH7MoAVM4QZMkRSswfSb51ADWskwEZ3XKtU3fZNoO7z82VozhPwVEiKGj7f9ShsNcX1r
KKfC0ckfqUCw0ZfRPVX+rmO5i3pOpujGb6ke+5+WjZ43wB94Ig/PW9MoPHkY13eI55idJs14Nmvo
47KK6jcjyCYhCDirQSHqlAbCOp20UnPdPz8AXmRcQncUGsu3V2T8ZWOSfswI9oOhgBxGt8LhtsLv
MhiCVK9JhxOIuFvRUy1Xcgr2odpUj8WYdzur0J1iE0RmAdwZTnsynTGTBj5UXY647pMcHmxIg2XQ
aBIxB9ZeAs6SQFJxDakga/dxkuLowory3g6on7Gu+Jv5EgYUQib+7iGnV0K0PIjRNmNjoQ/hl/Qp
fx3l7zO2ABNUubUzraPtj4dwwKh0MDvHO+TeNPRHoz7zzYSjZ6f52fzg0SQl3JzMsKAwwpWmA8XT
R0PsNSyx8684PwzJO2Oz7DNSx4M97Vs6guYUjvGXAUZq8AE5rFOtM5ai1dlBvXgnCC7DW+9rh3Z6
mF+vkn9T5NJAt9ZEFI80XBnccgf1HD64reaAtrl89/Lms68IfjbhaJjSiK+4t0xwxg3uNenjQNDg
RgRM0TLPRZ+TWdk2pVl87At05FLBagBmi9yFaaOZF4s+cN+fP6leEvNETqADsQFxblNGh8FM2C97
uuBlrEHo4gF3nXqo8lysYjD6QHeleVOw4DFfV94Dn3BQ4N0QyKdLvJTeknG2ueo9rcfAFerY4kaU
advn1AdI/i5EVw5gpYIFZM8zK4KrQuKSE4BJNazPjO7AfwoOgy2BH/T3LETQwGdjKAGaFfR5cusN
iYxioOwkOzuSdvKmOGawDIYYhXpNwlvoGtUyrZyb0sX99/994lM6jUrgHQ0yLRj4Yrycm1Oahvtg
UnSfbYtJgC+SQ1tak4JfhWVmCpwlyjxXb4Iq3Oh+OXyWeAsOz0Wy0OLnbWULHf1XJLg/Ui/on3dd
Onb9oi6xZ/VJfOiLPHmkvFGceA2b6ALnRoTH1L9gWm0XRbT1cywTQWBw+CAq9CXEg7lOnT6/zD1K
JQvVs5oxtJPVzkDTsZqFJRR5K710lHePI/QuAuy+AJ2XQapSabPTD/R24JU4RxWptYxs+0Mdqenn
KY5OMX4NKwvWm9v1K3O6lIHYiyoz9/GoVyvnO7WhCetT+WS7inaPiMMrUn03Krw8BGr5yrhw20e5
/uFW6bAP6CyinvomtMQ7aNUU0EfWEU/xG4JjDulqkCRJBynOyJRoUPvNSo9iMkvw8SaW3gFJlArH
X1tpWJ+8nD51RT/Jn+ok0IfNTikYJXIIAVKiTWhVLcD1D1Jrz/QvO4sQ/wYT3o52bqgRg6sMa3qM
NOhTZ6V0jGgxndIqe+af6SHLoMI8Jx9T/aLhSaLemtaRae78PJcHeWLj3ojSN7+R/bpuBEegQk+I
2En9Jep6/kZ1xVh/EHqw7S33aBYV9QihkPmUlGJyb51YNA5pFWUQmvXQw38Mv0YH3wWRoh3WhN5q
j/myDGxtFYMx8Moi9xaAPY4pc/ktysJik1aVONEd/PcZN/m/z9JTr0OjdBXJXFegOsEq8cswFXyL
00PqFhCm4kmiFRbpkViT/BIX8k0IOaHZ6gH3e+B1q27aMbHlgo0TpOM+36GCb1rYKvoIoCvK0nCD
4Jh2vsFpJAtLfs5InoypyJu3+zig957n2HsbACnSUJtXHMDZpNyK+FjcTdXZ0GOT07vzfIvSwDga
bXdo8/hziAblEjsKaQXmbh73oB5rztph9Kq/ahN62AYQEjHBz9QFXtUlSZYQPpRMwJhIwj9OIl+t
dm3navBllhz+EY8nh66X+g1H8gb9ONMoinahG+ccbC/Hj3DUaW5J+aZoTNfMpMb/1thttrFV3diR
p+3hzQytRT2dFIomdbaVl+C5nCs+xv0nKBTFpjY1ios2Uh5NXi+wW9LdHUsGTq7FO82+aPWBsUcZ
gVysp7MCm6wrcKNK8TWRrQJ/5dua+Iqa9Nes4qj1Tn8lWsExldPzMJi5HQ15L1WOLrZYF6dsBenI
bQP97rpWvaUWj7ac61IaPwyAWoVgS6/pl2q6mKfWJDsm1/lZCiHPUVf1aFFvS/aVvOSITfvPPPth
/sBRb75rwgBflBjos1y64iANGpbxdUvW1MN31B90qjtfZy+IyytEUXp4esrdNZ9qGyes934cVaua
qmOHMabAbig3s1REpeu6oI+9ob6I7yqRA4vQiodf0Sjvte3TC44GagrZrBi9uztUDHLTaxhxI5cZ
p9tN5wGaPOv5czJ/bOZLx6G5Phjp2uxT5YJvM7g0XYAUBWoRlFLakdPRrpxG3k7mxZvnfLwcMAv6
xsVLC207t947uzfWmJjkar50gsLe10A4iDdnb2iGv+Q3EZE96ebcKELR7YfGJfK06iaE+yuPEeom
pfKHHeDQlQw1pyfD6AxXQhbkYhSGN83ACTeZDv3zg1yCxN1G6LC//NJ5WOmgvvelpa3I77MOUs+7
U52OGtZTyOh6zqhKUW13qWhKePLMLj0Cc7onAne4pAv9ppAMSFMjJTvYy3d9FUzddVQQJZofwiZK
NF4djUwpbZLNora6aVqLUEOjWQm+iw4s/8oGRHCyr2vjNm/CMkOpU+m1ygEVO2aaZS0QfT7QlVId
0GbHF4MRG/Rt011qU254SJzLGSUm/PqxCFZ8MtOdEZRIvAQfWwHf+qJW5JGJXtQfQ0pHUxPHolWc
nWlkNimIk+wU/QdNIdGQKmUEB0cvgvO8T44J0ijMKh9VD5V1/kCZBYTHCnvDu2/rpAxhdQ1GYJpy
/nhOH9Ryaqc8F0Da/+Hd1Bp1w3GyX8x/A6fX3GU6SfpGoIArogFTREaW9kDEbh4pyC9qTVpz7/T6
qTMpkbEtiHdGmi53mGsgzp4uR86+vorwil8rJMi5bpZkyo10Dm261NOpXWPZ35R6g9N76rPVhv4x
CCPYxZPGTy3LZO/oTbWUGktmYSvjhTTW+BIJ7r/5wzN/Aag2TNABgqTG8ORUK9AiRsOl5cPN0HaR
/agVNowkgS/ilPywtm/Q7Z80GATEHdQGomHgNBj3bWR0+mSxyBErNhgsTw1lMcOxZOeSS/riqGVB
3DYDA2R/w9VsYNCMdkyyhQbGDqkBX51UMt7Iw5AyIs+aX74rBWTwTrnWtjlpOBCv9sq7qmT3+T1I
M8t8bQDMR15U7AbLgw6Ox3XnCcM9+jbK2jpSq3uT0x4J6al+VpH5QXjCpNNqbDDhFs1kYyicE7Ie
qyxAkUyLatljLqBMja+YA/VtGw76VqhlcO6DbNVFjXgxA0oknfi9zdQPhKaU+x+67lZLtu1wJ6LW
WJIhE61KcqzPio9vzHW63bNihWeJSSyWf4dGr7GD47jV1S64/Pfg5ky0B6X5+99LmKzWRdgWRycG
nTqXalnHGFPEUFB9ypll6oTtJpy9vNMzf342pExSoggvG7dHl5UgJZoKcl7X3HI60himjfZNpZ3u
qpp9r5xK7sLWKZeKhY+3c5BPEwB+sk3owtMVGWQEeLSY7ZryBDhv/FOZmLJtUHP7VJZkz6fKh0k8
7snDWrQwOzvnN+21JXIKLAs4LQ9dQ0GEd119MzrXgSxQEmOmOC85p99FT5Djy7N+sWn8Q9P656mz
Gjo1XEn1f2JgO613dq1ebfVpupRS+G+BW2fw7LlUTSaHBW0fDlL5wKmJh+F/n43GyMrfiG1UuyiM
bPWTCpBsHqJCwLbqUbSJkEB/DrGFzUIEXxXdFRR6zlKv3eZDtdT3Gj7eD2KsRR8P5JiqKXpth9mY
jj/6RI8m/3BoPo40vx6WTWPdNN0Ce4SyeYp4al+7+aW/TbhbT3HN2jOp64rpwRt0i1yUdjMvXdLU
xFLzCMqJghL5RolhxHGn9oCP55nhHtovdI7MXoxzO12FBFxeYw3kA/lbjHKmy/kLfuS+kPfbrQJJ
7Nj8YziMqtfzpTp1kSeiB13S6JKUEyRjOg1BropPSa39nq9M1lcO0OiXUtrXa8Uf28t/z5Ro6quT
jbvMqwhCYG57eKbGz4x+4N1vg4+hrqMFn7sCKR7P6D2zjU/Pwuk1pev//WrY8qulXf783vn1+Tvm
701DKNWyt38qWhdb0xnlSnVj40OPDHqIMZTZLrOus7Ih6kzEn8N7p4OlV4n+Xs+FU0HE61owjYil
M04ZUYBypwan5w6XRiHw0bbDbDd/a101BU3zRvKZIrDQ09rgEA65PNga+ItY4TQ0cAB4tHWmLBO8
wmcgHux7CVyZQFRfZlhVH73OAjzp9Yd2CgrPDbkjQDQkFXh8dWuAl0kbxNegHNqjU6TE+Qg7eS8z
da+gOzZFXdxzI6reGVHZsas84lD3Xx3aIfOrfguK1xmah6Vq5XvcyfGI5KV9GcgCf4zG2acFsc7G
SZ1ttfZddVhBiZNzvmA+PKoojB/Aa5QNVCdlM1/2dfSYv6F2J0mVadtk8vCfz/9QV3QjIvsJxtY6
X72D38x3Sn/tOgFyQVX1jkqfI0shb+VP6LrXfgzrtzTIqn1fI6PMgZf+QVsAwMUPPl0siFtbwW1J
pl/xbgZ0oyI0S3X3S4duvyO2lLHwdKnI+o0olfqe1n1zbsiUhHjJ64FXDdAaiuQ40F99qAlNMqS7
NF79UzFNf5tRU3Z7XLdUxDlTLw21xq5Jw2ZbAiQ7GlayiTON9wYl3nJeHvuGerBUSEw0kBdxtqvv
Q2wCGVKF/NsSEaKJ+of3diIBtPWbFfakDQVZvegjAaqqpr8RN663dvcIPxmrNH5ZvwIkFMc0oVR7
Xis+ngcPjnje9A+lyGnlU/1fRTDYnDSU8phKT9nxy5pbkgCs0zBSjBW9f5hrizgro6tP42W+wkGG
+6tu7QP5pehGKNI7Da+ClQ3lvbJLdcud72y6kRUs59y4oRyzN5XTOjvNMNJzn8G8ijtFfU/1/ruB
yPFPRKQLh/efAU3LCwySIO6CR2e0iOwLNh+Nv/OhtHuiMtKYROaMvWg0GvHj/uqFMa5aWShHqgBq
2UaUt4bl+JiSnrUsdb38k6jqriMC5D3EgLaljwojGsoFklSfwz23hUpa8CQQCh0TWY6Ws4nWcfCL
4TzJWDweRRgxKjPJEaswgCBmjN7wMU6hVEbwFy4rvPWwIo1Ef/gmDU+zwFIC3rR/MWomfCFzjRq9
WAMn5sBkv4I9wiWtgH7pIXLbkdRVo90g2Lbx4Lth6um31lRrqSY9rsJCtjOXHfNrxfDuuBAdgsyM
16pwonvXi3Fn4D0lepgh8vxaWRS/8zBG55fih28ZpAQr6BsqQy+u4YxOkrZJs9+k+efsKmq0Otg5
nbJVAhXvU5lMcjBtSsyhiGkAuWWLOo8PRWENZ4KIFKZTbrEH24Phrkne81ZAQo8KfW1Dkv+lAw3K
qry/ZJE7iZYpzmThGJtZEQwHbgW2xntY1pS9YDPd9QHXZ1V6S2yp3KxCa45IS+7lBMWZHxqjxDse
e+ce7NQ7N9ApZTj8lTocWUM/zrHZGvYhMBVQJKmbHJVkIPKly9wXDWHUlEUq7noQZbgsYecVUr0z
RFbvUqI6QtSLB88tfsvXuUKlfiaz+hTfx9wf11oi9Y9Uh8ToSUeQkFXXm7oPmH1g1Rw2hEMGKjKc
3DmSUYwCKEmJTo7CSTG4JR2xOHIrMQ+pS6XaI9Z+UIMgVxzy4Sxraj6/d+ytgZfiGkkN9KHP1tpl
Wrwnqz47+7n+GbSh99Lq0n6f/wP0h/Y7JzHvhRGc86LnvXEJJoqQHyXfOj2shd3q9cWRNT3WKliX
o28dgTSLFXOzZGG57qOxo/5EtHP7ViuvJbTKR0Tlt8/CtD3GvnHTc6c88OPggIGR1C5LVBXLZI7u
ZjK6oBrtboX2J9E9eFe9r+zn+scA1lGbKJNDjQ1Jkn+2tOPAgL/hbLRORxtqi2qj+t49LKnONYek
xChDMDS2Uxa33oGgROG4VPuw+NXkgBS8Vksu8bST+lI95Qkyi1sRxpP+JG473FxoK80u/yNDSz+a
FXkfBDEG27azoG5m9kNSS2+zilSy+VlIDwQ3g11sWlxtmwDXy28ELVnTLdzRCKBvin+/1CisFiUC
P6rEeX0DmCchfenNtc38YK9oqgYubJBvEOECuTfTe6KNwyVW4hRVRQ+2eRS/bfTEJwOJ5HZ0zTvB
mcnWQT/8goxGfWRW8eMXsvkxNSZUZqV/jSnjS4LZ85uEz7i1qUYqIrU2fKbzm8hQXAvSt/9q4zLL
dOtvryBr0/zBQWCLHl1C2MrgMa8E+NI/5Q+QqPwPkYL+Whu7bqc1E3q59dJ9qMPFtPMk/dMYUJSn
gUAWGWvUmL8ZMg/3xGiJWgNHQxiMO3wGqCSzqlPeNBMxpTWM7+hrq2NUqQjvpxZCXlI7s1U1JxdS
GmleJmdBG82ljW1wHXbgjBdEzjwctdvSZxNnobnOKR9ANmBACr+KGPVqJm611uivadGEK+x+xraZ
RlNaW58NFq+74aAETxLrxrYZLLA+Zvv59B4r9Coxk0mDgrfV8RNJs5PYQmhkTu6sBAkGLgBYWClh
08Bxx3fF73wyBkvxnvooC5XsD+85WmFrJJ1ERwXeqnisc9eM7qo5dbW0mzXGLKt66e3jnkZBEVJI
pg4t1lhb0BefuIVW/Mk5zj9IL393RWweEQZQD09zwrQiaDlCTEGKiP8o6LKdSo8ka6APS0PYx7kj
4EI8o9lYnvO+rO/5yLJmjVq3pFqnpu9dVl+6D+AjzIFmTj6KbZp4SF171Z22Uu/5fpV81BXEgHfX
t/KbmuuvmeKKW9TJu6VVrL6ERqzDJsTJENs/ok/8a+mk5t3zvBM+yF9+MlXFBSYujh+/ZEFbQEpT
vzbM+V8KDTFJgrQIJx/HzjwkrQQirwtbdzqUwpHAlZ0qhyq+NV2pX+rGQXvEX/WBpA7MvWMYX01s
064s099zpxBs5U0NKrI3SHm6eKWnb9owCQ5JjOy6G+Jq03hDcDU0gPt9SzJRAURtrUV98kZdQWPS
xwM5X9JS40fVocZYgPzmk5ym873/XYrp0iirBMqO4W6asVYAzXtExWLyW803U0iXmPaqCw6rVnfP
N13VqPfGbFA2s1GnGvGt+UQ+zt6dkr0k9zMo9FOqVz7luNitIDpaMRucJdOLAlc8o4ScDMnpUlOs
6EJr+FTqufdvpwiKJ9nq2n4+ihl5J48VCW45YQlXpYgevLHKO+k32r71yMUrTHxFfkPipBO3X3S7
sImMonyt80qc6zE+GlSh+aLVyCSrLJHuaQOXrz611F4roUMKkuU1lNPngj6BDXEqTGCty2H7vCYj
DGEMUVWL3CTWJ2qQo2vAPIx1mcLbAVKi7z02WQP3FVKOPF4p/4+9M9mRG1mz9KsktG5mcTayUFkL
n2f3GKXQhoiQQpxpnKen748M5b2ZtwuFLvSmFwIEgqR7DPIgjWb/f853pGI+6LmjXHxCtFygovMC
8GMTKywFRfpiK2JqbLEwnNePjuy9TeridBx7OAqELiWbEFtY2NSwxhrXFSiuKO7FgkBZIwydFxqD
OxGGUPgnFaEuuKvdVmB8bNdBRhefEZTKgSAKtEoqex8karmahxBfUmVIgjA/VtOIorUq42+U3SPx
pNbrFWiaIrvZOWblreZifS9oqnUkUe9bV/Q3URvfZTAsG7uyPtOxdXYRCu7NRyWEJ0dQBM7Rq8YM
xQKaYjKAzN0seQ/Tx4FLegWRxXouTNJCMtvV9vNhRScGjN9U2dFD+7kMrHWpNsfc6sODxjT9rDMo
9ohQ13nJ8yCsCaIyQ4YKhwscJa1iSuwZZZYc5vqXO6BegRZ6nI+0qRrmwDdeebhUgSmah3n6M2+A
2h7aPC8v8xHBcfVhZFUEhj6peXoyVYo0Q1KoVdWrTL2eTPiy2BeVpuzL0ngw1anhOcn3uqzi7nK8
z7FXpQgFCgBVU2+miBSIz/SH72woawc6E/jOpsN5gzzLJA4QYJw5EBjs6vT55lspqYZzRP735eM2
61x+sm1nHy/O72ho6At6I5f5yI9ZXAwNiQrhSE9W1TOsdX1A7EbHoqikN9mskdgdvZ42hV78vPjm
K1Bic6IfO2YoMP6sXpCFi5GE4I5YxeRmpZm7DGrHv0/IFjmJHPgkAt37+ZTfVs2W9hR/+ukd8wum
kqkonEa5nc/NG9QRNxPjLJTbPAH+qdfuLgWG1xc6HUzgZKsRb6ZBlFrqXcgEy45cfgcF4xRLNof4
kJa0mY4GzxOgcYxywN2eMhUrytxAawfzPNe6J4WZPkTl0YInjGOweLVcHbjtZCFBfZWswjLyDm0f
NJ8znh9NQV5CmDn3s/A/zbqjV9I84FZqH93SYhppGPUapuKDaAEOM+dFEgidRkKbQXkNnvmQeva4
K+wSyTxlbGiV0yZqm597FdC0PUB+jJPetvT0Drk4T+LZLO0S2XEYre45rNJi55Ausihk158/uqeT
WX7e04v0XvXpUllMCD9OhQkhsyOLtXVtFvpl+q2g4nq3bCYRWbV3U/N2XetueJnPzxtF0UJWoMxg
c80DCBLSglC10KW4rz8HsVT2NCrVN0X27ZbwdGSGUZ+8zHvEVaQfex/ndEZeCjULNSurOyukyl0x
2dvg3Aq/YEXeF4ZW7mjxqGgd260yZM3LGLreJIUeTpletmdDOM0qNit1ZcUFygVv/GpkOCzmAb2N
0MDA7mZNl9yFORLOThxSzXMOXWMZ52bazHuYeNKznW8/DvrIPIMHIogoROKmz+7Z0MxdwjhwWc7V
vHKIv4qyk2fLkfUWNne7Jg2Q9syoWSsKfzn9ekN9HmxXLDxZW8eod5RTmpcapQVCJIakeR6jztgb
YcUIMRWVgsyivmOgspcU+j1UibvWprsVVIGHi+CtbB0K+Vho8NP47t4MrwzM+WcLwbtL9+TDpm8n
9t04Jv59VzYb4vC0Y8dUrdjoA0+FSn1lJUBUiMsCKYYesNBqgXh42pgsoI/zITBTrrJewLyY+rV9
Fn/1IzPeuG6Bal3HHgp2ltDi6ZurdAuPTdt0+5YOzz9PGS6hjPNCWC1sDHbTtA+ZubHvQiqC88Rv
PtfFDhmpgCsQ45A3hmGo8aWxT8M8urQJkalUjlTAfrZ58CzM8j1p2ouPBt18zMBFpVblT5UFgbXT
XGM8WcKPKObS0xAJz5x06KqDKZPuYkHKLteVV8dL30J9WNTdDQZYckbofHOGxDibrbn8ywSXLmO0
GW9lT9JaELowVKYe1FzgnfcyxxiwSaC60afNQHL1ylLdSfuVT+qftPBZxHiheMBDqz85YnInWu6D
lanG05j/PJJTS8lU2/5ky+90riAvCOFfNH/MABNxyCzlmg6auFenJVwqrSNuAO/BkIV/iDOEhZk3
ASOLyNmiSymXcdnpay8ZsZC0+hSApobWRksUjBS21JjopXjSzMb+eewwb9lYudUutSZ2bk7Kgi9V
vGbVU9O8zefgfXZ7lVIKsWDTOen3zOmBR6qRRLPOI5OP9N4cCyzNpurvYsX9udd1yrtDg2JHN6ha
URJ0XwKa0VpGgAETh/bqR/kx70z5OqTC4XkZjg+hM8KHGZp2oyCVpQ7RqlcEr0gFCh31qgnvOXHt
W5zGqDHRehOiZEcWoUEFquwm2iAfhG/T5qQhIS85utNmPpw3Y1hBxx+9G1Db7uTWXgtXmj1SMyE3
5UZ/9DLsqpwO1L47KZ5AVDKzMxRCMOKKIG21QNMvvYpMlH9s6thQziFgtFNNt4kwSWiRE/4uy3vA
88iZAX5rq4+R1w7kaaTW9jHhwhrEM1bFJjZPuWryc3fDJChkfq8tUZDZh1lCU2hMCDRWcybBfncV
+XTz6bjNWK2xynCb4XUoWJcoQmp3OdfXUjoOJkKrV+/mF+yJlGcWtdj/81xvjzfT8RsqlQS5ITDS
l7IX5dWATLcII807oIColrEkUpF8OeNz4NFhjtPukYdRfbNT0myn0yVpyLh8cIQjrN4YPE0/Q+Dd
6yAC3mqLgtFgOP6NOZRA7pOJFeqf+K2qUA/xCA0iFFA9XBhngos4rG63hWycQ2lPw7wzFShJf31Q
jILR1B6cV7P2idTFFWbTrHRSopGCrqe5bZm0nmOCw/uCJaBv4gI3ivimiakRZGQKGB5m9hUO2O8y
fgzqWn+nwYjGMw1K1MG5vbZritCQc/JTwRJtTcJX90R3c/IQuvr72L4AT/G/65qDbSWvvngpq+6E
TiY2p3i8MwgtXgcmy9me7sqWu8g9eaOt72pIjAe6s/0BOIuyI0y0R6RsF9vII+iBpZhD86NP7kTL
6i6ohulppt3RvQbwGVTqS2nodLXj+t2NyM4EkRMsTEDx6On09zQpnokDcF7U0KMiRif4MXRqfZV5
bnCjeoZKgsnrSUDQO2C41neiPWdS8Y5KhCRwGHLzNO8xDTdOPqFB23nvn+fCv5/zY8s+UMwkB7fP
9i0VrJ0V2f1l6AVxNqOWPgV0uBEDePE34Os0SnookCNwGT/utTcWvf1CV3p5LQz7GuHHW6Epa69G
REPcELhZuGncA/VyfwdexCFDGkj8ELjBtcBwPFg44p2q7g+UugAMC+apHeIWrn8VtxBOozp3/Xu1
4NKFzpB+9P1Y9XRKqNx9+u3f/vM/vvX/7r/Lm0wGVpm/ZU16o0ZXV398soxPv+Ufp/ffObTgSGIT
doRpmTpBKKbJ699e70Poz3980v6XBSC5tFt8WKaowQIoSX8HwZPoAmLGvxq2eXYpzf/QdfKBGr36
ZjsEbbiWnz9aHYsTJyd8Kii6epW2GYehyB7bMoBEZKXVN5oCq6YvklXQ+PnZpgFNmFVDlSNRxVUq
4wTjrqvXqsC6WcmCB6yJGYqKVLc0pgUexJ76VUodmqrvvSNLvPVhFNEa9qsR4RmYbQf//IeFPEK+
h1b7z0MA9caxR6Lz8aolKsybs2M5lR0c+kmhNcu02hBkP0q7xfy5/tvfPthq/qC/EX+CWpxSxd8P
//MckoZWyR/1f0xf9o+3/cu7tu/y8pq+V//tmx5lyr9/fcvfvi0//edvt3qtX/92QNhtWA93zXs5
3L9XTVL/eYFM7/y/ffG39/m7PA75+x+fXr+nIXlIVV2G3+pPP1+aLiguIfsvV+D0A36+Ov0n//jE
LIP0bP79n1/0DtLwj08KFOzfDdWxhOrYmqPZpvbpt+7950vup98ykPHBH58M7XfhGHAYTMfFJ+E4
XNiVbKaXdOt3W3U0DWUY8xvXVt1Pf/6Hf94RH3+p//oO0TVT//s9QvqcrrI8Vy3IYq6r/us9QpAX
fY2S5OYMB84CuFizHuuqX4PWW7aKVpB8m9T3qpoYBBV4WHvpCQDYSh/yok8fjD57VBIAOUo4JhQb
lkCflPXYd89llevjmh7qsNbC5FsLzeJAQeTgkAu7k65K988oS9Z1vbHtao16V3V28adsfVdUB89h
gxkDrxEv7qBTryL6Zns7qfalYYFbdAd660Sq9VoKcgxChJmTVzSW1yRUqnWTk9ekmVm1iCJRnBOB
biNLtx5Olc8jwLxT12AiMevgqxv74zky4B1DcBeyOXc9vQ6zsoZlicyG5I28QDQKpkLxv2aeKtG5
G5PDzj2pBISuHI22old4zTUNzVcac9tOj9CspKkztSn9LagVsldE7H3pg2IvsBIqMh6XLR3L9Ti2
xqpTEx64SfxukKyN16r8omgLJ3Lkwur88lC7Ou1QwtfqwmkRLBQIhXP1mEwhD2oUItdHknHA5INq
ohnLBeAnfYUm4KgZ3nNv1N7SMEkEYrrL+wsKgH1UQ6eqbgk+AvpGIThbEZETaKTjJhOG8mgFyi3x
R7Q6lUGTAA031OpNIqzqaIeI1r1aPQoiKosqPIgK7LPieKD1kO9ZlISWmY9IvOqSRyVttXPSMA/W
tXRdV62KVikIlr7fNQcczsG27Fq0pEN5svxjW+8SzZUHJYLOX1vVcwhpHgs7DOvMTvKtTfVyoza4
iCvR4ZoGAnPQvcm1pDC3qWT1oyUid0kHFO+wKTCplbvYeCyz0nglFKpZmJEOzVXjw0VmZW6Txypk
WeAXzbv51cTXuZQ6BZge39gOoyjtzap6blXF3zUgtza5sOEL5Vp69jA2L3SwchvRpsvpN1oOoVK/
urXcR6R0PMuRfGRXp1Phkeu9aFTNfnIz/4saNfJ7BpK06Wr13ietkAGF1LhQKZYuTwhgis0ds/H8
ohnFqlT7Y0FXmKrZWVU6be9T3bjPRZPtctRPW6aLNPLLsD9hkFBh2RzUwkMOkCrBJtf7lMp6HT/L
yQc8nZdpUq6QP+WIIpofQum5vTVIw5K52CYUfkqqU6ZiXO8SwBaVfKyN1tibVM7cgRm3Vsq7gdTd
etCeLApi9D1yAo4mFpwoHqMRNlUvyVcmYKUlcasFnW/oi7yxrHsj4X7tXNx+ppOgscnJU9GNcIez
3F5RwAi2VRx2m2Haw9XirqVD4ms8Dvre8DPtyQi1s+HQu7a0hcUEFoL5nafG1W4IufNSA6Vsmmak
QMPP0FIdpb9wi6XP4nw5aqoO47pcdjFVvRiVJnykjlzunNontuQCh/O66Yy11MgxkwyCWRLvQNbt
sGi8MfRkS0HECf6nFRyPcB3isFlWjbiU/qAvZOeJaxugz2pY5gW0UHa6Lb2pgYUBugVcaBbWKe39
vaJUCFGruNrUSnPw/Pa7GnbjRiZ4q6qsINOUucKqIwHCER66HkGsUCDjTe+6NJwQm2yHAI9Z7YVI
JQJt5XrJ2qxgdCRe9c2UuziK6lcP9b2MlG81yly7IzgMI192IJhAX1vEo5y6ruwpdCRbH7zhquqd
7EpIqLRs8khMn9BUQ3wxoTRAinc+K1Uq19g3j7F2kGhpKCNx3SpxsUyN+kkxm2grR9g5ZvHiQlZa
Drl+6JGe31g/ftXzhCTxwrYv0J7PZRTuyR21HtTA0jdaHjg4WHr73GrFGUNRzzom816p+05lDaS4
JHIRMVLfjcTSb/gLcr8GTH3SsgDOVqQ180kf1YbJcCW6fiukEb6YUiW3GzHskQFDXLA2acsibjta
6yMxFN6VilnyI+q6b3Wb84DCojY5AS5oPMQunMAujBn2uu3KcdFCy2panBkUVrneLyrSgJMoorWR
9c6hB5oEb6gAEhOl2THHAfbPUz7SOxJOp1gG3A9npYOOSufbWGgg6CpnsC8I4exLxlNxEzKXXwJW
E617Div1e+59x6TQ03olN2TemH2qXFjBuwRLvAQDbCmvL9NbNghifIYWUEbRDGdskikhT3APkPit
dGPyTTU6bLOo+Ga2TnOHljbYiSGmYRkRLGYhpFi1XcVNjx1SyxRz3ajexEZtwpWR9rD+LZlfrWOd
eYAoB6emd0B8RFmUOxtLEjlSyMVzBxT3NO7Pg3+XyfYy+nJh43W7Wp6Tr9tK4UobmdGiLFjHFukr
AV37W9c5IL4FUVm6UZ4Lw2pvyJjjwOH3g39OnGIJnnZ607xxBpLL1C57SXUJX0MZrBtyEULx+krd
mDgqVsjSyesc6g2PN8aGqzuiZVkEFvwq/IFMSLzsnFdk92lCPxaiW6SJF19zi4zwyALn2UMfzQKH
65VufdyDjXZaONiDJTaGFjIAWMa9rdjVoYsNgiqTEJqWEaN3w0Jhq3RR6F8kN700xaSvE+v51fmc
SWL7tbevOrUL2telvw51W1znTZqS0UlyiLeYD0HtO9eI6lCnlOAgdPBIht0ZW5ieAxiKkZ43MhTT
jvOVkpL6rKfqa9eMb3XlKYda8dOLGsfOIug6/yvEmWcE3ock1MyzGYfuAx/8cfC0GqW3WR9qSxMb
V80luAgve/E6bScJq34U3NTnNsYMFSlWREpKX+0NlMTLHDw4dTtRPBXckbaU+YtGUtZW53KnHaKQ
Eh7rzQ5h4AnUuvVQ4BQ9o4LDdBkNxYsR2+3SxYx3asQwbAbP1dcZskZCksUD8dP40yxSa4pI28RJ
XLzohkOuouY8+IY2AEsqXbJ1da4cdfzu5pJY+dzMT3S3mien7jYkDJcv9NDqrcREtkE6PHE8c4va
jHt16nQPq+shLuLgvqbqQKmK8jjBnAoJTFbC8rOO90BKSZkdgKXEnXMwlFdHZPEXl5n8nsgbbyUy
W39Ra/9z5sbJfdljw4Oy9rnULWQXg/nCrDmhr99OPdEYW1VOx286rzQAVyKArhug9L8CMl9/BWT+
Csj8FZD5KyDzV0Dmr4DM8ldA5q+AzF8Bmb8CMr/+Csj8FZCp734FZP4KyCTb8VdA5p9JpnNc47yZ
EyPngExgI9YJPgutq96KtzZ5tVdFJOMVV62PdqH1l2Og22cHJOQqKsvsIfa7M8XU4qplgXbQ0GGe
5419bEQ2kBZmGpuqJfK2HrURC5jurrUu149pmbwpfZiTghP7l3kDWNq/BH2YLVKX4pkkvWyNKdtf
zi8oo62cvSCqNqWHKD4kIG1rWCT5DpY0zg+9MyDgsj1KfSM/csQhS/6xlZx1EbgHszBWtYenNAFn
RtckTc4UxPWd4iNGyIaQwDkC12HpxB3FTTDOGZ6FE/zIM1K9p641ktUgxNeaeJ1Fakn/JozRvwGK
a8+onlY4e0IEO655KTpEo5iRElKl6YfI6b2wVJWrZrvKtcyGYx5FzlEq1QNgLm3n07s4zRucoM6W
vhAefbs4mUFeYHKnPNikymr0w6ImW7gvToPWe8kqQrJ6yDBr55gOH/psKDcxBUe6bo6/hUr8rFiq
vY2jgfQSxT5g2RIHzScmZmFiuMwWqoRs/nN/fse8MV3M3X6eD6ig9e6I1yg5ghsk9t7NFkWHJcFo
DxjXCF6aNvrH+SaN15TOqM1OJ4VvKAfFUwicdu3qHDQ5ehono0yqrOCEJJhHGujVNShekBXhRaE2
Bh7F9jZjg5F9YUkVjFGtQZ6o7fE0bzJVHqE5hnSchoY+WxCrJ9PsxhNJ1tmuy4OVpNzcxtl4Quky
bBTD/kErrFtZJmgNp4LCvmiSCVBtVTjSyWw4BbjsYfMU0H0EJjP04M5p3ps3it5GR8rey6IuUQJN
G0yM6gosJmrLwlsEOfKJAJTYSH7YBTUKG612dn1ufe9rCoqjKLHhZ/kb6mmBeLYTF6V9cyq1vqi9
oV8VdehWTjMgWtZa2ld+lLzoZWXRS1PAHmRls1NjoZKll+4Im1vzTYOTRsa97HX1Krp1yD13wLt+
U/RSvQYGG5E6RJ8B4vtco3sEI/Qjt6N3t77HIKfCCVOTLaT1Gm9pYJ9qnb7zCs/nYzrUwU61Y+uU
ICc6ibVmjVGxUotY7In73lRKExzq9Kg2VnQs5RDsQ3oVok+iU6M0mG/7gbRxx0nxQVSh9PeVPemI
M0rMISrD/UiMIo3o2r4KmjQbp4m5M2mm7couNw9l0dmHLtURBCTRtvFNfTFa2rC2RqPeVzR/kfuX
axsC8DJxOn9R0zNa+AJV1+hrGP0z9EatJY5tRdE+cob2Cl7W2WZ+ahzsVipHx4a1qwz9N8jsQFng
/dSdoi5Dy57S3DMVc6D1YmrFm17RHBZ56K+szvZRQyY4yaF/6FpSLStCsIWEcIsWzFvXGZD5qoKS
7Xqh+qji21hagg604h+c2Es/F5i28eqNGyWJJJeNhu4GP3IECDeJEmxD3bil17GJYbrXqdlslcgg
abwbyKEsLRdpjxVsjNoyl77EgZqG/ttALsXNiV5waPuXys+jqzck7YKQoWalpTYJY6fEDL7GHRKH
QFxk1+Z7YcdPqRp+boJGXft2460aGwiRWaZwtxFukJvn+js1it2zrouVmwlo/W1Dv0IXYgtQe6kA
itygk2YU9rCcAZGcOtKMzqKDzVahQ1qHqrfDAJIB82tJQIoKbIKThLJSCQxGEaFWW/Tc9CFdxV0q
VvriEIKyLhSQhFgmy62RKlfMKS5Xgb9zQzR+jg4gcZTNvnEwWgb+0ae3pqWjs45IvFubwv3WNOXw
LfT6fdoYFena2raLCHVqrYDwB58MbVSBUANJ683wDR9cD1jbIqBljipk7A6ZQ6Bcp8nuK4CfJd3T
re0I62lq+Y1CaFuwFhrgs1E+0Wsv97Ve4TjxTFQTaXxvxwr+XTz50uksOkuYD8tGQTYw9tkZ8JYG
dND5VpK9cA4UARSj2ZO3NbXD8MwMOrHQUZddBg8onCGzqz0SXm0GRb7LCAW/zufmTSZ1/Kfh0U0d
sc1sGGUWRO4F3CmxkG6J56qMxXIM85WVQtksiUSzcSrQ0WlXhqfsxgyME1zRJwjgixZd76GGZL50
HZFOCoX7zLnx523psGB+IR6nP897/Nf6c1ncl4V+zRoPr6cFLyb3IO96ZQOUqVfI+oLXbKa+ilML
qfBgeWgIps2851vdO+kc7kZwBXnFWqqJfWqs+EBUrbn3m4YmWVt71hoS0Lig2bIYPVzbloA2QUiC
gLCjoRuk+bxQXHe82WpKGsCqQM660wrCZuOW79qmxNE5QXgf936+Ld3MPoZKVoODog1g1KSnkfYA
lXEFFfLY4pTYl8gdzgCTa9LXeDY1eW5t09J/zYPWPw8RXgijZdC3eVwATiSpN5m3efpK2Ip2Qci5
9nQZrlqzDU8gAE1UGvm6Vgv9XlbD3eQ62hW0u9EpfeuM/hTJ2rymHgGWjQQv5hpnqRE/0iJi9xMF
rZMTrvrOJJqjVrYik8HRnTa5RL1XZWROAABGKat+ayMCBkfzIbLdhWcakqeyA04YLeS2i+/s1D2o
ATCL1kEOFA/EvRm1/1rQ5VtnIV3KzMfJKFwS1nU6aQ6fUxmbqx7DQaHHwyOGrHiRBNluHI3m7NQx
AXMmzgdkHyFBvFPaBXwI09C0F4mxEJlWCi7CzyJ8iFI7iSZ1Npjg45vdQES2AFCQqovOpjXjqUeG
PrMPfgimVgfHP/lO+gM1ABb56e/Q5GZ9Vhvy56vWWum2Rrhvq353hfKWA4hfko98gAZBWG5pP0sP
7/XIzMD1QPBwx6Q0Mrto+z8XH/7XisG/6RD/3/SJ/x+KDw1hqup/pz78+vrttX7/9lr9VX3486v+
IT9UfxcM1S56WN2wDd35i/zQ/B2mBlg6S9dNZIVoZX+qEZEcahb6WcfSbMdEu/gXNaL2u2qgrnVB
6gHVE7b9P1EjAnKw/kWNyE+Ht2cTyGO7uqU5/IJ/Vey6mN3jFBn6PmO+tpVR8RmtrLczs9rZk2N+
dM1aZ2Kr2/g3p91544Cp/dj7+bJckuo1fG7LamX2+cUqzW5TtvnXUjxX0ugfVIi0uOOJfbaINz6K
aZM6vr4v4CzrSmxihNHjtQtLdRPmarTP4ewmVcRzJbGNbYXVdodU21gMoXnGEbNCUoCp114iH0mv
AdwsAq6SJRm2fU8Y9YJ51TYpKmfXirxCP9jIZZf2pBq1aYCQbYxesNItihyQPHI57I2M3g237aOZ
gRqJQxxbnntqjMy7q6DzHdGQf52PFGK87vK4xvTT6XsIGm8oSi0CGeL7rA3PLGOyS113wM4y92Sq
+niKqyvPnwQthhffu5KMl3TYqhZ5jbWWOkhhenkgtv4eUbW7jQagsGoj+w3+7GLhI1nZswb7asLk
u6aFhqpBHYttLsenISjG+w7zWzK5Xxnx110XfAfn2D1HRLL1vaY/NW2/BzPdnwC8RxvVY8LnTrG0
uV0DY5w2kUoCjCoPXqERhA3Og6yU8Nm3Cw1hWiSPyeghGeWHnlKwz4/FEO19WBD3oTs8RpoWbMJW
DQCHlqA8VK3ZeV6BGl2rvYsm2nFrarMPCPurzvfFzuJrXF87tKbrEajutYgNY+f5RDjqVodVDy0c
TyphrZDu+Hcaa7qKNJeJoHPoSvHUtqJ8KIY0XAmnzY8+w3QdADNV0SCs2xLyv2YYkqenG2NxUf0N
gWEgWiDuLyDHjOvGLnCwDDzXEcsuQqCgN4gb5VnW4aaO1SdjMvwUnv7iMMW/y/wtjNlsY5QwNgg/
kdtEt9xN0crvfWFz3WYpuBHTj46OtGFYOC0B6KZqHL23EZv70uDHrasofao6TZwRKgIotrJrhj5p
N1qqshl94s9YEbinELzYBgZRyG8W8F26Ya/pNiS01CN9BVwl2bwtkRWd3YDGRSo5uqxizTFN4Pcs
4a8aXzp3REdDXHGZ4nRh6TnFX+r3uTOSN5s6wVqdsTBFiQ1+dM66mYS7xA9AbfdadpFCyS4VeONF
bBCz26WgbaeFITHt+UsXp+XL2NbvJdQFsCHmcKEMMezULnSXWvbaubXzgO4xXIUW5sXSjbmWEBEe
e5T+C60FlxtXzUBUDF76jNVwiwPUVGWyT+v0B1LX5J3xkTDtzn2NanCppdUqG6Ut/S2k7VcyUeQ1
0yIDwg9xIq2KT83MnIvplfFznQBOguz5pjTtNtdT7cF0dcJ5QNdk0hrXBSB5YDsRtutEBwEBi0Yw
SfRGo9w2uhnto8Tz722ZLaGtVAiUEf7nI2aEIuXyL8s6uHoK0UZRMMI9gbldhsF3br10iV82u0WG
Iw96p7UbEuKz50jrHqsJPpE51ouHGDqtWvt7qltMaKWPa16Yb3UcY622s4OnZvopBVFwaoteP82H
RJQBN8xPZecOJ71iNYCC/LGW2kJOfNyWeSYor+cky9vrzL0Z+uApyRN/jc8EUheYuXPP1c9dnfVr
AiWQzSDs87RgaQPQgVkPFzbwGyAdrvvVaoqVlRDXVlT5HjXoD9ea4O0FfD2nNZ/DAgx81nf+ug6z
YdH3hFCNQaSxAgQcJmvtqDNR3GtK7NxpCW5GcH1fu7YW2QL7oXL42CW4gWREMPQLWTvZJSzFNQ34
Df1KGCeJg3RllQNO/K5HLi4yc9WST4270te38InDbWc15J0loTx6CWGP5dAdU8KCNm2A3qnqPBz7
cHY3sq7KF1fpbgN2gC18mXSRxW5ELQkCoUUw2aK1oFf7ETDQwugZSVFFlVHT7HWPmNbEfA0NL38r
/QbsMjb1U1G1zlXWtsBi3OZvLhEPZHUrT+ARgL/EAlqlgccKEHu8HyzIkm7D9WGYMSs7aegnswLd
lBPtvIHg4yysRNdesOR9KcsmfM9IjUjzunsz+oIlf70M69x+9c3EXIKKr64yb+XBjYS16VpIBOUk
VOcR+TlLmBWSJrxVs0rBcl57D0lRvlqpIk4uxtgHoMUe4lq4xJCagJ4bJhVFFe+VT9LLmk8g3wRd
4qwDaCQHvNyMjMQ5PWRMkLdYb1APKnW0H0mKLNrcvtWGat+8NMFqUCiPs0ARcDrkLACIhyCfDHlm
Zt8K5HrbVCzn51c/lK/I9IYrz4216TC4Dwjbd9TKeAr7pIAmfbEy8uRBJln6oIzNBcNDRgHLLFYu
Jb61kRJxVQYPxqi3DxX8kVZt/LtubB6zvpkSAXx5sMJcHgInO4Hqvsuxjq/LbmiWkWqCHO3BLSkq
bmK976yTJKKzar1T7lDxUiuMSYHkVveaKLrUjdsto7ZuMSDE6ULA4PheGerKrMPglUErgu2odJda
KvExUgkiTtXp79HyaRVZUNxlo/UYoO/8Aj0HBotTA6hTcgnatq0PnablN92NSG2qK/ubbn/x6yp7
C6o8WoFE8y+rlkX0ed5YrYVlG5PaxI70QS6O/aMdl9qqk1Ld+H1wCzLPvtZtoS71OP0yxHV3bfsB
h3lIlEHVjY9ZYssHv0ZbbSj6c9NF1QXduM/IwWGoBPKg4WlczofFAHKajIUTKZ3uQfcDbIh5QV5b
WSq3jtCVlaHp+SYqOo1lZgIeaDDFVoHF9Dkd0EtTeXslQFRbMb3AVdArESHgfbKsjRp/CjiE28CH
xaeorL0wTC6m+DLm/5u980iunNnW61TeBHAj4ZFd4HhPU3QdBFkGQMJ7MyONQxPTOvyve6GQQq8l
NdQ5QbLIqiIJJDL3/vZa9szynk1+rrJXIt/TQQHjfIqG7t1h2O01z1kAmBEOCtmrC2r07MHkfwYY
ujq0aVX8WKKWX5ZN1B2BBpZsUdk/5qpbudTA3iaP7V6HBXhdlvE2zITzXNqYcYsWw3KRdTcvYRoh
RGC1XbRGf4yycA2QF53oyG+viLpdk81rRlW61ThWoAeoswQ1+9Aj1pXUz3lMP5X3F8vm8vTscNVG
QN+7sZVPmvBmxNeMCDttdbUq9atlo/SdxezLnuysNTlnl6jvE7WXc56ObxBcF2RL7hAY/RCvNG8q
V5Rq8r1lFDXOiZBpQhXPgL0X9wzVPvILQ0+fYDc/p5n9oruZ87hMNTjbpawOkEOTHybom8AYBklJ
gHch5HVr7Bs3UZp4P/I8XiUGttKyl5zoUYSdaiMMAZa2zJqhEklsJi3gf5GrpzS9TRd6CqrGhhap
6SV3xbxGzllsOwBLL6xAOtfRSABYn6PNnCEc6Hu+IE7z+wReSI1ZTId8SDrWBywFjZNSQ0rFES+F
YSVnsxVvbdqo+xHD9L3WYmA+LvZjqoIUgjIzUd1NZSJ+zkhx6/rPRRvanc7zI6j0zF27lLCvmSt4
zHRk0um9IGsVr5k0c3DGKloNMVzBfnCKtTnKrVUAcnKTyTjXUWGcMdEss+NuxjC/SYkscOCh7zfh
qB6zoTu3Q0K5TIk/hJ31m2Gd54l9d1sJ5+RpjKZTohrvUsfpeWqmD1d1/ZnBEMZtbEjoMIWQDWcQ
rzTRkM/vMCjXgFwywECB0OKK+xl0UJT+FBSF9s1iiLcB9JXsIpjNLKySLfERwzw+qCbV30odgJUd
q+U4WX36VqdcYvmWUTH36IVyMzAwdetFa95afSMnjSJwDgi176dh5dh2+jCOJXg78AuubhwBrwGl
4hGbM2odDgB7RbxSdao2eewi51qAEOXGYG5mJw41vx48Gw5GUUIwicbAmzxnoyq3YiStPzRcJScH
4eGp+udbQ+890eRKdlPkwLDobHPThSbcwtzOzFM2DOZpME1KZOMIf81NrFOb2eap9a4izhmf+udH
cghk26Hsfk4oPE6epcs1ykZEhtq0ykg3H+YEYFA3AZQkM9yceRggISTLPrsluiI7A1pnRYfeho3o
xr/v45/vlRjZWJfudqDhBPZPiudSLgck7857ki33Z6Mx7RZvct5zkNay+qmsJXrQ8K8hJWUnCQbO
ereMDnJXaT1FKRRcrRiyrdYwiWE0HSdkfdGjLQaBa1l44UGvlpDhqtHlBpEk2rvy+P3CnHh5FJoH
2YTjIgSzqm6DnjnXw7JY018vOjsiwF8Jj5SIok9Sb6qBrTWT5cXNQiS48yRdq0yW7skKaSNm3LO+
y7VezDbIdIqcwUCxF4dFj3JAS9NznTMeZSVgVxwIzad/vXRTCC2+hNcxnrnXKyh+/3ipFuff3x0n
OG0V566GNUqfVc2NCMNhbllp8pDFAEYB1LB7T6z8yDo50SUBVWW4R4D8zqFQb5kxdQeTkptvGNIN
Rj2FC7BoAvK2Ft3aiNETvCPluqnmfazC/OBZvelLc2BFQZVHw7U5u3pa7lNTJZcktSmZMryBO/Mp
xttxEUMGt81wYsZYdI5PlVQr2/NwTc0TkAODPamlbohsAzYo1p4zdOTPDP6dIo0yXm65lPHGFfrp
i6YW5o5H9UM3EnsFgg2Kd0iZQ0sg46r2M6pc3JN9Rbe0b89RMq6Mwdj2unz2ljDfVmkKi0xqdoDA
Flkpj+fbCB7jmsbautO9cQ0w/Fqm7s2228tsqIuXmt6Wff2laAjVQ5C1glZGP+sye++nfPC1SYW7
Ni54hGo0Te36OmCk3etx+jWg8DpOZuhu51yKQB/qXW7K4SCzPNq2Ds66Kh0+Qezx6AVD+COv3tEL
YgdQTXXThPoqFwOiVdGJB0cuc+A0KnqvcvPZMTPv1oAf8ClHAzJjrnTTQtdZzZWoj8oGK9G3zZVu
wMOY1hHLeoo5wps/mR9qfggRXh0bxH+Y8Qzuy7m80rz5qgbX2DY4ezYTHi50p7F67fUbTjj7MXLk
tu7CagsEzjmbin2rdPE/ja9tKBd0abqDeW4AYEojm9kTgDhhtp91Oh7CdcTJK3MMu2H1qMKuYbif
3okWK+vN8BgJYk8wH6jFaY9iyYGgahyQHE07gFmhjmqyt9CX7h0wCM1+w45vwwDvzLHRyvIMezci
ekTjUDjXMZmHWx5ViV87wnznSkhXCDHyI2355MXLxNrLu+HRNbnMMwooxwqTux9PjrP+fte5K5e+
3zLsire0edfperQPXYWj1XAZ9pzbvT7KB6Zl8icQo+PGMYrnVKTTXs/YpdH864+MnR5zuUw5aG4l
Dl4yMwPpGauYkRqPcajBOshhsU06Fbw5qsI6QAw92k44bf/1oaxnCtH/1/sNlEa/0EfGAy1zeXCy
pNtXLuWd73e/X4aZ9lDSjG1gQf4Hp+JlG1mp6HYv1l9a9OypcdMqD2trIkdMo2ljANemsea1o7hp
PCNvFt2PrS6tL4DSewht+nVeJv1a12axErnlHatidHkmezHrYZ0+G3XbbZdmpkOL8gJNgG8442qU
RbIpwtFcNW4S/rA4YWxTghYmHUNme4p92lqrOwfzsOS2+OulLooiqOPe4RSrq6tbRekVzUx0bjsj
yIrpdyZVcfqWM3y/aEWf7ZtWf27usPu/f6grVouSM9dQAUiYCsZDiWn2rA2MQGJOhAyn7jPI30t+
THsCBkJS/fX+X286949+//nkQYxv3efMShBVN+FfwJRvkMr3h8C45JsRSh4a37sMSJfhAEKigSkJ
yuc8D9Gp0ti9guSVMlzOojOmS9lTa+kSWgiileJga3q85wh87Zi7hkQnx4/MsX+XRjFjUeU04ug1
UCiLZQYao4T/bcWIXVc6oAkag+1vhlHfy3vbnRN+izs81jaI05js4j7cs4qDIWxBU7oO7ClqnMyx
N9qz7A0CMFX6RyCARse79rQoPYX3FzBbkDIasa+z1r7MndFcMGzrs5FgOAi9S8Yk0MY1OV84pres
YzhxAXDr4jo30CL9ttcFY95OB/FbJNEaW1NLW31TKe+Tr8qehrHj8EDIBlUPlcyF9AU0e+OyjBpD
sn+9WYRB5E3TacqaBhoxEqgwHJMdrRhzFTKFdI2YxPa7ocs3HHu6w/dLwZISDMUItzAn5wMIbE+/
M2LKVH7wS0rOuXKnFRrt6uD27d6ZZ/Vs69WnYxVrhWnZ4FzKCadqZn1bqJw1lMMRIvf5UQEfORTU
Ntl7dPOjkSBcS8A2b9Qklwc45DUok2bet126bSuZHKLecXaLWV/h79U3KxzGlXPf8QecYYy1xin8
GRIHe46egcLvd3nuALHSvQ3Gqjg1IAAbCWiGEAdU3HwCP92kffhoNjiRJl0c4TNui0K9YJXdU6o+
D9rsBdAOs4B7gsHZJd24wMrPFBGYgzUyemO299G5Xrmbrb4OhK7nTIfxEi9etRNU26smlQ/GmEHi
ydQlpNxxLLuFkTPD50ZUr6Gnk+EwObhSLtRXwnG6Y6yp/liafbZGXqw27H5MhJsx7+KQ5ejaUGSR
9YZ61rRT0EIB9FDdsfS32sqbgxXxDLblhDpxnpsz7KU1NLbPLBVXs+3QoMS1jVsTRHIpHEzh3TJj
IdH6da0c94Q6NF8nscsEeKrqgyHj/jQS+dgYHazxYmyYRVUeMJeyaD8Qow1B5DbhqbHKioJLrjHn
qz2WhHvew9ahXR23LSRZq0BhydRfP8Or8fP706uAVHsuZvWmxsjdZ2O3XCnwjAdZ2Nm2N8snnoL6
HqDrH23iw6EGRU6zxHU0qmeMkR3Xo2UynR+/cjLBIMZxcRYvTDPrQZ86GYtgY1NqdsvXpbCC+8Ft
yNIvg00bAHCLGV4t8zvl/dFDq8X9OzTrSHGOylvCSzxK/9RWGpJCi7NbleUgBK3s7qKja90DnTLy
2nky9UNfhN7Vy2W6NvSL0ZlkN1IVb0t31GDQGxTDk9Z7YR+6lcUE+stpNsBs/yRLmOwdY4BJQEtX
xDCC6ij/UtxYP4QzrWo7pMtLgeotirzPjKOIaaTRkyxCglSutWOSP1/DgmiDahZvyks0BFnxY8n5
6YGj+9XQI7AsHgQJCKO+GYmLK6juxIyXwk6bd1Gre2/swkX4VXMlUTPTocwlA9+0zqGZiNKhdUDQ
iRaxY+iMHY0hiYl+7u0DR0ffrm1gkEg/jaDzDNvv2HYdTU7cgRcL9wEJx0XvI0niJTduA3yulXIg
ddlG+cIy86jcqj/rUECcKNMfesZK/aWShh9Jz9w02RSvdSPeDjVORzqD8iWvYhJdhtuCkXPmU23H
XLH3adbvF/hC4Jeaa7EwylrUp0lz7RPtCPsEOJunhUgPpYqWS24b4UaT422B3L1tzTlbl9VYbxxr
9MAGoeCzgf2RHay7NXyv5i4desJirNa2DF8X4RQvmd5Zp5jLF5xlmt6AZ+/cOxmD2tWPluLQRtpZ
ecMI0V5/QTYP6sgqbrqhwwUAROdH4t7ah4YNnhiCfNq63Slzpu6kmz+JdDhPXWLgek3JHMoC4LVb
Nw51R9NdWQNnSl3zorWw0+hohRVStkS3Dzh25WsBuDuzGmeFlLnftPGoPS/U53OScg+0wbTnRFZf
FQ7j8/d7NGHioLdUcSi16WEexcjUfRQks2bd3ORnglrzqAFi8cs7EpeAY7OdphjveSSH6//vtP+f
YH4kXbn/XaOdMe5fn7/+49fv/zj/9/82JT/Lf2+4//XFf++3S+9vEq6O4FCF6cny7nCdv+N+pPyb
6aCXFg5MIFu3Hbg8f++36xLEj9DReQsPBJDp0iT/O/2HPxJ8KuIZ16Adf/+q/wr95x4g+HdAlu4Y
li346wzLlK50vfuf/xsgCwGMa1ujJXe1LPHFdob2hH+lZc2BT9Oam9IwXtAhT9sugUS2pNveme1d
jhxrp1LmqPk+wl1BFxuFTLRqw0U7VlZUrOYUplZTUG+oE7mni+noyjkTaFxkFiKkW6agNV7NYcbO
9nvhc63kR7Y8KsbwrVxDhOEAlI/pH6VbaGHBrL9lhIa0nqoptc9tWx8rsDWM4WM9eiN86KOOWG6p
9stEmz4tJ0UEq6r2I65IWV4KzkCKQn/euyDskLEX6cY0sz04wMD0yAwqc8VaH3T3JTMioOZE86Wp
VSCq3Dqp0dunbtfuFrr+YcQxHMfGOwTc8xizack8K11jtk5ALKglSFLSlBnqBx9aj/soMsoqSdsa
qBCmcK0P2K9zkf0xTxzX3Dg/TWk8vS6yWVFfXPaOx14B2toO78YvFY4gI9Mu8V23oP4C2XJlL9FR
6RWsWat5avWcBFXd8wMbWI2FFMDEvE+kVcOGHeeqJdGs0cl1CJFxzhS70jXjlc0nApP3vrpw7Gml
ReRmE5unFcKNdsjFZUzSYe0gMl5pbr/WhMaTY6ALo4/IiYtmedVHoKqi6w+mWn6WS4/MqCE6YBZm
oMCHGvnZ8AhSRXX+w7FTM1gcdiJlPEwrAY+/S+W2bL10byx6GFhYIOm9mcteCU1eOTJ9ld6WcrR1
o9G6maN5eo4lw/+Dr6dm+tRwFCwqszwXAFinlmJlY4CFdoivQL8kOkhu1ndzLCjdTCM1pFsIOqG5
Jjwsdg2YCGb/83G9mOQm05D4Q1LgJDQchd7TVR6LqSPXnaqqrT2kz0qV6UeW8GAkmeAAqw1IrXCI
19lU5AuHoKwu6lXfjeKQ2RWF7DtfCSsnGbRi4iJzS+fSgK1XALkfpdm3x/+LS/T/MjL1/2AaCpQ1
a+k/YYD/M4qt/Iz7JPu8r9Ifn81nVC7/icr219f/Y5mWf2OZ1QVrN81Y+b3g/pPKZv7tvgYLxzRt
i179v5Zpg68CsM/ng2O7r+Gw4f4BabP+xv6WWq+wORQKPuO/tEybBn/Vf1qn8cF5/OMQDU1Wf0/w
vf/7Op1qbq4pDx+UqYYFVc7kPLK6vHjKfOaWzp7uGXrfuDdnxnubBssM6M576wazeL4P7+0c/d7Y
se8tHtGn2jppM5OD1uIR6Ph+U8d/fYyBE5Ph44Pm7IxbEu/vOC+S5/j+0m7VlDSBkS0JlX73N0JB
ZgYkDUx7QX+gie7PGGlBbll3ve92roduXVEfv/Y9SJGqMYJar8LtMGGGducY3jyVl3mavbPC/ybF
sJ8LCNJhNpobWsnj9vtdE5gOjS7T59yYnave1TaldN5dWdnnHCzwjViCTxZ+RqN5Xxes0jgWwuk2
RuLKrZzSZcU54xy3vf2QDiU1xxi0LwV1e8MPe3nquoNw9WvrOObLEHtv1djvlibtaQuE99y3vISN
IZDVDLgXqkXGwdKPMO1Q6iD/ytXWI9Mt0qOYu2XfeJJKjCf2nRfxj9Qt1gxlWohzF6jHVjPVYF3o
/hABQyxLlt0Pw27aiTpfuz00+bSrzsYYcUAeLJAoaEEyq6Vygnxv0a0SjNDXPPERu/e8dSsr/h8D
bLeoLqbrODtvjuZy7FW00cMczLjT8/RBlBTEHqIwwuQ8mdZFDGamE90bVeTy/mwC01NZ29aelsM0
bRKqKX5npTQmDJbOel7pHqqgtgPn7kzZCkPoIeaQcJo7TASU/Mv9wsQIta8Hk+oOa2MzPSACBiV4
5jRrbB3QdpTRW29dugNPb210OGS6CxkiiTtTzeUq9GRBA1uAnHPqTYZYB9QNQbhUimMIbdyniCP9
wrprFqixQ615dAsEO4qLoddrjapts7fS7muE8tUSZNhmlAbXwxI3DCdhbg7petBsqW8dKq696GBN
5VM+rbpdZaDxTisk08kyPtOvfYgT3V23Aw/iwuof8WZ1m7rCNuuQ5wc9Q9yNKYhA0qRclQn1RAyV
fVBzNPVLIthRlAv2TnL01aSSYz22CTh+Jz4uJofkmZDMRp2gz7a+qY3PoZF/pAXbkkTdSG2lDyxC
NH675gezCk4wmUD7+6WgnNwaxlM0Vzval87JLGD7j+DQpKoovrnmD9ea/nR6d7Et9GlWkn3Y+Bt/
GOlEEhGsU5MOBsgfz3j2jGxvogarSm1+XhplwlguKY5gw3qvJ5synY2JNY+c6imcxrXyHL+xzJWY
PfMSdrJ9WCCqPwB5pAHXR9fvD41G1AdZZd6suOt8z6PX0KYOP7GSYZ/MDXcRbYFgAZu35wYCx98s
7R2FBCTNMyldd+phFGw1JvipGwGGsWVJ3YhJ9uu5zepDnYrq4NUzPs1pWRmifBxiZ7zMjUBjNdOb
yRJCYvTK/mhlbF0EWPe1NVlWAOrK5ens/eRCzNYecLlndOzLqlGq3/RZhX9pbs/GbE4PlqP+DFUy
f0QF6Nzeset1M0QMUyA2v9Y5im6zGK1b1ic2UQ10EOGgvkSBD4gi2XzTqzJEsqbnOzqzdMecqL55
w6ddN4BL+zr1e7U4z0ok+EP6oTv2ym7OjF5YoKfWIfqe18jxnhCWDT/r6pdZgr5bnPLVG8186+YE
T2Vfr+q0yB9zREUzaFxO+HX2K05Pc6RVv1W9cJdEOfmbvHU2Ibcqx08xHLSiPKEualYx7VxYT9qB
BaP4HUbdQ83S+1rraKi8eqrPZPg25bCUh8lgl6iMGvZSk/ErE4rvkVxXdX/JgX8BEi2ebI+BhShJ
X5a2U9uoIZuSJAQ12qSL1rYOzjwf3fTQZHq20RgcrOJGrs3E1WksUC0zPfk8ZE1yFxlqAT03zBLS
bIGkWQXXff6jMPg4uZAemStpsXwxT8ihzFMXMzFgqPIcFhUem0Rd04UuNz3o5ilKlqAyO1YP24Bb
fn8rzNEJ60s2rjqZt+uxh2vZtF10hN2er9phqTejhhiXOZrSlxNFJo129c1ciLjk1qoes/LaooN1
YfgHRpwzaiTzbBM2gND4e3iploF5PGfNfyemm72YFADNc4wyPrDGIlpPs/qCiggMjt3l0IQbr7tX
2Ly65lE0xvw+9Ptdl30m1nhtFvkTpHh4Rou5H8NxK6JOBr1mPTZRfpyqhJBIqq0oL7T+grwlLhm5
WgSCv8F9wgDd+1yOu1EZautUVLVskpdwAJEOdvPRDNMLqH8btc+LllI1dvlqMcUdhaLmTw4XksUG
y2rEHaC8GnI9abv1nOwEqaE17V/4sAqjgNeQWg5T9HsZ33fdpxTknfik8kkn0ZeWoFbXcdZD68uw
s7ULi+tUD7+besALYkAv1PPuUUHiXI9lJjd9xdXc5AXCNKvIb2hKRhK6Tci+uyMjuUjj1ne0rDOB
DyoMLfRzeY6xkn18kCNgumTLRAXp/lYzNUQUK6fB9YlxrR7E3spnv6uLAb1owwCJ1txZm2NPMq5b
MyBJKLia45XrdMYumSwamy50WJpcGxy3/PYM3dYuLUnMeXA3ioiK7xV6cUOyvK2JnRzLkIWRCM5Q
je0lq73+sIzgKvsZtmBtyXMdk2FdFPNYMv+a83zmnJUlF+Zsi8s4ZV2gvzVp3X91ebnpE695S5v+
dS4bGuYdZ6R+LqfHkKKyPnmPnqy4E+5+KqWnwwb9hPegPCWCSYYVZl31OWshiQ6ZrLTKAjfLxFGn
5G7i+2UGC4HEHNFh7mJxw0zqfmCQY6gNDa5vp0z5ybiY+QGZ+a2+U8lrZpmI9fmZHBVx53Y+WB4l
eAYbIdY6+4jCKjYGVftly0bP8Dh3mSaZ6yZTHpxyQlrK6NvLSIobeKqhXWdEVASQR6qKFBuMirKh
E16ttsnWSdqCEK6tcE30lV2Oywhn+SCrbjoKBud0fGQ094fXrl84EjqQbtMiI5ebeQEbNy766YUN
yLwqUnRm+aI7u97Rc9+x1GuMxpadvYlEHHFVNpPBAMqKk5p/u2wrkpDm3hkrFTSIHHyOxsXUhuQf
QLvWmfeSgJgOe5/IdjRZxtGO+ServhvWvcV40+SmzWrQucTcRlB65cG1NqxyPngG/0TpLOYuT8oX
JyUdyf7WvqtGoFryy5DFehrbN9GZAOO1pFgPIEQJgmqEfBcAde7s+lNdJKdSmE3QmgPdJAaDhJMf
8pLvWEtadRA5dctyYTzVY6LZi364BYUHAr0vmVdWuynGFx5hBhB3SRcIvdh30ZeJGgXWOJd7W/Qk
cyvL3JbU7tWSnBfXcHeFmzPFNooNyVBxTvitBAXh+XSo08AVNc7KkZ9tZ+M5ddsEohlnAj07O2N5
7Oy2DJqcC3BmC/2Qzmii27hZhWaUbqMW87li9+wPNXPg7kBhxZspd9pd3O5lLKo1bQU3aKhKwxwu
S9p9msOWeXCH/uF+tBBQDb3mvqAbp5hmz26ObRHUffiBAmQy7C9AsHxWNzU3gmjR1nHKgV2I8R7j
ZKAQXsb7Eg2uuFcMmFBcAuKBn61YpvWc4l7o8673TWtvZLbc57OoWeuLcZepGvlJ9csaCZuT7BHx
pK3jnHi/tgzPmePoayrCXBaaGa0we1VM7yFa5RbAmIeHq7jXYkSO8M1zPi137DZDZB1piwe63aRY
lZyLWYE+MFnT8bNnKP3QjBNF6wO7bdCBoRgFIp+27MVU7xK4zKytnkPcHXWaEK2VrDqg2mtX5K+k
S57dwbrYpKd8IznSwLO3Tjq1vkzvrhFZBmki9Ncsu0Pxbaal5V0pVTLK1QFPrpoGoYfJSJgHcRVv
XuoX40uHzKJOvIIzGtbu5v68a011DKM/6u7RjsVb3ElkDAzcIVpFW2ND0gSHS6+n207J0p5ZVP4w
CTuQCGnZO6nhLbWrqzmDwJY4HAn9Vu2aO7L3m5S5PiuKaeHuQsEFUw7WbxGZe2iN46aacUhH3MLk
CosV0ftDyW2/7vAv+LagFSOm5khA/t4pMOCg2tmDzU6snSjatK73656bIfpNVt16yz1vXzK56mvV
/ERHbvAxPBeWx9EiO0GSLpgP30nLRT8hvZcp/rBoS/uq7RHpEpP2dVb3O7KAh2ovDbZqwglwdJw0
junpDGx7bLG0SuOnF7o/E5cCWawdE/d+nvMYDXeKixzI4lJf4GYi90PpbmUp9FdFGH65NgIqUluB
O+q/sZ4wfDNQu+qS7D0VpPJFW9+jfBxLlkwHV4lRzAv/2PoguZ7GvXJopTGC5DFBXH4Smngam3nb
jhxhxzGEGNC0JIydlzbXKe71FveEbnOJkLg1e21nWAxxu7nu00P8qFywz42c9y6+lsDIzX4jyUzG
xfTGM3c1uUwbkxKxSexUxpldQsr/LgtXafgn0piO18388ftFuWlLGxJI/Pe77Sy9wNHIei6zrPew
1LfMhYgt+b0iaJaasiD88MPC//FQzzxulT3fkeRaUEGB39DY5nyZxYc4T6+1yLt9N8RX/IFyt/TD
c8XTi+/nJ7wBc614RgRNfNbyUO2ypVqCrpvkhu0kxWBgFugfSMXlJPOp6SD0qbRLMWunIRHRScym
uUKIxlgw9V9mOtN1q/PMjaS11vSoOSVxLfxem5kitt13EmrwKd6sYmFbTSNo8rpuX7vpM02sn5NW
vg3d9EQ5qdrFwmjWWTEywlIkT2QlqIHIZb1gV6k63I8FnVm/j4333MqfMrM+2i0H8t5hbeaI6pdY
3zS3u8DNeQO1CjlbXSxZIuBu6BeaXm74aVEyR0RYRlvqt4TmFxOfKyt70S1RnGnCbXnYx/7s8nCo
TfnoOc0ha0FvJyA+skne687tsKPQ1K4Y2JDpoK2d3jWDBvPK4t1ben1+sNRy8TSo77mICFenQd3S
ZA2L8hwNKzc1XOyI2aszWowcmQT9jelal+VHZaSfNIGPGjq0TbtMio7o7CZjEFXR9h5V9BWckJUY
3WOHxxdnxsBMTMmBxagd30BxRTU7DUxt8C1kBPBrK3xC7qlXXN7FuHbRCzUA4+/fVO/CNTDamjH0
/CG/D99gnf5q7Opn5KusYTs1Jm9T0a1DXQ/sXtGEmPjhuH2Aue2s1/LA0nLywO6GqrNYLe3HIouO
WVucQrtItp0Wf0SmsWYJOKg8Z0+nyngVadNW9AZrkoF7vqs6i2mROAskBju2iwwxS2v4AL2ySSsO
BJGO5jGMPguVPCVtf07L/tKOBblm4koZ1Q6ftuErQYOPPtQJGRTpr2hsor1hR09D1AKqnX8u5M04
shiXiIcpS+lg0KbcuMa7PnjRs4nORBTac27zNNE6jRig+aiw9t7HeptwTom29yezzBhguhJhOdIW
WCdh8ZB25leaZh2IADtZD/QJgPIeZt345KqHG062r62zfcZzJjDn6jIz3uH2EeLRBlOh11Qbwky/
6oTxPIbMdeLcVp+hFyFtQB9ZX0dD9HtWmrYSDS5FMLpAVaiuWbnTBsh9j1bTP0llr4hJLX5pDQ9j
3Xw5VsagnSX8AY7wzmjsM/a6M7oLaO2MT3qxyemgZxmuR/mip+MmGtufADmgXjT1iesHAWgEepj2
Stvp7/ECwjddpO9xpTb9RTcITS8JI56Kn3aj03/gTzbMmO0ZRurZndtfoprfam/ajSYc9a5hFOGQ
dV3mE1rcllV0Bnq+cmLniaHXl05UF69vmWUMP6tf82w+TaGzYjtFYNZpV9wj3L2YplJ3OC1xcpuV
hchV655rL2dIiQZSXc9vBT9LJ4PlkqJk83UO8Qxcn3p+WLW1rn+DQn6QA8clWihOwVAYedX7mGPr
Tw1PJ5I1IxL0VczIEMgNZxfZFlMJCz+GjliTfb9AFHmmqdbfIHRPK7fXHwqdkSNY149ZQaGt0c0X
uoof1nuDviDBaMFAVMduvhze7dpZ5am0ff3YhTx/ZAXeYWCww8t7RrCi/jkZ9dcpfe1jJhbDB9sg
xHFTDbXHiDhnLKcfmYr3xUIrEeSF30bz/XDmrCvWA3/SVUgSrHuxBU+xOJm/GPbqN7bTd2t9Hsk/
aCmsIZ1Anps9lD27o8b6rMzmKmq3CnAkLdzfsPpT+6ViEpIKz1lKGnh9U1xCrf2TDHKj5vTTMebL
LPsP79bGctf9D/bOYzlyJc3SrzLWe5RBOoBFbyIQWjComdzAmGQmNODQ4un7c97uqVtVM9emVzOL
WWQYRTIZGQHhfv5zvmNNd7pOw6enMiVRzO/wKBbzqnFrzf3HMCdfVT84iJbya/ELjplJYA7W9pE1
v09caHcLr7EpN+W0fOmYM9lHwA8orXo/WKZkPZE566zwDGri8nOcfNHOmwWaRt8HgUJmh/YmpaNl
bZai2Zj4ZIN5xgwvwWUszTYyaw4brNc42lmAMiTdhBWOudYaq+1cjs+tUX/ieVO2034bz/4+H5ef
sTacaNBMtm0UU89VXuuQ02F0PifpHY2yYvduopEvCAMV7+7aby1vOzNtRW1LnumTvrbuLtb3mT8O
68Gzx3U7k6rwU0gJ3kKZ0qT+O3b/plgDJLM2jQozTe6Mz5pkk+ZlmyF/JWk1H8KhB97e1gW/hHaq
XnvVi/ir4Kqw9i3/za1s1vOt2OjVwC5nIOAZinwNh4faDG9vdf2dMchhVeqtyxYsynfGpq7Ng4Hg
ZTv1Z+SZrKeGfFxjMN6GFVfkuDR3i5GymZ3ecpO56tSsbLy3Ek7RqqHaecW1NDaZWoLM2fgjuAbD
Zv1MOtvaUJbE5ZylXEdMiTc2nfNLC8i9b3roSyTLKAouHcqFNA+B1Pi+tqQnbgkT5SIFT1Fo1spF
yhiWt35Iw0OOl0iOzr2v60MQhcMDaety2xf+c2iPqgP1NpLvCGorPlmmc4fskwR62GxYunSrzLHP
hszhuYRqApsznmDpHk7Ex4rkodb0J8tCMZCp/yMiqMWivqfuHYY9KvvKTZz7NjMfqfNp25bhuJ05
WzdCRZzbjGmtj1U1X941m60BTSqD1X0imfwwW7Zi8cIiv0DxmzXx6VdfzE7eynYhQGbwtVDb2i1y
ZDQIjF0VpIqml4Ef03TPBAf57Jk4HVuFnHFv3Z60Qh7Y57zp6HOriiXSenAaFVCkhsUxZ+6X6c4y
bcx0Tkc7AOCRJnNWknyawYpwnVh0Faam8QDT3V+blLfQ2nEQaVidcL6SbNQ/QtLJLP+rfEUnBf+r
iWIWY7lPKAdZs9RV2gqxAaf5ZQtOJZlZv3t6WVhkINCRgemaLgqkNvsbCqLoim1oXZ/dKF8vHXdy
Yw6J0HePnFDzdiT5a8ftD7RL60QZ8bVcajgh2ra1By5c3jbWai7CuLtXTsXWwdEeXV0t7s0t5UVV
0r1VaYMRdArXXea8OnV/aaaIm1DNqIZaPEpK7GuZ2N4WRE1PRiKzf9R1c4sru37kFl0y/uL8SNXX
Lfrk4yx/LUtuyU3hZA8U0L1oeWv+0CgODOK69Q56JTD5TR84To6crcOKhKZ7JKtBiJSWw01hVdqb
oZglUyddroR29OBrHli5/BDO7h2nHJevmKwvczebboCCulUF/cfEsI0ro3vWnV6eJ5cl3OiPX4ao
qWmmaZj/cjNfFq44jzRwnliuyh/J4unEoedxpzVkYrTRfUQx3yaALDYmXclbIoHl2TWMYZ2qogBq
lj0m/8tyaZeF0GiC0tP1/T6mWGZT1DoO3CWadoIR0A/83DRiDPWzCoRQ74hokSeyPQylDiwrpltR
87P0EhmW/mRm+p5IbvljwuWBOZ3NgdQIUCYWXXC5MZwql3YCh2rAS9s3x7BvXugSi971KuK4Nc38
KnuDbIcYfxb69LEkhUZSR6uCAqoZbLkZ6we1DljGrV2oqh4GVfqQMJb79swB8HPvTFUNkauSiO9P
vx/wD0UbIwKcNoo7S5VL2Kp6YuDKfItV9YShSii+vwZert8bqqLij+/SWkGzA8cPydijcKwHU1Vb
NKrkwqXtglbRFtoW23a2dNw4LaLzVGNUqiQj/67LcFmuGhRoVDRpsDYoLzPdGpEq2SDRT9/Goqo3
cNTSwxGqQg5LVXNw3dTJXEH+WlRxB/PGPlh4XbkTTKtOdXx8P7gOlR+CvBT+H1pAWCxIVQtiWM2F
WHBxRiiyb5EqDyH4xEZXFYpoc7ruVcWIrcpGMB2Gd9QFqsXgcGVTGdI3z0OiakpmRhaOKi7hTNk7
qsrEVqUmEHycG4Zfh7ITU9WeaD6Tsk5VobBKtvHlUo/SA64DqVEFekp1iph5epaqU7FUsYpOw8rS
u1RjzdGyYUSRBCUa+5ZNGz3ck5fexUPY7DSHst606ZHFJxkYDimQiCnRDsIZFnsL++QSLb+Miirm
juKNNXw11MnaCYac5UlroHR6cvDWaRijlha/07SVwdATNOsb/dJ4uvg5W8lbml0XUoGfXJq2uQRU
wXTQ5X0RyzMt9gqkV2Fpd+sv7eDPy1vdgT4ww9oPegl8BLaLttOFvEFeiFkzZ9TBxu5brVFOpNeL
eaH+iBbZ3N6Ssm4PUsMbb7Xajg6t+VSYzcvsOD/YeOkrq6inoK+05kXXy1Np1z16L5/Vy2uldd0d
kbATXlXole5Cu7WzZARScWnVoviF0RtoxmDbQcXLVaQ1kbxR/vEwzTMZpF5668Vw5LnUaxs5AE6h
GVn77xRHDPiJjUzWbfa6TOAM1O29Fh1slcSrpvnR1Zh++964i5H2V6Y+fArCPeeGJrMpfCAJetBc
4urWkH6WKeaeJdTcTWQUE0qptS1LJ7o5Q5kcKY7XKn2VhPTigii4MhEdzuyOqTX3x9+iq2YWSpR7
NcunGXZE/uJdgSOOrIROOtgiJObLdd8fze40RA2vmGtd8SKvjdH1DtJJTh3GsNGbDxl+128yxRbP
9t5xENu9KP4xO92FIhLeNMx00xA/oTbmJcUKFlYIP2lmPLdRIAa1h0qnLGAENm4qJzqzC7wOvLeP
5aT2h1p817oDm8E4+m0ILUpAIhRBF3n9Q2wg6AyT8Zxkfv3uAHKE7EGpZ2zE/qaltxnYHxiFJCRg
wqFMkPV5cVdpmE5IOuUvLxqoSVuyTdjC+rPaA7tbj9QvWd+QU3RdZqaE2cfMyEdTY9c3Mua5unm8
rLqIFmhh+S9OpwGk8t8J3m1816p3XE1QonPrRXdTPBf5sB/RDpYoPJQi/ej0djzknVmhQz7WuaXA
iC1lM860qQ02hWOnUwMYHlvFBDFx/39UvN9Ug7nAVfbuGMN3G6d5lZqVGWTcEYKyzZ6oYp9XAD+X
Qx552S700JHAzPVYBHypJbAU7H1ZgjcoZacdFJmjGGt5ZhJMGGTCrhDq15rmxWusVWdd1+xtE7Gf
IgC21eekfStr/bfZVILQFGLsZAi5ZsrzPJO3o4smzVamUW+LsoyC0Cd+AgEpyYwQNcGbt7Gd1mtn
efMnFsPNxPyVYmAqB921QYDxODc9Y8G4/WUqM7307yC0YlnoSJSbGsvjtrh6cfFhNskL1X89RbZI
cb7HbGEef9cEmAOhM9hKiiTbGE5n7AaYgns3Mk7kcA5C6D/H0XoO3e6mMdxaYXPrdw2Gi1aBP0RK
75lj4/cs9CDR64fKbMWh1qKXxp5e7+ewH7dg694X39sLI49uwh60O5wpRz9xfPYfS7py/JQn7pa7
IbXgkMTlD3iZ1Q+MWitdMjljyDkEeUnEEh2VoYLuvlEDfrA11pO8L6tY0JNFnuICAG4l3O6h8OTL
BGRATrNqXsWET3oopyAxTOYfmLjSTT1SamvCW+rDHwV9ScbQ1ZsuSph5EBANjJJGXcEhS9U40rVp
AGXyppkF1G9KGpdrhudwlWnas1aFKTe4On4dbUZvPYjL7/i9oQn+gt70p7DPb0WrW7cZfoEry6to
o+QDAYegszuZjMs7eWfgP11pUZ7eRMLazPTQ5CQAu3scrcu5CV2uhXqVfeSdf6Wu2Hmawzo7eg4a
1cQMx5k7caQoM2ANMKKIePh/iGmcXX/4LBBRd7qKOMdza5+zbghPbXn7+1fyxSgDt/bIR6tUdKHi
0lPdINEDcbC3BlN5hZNJ9qkePgL9A/hhd+75+yNNfdQbwzFR+WxXJbVHldluVXqbW5nDunLQbt8P
3OPIZausd65S34nKfwuVBIcHMByESofH30FxQWQcI4akcql6cBzS5J3Klc8qYe6prHljbLkIEEBX
KXSAWdtZ5dJHAuoyC3gfsjdbJddLlWEfVJrdV7l2TyXcF5V1L1XqnbI87nb626Ly8Fr6Oah8PCFg
GWQqM9+p9PyocvSuStSXKltvOvqKNCsquMrdC5XAH4ni+yqTb6p0PnAWsMdzLc6iHMfAsi+OyvJH
mf67Uen+jJh/rfL+vUr+y6WwUJerGwWZbLvnQCpKgFC8AEuRA0xi1Z1iCfSKKkDDWkTIDdJAneiv
ZThjprDInjkDW3Ddau8Mr2GPm5CVguDW0oFof8qerFCUPIWxgENRQHlwWUwBPHAV+YCzxoL0tIBd
EeZbSyvxpQlM21B5UmNnKH5CrkgKtA5Tlw1cIVKUhU7xFiZFXliYMm9Li1CPobgMrSI0QD0qdxAS
5k1DnBuSz3yfKqJDRE6cPJGiPCjeQ6nIDwMICKlYEI6iQpQ994xYkSJKxYxYFD2CAPqtUTwJWqST
ZzzV6H+KNvH96awIFP8XXbb/u0rk/wdNtgbXNPevXLY7qCofaf/R/UME4j9/7O/mWoGllvCDC14N
M+zfMxDsr/+mg+jFRYvlzDEtvvVfzEEDc63tGD7mSMO2HYui5L9nIHxIhTrft0xqlAlr/DcyEL76
l/7BWysMbjQQBwXrbZ9ExT9lILiSxxamRXnQF+MOFlh4tPCeoBXm2trG23ekNX49tvCkcPW/+KWv
c3u3xD72GY63LU4/kbrXUaFyRzdcjq1yg39/NIyjuY1m5ye4vOZeOcF7HQhZ8aVhHD5XOHPTNOmu
lNg+NeYUnU35mdVYUmXkJlthQZGaFuLL1ZDL4wx4Lpj5F9dWm0MU9jQil3FmHSTj7xWNnmRltSa6
M/tig19uCKasn8H6MO0bSU0HGNTe6xkNXx8AjLlTQgejuTwQX7wuFZgnM7MewKyttW7KSXXrEAJd
3Gydbn40KXehNJ++0in+NY9IXS1JpihntIABSl/NBYgQYzxFORP8WdJtLlLvaE+ec240n1JNLgFH
fzK+7KjIGLp18UaUPoYsOGg3oebhbli5mx4Ire5m7tuYzQu3WumBD62I8SHDjPN0+n4Iw0/HSrxd
5UXeOuO+ehispUDDs/ugxre8nhVINpevBSOTVb41+6Z9KvDnBpPOddOwHW/Nv2phrEFachoD11nq
3VkOo3vLnNqXpkOFSiXoN8laWIzNAZZzds1Sw38sm9JdhXreb2BeL6hJIamyhmx9/+6ytL44EzGM
2Gr1fVQxjiKEIoMlyeV7ZBrP7EvcB6Kx9hlQPjO2qv2hG+10zkeHGwxr8XU9V91pmdkxNLWV7uNG
Xy7WlD7poYSobfnPaCfxHdkDJoYRzP8pry/hWNOTzTyBlVOCMBsXnvLixsbaS2P9WFtVs3FRjhuZ
5o8tDpwn3HmmPn964+DufKcejriv3o3ajE6OpeQFLQ46jr0NW/flDqzFeshFcnJmIzp3lfkKnB2h
cgiLVcpKFmS8PgeRYLVPlO2UGIu/9kYc4TlbsdOsX3oN2S+u6vKUG6yPk0Ui0eE8tc0as5n+6RHg
vRvrytn7TxOVxxrQPq8f72WZFNsyWrDPjbG+EVOKBarIk1d4/Dg9mp/TMKmzhlERk5vjyJL0bHUD
50ks1tyz5Yny4/rUFCa6BqDsTcgQ4FRiuV6xPzGPzhSlL5zsbK8zf7P4UBdjR1tXaSxep1KysiH+
ByKzJyAu0nVUgntoByAO1AxQ5OgmgA2w2OyMZP5iz1ieyP99yWR5S6PBgd8vnsxGM3aThLHrWFX4
sKTv/RJpgRaNcHZlDJc40w5jOuQPSSTa5zh7n03v0VjEfOew2j5qbs1spe2qY+pk1VFG8UHoUbji
xg5WS5L21m3MQtWgnezBxMJlCYwQMWFIkwPQFewc09Ksz8yGs23O39glaYYlohTOW15ncsOr+dPR
dJN1cgev3iLZlMwmHpf0293ThOxJevsiMTsv0pJgDHoCTNpSBshGyLGj2R9tt6hPHoO0PS4/sI1M
vTcsXcZ7PUEFd/WqWMtkbI/Sadi/DfSOT7Xm3H8/5JP2hmkYFwwI9LU+GsZVNr1lrr4/NPygaaaA
2G9/b7K/ACc2fOEZ9tedrvEzozVfPUk1s98vjJudZdnpk310XXWlvTl5R5BWIWZQT6JLJ+6r1krA
Nw/lNnQnZt1jkaz9gdQEtEKx49DvH6zZ7bcAmdsAhBFtykhHrofxsdQiZzVyiNycKPc3ul3fHHBm
fwD3vz8y/b6vVl6SdKu0s/Jz2rv9bhwm9oaAbR4pEs5g/bTdJ2mMqysH7cVDGNwmSSiwa7iBN+EA
0GLtJ2qs96EvNi7qwvZZIHvxOZEkSOGE5RunhXI3NMteOBUR4gj2Sxrb2q8hn96yinEJLoFmHToQ
rTMHKm0T+gYNy/qXF0Bnau6LEILGsBR74UNwXgN9P0A3ieDG1hwiSYX9XmuTm1APdUEIrMlSbZUW
Yjxa0in3XejfWisuvlxxLFK7+jWGmKBa7F8KLRThBd/lWGUQ98QPh9uELDu0/ByuqvTrPbNp9sTQ
xh50OR4IT/XXkFlRS0CkcBY65h/ZWPTPaVRuoyrvdnjfeUJyyK8JNje02ydDk841Rea9DGoe3gKd
IMLxODV99lvBuKZOuD/JYnurMtesh8aaK8IuCxpBVtBDMTZ3Nirek1FFb+O+wvXyywabZrkPSTuZ
75p1jJMsvjMd+IfTYCN+i8S8hJOuYCsC8kQ0bOupkFd2oL+KKMVyJJb0XozjJ5IcQJd6njfCllyO
gEK6S9/dIy4KVNRG30yD9ehxCLzYPvoDGCrzlzmfU9oktkVhUfBgV8Ox7uvPTKvLY6H3/Ya8NLs/
mP+PuUG79VyP5EJCuQSyjTD04D1Cj4Of48PuW4dWK/d+gr/UF1V3cMjyBwYIiLcu7LbNIEjjlxhE
DB8cU2fr5++HNKPNvCwbcs/4qPGlGytTC21wxx2ptrotDgzY8eZCj3M7J7p3GEKubTu09g0VDeQU
6htZyCeI8enOjA3/zmbMzC3P6IN2spJNnZTLEZgsr3JVue/jNO28tutfop776ujxon5/PSnwKZlx
/8Z0nYNTamCICRjIsehetLoeg1AkmP87p32pfM5b8Hj5qewoE281MBP0Tk+gP51LFsa4oqFrrSnZ
0FfUodRX7BHnobTjUx9ZYhclENuXGO9UZJTaNcfAvxqXVL5DOoEWz1i8w77y3k33Wm9Hj3XKBt+d
iFyyVTx5vEFR7d0hO+SrzPCfGQ52D7UPBrTWtPphrtu7cWA1FnZL/bH5fmwWr9yWIwhnawBYPJpx
MLPHAd9qXjsU4i0uoA4PF7UnJkYIH5QZYVCmzc6XO99KTzsL3QxgW+GSlOkD2i4D6LkDsODXJlNA
/bHleq6L9kc2Y+SDlALBEvrk5ORPvsdQFDTAc+6019TvPmGaPuJrGFa4BNd52KBxE3yRbIjXoT3d
wnbcDkazMtkL2wmwKwuJubWzJ0ukl6m978rkOZtKsZpuRoM1esx8PxBLnqyiXo/xgJqMM7VjhMEZ
4JmLw2ikpAUucFc/NICqAhLSJ73UX+ooOS54O2hpN9dG7z4LN7k0efs81jm5NrCvci/dkAWW9tpJ
GHLxUzcZxIecn3XzmuNfCSqTs3Yqagi+WPoKwsG15ewZj3NJRM9Tz+hUlu65GKvHCX/FIkLxYo0/
clzHix5jUtUmfdOB0fQH9G6qL+KgN5pANNhxUBNWLFOfNdvZLaG86yvJHcdGtVimHUn9I1SiZ8l9
Yy3132nnvWM2xwYNJWMPToaajuaCaecwRX4PI+FQOMz6t1IwOHXd3yPBhMm5ciIm2DGLfWXJn2Va
WTgBFMLJz+e11qLcRou7N6x6XjU9B6lr+BdO5kpMlzYRx8aB5ufiV7CYM49xmq7Z8nzKunyIHCJu
4+LvnV48zclirKzFvqsSOJQt3QDW1PwYZc5WxDtXHnQWWwvVBuBINCtbhU2FKagy1sNwcWQTbzRC
unVx9mj+yPwkxRnGlL+lPoUKJuZ0wdyG1xTL5Pg78nQoy2XIbn6AWWEz5zD3uU1DVMcQypmYVPtb
rEDPJTpp7fjnNks2uLsgMennSC6X2evBuVSA3Iv6Z9U0HZUH7Y4Z6q/v32yn+dXtfCcox2RXWeIi
oO6yA4iesrjDAZ/GAd643046vSawWFchUzhPuK9ViUUt1iEZ6g7mx9Y/+TNqZdaTF57Boq7tXP6w
Cu3gErBJLDddJSXDUdHo0zoemYoV88/Rh3jdO8u5tPXxEKVEWwByjgA558i4gtTmJ/vxbHb5VXV6
rNI0DxoRYSj1Q1YwuNgwjAce/U9+pbNiGYmfRX78xI2SBZmJzs5iVxj8bn3S33yB9ZaU3SaTGjk+
LBcrq/SNVZNjDW5H7shaOh9LbTkkszQfU7LfvOGatrGkZe0W1Y6lK3Mycb+UbGf70BrxOe+N7lL0
bcIVHSOaWpiV9WKd0ijl4MoKfcN52K9ElidrK27wRMWgbbkPt0HGePeUN9lryQxr11iNtnUSphYO
XoRLVdnOSgzRcuqSKdo6cnmLim7jL850E80pQrO5g0e17DDsV3hci/bsFla+rRb/Vkmx1f28v5rq
gTet22pkvtd2pxvHIvI/LSe5dQPmm3Eu901l/+46ZMI5F0zP64vbj+yNU6yQCcOutZyxzYOfeoKf
PK+9zvgAMXYDmb91q/TWmk+lKTaTJeS17r1TrevWvhX3zWjgD2zKM1D8btvNk7PzvfCJm+4SRD1c
qcEcWHyoad8xZaBwzD1zk/gtc15gUHEFZNfx502mo00Ku8OEq3lH9qCr1sEBFcq2344L+ANeJswS
zJUy/dDjdg5M4jbboXfZpBrDi1Zgs/C4bWzigbRm1D5qilX+/2Ws/xOeh2l6fw30uH7MH03S/Rnj
8Z8/8z97M6y/geKwXGELhKx/DIiLvwkuJFjfhbBUfPzvGpb1N91yPOE7/KjH3yE7/l8Bcf1viGIO
Vk9hG6pT478lYf2TgKXSKypk7vh0cximw6/5czg8wikzYZivjjWBqu5nPYTd3snYBJrJeJuzIieU
hfWk1j//pPXdKobWVfk/yr64VUnZtf/+byrg/g/KGb/YNl0ds4PLxktY6vt/ooc0hdUMi47yILER
qygkpMsKCyTZXiKobNMlcLK8RfOxzXPS9IyVDaZi3e+uBFwhyCduQQBW+wQ7yF8/NQGw5V+emuth
lPA8NEJb8K78+an1aUZcRrb1sULHW8cVvp7Y7A4QWw+OpuFsqNOMHVr5NeUlKlzIYMx3i43XtCch
yOgZ+OWITJI0gFW3E3U572TC4q1mLbuQMoMNzJVGSvaKbXNwNWc4x8azJHC0cxvnZ9/n5zGs13GZ
2VtUcER/K1P3Qv8lxxJ9lBp6g61p62i8xaxobQcJXJbY8SbkM9moWwGNIimWVVJrrDOyEBTpIMzd
KMNxU3AhnpoK209sbFt/8e9zcrVH28E2nbvLexGH6dnBN2/bunaASIL9VK/XLOEPoQaDtAkjuf7r
V9z+l+YWGxHVhE7j6RwNuqlk1j8dDH5alFgBUCodt2lIf0xIItZRa4phn+TuXsyA5douxguWf9q+
YZJWFTQvmd7P1htLdkQsWk2CVFkpp12vD/rOmvFO6PI0+xOVgwnwq2KZP0QkuqCW/W+6PJJVU/py
2xvERVN7Dx6UHkvDBkiGvlm4fnRrx/cM6F7Q0KHJBAeJA3OJsLqdOSdWMI7nuRq63YwGB9mj/Sov
uY+T9q9fGvN/8dJwltg2cyfXdX3zn+gNad9Zfum55ZFMLzfzwtJX2N/vqOd6rWgS2yR1e8j43+7L
yUpXubXJR+MObTAHYC3coDElu/pEJOQXsufYd/o1NWz5xsYnjAcwWSdubhwqnd32MpvQwNhg6mn+
66//F4Z6ln9cBA5f//5vwIZslz88cqlDlf9nndxmNtnIKMH+0GKCd6IPDY/olLF6DhfjNizbWmDM
Err10Wdjy3tl/uzKxQ+6rqEdi1HVXz8fzuJ/eUIedm5fsHKjxdEz/um6lztl3OAfj460SAbwLvFv
V9UXQNFq3U7vskEpTNjFbaq5PS1xu7ciu2NYX354Q3qwyS881xqbF/wSrCDIs5XTbvHa31OEu1GP
gMxZW6MZ2Lq4BQsmosRjPq9m8+ILhrjMrBGbh/jWLQ7BvWq698r+M0XCkZP7yIVx7c5avzONiquH
vqyj4qg33RncYvbYj2rp+wysf/qdNMCPeKKoHmUnKjRHgfGi3Oq2vKm3+piWd8RXHSzB/ZbiBJLk
J9u9R7U4y8qiAmS2V2RHX0J0JneavuqYEUFs9Swo2/lJjs3FbOMXaLgnEAKkAUZUPfQNntvBjaMH
5HplmjT6zaDW9s0TkQ4cWJ4tg8rOCKlY0a8wi98SDUlDs7pTkcAfXhqb47QuqKaI/EdqcUgzRK8q
olp71rDSE6PgX9d3WS+no+X6M4Jo/paQyJqr8N7D6nTQ9igb4QY67EvYLqc+QfhzMjr0ZIjLUzFS
07o+UELC8pKTs9PfzEUjbdRPh6xkgdyb4Z1PtDyJ7Eek1rUlhbGN6t7Egv5USePDsjpCnhHeMzcn
7pfk+tE0AdQ31SkJAfmYSzLgXLSOPUCAKZJPTivcnZ5VHLBUNMwaUtpCie2GkX5NBIepufkoBrbl
E1U0GWmBMMVkW5HfISC7LiZXBERK3gcVSyGibaLC9Y0LUcpC9KbVaOfkyl7yLAdShpFOnNzoYrlO
J2zTOQDdoW5L9t/cFEKJt6DQLouqIOAugb/VHZ/dqQ+GxJzuCdnswmmQG0PH1Ivi8qT3HrsFLHUD
Lkcf8/YmpP6GNCZguOqxH/TwEGcUs02SPOQi4XFopCOHucK2weSIq2z3IUueR9W2b5mFHNtwzNKi
+l7BcAxc03/Q5xq/BHHVDXvmBZyGbrFLmMisbyQoFR33jz/bGXVGPLQtaYJxsA8iG7JzESf5+fuj
SVQLaqO+n0ovvneR8taO02xaQpMHuzfk82DTdFjTNWHjJ6AZif0GQnxQ53WnCieb1TcHwPc861zD
vNmMTA5x9nTTmbDIeM7Maj4lSKM5QjKVCmB8046OYI6uBxWcmktqQIrGI+k/lvNRa63jPA3uWuMo
WrWafbKaOEBQ7hiwc7Dmttzl1ZyRzKygy7Dfr+tHyV6RWzi7R1m88a5DAgFTWC+7GQrK5PU7w+g4
wwdwuv4W9ve1zZiRdzF54AEvSjTnjKvCXQePbErkGt7um6NEIzkNZ9DBLJLc6U7GlCyrHPCEhU/9
WDuJADLCHoOLs2bUeOQ6+zwuwyF2ORUdWV8XL91jYfukE0Y+GilpVswhfuPvcZIMK9ow9tGYQbxo
mvu8Ad2mDfAVzJJM/+CmN79d2q0DopicoIWxr/glYTk/WEAAcN1jtWlIZkVzdSatfWMiczWSNoQB
F0JYKzGqteyww8Zw97HnnRcFdW/Bn9rOvi3ScVsQsmOIn5TXJes50pUK39oFpN3QPFCc+t7Ixn8A
fXT0eHdeU+FgzVrgxccN/kRUdwaqfvyI03F5nmax7GJ/affm4G+aAbBJJw3twWbUwmov/DIUHjJd
IDd381IH7tBiavx+QOdLJcRJb7LkbWzJpy1lK1AuL2VWOm8mKFIQA+NLlYdbUCbaZ9MT5pVtGz0m
OCX3Wa2qo8bsAoIWz/HgUSKBhHXWO77pdLZ7mgE6HMhdxaS4hX2oacs5Jrb/kKSavhNhGG11UzTP
Tmn9rluz/jW08RpQj/7TbonQuUOT3EMbmpS9dNkTla03sNjxgDZat6+1vls7YdY8uuoB8/s6x4Vz
+/4SkvqyGTwqQ74/9cxWY/+9QL+hSK2m6Chg12vcTYpqbWriMI4SDYHJGGVEWeJejMT46ckxxv1U
9EfsscmREtzoMUdNC0DyGttvyKmXNPl96HIbpLcNHoYD61oRUDktyTbE2WYemvLV1jHcdG5mHHwc
Ma+8TpwoiXsX+p39UhILzufj3LMgTM2svC22KG+J3VxkVmPHVb1S319Hof1KVF3ADNwgpWGpwoP0
054RDpFxT80YdzuPy+QDKbn2mNpAGvi9BFwGjChWnhxNWRfcdBpVNWY/GVmbMGkExULtYP42lWGz
RTMod99/TczhD1cUw823SBNyCf3jpyU3MIyUS7OXftUplC8ucPVg4lBA5az8eOvKnN7c6VFzK/Rj
RNHdYNT1J+yljOiVX7/WnWGtOwZOD3pTJVuCExA+Y8Fx46YQBbvZWM/S755SYXNelfX992cGZNcn
ip8YH6AipamoLpLdDi1SWqam6S3NK0lHVASHmh4lBMVgSp7IzUowJnyXpaT9wB2SeMm0/Ad1Z7Yb
uZJl2S9igrORQCMf3Ol0l48aQ8MLESEpaJxJ48yvr8W4VdmViaoG6qlRwIUQClyFJid5bJ+91+aB
70jkbAbfJJ+eR1v1AKHxNvz5ExCOf//Tf/V30i8+SpoRQoURjORV7Jyk699UksyPXj/Xj8y0uXDq
HahttKwyzbeid4tPoPsbKaMgL5pnlzr2s6/1480jAmaAL4scWzFFiYBmKfN3q8q9ntLpQl/z735+
ddzWxpbaOifTmcuPkTq9FQSkZS7SmC+ts77U/a6CEBQW7jHzkuHUsCI+xwUwC5YZoB8azzzK9RfZ
DCR+WqJnQeqtRvU+/c0x1T4pV0w8ETA1I9Oc6zavHxLNqR46iwI9u7/Xp6w7RLUPOAD+64ldGiT6
QgdrXTranS68JlCYoThEdB6ZHMQ2yjt2kk30vuiNFjSNXF5KO/7pJsPytWjJLlnnOwcMjKfPjG8O
y3WE1LUQvn4aHOXR8dVDO29rsZJV5tAeI5AIrTCeKeGsUePM+zSiK7bxmYjyliBxX8gJIr9kT7bE
j3/em3X84k7TfOQxcMSa7g10Zq1Q1OZCbCCcUOJr1qkDJsdyyUGA7EGqvBucQS7+NB97EOGhNeKW
L6BxjJU7YLcyyu1QCOHgNsNBbafW5c8by0gOpk0YKzEa46xcY2EtArlBSxPyKeQB8KlPjO6vo9Vd
6xnfSUuvPTCuZOBHRzRzgvP404w0eiCXxL83WNueVTfnAR55/0jfXxnYkvrhVpTxJSvM8kdLfDmH
AY9RR7BuKtz7WVo3n6bAq+PHQMlKHwt0A8CmgdF91DRnPo3AFfB/JhmhDmMikg/JXxvKpzxTyaWu
ePQPkAjeOkdMO4kBku1ThIfE8XRimcMDgb70Mco9sRWyakMzlWRauPdU2JGhdsR7paL64JbyGYuJ
2FBZIXY1zwLpJBZ4cIMrzjTuTG2yd7OaTmkxQBuqmXll8jTRnLDTC9PbjAkMX5tAEgkawHK6Safu
5O7T1LhPEgib9DuvhaJk7TLmLPqju2dsiCe7b8lClc3PyNVb0DQdCCKr+tSlh3O3zrz9nzWkO1wN
D818SKja6+u42PeeO18NI3nXI0q8nRRKWZ2wGsRgGSQKDbtMQXnV9pDtnUrwEKx/iVg8m7Rk+cvB
yjhkuInFi2Q5GbHdbHvN8zeTy5duTvIVV6B/6VqKGCxermOb58eYTjU8sOwhspYeuqin10PASe8w
mHpd/Kln5lex9jkWFeOpS8fQpoVOs2waCVUNg2K3MSzko6RnfklyLvAYQkmDu0iRKCIfp7PqdTZV
Yt132Ln2lVqMXeY2F9OxL8LO9T2bqz6sIZwBjw9zqHH32ewHRY9fehrGq78QVJhzcc+Wqt8M8Zzs
XOIUgTTmQ1HnNyHrfdkWj2XzBBQnS8yCzYd/y+kfPfqZ80Wm8K7EsXYA0xih1VA2l2vcrjiQVTvu
FjuoKMTAyfpvdDtIaR0osNxvfduA6iFiTNnCxtXPgrWWKPG+7d1s5gXXW3TEkcneVpnjBtmUHmc3
LXm194SVvGSfjo3J6XJv6eN8XowqNAkiHGPL+ZXar52pSjCntcYHLkQYqDUSBTQhvQFMyIzGDEBs
KJZxFIgiL8I2XwBvoGAQGI39g9slH0lXiaCkYULlKn8Uyvr8/8kw/V/krvQsA0v2/9Nf+V/wpf/x
Uf9hr/T+hurrs03jlM4Vsyqd/2CX6n9DrXEtwW7S9139P0nT+t8sSo4NH/nZMLBR/id7pfc3y0HZ
1Q2Q0EInlPg/0ab/6N//JBu5puUZoKXxedJcz2b5n3XBCit81MYlLhMdXIMjhrAU8Zdt7hNnLgLN
7T58a2rJaCSQm6GiBxJ1KYnVjSzBAwUZ3ibC+1X2Hs6kBYtKlAEzbQrS1lbHcaPGhKG/R8VXq2un
GY2AEiut39Ce9S215eCQvcWMZrHRdgWGjuqiae0bl/rdkl0LzOz55BymupZPLPyIe4mOxVmJrlGs
TLJ6tLZ2QYALKyDtDipQ9ULUfio2LUaXfeub0CpBziPIakdaieUW7iEXo2fuY7+A9Gf7R9Qfzoq9
1QZ1AjHKF2P0EMWEvnGSqENmD/nzvIxqI5gVaV9K9gLWZYih+12jpQKwUP9IKLnaNE712SJdUwLR
3pRNoYiWNe1+9jm/8ltm2dpMRwhwZ08V+iaW5hwI79bqw4VeCONYxZYPi8vkuDfkxKRFk99G3Ztw
3VdnjFTRwffHYi8RWW7sGu647b5JJL8faZP8aGOOzEPBNFJYMboFvT4HFvomyuP9VBfjKyn9UNMF
ta+1Hd+1bn5zagMj6qQPFPcwEWVG8Tyaoj2DyW+oti/fIy1C7a60YZdXIccuKySayKk30UhWxx7D
PMSEzLVgC1o+p1BAgoyIfrQdwHfv0lRPyQV01ZmKLR+NZu4PxGEI5gJ9C1pTDThys/poGnvlddkJ
GZEIkO4/wFpML20z3yJvlA9Rpetk7azuwKoX/sRqneAARDNNtdwb+E/25ijsnc3i56DNyE2dsqDI
jvqZ/lx3twCA2ZKrTHai5pMU/nAYalybRkJXM7wXvr7lLlpgqKbwK0KoVqSXPZUfwBZ2N9eq3jXL
c7ZaE8MY1ebAbStM8FOV7+YVQ72sQGrMF8YuXSHV+YqrJoSQhcOKsOabwG62Yq2tuFY3saKue5jX
3gq/tqCxzSsOW6xg7HYFXs0rLLuCmq0g4F40Ywprmi+f4CHCpbp3YWs+cx2EFR6Sezs9qFT9AtsH
oA3P3x0FlzLsBxdgd5/ld1MfAWFPN/h9gHq7ArXTySzMw+WL6ds8v/vqwlp6bltrW4GXr4ylQB0z
YCENBBjAhyvLeK1VzqMRsANooZTjrz/sGmA6QczvcKf7o37NTeyAvd9unT7Xg34FloNH/mXMDnVh
jrduBErj0ChgDKNSYdvcAz0KxApAdyChgw7UQ98gs6VgV7RTRHpnqZ+0XGp3tOmdxIpUd1e4erJi
1pMVuI5P/AtX5cFZUeyohssd3tpgXDHt9QpslxvIV27ye3JzA16DQsNc8e7LCnqvYeU8ZtjEEe4R
6N0VCN+taPhshcQDThlQzKqLuwLkffyWc2ESpgUtP9Cy0i6oWiVB5D+VSdNc3A04fYnAowgh4GAI
YnCi8ti6RbQrh9L/sUwIWTVWb18nnv0rvcb8z74DugnETVE8J8SbO9Jgwwy/fyHHv8L3IUg4K4w/
9e6jFc5PWegRfHCM3su4rVaEPyWDQUoEHk4TIo+W40DIV+R/5wL/Xwbtt4zLr1akqHojNFKTwpc9
/ROYSYxmInUfW9vWyGU4OAipJVMK8rl2sT35SpqnvlAnIvbOPKXMs/myd4HW5sXNlUQMOUOc5+KU
pdZ0cqtsMzYTizSKjNkWZcNBIR8FeOO6XeN3kAaEr0JtHN6Tqc+fnBgvXttUPwcpf1HfHuA1lDvT
npqDyTFpYyj94FNZdYLKHkQOHkSn1Tpqhd41/rHzUBEFHd2nUtYVQRuj/OvNhEAJ8BSHnRwZLXXN
PeoaHuMsSpwtzdwa99uXxK/IQYO3qDVogqzCfvCM8/HfUcE+rT7ktmN+xqyz74R+tGxSsnFZ29Tx
GOKUj4LW8wjXYtPleN0bk9CAmf7s+/mrcaR3KuQgMHccAWIWlwzi+HZW4NImY/iaB7zo5eCGqlFk
9xsOzE4Bt2CY5A/bnfWn2Jl5ciVggtLsh21EvNQWGzpa4w33CdJOC9IAEaDXz1Km91wFB5j+C+8g
JEmC+75cmaX5OVs1XC23qDSueyNQevPC6sWiSYyhW6yOYwN7ZW93P3nOem8wHNJm2HN45rW/uosb
NO9ZFSX0hEbtiXcRF52Kk958YKOBHcEpXlj0Q08EK3NvyHftkt/6Se06hIvdMC0/gZjvB3XKfLsG
xgrUykY8XzL9u2KS2bNcm3U5H4t6/lCmWd6kzWm9W00ynWwQeBvAQqJBnBv0tz7XBOVvCJAUYG69
xHMOfLn08oIjDhwzJ1hdOFSLd7i+VJGevBximMzAb/WShf4ms/yHjsjy0bDs4qaMbgDiyul9vXby
zviyiJkcqBTr9x2KKNoMpU2G7E6x8BCSyqbfelbHojlaiYdmlkNG6ORjApXh3tTwPRFgdbOOfl+t
dFiteILj/RpIoXESRqe9JfpsBpblFydNS4C9lM6PxIw1KpBqHQp8Mh1bMs4DWyfdAoKgR+uhIaE/
2de1vVSmuqXlt8FUeTB6w2Uryd4um+1HSEDOpuQweC2WNhgbrd35CVkFhzxBMK/V5jwIKXAgZdxm
fXHHrtQMG5hZ8bvJDfahHItzFgEYotGyeqw8gJwq4ou0YF1C4ig86zQY3u4PnBdP0tgk7kFZ7Zvt
sdiOtfGdH9V1zqS3r+EEbvpOT+6NGfrv6s2pIzR2dHcrBMhEwY5faue4mzD7W3yFuXSv9Zqxp4od
ESYp2wCpPL3zRFweTajbm0pLuovGrwi+XmHsM6yjbxKjNXaf+UMmFXcSyHkHD4LTWyznzWQmyxH0
ZxXIoW5Of97UkWwO7iALyhtpdkzJs39FOX0UR+gdPvzCX8B5MVbz8yw7qNCOPelo583wakg2u2wC
0nvQY9iaM+ejmmX9ypfTs7VcGU3jo9E74jDN3bxxHIK0hKDLE5Tb7tUaDMZnTGhmB1VRmtUv/OPj
+zRTG7i4o3aXCqHeDP/auVLenAZZ0aF8iogxynnmmcRJcyIwaS7crWOP/TZLu/E4DHUGqbl0dlMX
QVjL5fQWi+6jyQvzG9I/i4GBnvp46Q9IL/FKNJAwiaF7zX7S44x05YecfkaWmzzJ2X2cVt8vVpDk
HCV8j6nBpJf5RXXpclPf2hVcQD+ioJZQw1brU6iHXWmejVRuBmNqTwb1UjXcR6J/tG7aEXdtkz3f
sryLQrzWFnMdIIXoyVnYO6u5+1H7sn8mx/gznRf/PI8dWPuqau648sqN6uqXtlvSZ0o7CQgPhNsV
zjP2ESvwhOUWARXzpfaLY19l5AqtojsZ0zCzlAM+zJIvYxkcWdsx61BoWGsGOUZqrlvrYPc08pJY
JWwVlxfZ2J+LK+Rj635RkJIFJB/lXgfexBZwynb1WImj7lnVdvZK0MsZZLqGelpIoY1D8AfeAWbv
TWE59lOfrQ3YOr5cGYmd7dbZvmq4g0d1V5PTdfgr9SikI66SFrNNPSR2iO+OPP0KzByoCj0uDdwz
uKeCbc5SX12f/I+VQiTy9H6nJtcMtZ59Y1Mbp6VN270RM2KVguWvgJJVRMp7MKwHCIA0o7hlAWtQ
jng030hIFEetARKXGjgMYx38vozAMNcNkGqepiH9Vhaw9eRlzvsL7AjiPsBxs9rH1zzL34pY9wQx
I0hm55myNsaa0f4hQBBxqwzrxJ8uFctCFiHdSQ0fSUlfWxylj4OWusfagHjbds3NietfnHUPaUwf
aT7pQBPgekIC5lXMraLaUJnt341AEiZrIXm7GGrrEdAladNQXZhV17RmuRNN2cXoKyCs87iLLaiI
pJnbFMJr0kzjkRcB8e0eysQYZyVL+2JTcRO4jKzct1Eso+1ircM31UCB4fNoIxJJTsS12CJmvhlO
4DJD067NrS0Ta58uolqd+0ArexfQoY2zoKp7D+sBAxi8haeybo/4Kc85UNH9YLbYKDTjNArYn1nM
V6hN3rnjYw+6WEh0d1PIdx7P0ITZf00PGQ0Nm4ZHzzY3VXv4Y7RY86bxd3X/l8Wj/ROh/KwAWCWx
7P7l3b8/VwX//Z9/yqj+80f8/b9tj+Hz/OPf/fv/In3GoPQFS8l/3zGzB92vvtU/Z1//+qD/K87o
jjCE7WJFM/DJIX78Q5wx/8b7HO903RdkT/lU/9H/5f3NcxxeMoSqScbi6/uHb9Bw0W24tHDgsKXS
XTwx/4PsK0HXf/XJAZXlS7BsDFsWIpLzLxa+JotZdWjWcIBkfcMMu7EqxF/uw8lzEsOcsqTGrVer
cJF4XDcMEceiSYcz8aBgdKgOKLOleExQsdXIGoz8WH9e6lY7zqa40t8Sb2Beavua8RMe7RTvcqIU
gfJDCE/ms5pNjsc5bpyKs5zbiB+sqJwQ59pLl+YcMbX+q1jX+mzcRBzfp3rxIm1KwRZjsh41P2oe
6x7mb22e2yR+VVqtnnt/glU6KetuaIPGa4o9e1BuhIOZGUg7wUjyKGANOh85t83P0qeRkegpZkl3
7VvXLnPciueos5tjvniPqh+mY90rmw5e49/ftL1ojxmU1bYxgcdJrGcI00zfx95+d/sGD4BsQNug
cj/pWpWx7IZeaRBpAX2XnR3SlULr3NAG32xjhQiXwj9OnsYglWX0wIOXQu3FzI6Uf4yn1DhIk/ze
FJviyaTs2AO/1Lut9d1VnCyLiYXFbJ944laxukZ4/QPXYOETz4N/BoHsnyd7vLA09jc8z3eaksUx
ci3nidsdXT7+FnkO7ky1BNJNrYdqGHeaOWQBG6YlAJYOb2NYyu6IGvZGtQxmKuwkawuqk3ZhxZh1
kL2pTgTkdp7hyBOHGgMAQMPSKJ6cgLhQve91mlKcBddRJWiEbeHMpWb7m6SyGXiN9twP8BrkSiNa
Ii+kcjbby87joaeyKCxxxF9XBDYelPxONB0lY4N/GfXGxwh1Shf0jNI/DFPa3FyAI1t/WcV/Ydc0
fPf83WR4h95WH3ZdR2e/QZhwmODX6CKcSHY4E8nP2OA7VpZ+zlwPWDpJIlVUkgqabNxqYi52aVuC
3CvG/GZZSVDUbXXXR1MNawfMpZ/Z0815iGk+Hz161UfffMtxIT6aCsnHVdWlcXP6e1LAhLgyeMS1
08a2SJqSH3Fe+m9co8ze3voaJZSLBbSEalhk7q5vP2rTvmbj5G/hj1kAi9ewSXKl3pgi9E48WUn/
LDLs/WNubkz4vCPb+GwkNdLTAL5xRPtRGLn4q2fY/sHLiByZtsRsCUvQkxAvcqz8W/Y4O4vn1Z5o
4q++qPlMWXdNZvkZJyVWiWE8ZqNdnpNmOfdJwnHVrt/shMc6Vha1BENVx4d2HDra3hM6n9hK+KDa
q3zUb/QBha1OgSuWnjVWIbb8wpuDlg6fmFKgsALA4zAvt3S6Q/NX8g7bdHGHJqw9OSWaLBo3TUZ5
0+y4OuJwKjNAfG0jaTvo/J0mTGj7OhH4xamusYBRl0fp3vdrGHsdjQJ6MZNYJbmbqYayDyKge79m
Nrdqg/x6jtkfbg7V2d38Zc/K2y/k50Il3YajDA0XmogRpfLhCqvUUIS+C1O5V9FzI6KP6o4UZMCA
zZmXSHzuJx8z5y8x0HObdYgfms1C1mCgZT+ebkNIYnsSAqBBNBtqi/Gjnu33CPrVdXDZ72t+/lq4
zgVoAUDp0YbWSj9P0qc/oyJRYU+OfJPfvNzZpfU03QmPs1mbcWz0hf8qUEVFCtCuUZ+1aX5buQEg
LH/vFMcVuqzONyPhkmSvcx5H53HEfLb1xKxv89plLaVycALybcDm+1Khh5G0v3N8vrMp0qb7Lppu
9nzPNjK+0sbq3tmlf3Zhz5yXRv/qTbclLTZvWyWGq472SpXyAJ8G5pmTpdEJk/yFNIv4xBB6c7Og
r/vkQODtzTMjn+mT/WgT4Seyydfbg+0c8eL7YddwxvMiuVtoXWZ7dgWhV1014qAkW++Jfya7uIJW
IKrmgYfstFtWKXhcRWFc7dU5W4XidS7fGat4LFcZWa6Ccr5KywYa82DAx42yFehp1pRPrFI0ZRzz
Kk3T/i3hqJbvsb/K1quAnaNkL6ukjQQ1hLhNip1C755X4TtaJfAKLXxcRXEp7mnGMkhAo873g1ey
7bfZf7oUeVlx/KODvP1jXua3tjfvDEP3bnAoi73XeFR2qOJsp4RCJFnHm+gj3Or2TP9K38LJMhPj
6AmOs9NNrkK/v0r+INsouhiOs0+VCW04FCnEDPhDm7AqMJubN5jlucmKT7muE6I/iwW/PkRsGrx1
5eCye/DWJQRiDZKXSvNn2n4VFgi6fOoyjx66mkIJl34kzEQje9Rp8NGO8nAUurnv2HygfZMDZOnh
+Jq+a1sKfHWLg4ILgUobBvbaFq4JksNFYGuhtSjYr7QsbXDqk/HEmsOmxSWR7cdPU0Z4eoUNZVd9
3dbMzVuRlJfRcncyxWxmUDIf+PN8yEv9G4tuT5CK5U+r+SfT+uwUQCc+J313nNeLr162VQAtftkU
6yKpB7lpLZwbUM4fUnZNCTsnVj59MHcaMq5LUQk61UdisfgZhz2zyCec/SHsfJye64hN9pVhex27
x3UAl+sobrRI2IzmdJsd+3VYl+vYzog17iYmefFnpGe2L9Yh32Xar5j6e6b/dD0G1OuBwF+PBtl6
SIg1jgvZenCAK2vRVsNhYl6PFdRnmmG1HjVAUqU7HpXIeetBRF+PJNp6OIkxNm5j0kQ4SMsNsfvy
TBqJ8mWgVGFDddaRf3gE9oZBh7MPttQREbc6OeuxKON8lK0HJZ6mIYseLj57hmdizFtrtR7ZxBoK
QBC8BByOueoV5/6FmlOegXYN60u9mUWX7ipjyrYDruQAzGgFtDrPDh4s2zCtoukdq/CpGcVXmgJ8
FmUiHxfbu2fD8iDwS2f+bxOFO6FiautAUNtpTX3WRxyzDuVnnMrTbZS3BxT+LeaibDsy1ZiYBnE8
NKd86t77edq3+FcC3F8zooCK9jjo5IaKq2yHJMQCvDbv8xzupaHfma3ge1O5e8fQR64RtBw9b1G8
1WbOW/LOr8uzMpBmDSdDH+iJkqXGC6tVHiSudmpn5z6ZUPr9jAgMXd4w6JGkyK2DPniw3O7SYwsM
GiXux4YOp5HvR3df2mWVkcgcF1eKxtkOjDOcbeaIAHmKqWB2n5DUsk59C6t/7XVlMD/J5+gtl0YO
EwqOrBR4V5K2+dVl1ntfUO8CLBLko5yILU64gjSj+3Tr6q1uzFM/bCcCohvWVe/ccMOMJsPaK+hD
9a3b5M+/erwlPk7wzcjCAIUAaxPW5HhTxc6Lart3iGlA+W1MPkgG+/WhXE74MNKEfIq1GiN7HZsZ
0Q5sIwttC3a8J1x3WkVjjB99x7zQnzLZfNhxX4d2m394TlAjjHDBq5IlR3GPQ+Ob1nk8ynkZ0tvd
sfZzqMKCSVDPv3xveNWTUgujOD7mVfmRppSA9LrxEpnxNm5a+LzZGxFyxJ3WLHfY/EieDsADssHa
F6PqjmuZeQrILQHGqiocNZ0H5V8nUcoVzCILizV9jJ+jyYZK0iYgu3sKxUuSotw6SoG+4LEgZRDx
y20NQqCk096pj9oS0X5O648Rf6ItgUHVlvtmSa6WMk6sNYMedTWxoCZAUOeQggEYGLRWllssfIFR
UfkFRTy1doWY3sq0eFC+QWuyrfGDi9+r5WibuKVE4/7MJO1a345GftOrU3aXehw2elRuQXW8j7YO
5Yua3dZOagKq1abzzZP37KvkurqKHC9+MOPY2LiKQFLihbuUcnGZhFmJTKI8kq7QaEnBxkDfMi7m
eZ0Ca10FhoUmWZgaXp4VFCtyJxzbgTy81E+iZnImwcv2PG124zp3UnFkHHzWGiw/uA0L/lT6ZXqh
X+F9idKnNtZeHbLQua01lOAw2Y0F/UVzvRvJVWxTrq0XzeiXY4k3eevonEtjJaN9ka4eGg6Z7a7U
fURr+hEMMGH7Rc8fhKn8bY0Iv7Xwt53mmDqEUXvmn2n3tSSgzoYHdHU3gdVOtqUDwAc+cfJajC4b
BdeywmachyCaygEi25o/pskKNGnJUxc5dhdn+bFceE2y0zukKkfjjSjZwRfAVRGFVUoPsxo8+HL9
T71wcsojGAsbNv0A7d0tGb0SwYfOqApQfdeWT2OdHKOmBoLCEmnxgNX2T35lPdZFhV1h0vHbY47c
0F9a1D961zp4UfYsqIqK3SpUFqOw4BZEf+cnJT8/JGUPntFix2W2EXWYVN4vEEzfDpUBjTE/9OCx
N3XKxZ855yVzPtmLWlvDVEUQNS+dd5Ka9q1ibh2e8j58xHbXprzCA/aylV16y/P6ojfy4LMjkAaI
WpUCcSa4y01o21oYTR09P0Xe8GMBrppNa5ENy+pViE22k6k/2CxdJ9q3LYcpq/MGCpYhyha1s9cK
jSc2HYdmNqxYoVf4GT9VW341ObVNS1HdT136gnmM7NaqG/td9xJRG8prmZILE0wCt5zZ2Giq/vzz
r08rh7FePvpMfNYesellhJAjyANzpbIPxQQGblIG2cJH2exJICN8OE71rHvRL5/5crQELjPjtzEP
vwVjNu4R8MGIb5ygueVm1gND7qH1Bo+9QnMkW5BtVzvtFOWPlavThiIpitKSCN5paQV/PhlU4rUo
i7DMPrVaucvR8+eB2R7bLwoycNzm6PJ02DjJ/DL91mqhb3QjuTppHfTFmw9bdad57gWK34my3Kfc
m49Lh7jd6TccLHHQWPMd2zmuJlE+YjpmhkihbCGoZBqdq6o4GYoYMlGc0GlmQoe99SZxaUwa97Vm
HDVaU6OvzrfvE6cgIs+1UfVQYCylLMx43iGmtMztF/NoL3TUOBxvtOzJ8hvcgpSIBnF7wf7OQq+8
dG4id6lp6VsQFsNG6MuRvUGx8brplw9Dd83t8XtEAgdaCvfay2qaCNPpu9AXexfTLq5DS8CDQ6A1
f09jXQ9hWK7Hcu1QdjbQWVs6u9EnOVV5U7B2IO84bDIWpqO+7U1DhKNl79hL7ro2s8Ipa6/lYF6w
ldpBV8Xg7ifuChG1nomLAwNoVxs2MVUdc/eNfh0HeR3OphZ0JFlkr+v7MRh87pwQeTICCckls+DP
zrnzikXyjY10ufVmGuBqJH+KGZOz7fHSGseQoMm08WbMjzavXPix/FJr3boDBMrL0lGPNeo8IaDO
AlYePakq/xyoY4HvOL32nXhxquHejhzrOhABwRw5N7tFlfbR7LN0Y0qnpGp4EfdwLQLJTc/u+hNw
UNKure7eqS6dn2yHnzuv8RH7yVOkq/3gZ+YZ2THlVlSyBU/oWbNi925htRz2a24dNcfuneGZaTg7
4C/7MCIaj4yYErcR8npQd6xwuj679/W22TbQajdYv1bKBqRrS5Ng7pOjobwx4PBvggGXWyqpcTWb
TvNYmulrVSTP+jy6P+Ykxm6kRz8EENucCl9mdsAr9BkeNGtsT+UCZAKhhhHuPrYgPkY6p3ODe7LG
MhOKWva1DA8EX7NQ5DawjMb+hp5MjyFku3DMmmuUGl9l36ShGY/foi3NcOkg6jO+2ps8Jpk7zP1z
TkPE4kIjTvUd2VnabAs9u4gneaHXkEqNKb75lcsqNx25OGSJ0Omr+0Y4OQ+9nh1ZvCw7W9EZxtGi
DAo47jt7wplelnSFSu2TrkYQsI31pWN0e+mMCCCIyi65SS30oKziSaYKGkHy+eed2PlYtEzjlCyX
ozdnv3DXtvdKnImAKxRQKXnERsXFdTT5OKIkOikNPaVhPMC/uHOWttvNmIWCEWdegNUZ6wx34pb8
5snWUE5636VdLYEaBZn0p2Crs01lbFAefmsxKrE+HnGgasV8MHVW5sU1GgwfuYo+kKbm5Cv7ozIZ
CToJCJCGpYLhwEg45gmxrdrS3bc4AikC1ja+1WkPUetoDxCxkyMlE+Vff9dRUhFHXnulBMrfCbzX
ARKYeDC1jA3UaFfbvm7t/eSqh8ljuU7munssbEaRkR6MObMigk0MQI0nx/uxPDSR6d7U5JsBhlUP
r51DRKGjGw5vCa+TpDZubHGy1BseJhB+oODU+5/3/rxBrYqPSueSqJx0tfkvdO5Npvtg5026nwqQ
KPH67p+/m3RqjbTcZqvf4t0twdt4mt085o271qvWFz/ungsncc9y6atjr9GyndPTIPgK00pdqIgq
bstQt/SrcigxKGvZLR27XgagL388Mp1ltyqib6Ip0YTd1vjmDJkfh2UcHiJKBrm8on0yMkLqnW48
pE75kMMFueg1Hbblt+uV2sEuIE+BrkPjwHJ0KCIY3CRgwuky4+o5uLJFZCy7OjS4lR58D6gJ0wNL
YBdmVwXHVhkCAzAo81isAdmEn0NP5Zff1ttOSeeQ4kE7ymXXa9kdrJMstGi3DFJBdJK4ErcWhofS
7C9unHwUelxwoijSO90tBxjBTtBnS3zgOjgS74Nt7P7gx8AjRB8xZNjAt72SrTndfkduQVsX+t2b
L/OGknBOBn/e5dUOqmgxvhX+RkSXvL5luVec9cra9QbLfjZu9p6g1nLICltPofJnMjQ9jkBmBpBE
aGjQU2E2XsBTwblO3nI3KGPeF11yxf+BzyPOx+JGKKGnATBd9jQ9FjecGoJXqo8Gkkj35ivtt1tZ
sHLJd18AMgeLkEyyv/AhJOfOcV7orTAOItMDc1HDvamM/q83adITpkFNzlJBQblCP9pyvgRpUpZv
jce5oIvJf2EBiXnNcw8nVzzu1fq6TjwvqKJGu9RQdbu06MPZGsf9uAqNQ+85tI/SX9NTjrevaU4k
OTDzvKpX/jI0Zaddz1LJ/LogW7FXmC8YptSlUdA/xeA9+D20BovOw+vc+O91wbI3s8afy7+xdx7L
kStpln6X3uMahEMtehNaC2pyAyMzmQ6tHPrp5wOrqqemytpset+bMJL3pooA4O7/Oec7FeeaNnaa
dwZsPetLRE9tizmjkO7AMsU5PDPkDvSdWqap9yi0bu+mXn6u/JKMkGuLVaVzXvtfcfL/h2lChaaN
lvffi5MHWh3Vr/9Xm/zbr/kvponxFyKjR6YEp8/f3OH/pU3aM54ESdDx8DP9yKD/4PKaf7kImh4i
pNAtT/cQDP/B5fX+8m0okzpmYwL5SJr/E23SxIz+r/l+ZzbIz39FZ3a9m/8C5m0DUVetwWnMKYXa
G43+EhJuPIacQtYNdtO1FAkMReqD+OUmd0TUvUKFpeCdWjDcEjDekujuKfLGpk4So6VxcjPhi2dO
VFsr6mypX4ndbm/EJ3bwPtGjhByYSLDR5GKlsLNvuiLMd0aQ9CvqH/I1zC+srkWPrcNuB7SqUrxN
XQD/2xDGMobBsLQi7p2V78yCfHjTcsN6nmxiXXoVsSEc7IC2icw+ZHYtDtGKqGS/HLG1fOCk3Ikq
mZ869bA0FdNYoGTeQx5C3yUayQbeozlDRVW/kr0RnEerro4sAuBAsp3bMa0Q+ajv2Qp8xzPd0s0c
/QtFa0mnqbZ02d8vcT+Ze60YzW07Tuxa/W5labZzzeLOuVakIdkkgjOeR/qyps3OdZuNgMN4G7xi
uOmT/+SFYbLR3OSWtuTxQizomHqGJ51B6gPbNAfp5ix0UW1zPfz+sVwxrmRQbdHrO+S1CRmX2bqe
Q4PTpgxWKdBfOZOnhJ5mW32q6mMGvYFCG5VQzWDg0k85mK0hoqT8s6fyWnA82oSSUnEntIqjK0ZK
JduI7gcAT8eWs4EIB3uGNGQbJKFpHbcY9C2spYewCgxWX1yzcOjHL8uTL6AEqTfqrR0GIDRYob6r
1G3vqakehUiv1CpwRs+qmjaDyeO0DDFtnJmszhQUBzvOq2VBsItW4UWIF/NuD+zdXXYve4uNuh6k
SFq9eNDUuFPMtXZ63QIULlkZnPoPk5LgFHIx0V4yMMStOc5iUZk2FpvIE9dXdfJz8IuRjVe7rvHh
9G1PaXxk60u70OMn+qmbWygrIlp8Z+rXzBjurTHPXEuj2ZsDTBUjDdJVzvu4x0kysBVHkB30l2wk
eklyAsqkzN8cVTursYJy16TY0EUTwpfJKaT++Q88+H/5Mftdz3QfS8JaZNyc9ySI7bXllncQuOWT
EjTSoEsaqcle0ndD7gM6xDNisguorV8Q8+WWEfrK9lVx4V6nFRTABTIa12P1HTaTt0J8jSl7S8ad
20cX3U6yzVABKc7yaa1o9mafEMIdyCrI9lxKUKFnscDJ6pWCs7Xy2jA4UvOygMUq9kppz2M+aAt3
svxVr9mkHmuJm776TfNzt3MFtjaskviCMTSgQ4EnoyskAxGH1iIA0eRJ665rEApLs41DrFdoIdM4
nBMGzX1DH+5g1UwBuQoPRQ8OuA8s5uArTBE3F7zwyZL2SwE/6eJwcl3znHKXfcTtyLOnBzirvfMu
dY8lgd+FdJBfLUcc6kSCsZvim6Uac83kwmH4pAtmLWQ22NPgz9PZP7W06VXKX1spEGs2MgtocNVm
7Ax3W40T0zA1HXhCXzBUEXSoPY4rBlXCCQ8WD4v13i++K8fpGUv2asnUZFhYbGEinvcbZlo01mia
t6xUQbAyTFZqbLuNHqlvoxG/4qr8Y5SnCNbNBlAscbOwhNtmKJTegk7KUjD3B7O75q5eyrg/ey3W
e6z9r3qAXh0OgAx0+U1tB4nxcfxQXG46e4wxY/Ld6N6n6drHqok2YT8cibrQ/iCLJwUQdp0re1Un
DTuhAg8ikLRvOwx3kZqivTWkv2ObguuxUOlaVtAOCLHQaWhW66j/xFVCt9KIzA84955zsk26lP5o
0CjLtHir3QamM4FtDuquu2DLg4/LbV5tMrIAi5mNToX+bPnhqR61V8dRFyjd2TbL2Eu6JOUZzuMK
Y5BtDeQHXuVk3IKUIDJtcbPH0V7NG3VYtCZHTMOcy5FkC1NZncgxzm5887PTqL0beBhHd54xtyFg
7hrVDbBE5zXJQawwzh3KYalnExmf/BYksaJn+A8lloBBLXdbDm9eElyRDZhbFuqUxxr2XG0828lz
LOqQgVzGMXVeDhrD+SpE7689KV/N1tpXjrjrWsNkDgD60ijQWisvRlnn03VpeynxeKZopK7g3DPV
b+wkn/rUAQAL3xXBB8hlEj+AnX5VjOl33Dp0g9Urr5y+GJmEa74WSfEuVRausXSeA4uaUSk/yry8
2r+lETNltYWGAgLgo0YcW0+T+T0RkFjWZgnUCCcpwhZz1JgWi/n9qT3GEVy6hLHbwvioo/AIFiLD
IzyWcDi179BkTly5Vr5QTcpO6ehS9O477cv0pah5XrQWOJb4OdCSO1V3n85F6mhNeP/IgBgPhjHe
hhgaZ9E4Hy6liZHpPfuTdq6N+KnJ6q+xzq95gXk4xxiyLAGywHj1zUuFbZDCyBVQQvFUD9AWrSgu
Nm0Q1p/nn1fZjgEupPZaibp+GP2STX8VNA8q0J7NdOQ+8NGBdXHoXLCzge3I4+gEJ9kxFGl5uM90
WgvMgFQBPa0zuTabGbbhTLPVZ64tPv1k1UlYt/1MvbXA3/KEqi7uCBFXd5nbcC/NWEnSwNkwHJOS
EchEinUj8jI99hrB0ILg08scW9pNOnzdlKH3C04SOSsDe8X2ZUeWqH3jGLLQ2V1+FHHjQKMS9T7p
eY97Z2R+x88dp4SkCT7hoAo/QsVz2pXEG79qNY3wNu2JW85tTxYdYbfONpY8CMQu5TnNliUJ7xon
S0pX5MJs9GxPq1a1Curc3rfJADUxZyatVz0Ckz8t8aMYsynFOAlMMDszTC9aGQtWaFoI4zx8M4IW
yk84NHu2jyPNcXq5GzDNo5U6/bM0yNcavWoe3aqbVsQIyT6PYPNdMBGPmoY6zESATjd4EQdf1L8M
UXSHfOY2JzPB2RpP2kx0tme2sz9TnsfOeixn7nM5E6C9qW3uqKzHyhwD7OhixCzaMYTKpl+MJ+I7
3n4iRL33Xbl9edFZezctaBLyBszrPWWejYJKijbrGpgfbXh1QRIrmNUN8Go7WJUzy3rYmYCt8WQN
TwNZDH1mXiN+kOan8GA5RbV4MGXiLZq69L4gVywNqmb/FD5ljgyR3QIvUEpEvzNFDHzFqrdeQuRd
rze13rJARgFE9iYc9jzmpzVGa5Zy09lUZmY8yq7b9lRftunQXsCPJy927l3Ip/e3VGEt4nliMu43
8mudah/xmMgttAxtkzQImHlE2QJHFPru6/Qb3/wfWy/SveypwkslJXWVPVkUPmTpVlIqiVPYeGqG
AJzmWYGXe0sxvCwcnkl2x+2sSZzeuOjGQ+JomxRl/RJyO257q/KpEQsRW3XnSbQEQ+aBaqB10R3n
LV1ImRYt+5SkKMsnLAU6Jktdh96DKsCwmWpgfNYksZ4jKyUWiLXt4GPg2ARByB3eE/eP87uWt/3a
6pNkr1svJCOtS+4m1dprB7SrxvmyrQTSWJADPiy92Q+fe9eaLrJlZpGqsZIpPEDo6hzVn2pMhyuR
6/ZS0ZuIIhG8DIU3ElwoQnRJu9pqRfRWx/Oyk1b6JkuYPFU+3dBToZWbtJiGEwydpTa7GP18Bxy2
uU9xcopkQdsaIcGTTLjLqWRNNK+jD7ov31RxCrKwOvQ0ixxQ0sdtWoZ42GrJbGAaj7pfjvhuCv7F
kiYjmknGqzuFHxAqx30TVxV4jQKwPWeTk+tic2iG4SEshuKgSN3vJlunGmLc4jdx1pJ6hYdk7Kgr
VVcOoxOcbrDATe/vc03ll6yLziHzzWLS7aM/tV9xaOxTOuQ2U9v7ULA8/05+7MMLAc3+fNdEhn+i
KwyIUYyfxHafeiBCDE44qkTsTaZp4iZL43dyAUxQq7paG11VLPHTqG2oEg/Ki4WRxUd6s51jNG+I
I+W+D/WUXU2H7rmguoeA9adInDOXnBWRQmPHCMUiboM/NqWrpMpVvMe5UG4KmvbWAam+faVbh3YQ
xt6ySCljPNaOOoidpeFa3bYhwPKo3BfVlR9OLfqNPZSXmA8/trvxFTsSA7EGMtL84o7m37/6+Zbd
Nm7dny8HquGkk3h7q0kDcjr5q5u1zTaVfncdBzhgcJlrRJtWe5FYMBZ0QbhHL/o1Vrq48eCABlD1
F+SLeyfinMJ7ETJ5jLWnCuD1OfbLr5/v8rGl93J2woRoq1HA/JehrLMq8M4MzuS/An/HueUiuivX
1Thysfe1O79lO2NRdFDV3HPM8JZaEnXnNjJjFqvAeRyKX2VRNJgvh+bEVpvNE20FqwKbz9EL2fOZ
pjHsainyW0HT9Td2UnUN7LS4NflcwqIPz1aduAdhMe5jjntLXZRMO4jFqZua/CUdvFdh4kshiPXk
uak6qaEHUxXlRC+iLOUc2VNQ6BDoVliaiNs5chv74y0z/WAjh2q6VKGfHMisn3XNtU/j/AKXpDrB
AM6Mqb5SLhlPqXf9eeHcMG4L3xlPAaaxDXfRHAiw/Ze2srqlbobbCnMVeh55JsIb1sLUcyYGY2/c
B/xCnTO1Z8v1HoQTly+YNTd1HvmrwRvMWzjzhkjdX3RDc+8uyI4ly5w8hqZjL2JHmkunsnFI9Wxq
dYo2Dx0M+BPLXHMylCJR57RqFQPsOtQCpmYUdX8GinQ2DpEfTJwgDDc9QvvbEJKXzACT038UfjIV
urQh4ayFTkqEiMtiNLKr8DrjPtXxg5Yrsm/SemtbT83mAYrQRGzvSk07uTNIarABiE3BZ1a58q2y
ooDLlmI62YpnZyq+prD1T0JO4tE2QalOQbSvKvmnhBG68VDQQPxuPeAdvH9etZY90hwMzHCbAZs/
Z/KqtIiEHGGTK00UbWc6j3EyE3RK5hkTI9JrI+giZYR8qwWt81pT/8mVxfUZz/VphVGvyz5q0FeC
PywEKb5aWxwNpLAk15OvPmWVspdmWpavkd3ZxL+0FD5LZC5rV2MutdQcKzhaQfha2YJ7nUQsu6j8
aUpb/do2PBahaR1UoP/B1GHQWVQ8BrmdbjHO9YeSpNlVo5R7X6fhG0Bc7WzS6rkwjdkBY9puRAO3
yFfM7NVOQ4hdl3pTvmOeeAgnxA0lKKIJ3To4mR5JbBq31ccYY2Iu+hmM2OjuDIsdNxxgWuxocXWI
Qzff4VPJ1mPdu6R4bXI8DKq3QjUeDY18OoLj67FOpfcS5iNxeP3TjdS6G8f6LPzBXVlSI/8qsho4
3hukPrLSUZIfWt8fdqnLbZQx3rYxMRyKhL73YnBNNgxhvOkD4u0M/pqjwtZ/tJccwndJoNQlq3Wa
p6foVXVMyvQBQzOJQQGR55LZyTIFSnpXPMYbcpO7JO8yfCu8jG1V4U80it1UOB/gEjllTJTOW5Dn
znoX0ybSiiXAGfTWFChe2bD1pd+6yOOX3E+3VaUwsWjI+ZX3UGBnxOzxmcM8w/kkf0cJoe3SPtSG
B2cWjUDyFjy5LQXCfT0Ux59vdbq0qKhfOhPEJPbTmdlUt1xX17B1nF1T+tGhwdHecknuAy+ktWDw
p3tchsMmi3HgZbY9PrgdJw5cjdrB1dPpoSN+eqnNuTjJBmJgtPjRZERdj8M4zM/V5xgE8RPC+752
6D0KGjmuhlmZbjX/I8V9RViNZEVj93j/5bCs8UIuMyDIh5+XMMwzMuRYJrVYOFc5Av7J2pI6RxSs
JXJSvWOZH045fNAyDoyLNlYgOn++jEaszeR9Dcqc2S4ls8HU6NLHprc/6VyNaJTcS08P5Vof2U8l
3ARbhxi4WLgKnKk/a/QV57h1XpnGKgOusJFS8y7mSKkw3rAJbM2FPggbYIW+z8jz7TVNJgDEeCmG
tRGI+GiWyR+sNHBC6UF68kz6X7BaditTpW+0CLOvZHnYTxr9ixyStY2RUvYpvUgji1q9e73H+ID8
re6uMk3gxqh87DG2yHArGNWzwI61EvCG7+HkfZcNfY5D7zZLmtmuhgzCvZeCV6bG0SYnCw3ec+R4
GWgFPktynEbRkJOXJ5mP/dko6alhFenWU0/8fMGHxPtoVRS/iAgNJ1DaGVDIfKQrTj8/alw2uLZC
4k6KIxHl4ki9IXiBn+//9uXPT3++b8Z+WNRU3e+DDkd7Dgj3zA6zvjdaHi9G1jDMqgWaNMXOFyup
ikuXTk91mqX7nx/9vHCdZkwc228CcxwFdHmmsC++mmEdX/GROatK4lLomp47dH4ZM5tgacMQnV0v
BZiow15/LIyi2FJV4D/XyNjMGbGWmdSFcSLq3EW76WDVrdqU7TNY/vhJa3g6+DUlJZjwvGPUICJG
I6UOTaixfovqEcf+wOivmtY/35Zq9Fj+CEDP//HnR+MIzFbXrQapksIFrplqbc7wRH/GKDozUNGa
0YopE4OvlnFPOWMXBfzF6QfEOCMZwxnOGEJpLGdcIzsUwI0zwnGYYY60Jbh0iRFWaGbUIwYvY9vM
+McYDiRbJpBhMxqSWIx8rGZcpDWDI9kpbqYZJZk11tJlTXgLrBNHARpoEsxw3oyj7NiwoOlmHzhT
y9vPS9lQQpHTdsCdPNYwTb3fVgnWUpWG9lDNqEsD5qWc4Zf9jMF0ZyAmlIhHMSMy5QzLJE7FoHQG
aLozStOEqVnNcM0ByiYxX3PvK3LvLQTOcUZxyhnKCR7OJwDudZuuFruqTgBQ5msfBCtbSHfH3BiX
KM2g2uBw+QL93GHNoew2vhU8I05WlrO2s1+cMLZTIzU8EEP47mpAogKiqO3gran98NYauPvdKdHw
k4GU8KvyLhVGzAlsSjqVHEGC2N+hXIYjY9gWUIcnzV/aEO0EfNPGNTCsQDx1IZ9qY3loKmGDDst2
yTjfhPZ5jF2iI0BTjS5bVEF31X5wqkN3aoYqWIyQVht2+4MDPM/aCqGl6/mXtTOaFUhDAAfZuXhQ
W02vOYZD/ehPDQGPYOdihgsxBGWcAUYvflO2xTHa9Pc1VyFUWDHjYQceSIewL7bsPlJIu6ohAiLZ
8VpHGXPMHUXlLpF6D8GMngVDgyugjVla4dKiX1h8Qk131hLjmtSt9RCyw6KKGlpFBti2a0Dckomw
Fk6QqbWdTRardsk1BaaYn4XN3kpM5PeG8Jlo7FPpZMMTi9qZsWT57BXpMJub1xZn4aU/k28MF+s8
qOu9Y6bJKZipvT9fMQgX+6Qa1+6M7rXnF893FhWM33GG/XpMUBdw7uh/xIUGDtgYZzCwyd0zo4Kj
8kPN6OB0hghDTn2rZqywNJpPNYOG+xk5LEu5pcCZIqMZRxzNYOJuRhSXj63NQUWb0cVBCMS4nXHG
KdNpo/XW+JmQOAAeawPoYw0GMsg8qNtYdhPoyPaMSdZnYLIFOVnDY9sbGt04M1Q5g64MOG1kkAQz
IpzRy9UMYU6enRnJnCk4rjOkuavBNVtwm1ON6ScYZwXPOZ/BzgGE53pGPYM2fNBZWHB7Yehxu99w
rx4rcNsn8lT6jIue+ESW7YyQNmBJOzNUepTlUwdlOp1p02kAQ2MGUAMDPVoQqWNuXW9GVJsSWDUm
mxjanvGZJ09hBc5alICtLTZyjmM8DgPwH8jXePjILcHCtrAjY4F+Q15YBm5sL5ir7HGf6geDfIQz
A7W7Ga2twRuMYG3XgQ49Zuu1kkwFftiYa1Vv4rep5NbWTYYalhjJXVL95TQEqlgYHgyLbKWbHiLX
waYUNiuNOegiGz3BOF4dR7vsj5jtXxvN/y2BgBIpmcpV3kW4QLTHHrOthe1xzcCbckiY4xFTuNig
wDuHFY47YplCJ8cR+cI07xxl/RPLCPjyAeSwB9Fcg2zeQjiPbQCcUB1/MfQ64RTqjtx2mO0c2BAO
jpLOuxjoaAdDlBiCNkZCbrH2++I0T2ksh+iPhGRdDn+8+DnrGXLPTmTdqE8MHEbRTUuzybeWEpAN
xhZXQ+o+5v2XPta/OALfQ2VCVBo0EugMbkpcOPhczqYGKQLT/dESFpB4aPEl+Y28+NPYqGdQR/6E
oxy2Dve6NSBYxhGtfe74zIWyr43kkwUEJL1Z7UhVYN7D7+iPOnCZ+CMdHcrrkDWGmj+PA9mKmfoD
aEbBEcAlpsSuEFEw3fq6357SxNqrKsMqTxcSZxOx1EqMqhTq0aLpT9bCDbELZlnfH4qJMmrDZEae
NvRXDv59Aou51cT4K7NFe7K1Wx90L5bXfiLBOPc4eAwTv1qkyTwhnMS4qWw++SZIy5WafJ0jWH3i
hIcBqLToDVJDyPYaucCXMCxM7ESVcEBDcVgD00l+ytGeBIGIay/zm10iAGIzqbfYSnHseLU6z6Lz
j96spWUFzkjdrc6KVy4fB7jMXclTEemCyhBbCm051FAUEoOiLnMEGZdnaHMeoWLGpSEHg4Xj6To1
eWhlzXDzsXltk2Q45pqZkZNIIV7W0PEzN98XQos3fOrpmiXRxKooh41tVeXa73Ts5n3srRI1+Ge/
6zvGIxGeuqy92VHlHB28VxSKdOciQlMEepqYYUCcbkgoO3JNNpTxiyctuOGQ0fQtCb5gWdDPXo9T
sQm6ifBLBkOgMvoztdts9vT+3nnjZxPRVoqD/Jla8EufU/zBeplug4zotK9bv5Nq4vpwggNR7fbN
xly5Lh1LngbX9ratr//m9NOsav7o90K4Oz0yvN9mo96QxYtbL8XZaAZnZxmoRDl25XT0kq0qRMmc
Ra4bPWm53hAX7aDQyL5FLjAHA0KC3sOPg+4VRNM8a3C+UiyRSyBKzGb8J91R5W9V4nPlw/VuxBFe
LObACu1/KmN/LwPYPlPxWk9vCslqEQaSLoCkGNdebNdsL6wFqilnRxMPg28yFo3xay4no25v2XXu
IaCZ2PotKltDjvXPDMv7DcWzaxgmNaFhHHVBR3AZrPCyMGsbApRr4Qcs91L5xz49Y3Ss32qqrQ5a
5wG6iizcr2LalG23C4yiWtcxRjh9Anvnof852ngXg4TYFLtbfXA/tHzsrtjGUMytAP+bRxJHJlOP
M4GFpZvRYarVf9vvYTTsFRSmk7J4TmlxFTy1u0GYGFq4Bpe+ItPR6Ty4cXyxXJX41kC0b8FWxfCk
6y82CiiPWj2tpUeqwSMJTjmrhkRXGuG+xFXmO+5+ZH64HJv4Hte00ucF0cYhns8apFxsYLvOhGXa
0rDONi69AMacrrQiFPXAfPdRgFYK8NAC9Oyxr7wWkk5jLn/+r8C0BaA6D52vG52TvnEz/GcEPDvX
D44kW/dtzkiZvSl4GQ9MezNWe3Oi+yqRmtjYDidWjzoxFbrZqsks3gJu2zXHRcpqDVCJvUewJgM/
MujDN922LBeRRPqZY0aNSxBL2Z8uyOgqxDRqKqva1F73S+81dk8DHwxXTLmGQjMsDbKYS1jPKwhT
GCpNE8khcS5kwg4qyuWKuqE7cZw3Yawd8zMgSr60YdstR+tadcDNQuMhRXIM+k9UlV2NRIQ7H//J
bA/OlDq4XQa2I+0GuJLhAe2E7oLsPexJJ9QiR/uFAaRnv0cTikF9cqyUJB/YrD337A4RH3gIfXHw
h+VY/8bXyeaUXJ4f2lfN1omtX0IvxgGTsaaHhvGFQpEtGP12aueH+jPghm3s5t/EH0/EMB/9vvlT
Id/gRYJqRDPU2nCLGtsrvzHq6RoE+KZp/IuwYm/hLqKsfXCF99wZJgPGyXphdeXt7FY8n17k/Lcx
K2IspYyfSvRDk1z0qsibW2wke6uNvtV4ktiKQr3cBmXxhYVwR/OwvTAia1vL7oOIIEbP3HkqcaXi
LOaOcvt9Vqlqm7n2fUxSyokUwi6BDeEz0DYoi6pFvY5KUu2sKWnfs2Vn2ZE2ZLzgzUI7W3SFAgxt
wZ+xOSq0IQ1BVZPBb2fPPwqaJ8qWVpGct3iUz0mc3k1neMYdL4kxVfc6sOGI/s4cM1i3JhkjV8ua
nTDmw3+IeWbI2c6R9sHoDk7GsOsdCc+nmENPo08PQdAGZGcJn9qMdQGWLTMoF+sua4elZvTf3hCW
m3ycZ8MVmQl2Rk7Qi3upUnHPiTxnHEQ48EgCd0VfPUbKqx49MFp5QH6EpK7am6FuPgd9g87SJrOo
NG0kQ7eHVBYTyQRPLJ3WJXjLRrcuaD4vQ2bQTVltyWOs6a+eGNS5xhPMAptWkeQIJvFrLDAjZUqn
B7HoTKjMmXlk0e223Fl/xrEwnkSvMTh2I6jmoX/o+IsAYePgTvhvZmwORz0al9ipFGOo/q5lDuw3
sCAnQxbAntzqK0b9ndxzAmBM9lZ2IGJEWkh8B2FL9D4c+oUcMMP/nFg8mZHckrJbi4x4ZmqQZhHx
sGHyBoboXpnwAdN09JdoMh2x5YWA5rEx1rY02FIgLBEaUfRx9Jyo9bLdMkNIF0ggm5D80naKkbXx
75H40zn/qPbUpC1j2UJGF5nna73NXtPYXFHWwZyuLN11KMM9TpV0l5G/dHrhrbJewnGWBM/siFxz
qx0TZzrYRFwzJ9k4ufdOztfUQRwxxTFXlVYfiZfbFWQNI3cuUe/RaUFV8iGU2bq3tIfEKnAltLQG
ad4zKxoH2t9446+8E/u4LYkK1P3F1erroEG3HuQ8Jw85zzJXxW1p7QgA28sEOx3Wd3vaeRUgDhfi
GMP+SJ7DOnUuLK5kHqruMjXVPu5fdbUs6i77sApmt+AJMHPdUWVf0F9aGp1RTWJ1N73xNWe5BOZm
t8cYAAAYV2PDuaB8scPvliHt37qZ/hcZ9DSW3//5H5+/edauItWQx2j+uTUQPgMm1f/elIv74rP8
VP/+S/7BCwLL7KJk2f+w5FJ59XdPri/+Yt0iIiCELkyfP+n/8oLcv/DvCoAQfwcG/ZMnV/xlY7Ej
dEtrFxKN+B/BnK1/deSyWfY94TJhcfAS/1vjFuZFohhYpLYl/TJNoG2GCW6WoW6hyjgSF8DMWgeL
zuB8en3z7dXYcTnUlks3l/pjTHQXlWXajABsthiO26WhHq02ZURPOGINIrXshnYzBWjaOlOMhWQi
vXArBtiRjQaYYcHM2JdulZmp58r+mJvKmOtYyd4uWovWncbd+xYSY9JWhxxfzvmfPq2/k7D+ufGQ
Hc6/vwWeYZi6oXu+rVumBb/7n2vujHSCzJrCttQDDT6ChUrrP5OuK+rhZuL0D4l7F4+z/Ivfd1e7
sDJJBQXQ9ESSXhCmDuE4HAgBbRqdvENTnoG/7ywvXcRT81hb5RomTK/MI7/01JjGJcRSAWV2gcXx
owit52toqM9EVMDnwPDgrSX7f8Z5D3rtZNbTwuHM896XtGOwA8KNSS253MQ5sy8cypwotmgj26YL
oLcxDwlOeWWcDcBqA6dlwPHQOjelq21I0TBIJeHhPltJxpqL9cvoniYTrmrNcCBFrhyRCwD3cgSf
Vqi717TLt4llrRNO2n3y7cfvsfeejc/gctwAz9UxDfZ2uZPDuhqWwyMDlvgXQLkMRyARIzUSkLqm
N6JeC56Pkf5U2396aA0AUDglbKWerEN1r7XrIF40f2v429r/0rXHoIbc4h2t7hCDa1DhruAEjc+A
jYqDiWPl2lvIAwsqsxZQWTeW16zmp+i4I3XH9G865gPItkl7xRG+10W80ilpLTEvGApRtd9h/bk7
egXRmaWCfG7gFE+dbZ2NMduWRC58QbTG3UVju+7jCFRv6+2iLt7itroD1D+YkzomESbhyH0SjPU6
WhqnkiFCCn+J2WjZHVVItY/7ITUNT2zOTvuNbOKZdp6tH7d3mYkVbqa1chEiW7IV+gD7b9hx6+9q
sMs8GXABcEZkjLihaY9CPtYWg8h28eYXdEztUzEwhPsYuJ0mzA2aeRsmn3Y0vJSSo9lLYpIY9LGm
0LriwiXwov5NjrASpmsahxAPMSrfiN2/SAaPMowEtJH+D7rOgSfTVyQ79B6BeOUDb6UGdA0fWluI
AhaBTnwZZdLP2uM4crlgantR8hU3z8KyMVw/2+V16FCwN+YzCRhLfGYEczGaQV/43Y4FV4e78WVB
dMteozQtC+OtpTdsah87C+YEW+2R6uN6nYmnhkjX8DzPCOSHcm5d89RZK++FZsCNajZ2Rr8LNJdZ
i1vzm7EH0oieNuHFNI8SyWeqqdWA9+Fj73GPFUMUjqsk+9voAP2C/NIqD96d94LCQeuWGu82kGzA
gB8dg8Ji26tNg5WXSqalreqdqApaWexx/rsEMOgbLNGRhiGQ/pWC+4NymFWZ+PzmGSIK2+NZi4Jq
6zTqpkXmtuxf9CSYGUNL79ukt2dI9F1ij5vYRNO11WYM/HXcME21ZsSuTeNDxD+Riji2PyHiFW/D
aCLHiGadKIszN/9XtJ4jubomVoSa9nnHbUBGKOkEkgZkNJ15Ipd/MndPx/ei4hnKg04Y9jJ2QLgq
2h0rbC1+u9dSfe12ZAs5tCV1fHRJ4o3GOe0m/IHlxcuNG4Xr+8psF3Q0YuoxUXb1DWLKoxyK7ZiJ
rW9Uqz4Ltyl4ofnWllq+0mJ8KNTXTP3JEMithOUxTyX7VLtm4R26K7WlZXEowl01N11vJzZBCrvz
opYn0LcyPCD60NMd+lQGgbYfX8zkV2QYB4dpb14zywnT2Xq96oRY2o08D3gKoY4BP4BhMGZwlktu
uuOQerzZdfySuchXygiC99zOtpFRwN3tmfv9H/bOZDluIN3Or+LwHh1ITAksvKkqoOaBxUEUNwhR
EjHPQGJ4rfsIfjF/xb7uviuHvfeGIUoURZGFHM5/zncsYsL5NMEtg/sXsMzko236RlM8t1nsPBWJ
PpAyA19REJn1CgZbJBdSN8THn5sxSa2cGZMCl8oN4xPtI78l9D09e9O4b9IqPaUxA+9aWeEealyy
0d3iYOoY+OpsdlbYCPZTssi9Vrokd1N8GniwNkr3kleGYnhLpben3AGRRoea4zZT0AFi2baVRwqg
7Vx8xupnbVIyWmpXj6h1YM3E+hIXOnBj423z2ve+7/O9JzCdtHnbvesOroe5kbhfitJ4yxnDf39Y
7Sp5mLXUXX+/G03Q14qka46qh5OBiZUNZj6mRtz/QM0wTkXFFV+m45vJGOapmoC65kbu7SfDUu9W
QwClG51XsnjLuRotbJ6ZPr6P3kTzI4QabnvyMuliujNuC+aYZtFlUFMA7R6HmYr+842ZKjeYivT8
/ftUjQNc0CPwPySzDbklRhNwc5m2+lzvIU3VB1rQZ55OqlTtf32m1ua6bBh8x7rsI9Rn3Xe1UGxC
FypiO5ATdqLsV2U8rG2Pf/j7L36/+f69f7/7/af//r3ZcbdFxAPeW1VFwWtCL69dcESKtFBbcPS7
5SGys4oRaxE9GsYyroSyRT0puJJsvv8oefz59xv0Tr6S71+WvcnHV50zrqdhgI7mmuUh1HJtayQm
oOty2ww6DrXep97Oryxzn7ZP9DHiCQAF7KCkOg7X8HjVkzaxjImTFnUOlHGSGvBVnfoOIIkq6i+j
AUUXpskj/DKQPyjhZVnVuNdRTTXj56BzJiJKzClx0AQdG5xAuJq5A5kjYxvGH6lBpUdvcRPMAwOI
ot1YtO3NL1Vj7h+5JRs/89LWLJwefVHLoeowS5Xx1lQsGOR7UeS3VUfXn9Xv4A5u+WZi3eAs0G0f
yxVKp98QOi+EQjxl5JZkZ6Ot/M465m58wmIQICf7VeqwCHYB3t6t1NJtp8gXcRsu0wWD17iDtEB4
XflV7HCzyoJ8Rq/NoEyV9lZYJFtSNHMCpnUN/47JZ7aPauejtmlIHZPAY45bY9bF235eFo18EBmI
WINJ7dxqK4VIaF3xF5MrRVLQ5+vsDQzWG/gwJfEp85nGuV9NcRNt+yMf2KfC5S2Sy6edv9JQsqUG
7iQ70F7otYUhrrHWIz3Xt8QZ9hHgpibfop99//DAjjGuqREvaOxItdNIagQG4ao1gHVKGRjzi5ry
oCC8z1SZwSJljSRPZqoisDnAVMDkQ09kqLJd6y4Hnv1rxFnFi7N3D7YAQtFOlB12b/IYNsA9dmRc
L2MR5H8zHGaSZxYUCOZKtQXkBNrKPMmWSzytZzpwM7d/tEHsE2qjJQsaLdj+/OhVM90ACyjyiM0r
FSSAt81LykeAivVeQjz7tABJRhH0DeMnyvsqtZfAGJ2NhW2ycsUK7jnTQ7UdGKtF80GDwWFjGZtn
d+PqxF+GgxHFFDKqrSxoiOjNg41ttX0fhXtriKkofsKRXm0fLRm5CW13TJ8FX+AIiCLv4fhWBU/Z
1piSgPHUUc7uSWh5IGNYbDVLA62/+AsIyfIlTPhc3DedE4aoUt8bSl9a9Hi0wi+KBBQfkJ/HadUd
A+EChaf5oHI0uKqoORIxcrgtLnJTSpGyx/rA+Rt5ecPQ1k+IJoWLFcAP3Iya2oiw3HgReCTFyxrl
Omy3LT4ouYx89whpZxt+pFud84vX6FvNmE/e1HDW1O+NkRzbhi6VJKfdjqU98bYVh3tOqHvrg9H4
zlnobaCxomGhlLZ41YXYOyCzQ3pJBhAJrNNIzvphmabAMZ7ADB/GevJ7dMZm+PBI1dA9u5mdOPBC
wLB6/MyN4l2v+mtdxQh3uOXqq8O1UFktT3v1WpEaKUgg6FZ1jhRfsjK2cnyummQ3UO3pkBYsNG3b
Kt2PEjgFVsURXgRzf9WJfseJjT2LqCXlOOqhMEVPms4y1dn74rHHxvq2opTMbo01IAhsbZSCmtG9
6uuT3f/QFuuUjhdumcGES8laAD5GvNZMm4OPexBDeljUzKHHWXMD3bHZb+cUmb8cXxpr2ZZLfVDV
mzOVe5Uud0ojf+dOu/eGhIaY5sZPSMmCUIiNzmruazskLDht+Wke41Y+tbEfbsdM3GJc8kY28WNt
tzBvCaE41J1EvhIp5Sglf/nzcc43jHqHtWdjMLgMM2Yiy1roSdCw/kaeBkWLFaaGZJhYPhTQLbRY
u0CGq0u/dbt9zhKY4iIl8E8j2q/Gg1K55JiOwj3NfmDbeP5xXPWszXPOVCToB4b7OebE3DpQOBw2
v5DofjaEWathJuNCnys0KtAXRNfWbC/+RJ7TmY+uNrIidlvZ6qtlwoGZkyOafBohuk5uxjENWjkT
pDOv2A3jxf47js9Wmd64ra6srrzPsb2HRjk55raDrYVdAcD9/mGXXiiklvqn3jrEUqa9R7tHZaLI
6aZv9/a2qTJfd7sNHnfWJoLo0TUrB4oixr0hHxnI4W5LRrvGibpanzyZYfmwHU4Gzv4lCNuRM3HQ
WmoHEW4bFbyAl/JKP/ZHGwYppX381Ne5U3PdFsE0ghULUa81zNN6sS1pljErCnvDHmv+9Cgo5ara
5DQtxqde1w+GZZ4mQGwWppjGrX4oFb9mk/kcWxxW4ObuYLIZ6WXm4GGF+YpB4w6KApii4slqrHtm
LVcHPEHl3aVpXAEwwX27ROHBZVKDj6X/0CM00hqvCHnLNV/xlF3pK/GYLT2lXEPRj9v0JTSOVb51
9e6sJ06QOclJT6pXas/vnagxW2ERyJcjC/I+oSzG6slcCPlHyeinNbGx6ukhbh9q7qPdsj9OzXB4
aA00J6+pNd1Jhy8mZthoyzvxiOPUPdesHJpfMg2qK20tSCkoYgDUY+26Z0vr9pVDx7iGpLn0e3vM
aZ3r0TXG/RBLLNPxi9P9FIDKNDXvjR6/gz6jgPRB0mXgF3o/tNXBrnucg0RwuVvG3XoOk2sfl2+z
oS4upUAaMZ/GcJnFLoepwIekdsX0szK9E/2dOy3Md7YR7YSeB7F0/CzPdw2HTWm+5S/MVza1nW1c
A9LO4+gC1yeKqld6bK/TmB5rOzlTTLoqXHtLWfBOIUOlwr1gJL20y3QRXHKSIvGVveMwuVEx22eO
QlIaO2SaC/Oqu5rFvo0xE0Bdrfv4gJdyJ++gq6wyo8NCxqvGpN2hDvGCRYdS58BG6qylN6HGBMB0
keu59gK8lACF2NVLv2PyRqNRuRrD8EUT7pvhmZQiyzsD4GvSZI9h0SYfnJUCL5Zq/VNReOdHvGkx
+0NVOxsNtIMLTCTXxA2w7DFq9SC0l1tuUEws50skytc5XJ4ot8APtsq1/iZT6yUk5JjbnOFyc2+N
3IIAiCUIVW4XwKDZj5B6h3E+Jy4dZIa9X9qTq5wDQKqtqMROB0zmEUVzw9+UDGOQRA2IuqtwNmoa
t2CKj3kJclhOBEa5G+B+tJQN3gunbTX/MJdwl9Gfy6ztZ53aP9p4fir08LUT1b1zOXs9VspEPxfc
GedKp25tevM41ZHHwxKabZyxOXph95Oo9y3CLiOgbXPVNyrY3031pPfi6MZfeTn+SubsstTDrSur
baI4V8CjFkZKNcJOH4mZRgPorPh5kO1TU1mHLEpZCKyDaOQdxjufpX3rZXUxBstfyOY9XLuWsxsJ
9Qxp9ITkuskoS24pRusS8dSm3TpEw0+r+eRiXYP2dI/K+KOM5cHhqP94ietp9AGqYI/FzxejvA80
K09Ap1RPcp1qJW885nl+c6Vz7LgUTtOrztY4lE1Q8hlQCX8vZXSoG7QII2QYTf8WnEIeL6/BjCTD
ALAmmEtjb0+f+fBWG3LvWtF9tLvdEMqjwpQ+Jlg9+MlbBJoQvCHraObGkz9bEg/9XJ9yC03Agks5
53tX7yusqjRYxEw9mdNm5jN1o1SFpCscJ9davuSufZRDcq5cY9+ZNE9BFlG2POlWeAg9bRfOQJUB
sJLxJcyw0cVWgYotheN7zbSVv+HRBPNo+r104DSnfpst1yHSbymPMVN3XuivGpJbFM+olHDmKqrf
nW5vdcjKujxGJVh6NyQqZcAVnoMIXpsjDzi4tw9WufdDWMsxnJqtzgnecPMDxWEHzagvrUdqk4ss
d7x1Si9L66RHb54uOAgrL90mNIxa0D+jZDmaZvum8byR8t9QCcdzxRFQMzjn9Jix8pPwxCE7YQ8N
JP1CaDhlvjbZQhM7EGPoz33DUxPvuftqUtxkP66bZGBbGc4gLK9Fxku4I04aRfvKNP+osofG2d8z
ZIoukyszxC+R6LfO06/SNF/zXLBOj38BS7DAejgK8x3TR3t6yyFT58VytUBkDYlChwtrak4b0iI4
Khm1a4v7KqW8R311E6MWzCK753jxlLkr8ss0RVQBZAeNYngzQW0uxE7N/UPJhGAx+lmNT7zgrN1Z
B8eejqpY7sLDjGzAgojik4XtTW9/TUl8UjQXg+19sQfjt4R67FjzblThCQ/jzlQD0QO5U8lwHGf7
kIofGqE+t2AR4z9QE3AcBsXBrWOl6o/72qsJARVHLGJrFNyN1JqtNUi2tfKU5uwJkDbH6R0CF0Cq
8udSau/JEN20MPLRVmdKj3sguqtp4rw1+fXXYE+bmnQcopup26Ctl6Bh2UtmzkBWuu0B+hfGcPEc
g4gsukKj7TpF/Z75Vyu+Oousqw43nZMb9U4Bs86AqayN1KGR5gD5MIVdIIxhJ93QD2GidRyChWYc
s6fGqn41cbR3tYpXoUeMU99UyRvP4JEF6mYMHX0B4p7ANZaZe9HnksvjxfUwyWTY5EPbl6XYRdG0
MyY0pJKtyOGIsSjwaGJni1+Yaa8yK85h351AZzzHM55bGIxhi4BSmiTCMAoTVoj5yqD+0Kbo5iFX
zoLFyE67u45PzkdVMX2wRZIwXZZsS3I6k1jCrfVwZnmkWqfqZJnONpPGKTGxgjdDzG5m4f1y/X6Q
IOETBweHHdmbDsvMAVfgR1J0CGnun8bKP5cGKeoivGjLAJrCIFD69ONoW9wF7ZpY1XK2lveUXocp
xG5ckvNbE0kDOO1RbK+L0ljrmcMMnnEMEJq/UQKewfAa5wmrqP00YHgZ4ym+To32MDno4vqoAfj+
szrtu/XALEg2aBCs8KxDlLyspizsV8kvZyCvOgOJ8b9PW0R8Nyl9gpbIbhPYSu78M6KFedTznq3a
/AortZFDTJSbb+YyaqRtEFKaCowGzso6RNx0OHb2LclP7LfDglnPNbIXra4/GFcRXeb/khbOJweS
ekMW6hcMjj1xsCBzo/PI6L5+ENx64UEzsIerxnM4QDQ9YDZ9IlbD6gJJBuYHoxCbLpPNUjLkV1ke
Pwt5FS2XjCL5W6rllb47jrtC7QnbYnjWFZXn+a2Ou/7odtVbiWy2Rq5M/H75wma7bjUG5PVo+5Es
nypw6KBOyk9ZhNEtiWPWYmhSyk96ezfaf7SEcTiVYVQipycOSdUmM1NjnWXM6mtOkLMbJYHell8l
ka51C/V1JfO2CFox3sYEbA/94ZfOxqDHNXtFkwnmRDT0Vd2knxrhjlMddR95Fa9bg7IHBJyJyOSC
GS3O5Y36S45Pq9Kuf5eJ+BXaTCAw2Q0BqvVlighrLYVdrj1PlT9xWby1VVd/NfkHaUOSptQi7j08
BYA29qrum7NZyH7XkT3g7BsRXKzQoEQEUkzR3rCExng0EucFP3Cy70dNbPpMaeTparyW+XCb2k94
jNkNiKdHdCiCkDCTPW3g5Q5h8uLwtB1xVofHzhygFULFwVk40/IsztlQTOyR1vjDn4z0Z0O1OYk6
lhFGD1vOhPQLUH6OVg8vE3ZvjTieaT+RBXZt14R/dC36ORZl8RYWqGxFHupHU3L47kYMEom05Dt/
m4o+x/vjdvVzxVQBvC7tvr1tdCfIw/YJEn3mL13s/PDS/vb9oULvLsRkq3cS3+EGQGLG+dmxECBb
d9cPv4RBQBqPRuY/EiMb/A94WqoJgsaUXG3bVivbqX8XiC9ftDlowKTwj/X21dQa2+fwS2NaRAy4
c6blrW0YFrqT6501/R6BeD1bo+gucchkSB9ejKxwT5XW0WmYdIK8ZcxgBeQRsZqGyVDT5EElUihr
KudFlJsCpo1KaGSj0WJxcbbzDfSKXQTGZaxnjiAFEyFN/UiW+W/SGi+NYi1sujXikFpXGo9DKz9n
4DfMttfpYFjBw8HKJE7coQaSd8mAFnC5J3zWFWAcMXlxE4qrcF23P+daNa8xCY5NqwMPJHS4d2IW
2mnTEI8n3egdLE++9Z1x4/WSU2AW/YmmmDb1Zdd7znNIJJ65XbPSKZ5EbjD+GnNtBGWvaoAxwKAI
CFIoBti5IT/mTRXIJU9H2bXlShn9b8/BlxkayMOy8LH0JpvRBirtErlPq4NmsRuOJjtpCI116jnA
d/WrVfKlYQdn9Esx0go7Oh3QA40ZCqOOzYm1lV50tB9W8b7q0SCbQDUoJimtNeyr2aeOdLhyyPYF
WiTf9ET/MiqGT7JHoyrI8IVddOmqWd8QC98ASXVW0fiobigGievMDeQwmAeG2ytZgkuJziHuSSBf
717JQ4yFqgwSJ1GBic9nZc/OvpSwl7vpt2aa5trQJPZk7xFvmLECLTiKaiIhFdcW+qYtj3Pl6Cxv
I4rrfhpnqLE6g0PpsHcOvaNWDdc2kMUW6cMpGYorrdYpTT+PaBj7+Ml81NMII4frJ0l6lKVYa/Bj
TpXd+pi1hx9doW71uJzd3oAdSnhkNs1DSJaKuxEPtjXzJsxyvH1wRaxHALMV5T59qLgki1dDZH2k
Qn+Gs+quyKX3rMBY8An0tKsksqHz6DFlixPmxIQyTdb46E1q2S83xcuVhggQuM5r8I0WegHcRLvj
ClG473U5Rl+RQ6otmtRvxwCXoaNh3u0OglqVLC56RNqdvXoEmUmm7DBXGk5Tt/rU2iF51j2s303E
xI1g+I9hnuct3JeQIuxkfsuxe8aDjD9zujqo167nC9tPeJYVXX0MWTuqO6to03EOe8iZlLJBufeb
bsLbZdM82tkTrPtclmsjhoBith+wT1Oy6lO9W15njdIbIzPyzZjr80rE4GEh885BLipKh3l0YUaA
pmmrX8YwdH6cPybsoyk2dazYt8wzcJVNiWVxPYJwfF7iZD1EiOhYDeerIDRDCsXBqpoCA/VR+PNt
aRAGGgZp7QtVnF1cs6vSybWbptUW+3xmQxVNm3U5gD6QUlHWEreWjwhjnukVvQmMz3v2ENvXNJlf
vRi6Pky+E5DP5FYaQwqohpB22vHPqjKOoTdV3t5KY7UaxpGa6Pkzt9jukRQ2/WwyHbKY+1gVa5wD
/tZPJ5luCqeA0+4u6H8AKdMUobAwDSz959zy2lXM8+t70PJWVebNvkFH1sYObfsYV6Bb8uwzB+Jy
tJXxhc9X3d12z4wHHRZ0w5xrv7msYmPQjkWI449iqU1XomAnD3ZPWhv4I1JiReMyn4W+jEHZyYZM
VVn5gAJu4ahD+EPJCQboHnAXNH05uc5CZWiU9cfOdTpiiFa5isLi1kyGdupFLAJui6Bie0cCX8hV
uwLsw53O5etIgRDuZF3ru4n27/XAUL+IxvZX7KhzHE9onTqrFtKnmXr4zLUxvkRtNm9DQVqAhMwu
LsV4mVrm5m2qvA8ImqiRLLJhnHJKfzzljWtfSA5oO/arZd1oKVLiw79sDv3VjmvG4gnw40Gbuicd
C6ojm5nA82ND0BU3baKeT5QoU5kJkC5sJ8EsnDrBzhDnxn4t7TFEEsL00bSaONdm+SeWSXMZHDLr
JXfryHAvEBTIHtjVk2OD7tT1FKuA7R46J80uyvHqtTdgI55MyzqWA9bECXJE2yhwZs1eB3J+yNqF
dtmx2eOy1NcaSwEiM51vcJ0OJrXYjPe6L+Ap09pJvPomUvVst5O+6bGMwXXhqeKctm3sUAaOM/yR
S1qsNbppV1pt3xuPPcIws2DG6LoujktsueRR1FNd2/N+SdynSS7i2k7xwy/OhywZqliVb+Iorfc2
FvNKxNwLM51XaAJE78FyGt3ZOpg4PImlL0GKlXajl7VEHzU/OmBcq64g6rtEo4PNCejiSLyfVGIw
hVhgGlrF198fkM0SMLDmR+FqXFjXlIQk16cpVATSipukYO6AF1OuKHyjqd5m/mRr1ZdgwvJwVjnn
UCXvYW8sL7VTAsWzPGfLhOVoVTCvGdQ1p7ZkPahRnO9h4hzb0iFJnvT9ns1df0sZ2YpU8iULga1j
xGYLLGD/4IbcJuw2Kyi41W+77HyOWernvBQvzshOx1oHfLqOq6eqI7LRMED+tGwg/mZRXduB9EXH
rAWvlrYrvJTbli65AaRD93su+rNBZ9IPMXPzyXSseB1TtOPIEP6YD6MZ8Cpv7xHhchJxNAXMOcVJ
ruZ8DUiHrinz11R1r5aaiO01qJBgtyO/aSML86rUd53G5Kj00uFMRt3yQ6/vnqPYBcTUhDVTWBOi
rendo3havuzob0MddbyaGChScRf/0TCtuL8NuvLe6Wr3mPE00atdELmJOfI9qQSXaxqOOQHXPNmZ
U1KT4k1wsRWzuetxVxUe/2VrBiIctvr4hB5N96vXF29E4elSEKSeXPT9brgQY5x+VZr7BU3bfp/5
hnFuNJJX1yRoqLUN3IvGYxWOnOkykOx7TIXtoxaT0cwzUlgh7ciHoatrDuURUVH7sVVXSu2HVMuP
C1PivZhH/dhmqEIR0JiT61b1TlT5Qplh7G27CXCDlubvpduL7dxl+fn7V9roZP/81fiv3+NB5+gx
Zdy/lzLfceoChak39T5WxnRwWwTxYZbNPpw0zJgEQR6tPgX9heweTRTZHKYIN2OXp58PPz5jrq48
cuVeCQDt28Qo+yvN2j1DdIEan1i01zKO8mXnztg16REkGJN9TrG5142KmQfXhtVQdcH/h/3+38B+
SXhY/8cm0svwV1X/7fT3f/5H+V+9xf/59/63udj9B8ZhFhjp2MJ05IO3+y/gr/iHAZLNsywqEwzX
E/8yFxvyHy5uV0838B1L1xb/Nhcb5j8E7iDhObq0wcBa9v8L8BdHO5+q/mf97P7P//jvNskPoUMU
tg0wUIb93Zb6X721XaY1WZUosU+sZdgkGEsOstOMAxRSrvFK24QWc8bI5s04NOwGEhvAYaJUMVjU
9KOIqalj0wSA3RN4j2PYhXSNoYI6gYtL9lILh4xoH386GXH6B9RN1Po1NFzsKalOMCjrf4RDaXFx
RdDmPIghpDvkxZDcEpLLa62L4z9tvCG7p36DuMEvUy/Rscpa5963tkdIhkehp+jnjrneuSPyFysL
qxvKjJk6r1FjQkwY3sHjrKiyi308K9OTxEjxVFSEpBo6NYKxt6an7ze06EDPXPq7HrfmwUnZwhbo
ql7qVs9WpaYt116ss1rFQK/w5G5mQcLcx7tWTF5ltOdjWMtx15vkLnrKwpFV7WlNjWl0iysYl/qD
mCSUdDA0qg/ZNdKH3KhQDTElluV1SS2ip6PIr99vlDXTpIhg7rttNh4wnCu++Qsys85ZXCXjwDG8
MU55peSF7Ga/RmSVnwOd2GCZ9J+QNBhGmuAAl3SwdhLaV8ZtjiIyWLxZ/nPgQIiKIItL9niTO4KI
b0+uGrhh4HR9/WobcYwm9kpuZAjiarqAegbfHgMQcVj79wQrHVjFQE3sJYV5Z1GuJcri3MvMCpxo
dHfZox4kqQ/4JZhP4LDbNOLBT6QdIksPpsOUFI+IZmHHW41lXe5CndzvQl/sNVT5V+86OsYn3FhT
PHyVplCMjrpoU1sJfXepsg61Zl/CMpHgFEEBE8+nyGmIXhcT5IAGh3mZ84nEdYTvxv7qGwyNWjUw
jw/JcaMVYd6i5UotQ3EfwX3O7XK3oLGuPamSrZkOwzaFy4ArqeifHBhutIHG0cGsjPwJLpAz9AwT
XduFUmmV23RYGHC3FYG52KUpnGGIWbbqaRqNrRqkexMlhFIJnYMxCv7Z4mHcJgra4rrg3cHLHJgH
QHZhNry11rPTE68pivjR3odFdB6YMyKOrEIdP+qQiA+9DJlPmj0kMhfD1kBruutE4EnkPB+aVL54
VdKsw3SPAxZRVO9AOE6ewDFYJKvRNZot57FNyMX34NnZKeMGtzcf/NvKLZediai2MsTwl4jBMEz5
C/V+P/m4rZoxphXpKSzTlouFqeDC0Qk1KudHCkajT/LnIiJpNlI6RtuO/Qf7Zg18TZlBHkuASVyp
egBgKxMTmK7ckZBvTtis7xl21zXdjPEPtNPiNS0d7eCwda6+33VbuPlap30CVkbqOj+KLN/zhPu3
Kt36QqCp8XtBqEf3q0Ohp2+LWXG2qPDkeR0+/a6lfMwD80WeWTvo/ZKsXQN3VOORJR8TehZoEVa9
Y/t5MvLqwKNV4kR7iJS5Rkm8YT/84yVzDC9axX1zRKzTfc6fJObSETThLLYNvguIUlxT8K4Km5ky
1Nt1E6dXGFbUttQZF78MwFbk8q84c4DxnfLDtsNqWBgrW7p/7Al7sEe5ldF9ioyzVt6M7zlAL4zM
DCEYPDjTWxF7pNZ67hqNnmzUwqinLc5cdiw+B+c6OMKjbCteyP1Hn9NGalt3p1NHMw1Nv52IipIL
xP8xPk+L9VrjiiSbaiHRZgGV6lwdkuV5SsJw1Zum8dGg2S2pRExx9XNUww+qXQderz1v7Fg1e4ly
SJymuLpkFrmRR/YneTffdTzvfVRDGkwKV7fZddl9NH620/Q3oUPvE63ruYMH8tosWrJra40Cia6y
X2cvepLuZF8HibBSNA7OXnxDT2GDtzgD0ujXuig+JouSKdMUn7160Ocb7oRVQeN9lXXemVcsqfzS
XT5Z6teF0igTEmXJDIbcnBislPJn58uqDDgf0Cu0RPtjdXNzaFvyEFGLMOzULSGyNCvCXQQU6ZDX
7NzrDNSHr3PcXTlCjAfr8WYJu5EwRMiv4pjape/3CbkPUF4iMFWD0BBPxuhRZ2UUfFvWZh7/4snG
zJWV0+H7zfivX32/ay2szgR6PpbEwXtlTTu3tLpDMhrLeSEffS7DNfxDTCox/qJmicQlQ343p5Bq
ynn6IWXmS/pTzkQe2xknZ9EdXFv/aTqGdW+hleJtY7aVWlhkpFuT7zPZOApbVj/csn8ZnWp88ryW
epFS7fp+ZlQyK3hH5ixfStdkR8W4jd+w/itUcqvNrHhPxWhvbNMOoaAzy9E1fEvVjFYDjggEbuXe
m7r4W3RViskPc4SeLl9aiDEvfIiMrh0exu4jxaoYeoqIt1/NTNjpXiJDiSJpow6ECh770L8PBkhu
14Mr1RCrQPmdQ/UDWeNdx1ySqHNEvKltMdlqJi+r/mKQiFdT7e2cb/V5wA1HFuVbil6wW18IUySO
GV+ywkwxTFabEhXoEmmMDRJzDPGE0XDnEnw5ortC5RQ4sEJgXXqH6lEbSH2Vrf3Save1LaryBf6i
2pdGcnYfxvcy0UMiIm5+piQG8ego4QVd+voxKsooNM+FtZ/l9AIJHekski9zVi4nXg7LqR29+cRK
SQM0BpS28/7amsMM3Z2C1KEFKhIhtWOkBLaG61y+PzpVbGqzah1c/ozXSke2W/2ti2EucgJkpx4L
zD6FSXim73bywccmu06FIndm0G9sXaFzCUN1SzK9fGGytIp0eBrVSGrdk4XnD7ZDhblLG4w+PbwG
dR5Y4VcuERSq2vy027xeG7VdByP6L/fntD3Q4dL88w0AyvaQ4pkX04ODFP0W7JxgS/gBNKP88qZZ
3fLIoR0XW2SJyYpoy7isyyKMV3Ai45VDv2TQ4HXHiHCKmzk8JTQUrTPqN5lZpOOakshnR/Hyjstl
Jq37UeqXKEuCAZ2tXJIt50Z8UkOLqpN/yHK5zwKicJXSs4lHAUwS7UiCpw1EybYhBwcAW2F/XJ6z
nAJnKoNWObonvLzyT07vetyU70o093jIpyMPwX4wWCXtxDpFeJDDYrrjPnjH9PnpWgXZpin6XbYa
MAe1TsLyGMfNDVcmn0d1z+VUXCU5PVymkGsYqOKF/yzp2WWzid/sCa2tjgemxyFKVHjR3EEcC2Cg
bYxLJFSEsYEZ6qe+6n6kzYQxrKqerEUUb56gC3nxglIj3NBnhEq6RZ8vQGzG1dw+PNQz12jcIPkB
mBDN1OTBWvEQPgaTAJeIDylo/7UC1rLJZUZN6jjyRkXROu6qZpc83q1pAyKDZejrxGyPy5jq5//F
3pntRo512flVGr42CzzkIXkItBtwzHOE5uGGkJSZnOeZb+Tn8Iv5o6oarvqNrv773kAhoFRWZkqh
CPLsvdb6VtVvNMPswJmOe7r/WI6VbnyqSN6fKqd+xVWTbBNJVRLWNGTjPjl5dgo7kDPM0Uxc5+Kl
H2GiuqPsq8vYjeHt+8GNfVaomnplnYQYJ0gpcydtVi33SPJY9SWRgYa9kAd/avAHscncVKASuN0D
xo/sms0JLdOzS2h85h0/FNWnRekAZ7o+uZXz6SgVafEWaSTBYB56bOWi6A3VXqKTZRhHto3HgRf9
sHuSOG/6iMgv4XfaXZr7pi0/iiCg2rI7QzLOEGMWZsv5kBeatrYGvLKA83a2DmrWNICfGr5eLGQJ
DSBlGaaGWNyFIFPXriJ8h3RebhjU6otPhfu2azDhTH7b7qgHBYTRFlBVFYJ7PkdY/MTajxlnCQym
2x5++4GfT4SfDTtAjKHepSNCamZ686BMgivq53gk5HxOImLhesp5bwOdXKVfQoAHNVT2QPrbOdqE
k57UqHwdIIvjFfRWfhV9jPTGvcbMcsveHtRdLOJu45QcTHSVBFSk2vctokhrqv4+4pazt1VaL2uN
DuO6rV7pddtkpdN8Fs9+gsm9aSauCbYdXEYR0BAs2xSXabgdG5CCceueK3zlF9OcztY00YjmJfVF
zLWKIyasahTHIZJgpcvslpn2TNTMnQ2TH2Ur2mUWvvw1mCi+Po6oY4hTwNRAl8uqCVYFNORtZM56
A9F3ybaJywhM4xYSEUoblHo/0/dtpe4D36wWdPFW23QapkuRZNPl+yOSiP0ypmgAi/wwbosaV0Pb
WvTJePrNqkI8jjJ4tiX4sn7lkT+9aZLbb9pSx82FHw9Rh+bMqaq+H0ydF12NcEVHAlVkyICxnnyJ
iO4BygIaNPC5X0WgAfRzwCL4aSaVvfa8eNpTiL6QDs+FPgF/m+bGanhuaTb061CVIJJoHGimMQcA
17drbHm/Yg8ylMbrrtIBQJniORhmB61ML3A5jgGfkHYImqGACiujLtpWLLw4WHNr6ZyHYlDOLuFP
dzV2/wYMEUoVrFjyK92UgYl27gFjuRTaYyAshz1HNu/cFf6PQPbX2ko+2lQogCB9cCA4xRG9RBbk
7jUzgOl2GKqzm6Sf/pyNaUqgYE1inYEJmYuULP/S4NsuiwmhryaZ51YBLZpVk2zaBs3XjsDDVEge
RZ/k10RSCDYQquRceFMDFFoFYYnzGHbeqgPhUQ0ZG4G68Y9dy0ENfkGNodDvV25qgIwxmwJHiFEc
vz/SgmnWB8oHXQt0VtvB1bMpJagtK6MBgn2lrbHe6wHGBWmwLKemXUcsQWav5BOAJCAcsq+3Wtf3
S0fw+UoG4YkGuMc2At4aUa66Z73pcobh2SKxjXsdyzw8JwmtMfPXY2yjeFcFrT41Bqt+fmmRISUd
6mYPGXXy5TgET/n8UFLyQrMum1zhj+eG88tKOmV+6Ax6x0lQnmFWeKvST9RL6ld3aCnZz9ZzDy4C
1FvYZNWqGtOTjOrukLrDgIc/sTeBabkPZkA7Ttl2nACxPLCQ/MElzF9w1EY3dxIsRcXKLMB0112f
bqe8yV8Aku9D+6tMg+6r1+2HFuDEC0OzwkG2SlGKiEbjVTZjheDUp/aj1pB7xmrU/KyDj0SK4lYx
q3DZEOlOL3KP9ot0vCEfoK16XfTptiAdWq6wRtbLG0B4bnzmGFz5wtIlkx0Fb+mIW6gIx3fTjn4J
jEF3vUnEsIGvhabQbjwKrVaOnfSPNNYl66ZRX1JhwzEHznLTaLv0UwbyMqrhF2SOaWONxbgfKi7h
bWD3F6Hn95038FeQpihivTgMNTz0CYvyuqIkhdVZR8ysNTad7rTrxG+iu0aZ5JBtmwmUUBABOoQX
FWl7TUcmjB1vZ+XRuNFjYyZMBzWF4AXqfSFueUH891vJislyXrOQE2/j1ne/fyriwthZWJ7ZnBF1
5N+yi4fackwEb9w1E7TBN9XQiDuCtT/luTY+GqgFjjE7RBXuiRgCZsHkthLx8CZjOK1mmLxDTIh/
1KK52HL4NRWO+aQiEk9UFBsZGVaTd+VJm+Xe2jAeuKZzcqPTal3PEmmZNNUTGICdk9vxXRDdooze
GiON3yOrfUQorxfdYYSAvWGbUS48XsHHcIjCIxa34Dh58xDcgJTJDRP3DrDssNUpPg571IJChasc
zX3pFFQ0efCHiyKjIjbsGtCv7X2Fi3nlh8JZ11oBz37qH6MCp51hZ7t6lwwpJ+GGWqJaymxf5E55
c+EuFnYu1u0UVMxyktE5LZotP9+dGTefyVTtuTrA9CW2nDGNbyOV3M+JhlRq4ULlSCauBY46cvVj
Tn76MFgtl5Cm2hQZapyr3GyrR5B6Og8/IC7/acWyFg8FJaTkrGu1RvMH5OSX8wbpHHN+9wQ4F0Ov
3UXnZncjuEwQgPl+aJz6CjKrOJk0ZU32kKy4ErKcyuM98vG4cmjlsnocsJXrwQLdNNYwHYC7bsuK
riOlIdEFWfXKXoHv1FgX+OV8ReSyw+ZttQH30Yy6Tl4zZKZzI1xTAPPK4Xe4Gl06LJQTjesmNdR6
pMB9YZWfXSdmRw1QJUjX/JiCtZPjIjd7n8acpjhnVVZuVZGsNRrgUYTD2WbSBg/SxkdpVRyxvYmy
1thEnDShGyH0K7+Y96H6vsYNGBfJtFddFR/r17DXwu3QZuAYa1CazQAfLbcVKx9jaPVdlbMfRXrZ
Zp5GRjDG+zpZrxDZzefam64W2cahnR68KLI26LjFguJvlGgrtO7sKDsDtRlhPk4usQq92fS6fozp
JMOKENPq7DlgX5wsubGrkufMJbDeOtqmURQ9ZDa8DMPjycqy9s1hCt26CZLe9y+V3hHEs9fDMCoI
fvrNHtn0tUM4ru009LadnhoYHIOli+50LWsOehA9Db8aX/0EYJJT/nJR9u9sNiZsj31t1TrOTxyI
4SYcQtx+W78W4SO+qvBRVPXbVBFMozc3OQIOS44WAykIsol47fcnx+8PIcR5a8kRBoRTXhN5q4sj
4LToZsSxv6yHIfrqxLiOeGe9Qf8z113/ZrHo3Mdism+TMZj8bSL4mtD/FIylV91MC2Yvoe2NsPwh
csc9JB7kgygZ3oyqtrZQVkDQmknukedW77y0cOo7lvmnh//wc16kZxvDbbGzZCkDlS0D3o9rSybi
2R3ka1PrzsUtHLpORuKofe49zz0gW5G4uwnENTY84MNx0+KYIX+9GPIA10jR8mPK8/zesvR1GdNA
lnkjZ4xpUqffHyQYTEfvnufbBZNBfTbS4QxHzTlU7LUXeqcVW+nH1clsLS7zVCf0ngHwY3TN/NS3
8TYYiuGczLN7YtmnMKDLt8DZ6Kk+5nTZ095dF9YhNSLeWTnO9hyr+yJWcsvui5tD1ZX1SnRwrSFw
GTgCQnPVmjH1v44UF8xn4tJUHu866cAK68Zk1VBccezAKiylRa7XSB25bZ070RRQlkSq/f5Q+1Bk
/7+G+E9piI7Q/1ZDvGt/Vv/7fzUfVf4v/7Nqfn74H3+REn//4/8uJbq/6Zj0TCx6LmqibVh/khL1
3yxbOtwVHGEq2+EfZUXQBP/jvxniN/5PSETGHywi6EZ13s6/JVwQRq5g4aNLl65PKf4rUiKK5T8o
ibaw6FuyHdMxdRML/T9Uh+p93BiU09EaFVfhCdd2u+Ifv0fzJserfZiUe72X6Ntb6dKzGY9xyDTF
mV563a6imyxgCQZXzBa4+qp+7gAbXgUH2nl9ba2nrIvXtc2iVaSCnWpCpqRM9JgQr2FcxAjQ1yad
iGsfaX9o6oCQ69Xsi/oVu4tG3SihjzgLhzfBnG8ELHG9Ooh2IcR2QNtGXQKOB9rTm1wLtSQqT9+f
6+ff+P5lOnloSLaGuzWU6qKZ/gOb4OCJkP9wH3bGMivD8CnuC9T8sXuA/WUy9JJp1yzi/H74aLJr
WpbRIc3dzyaDdqem5rNmKAx1tp1BMCf+yuarB/PPga6lEr0DTRiqbVD47OKoL5IA+vZU/F1qf3oq
RP5qDUiAEqwY23oDjgwQmkDg1bZYYOEQH+pcce8krBY5d1RptcvOzrHjpWrfUhjnlBRGEAWsCxa5
gIveEzPeemZ8BxUWe63pf6Tu+DMtQ4gV9XuNSLtya4fE9hi8sEg5uk6Ny9fM3Z2ZSlIxfU4qRZ0I
eDTrnuPA0A4kkPPsPPbks+LI3+Q0xtsGhDgRXYwpHpcDk86GVXuVuY+DHpwGgIUL7Cm4TwIue1jx
9pEZgMf9ID6qwO6CyekN+kqS4czJ8idOvJheUW9iBPGAvl9j/QkW/AesveQ41rcqKnY5VWLIh3Rk
c6d5bJPi2Wn9cwlrclHaOrVF7l3DPYMXB032dg70Nqf6LktGrOFGesrrr6CL4GWOFuNkPevPlo1w
NrY84wPmJsBbx7b0JftBe4tV8d2fwBZQhfOzC+k6q1rLIAod3aWI15sBJZwSLYo7PHGd6c/DlJLv
ItAND5jThtwYJeb1rsrODi0ouP4mEmHuUZloQX6af+QgKlZVPawTM1z6FOkkUPcmTYGqmNyPPsAA
ioXQYtcD7pSIZfnqzjviTAKMtGLxxHEl20GauE/GW2DhEvdwjy+H2M/w11a7WgNUNZ1CMn2kS4xb
nja8aPP2jUM0Uuh4nCeeHNzwJhsAvtdV+8Y77yxky1mCQclJCRREfbAzC6rmXQvYsVM/GsDUAzLM
FajutipRnNBmDD3Cqz1di1Te09g3kINlWarn0w+S69UqGORZK/zyyn4SfpCNGbtuvjDlc64U4aLJ
WDghcQIBG/VTOegJ6YqPMnR2Tux/co08+KTW3QlqeKPKjV4OKFmWWNeDtsq7YjtV3lNY5T+EAQZk
aq1zMHDK0joLZ/ZU7gpwi1xwpiPOmpFdf1NzjJw/jIV3CXtJDNmv1KPUpv2U9WJfum29rEaoBKEV
XnOcrLQwRXecHsOrPvnV0vSbaWs5lB16qqKbD5szXnDSFi1RB2YXzX5gvoMkBION7x2GuzdWL9LX
y30Y6vUK1bp+iV01znH0YP/9uxAPSGT5+jUzJBG/WTOu5Ff+aAViWrmGR/1qQkezNP3ryAy1MOMX
gDcp46N/1oKSVkobylev7AWww3idVNEhg0jAYjxZQEuEYEAEk9fGkBHlVWt3qB6wdhydrHuEzHGA
+fBYRCFKfWOIpbBJliNAZOuS61BEg8/StmDCJkEMDAtXVJ62FRtzw13pnrNwKJzYWFlzlwTA9Bu3
2XRC28KlfxRNRoGhNjC5Rf20thvQtZ7ZP3ZJ8agjlK8yJWLSeLw1+wcv6EZagP0PFXTveAEqTPTz
OjvVNj2In0XoiHMWYs6jfSJYhCV6cxy29pZL4w8dVi5XWwL16F08KZSSzFF/ajayxVBtxnxKGb8s
4qVc9dZg/gQmSFY+Y+8QotIfay6XRTo+u0prV5qhDlmcYWAItL0bUjFaNMSuaUJ56lPjbVADJ7ai
zS+xJ4L7qPWPfXECYDy+e06qGE0Bzgp6hpZBYGkrmWfBzY/ShyEl6TkkYLYaLmV14Y/H7weneWJq
AfOta/YhTHwhf/+QAyk+5NaYifXcucy+Y7A3aiyAgfeCOWhc54L3TKcS7Vjn3WwxbM+SKe3B0rFb
5ry0whl00zHbHMCPltvGT8QhsLvxGg72wyx6ZU391NdRcj/o7l5vnXztYEY/pJrtrTrx1rAouXdj
fv5GIMVW2I8sunlKy3B6NTT1Q2VIHkY4/iCAXFBJGBrkxx1t0XRNdQgAp29SZbCuqp3mlM7NZA0z
JNOJ9dK43pK6weqs2JWuJ1tCz4YYHaYU0kyKfT0J5OIYtx17R2dEbMQITJ1yyibTSouDTKBteBCh
D52XLt048R/dsPgsPGs5uGbwYud+tXAbZ1o7JceSxAJhT/UnhkVhs/1Yeo+IKdbObXXj2ulfllG2
s3w6PvrRVCxTphtSMhk5XPIrY3kOyq476j5zGSchF+KP7R1Bz57x4o7wfXx7xc4tRQWAdtXmxos9
Cv9ExWt4lPRFjLVOVhY5cg3ufmWblc9kZPjHcvTfedN1BxXlbI617otqzziuq0cTh8wD16/1aIcV
OEA5cQl09aUgf70rtfZCy2l1SL9c6hkOfVIiRNpEJaXNrtVsgqvvlu5TjdvDqYJHUZTTGTtwtMuI
TXF3RQiYPcfLuLfSzSTqgRLt+m3kfboceVudSi927rGZPo1wZd5DzylW1LAXR9/kxSeHDowZ4O9z
8142HWUO1MchK0NpdnXY2GmVcdeIhPtQ+UV8sfpqn0MVDAtKKiEQ1wtm0frZsEyfKtNIXdl7LxvS
MgRhctyP0lLLXu/h1fScB0Vb1Y+zYwOLUVy8DCDV9wVz7hIpsmVCmlLaydkfZApQJlRujhVE3fsR
p+380JgL/lZxwLjMRE75KK/O2Hlt6Ey3PWyWlkOIjxrQ6GZlbr8iWhaAMk/jDVclsbDH6diUgCvi
jASQW72nHUMb9CU6/WzNPOChQvtIAT+1frT/r09Z5/CLmBtVB/86c2O/cpgvoR80//avf/nVY57y
39/+L//hX/SXv7f+t++/xP+Zrz6aj7/8gnglwah5wBnvf9Zt8vvX8Mf/+c/+5r/8/GfGLFP/T6ya
D2H2keR/ma3++DN/zFZCt34zsWgpVF0LeqL+Z5um+5uUSrdctp26Keax699nK+c3Po19XLd13VKW
+39nK8P4jU8LE6smuXDFJvy/Mlv9P6OVTs4U+qmypLKlwdfB6PX1cU/ismaO++/kufU6qEO6S0YY
fVASd9id/JETFe4DoAr0v/lhhn9hxJ5uGJJCXC8jDWB9DklYL4lF7eJRFwQvwF9qVQi7yJfPQWA/
dT7pACPbEWL51EZi7KG5r/tkwibp/vSb4R1Qeb79e6KrNP9hUpy/HaZEaUhFGI7z8l+/HQSwMXCB
Mh2npv6VZoW2QnB+7ns43rVpP+ZKK899dt+pwb7BdN9PSO/rnCDk0pBZfUuiu8QGkBPnTnVkb/Fj
yHNJCk1CtOMSyXVyO4Acg5UUO3unB0dl8dPdBqP7swlptyFshMHDg5Ddo5VzctE5Fwpo/0bMyVBQ
0zxDrfM7h/ltz8Cwravs3Rv74jUnLrCUNfMS31q+5AysLf7+uRG8Zv7ix/39uWEvycuNp2l+uf35
R53liUN4q8qOeFWRRtV0nw3qXRWYw6qRRf+YiXSO7PYbvz5orkhOg2p/IE0iSZAJwoEaXv7+SzL+
0SKss8znHeYKx8AQhjz+1y/J8ky31TwrOupZY0GNGZyNMjS20E188+gR2YGjZyusDQN0Lx/WbCeP
BBmSe8BREMNRTGKfeAZ3Xmb9aOIw3qDTWoG3DAX8SQXPRqRz2MNyfIoOTnmSBftMN837mgDo338z
4vu98mfDM98N3wqeatuwCcra2K7//AQ3aWcEOQCso1V31dp0v0JUokPVNWpFhYRahHkS7qFAqjUx
vcp/4j7eLzqnksXCTWi7pynMXEex1l0duowpmQ4uVGcudOCqQWm0byRkfxnyhnRTYmlEMI/8+MYq
GQ5Iu9VGdo0Yg9amzXcuyJCXnHQZG6fyDuvtigKkac8V6lUvAMalthWvx8HJH7GURftSDientYgT
FskDrk86SD2WHelUgR8OWsLu1vgYKs9ZllKTy9Dtk0VY1wK9U7/z6gE2RCv2Bs7LZ5dNoEkZ1xH/
Mc0QivS17armgsT06dU2c3vfpLfeJSvBkLzWqV9akuTJXvUgPzvG6LymZnJ1PLEl/cHW3h3bTd+p
z9pPtEd9YOuMRzyIg2ffCNTCxjaIO2e4n7IRvUwcA7u4o51vzr0O1ziFcWa3MOATPLxrPEj6DvlS
f9PLbTnACR1TPXyAw7vFcMQpD4OQgiVITvdUo2MsRQiKPi+ljveNvJMc3oVuJq8BeJdta6wNrykp
XeynN1F2YIoJYxQSjA2uz5gpbil0/j+3U+oB7OugEwNsp9J5/k9ediyd/uGNbUnJa8615PwusoU5
//6fruEyxLAwOg6YMo/xNg4ofi1NfMRRb/WrFjmMq1Th4eWBKCkG9Ak3l+0NgHPEDHJX1klxF8xo
nykDfWs7bEeCXB71NvqV6djqVSfEarRaYxu6gXFwaP8+UL+RLoIUb0c1RNUpUWF3JKOErNNuBPCc
tcUC5eQnkAb6WZ/sWtpQgvxd+M7R9V0UfU97AZgR/VJcgGtuBG4tjV8FtDSFA3tRsN6LXfPFklZ/
LWPXPw11/RgG3qoNUL5aO/3qsyhZJm5uLAJTK9YE5OrMK+5NtxnviQVdBSyeDrtgSTa4ajZCJsOq
by1BFUFuNwd3fqDhEcBML8SG53guy+Lh+yOfsqSD3gfjwXEIL3gh/t2EngksOkN00Yi/rSicbVa/
f87P4nWbO4h9ki5k7K+LIHZW7YSiUuHiKWhPEZ+hV3/5KQRcbwazSqI6duPocGx1bQEPLLI+9Qgw
VsE1oEGgjRmbZU7uMDw3YXx10TQpvBF1t+5SfzfUxl0d+wDgSNx2dvJTFdkPFFT4bmPyZPsMvElF
0wTUEsnNXWoF/ZPhplexv6C/49WHsus0rrnWqH8H6xxjpgBONHrar7IDIRNOE16czF6ZbYmPllD+
6A0xM9L4pHvBD1S8n8S8Nnla7sxKQiswr1gpd46sX4YiPsaVZ2yBe9bh/B1O1sW1tLt+kIDihp/S
deMFk+NGVBg0puTNwBg2EptTZBGMJoZhAps4It5PjErDH1S+UzUhyDF61RI20Z3hU9dF3dlzra3b
oYtIpmXXjrTsoXPcN0NH9Un4fh3H38DW3CQauxFrlAYp1OlrcjFo21m1yZ1uvCBrb3u00XZo36eG
pg6sZr8SAlaP7hTY18g0F4PiR8W0pW3MRAd+MhZ/PLjS+dn7EZbGECtxgm3dDRuQtzr8ubKMFGV4
mumxQaoAdareOTrmZzUynzgaRsA0VXa3aDS2Fq7N/jYZS6Sa3tVI3eHeE6Z+sHQlbk2myidm3mfP
c9ZNbwz7VFUPjHTcRYyGQWDQyEc3jxx4CHsTo76QPZj307gUBLPTR8flNsNzELi+uuGNO/qe3p8l
wNQWcZNrByHhRGwSetkiyqqXPYgQw2/dZ1AQrBfR6BMnUttxaigKMNuRprVVPHCLEB7zb2Qy1tCY
nq+wP4y4hmOXgpn4vlH8aSrmqqc6o3I3R8NcW0nHytv4MAy0MTeFZUetBsJZQBgP/4p6lhNXfp2x
3ac8dd0zi8YKtVuCwQj8OD19P3g51Cju7jH2+BUZKMAnAh54a/c/ReEfBt99gfllbMXov+CF0R9Q
6g22IdpU1QehteJmxUDaspSiJ9uFSEudLG74wdHWkBUn3pBRtEdGRXelYGPHwvSdlVZ60gPsD4l4
aryCggT1FHm4c7VuTuCmbU6zDdG6IettqqHG9yr2wpVJPbfEFkysM802PUyClcsx6DEvIG+1bHBV
bI6nanpIFPRIbNRqUUXtLg6Ee3FHzb0M7Fa4y8Ahr1s/XIZa4TwYaZOuKyPnd1tCkSWAKrIuKVAo
mk7e90XoyueUERUXmOVsyK78GJkw9hNq+7niZxzPocpSadGtxFMSRHG9iqkOuXfmGHcRVh9pl+GF
y1ERbS0ENl7193EeEwKQMFioVcs34IhMCjJZo0nD3PjumG/qYoPVF4tLE7jrPA/UsirqB1bSPJ2Y
30rZ4bHHLLlsNLp/oM0j0U5sOUdBmWgmVoY2RWdhWQ+SEeFJlY19l5T2WujYHGOaR50hu8o8pfpg
fLbtsNlkQXyt4gRAvXfGbgcRQYQ0ZveEtDt0bh/HzHPiafe1x24p0fUvR/KTShwquMyKmp2mggqi
Cq9kO2ET3oGP1lCLBhvlxtgAFzxpIFs49Fj2Q/YWV0GDZ4H+xhS72nrIlb/2ytS91lQAEtMdLhQ/
v+CY7Hcx9bqq7dslAbx2W03ja1WD1HVw/+I7+MtDHje8+hRDSg2YZ8G04h/hBoT7zAvvWmIFVYdo
YTvVdAt4Jx9bGT7Q9S2vjliUmhnevh+mqudiUhF1wecDIYn6jQyUDXqYu0xUsiB2wnP9IEdvZYVs
2eiPS0ko6BMTGthZFon+xWw5YEfa1mmx2NvsG26qZXcYsK7gTZeBn89Tk5tyUG8sUwjKyhHidQ32
mZmHa09m7cpt4uSkT2Z7TgNyVs5AmZYRj48jvKuoiknQx8qm2ogFmhuxA/G9XR6G10qDrGeZjf+R
0AzVK95EIuAOghX8ALAI1FeAqqdKPIRmTqUPvpRwkg99RAeZ/gUAPsZVl3nrMgcNmHH2VvOD10CG
6iUsBkw7QaJ5J4Qi/CICzpRrnocWUm1GM2icN/I6mAP0zq/Ksvsjw529A9RyR9zWuKdsdW24TL+9
JF+mGTnsdgLdg16JS5l+pI4WYBj6fnQIvkk8FUuy8BEZts7HguJ/dITetzp87TNWkuZcl21zZpXU
7lmAs42D89oATJbNOXYxekQohpvazXieBr/YukF436cJsSCsuSzpcGtVSo0gKGESpI++5043ESce
QSdhrM3QdHixcCjS8TWtSqYKupOmRd/AAAtAVBAcJ4yz7zCkFDpLJ61cK0Grk4EJO7D6nxNnft6D
PHx/VFKZtbJSn3LvKWcMMMjqVWgRpSfor7B0iYnVq6gWlte6vDcBEZ4Bnw/n1nH/+Mj3km6Tq1ur
9feYf2n/yiymnBQnYQuiLhzqJz3jJCc9baeSES6WW37kFVZgO233ekjzIpFGqKMET/BY8935uIxz
mxZUL1XOFu3zmNMLOMw5rO8HvOspEIYShi67tcX35yYPF03UZ5d0NPx1REBn2YOwifN2H2rOre5i
ecZK9TUkpdg105Cd65YwAnl2ajlUbxGpmOQFW/rGjdKYjAl5MRTcVTE51b53p/ypU8CF5r6eLZgH
jhyO9eT7zVaDqD6IvH/Hp1UvanPqDwkB7mVRRzTC8aoRB76icum7aUknRrbvrYDXgmVOe6OFSJ7V
gEE7uLalGr5k4nx1VlXD0HHMrZGKYO3bFCvYBq7Grm9fhnDoEBBT44YipdYQRRwrE5cx1qmli5/Y
UEFToDh8Ko1uSZgO/4YVx59ZYVX7MU6/8ExCzxone0NrhjqOOmHRJhqfAmvMXkC3rMtwMFe+Tb1N
X+bZgQU3abc4+cVwbp4gwnGRppdsadZJ/9qb/Q+eMTzgdFdc3BqEc99ELyV2a5ufGn8X2JjCF8lT
6dpHbUzMdzD+I2C7giCMaYWPuWvjxQzlO/V28UrTpToOjes/aJ3zHHuT+V5S1btkZWoCsPH9e7eU
X9+fz/CEkz7zOItMgX8nUSwW379RuIG2YAvXXoqwCW62AlPz/S/jwoWHxrXtWllGdBUW30o/JiOt
ONZJuk20ZLUDINxE+qEMcKkcd1xxN2F2hz5VVrqxlEMICd2uW6B+FaIXfq+9HE84GooFQ6Ra5mVT
0I1MJS34o4UwRLdVM8QEeEO+aFJPbT390jJZR7h3KyWQuVUL61L3lpNtrpM2/qTWlH/WUcsG1GPb
xviJQqRnTl2MF3QI0whr6m2zCxp+WA5qfBoE7tL3IK73rBcWymeMQ0e6hk5EIC0gP5zV4Xr+88Qt
6drmDdr3b87sfBYm8NmaCN+qVk108UDsL5uyLE9RVkzMT1l1LuiVg+O/YeT8qFoQgJPjcZWu2NVD
XFnEWfQ0FuWeWEtMd5I+LvUyM7c40O95MmnobXdtJE65SZzKaI6wNP1VUGnOuisbhiDkOFp5C77h
jjRPrmdrwok4xLthxGmOX4A13Nq0Ji6kVn2FEmxvAM59+aalXWoYjNHMA0/a7EKJJoiv6sqkj9uv
6qGOOd1rZeqvrhZ1VxYJ2cGBToMHP20fwrzul1E9OutkUpzpqsT7xLZ3S3nFHDR/dv+axbQ2Rqmd
Sid2D4BFA4yN6JJJanV3udU7Nyc54JM5jzYbtqSxyoPN9mwx9n6+w99xtjqn2XsqusaMgl00vopG
3hUU5eHDtOQStpCBR4D4J4fJZWmO6Y7w70vaSvecS7tfgSZtVroBVS/PBHxjLonFGOrkc9F8HWHz
ck2n9BjWklieXhgLadx3fn1X9LG+4XbkYHj+1JJQXnSPAi6lhwdedfKo8I5yLniQ277s6kc1VaQT
LZ1NyhzGom2Aig6JHGV14r500i0nW+q1M6Q5k/zy3v1h5MF0UOH0BkcYByhyDKk/v6BfnIIhl/ji
nlQmopFLwSmC6iowe8orin7Bs1/2ZnGG1UYvx4QPFufKcHTywoeh3m4s3jxLvuIz/c9U1HL7XTLI
70aSoak/lQsth07SUqROImkR0LxIuWfm7CpH7YYQQGuoN/alQ3fD0r6bhuGzamDAIJ3BjxmlRzXJ
EB5Jye+bykwf/g97Z7LkOJJl2V9pqT2iASgUUCxq0Zxnmwe3DcTczRzzPOPr+4AeEe4RlZJZuc8N
hUYaZxKq7717z8XRbiL291HuIQiF6BfeeXpKLc+WnN41s5/Orr+yCwFGGKh94LHQuhmzHzye9CI0
+dVttGoZ1o2zotakMMrlsChhQhv5OK3BvjKKNbVX/Ew2sd6zb6zLdxlNqKgz9FPaFxETLRdLbvqC
MrBfmxLhKdTmHe78ZBNmQ7zTm0vCWrMCvWmvVVoRcB+v9Ni/AesljjLDqRD6rr5odSgshfDERq88
IGl18kpLYIQNA1dHRm2+AiXTk0wwYeVtYZuGBGUsU9vX72btqClgljdDX4IxEAvk5+kO7+GprCsk
CdKagxlJfGH62aN8wHlMb56c4NQB3e32pyxkgu7IURL/2X/D2DWu3YL8x3YMzo5evPp5G27LLsxh
6sEXLyC2hEbN3ka1rxxmrL3wX2LT8lau337KiKScxCc8QLPXfg+YTuR6gqImsdadqZ/63CJfGLDi
srWNpSJsCZSCamYh5bain7UY/GpapVl1V+DuWXcB98Jmf+k4Mr6J4+popSVZGhVRS/C74qVmI76M
I2JVVoN06OKnfCviTn/uVKGvRuUs2rbpVkjGv2eMdwkXke9ux8Eg7pJT28fROh0TftKCY3AwpThi
cjB90snA4/TrAIjnQrCMAkMwOGo6ZfLV8MOVLCz/AaL4gMaGKD6YsdZDSnJpRYkKULA6ZmGqn0sh
N05ifCNPa6RQoUbIJTvwBj8XPi/6tlHZnNnqBSsljGpt4x52HA8vi08Ct5FLwQcOjVofokVGmvqS
UsdGJpZ/doQ1SRz3qxq0E0esKJ7JC85SC/xykeXgRbFd458z8h3j0ZRvJd202gd2H5KTFYB8Llku
WPHKDM48Eg1olXDcjRvZDrOXBGirb9UnWn3VDNu3b2ucuYfenn+aWn4afObKBpWF0VAJD1bCkQhz
d2ZGO9BU6aHxgkM/T6Rohdyzf8LAYiMqyUge/vFhm2GwKW1JSocI30K+C70qjcfUQNPEduGcZ/X3
kTFV5+vyEoiHUjbWWQbauIC4UGz9Vj0XXr2l6PHo4QZbYIL+JfPMDPN3/aqATTw2bKgxMYOVrdND
HAt920zNtLAGfstdwUcpw/SAWuccw6Dkc3WWTkmqcgq7BAHLfRXejHrmbvlcc5CJg/NYJ+CqWpQl
EZaHDeuoOBMo3mMB51EM4tJPjdb6a2Il8D90cb2u2iE+emR8VU5FQ8ZmiQORccTZsRoSzT5JlZKQ
IPg8Wr0Z7pVdbNCS5TdOM4PjdJfs+g6P0ocv4/E2r00Y8sjZMjqfF80ednWvTQwqeAcK/GEXMWeb
qqLXsM/Z6cWx83vLjtOXwfCn9Rh46hgDhweRHkFp1uUuM7PboMvwV0sPDYnDezNkOks1R7NtFblv
AAqSXWIMlELQNmesbt5qH43Qm33U0lMm3/iLFpjEzrL/PyB2KePG3YUtJkeSM177TMNsYrMgkRCw
CCPhrVgzUOpR13chcwXsPTUpRGOtnLWholvhwg9EZbdHZ+DsLf5vhOIBPZVfW1ztTGIcIc+GNF6w
r42+bm6TcXxn4H7fNM07bN5XEDsTBgT2fH1DWKVZOucCkiZNaG98lbF+N4ZNum3taToA1+EwCr9f
TF22dVNcyplb5iueCDFRGqUjLECqAEFHRwTEsNvMvxal4aERpEN4qOzqMicKagQjFFIAxRQkbuao
QWRCi6mA+oB4E2KN3aT4XxYojwZQUrrGK0Rrp1n9G47Gg8EHwCY9vFzX6xw+2sKNIf9BtonWCdDo
TvqXssRpD4zkHpTNqQ1q9940Q8I9akioU0ZQhd/SXwP0GNE5BDXWqqdpMClx+mYdhHjb8sz80KdO
LZRtkjyEhoX9/0nhoV9d3y1Mhyx/dMBc9hW43FpwVcxkY6jBST2EKxp6d11OTw1Z1oc0ncfJIau6
7aqveOXrnXBLn1YobyjGiadIe6atduBnTHlG7bKeWogY6rVLYPBMFsnRyHKe+0l0K1XSYgVYcIx7
R1+hGkw3PeyGRaMDdhkH+jg9RJloildAPvK3kffTiSzArtKtzkOqnSTDqTMxcu+60QX72Rm0075x
mF0URRts3UGGpITWBQkQGc5Rk9h3LRThnTaIjwpX8DlE3rcc2HSsEIMAxvRkui4wdRGkujOzQf/u
V816MtPoI6H+w1IIjwMmXORn32jrsmfUbZZSQI8bt6YL79TdY9TBWWU/Awl/ir9U9Jrfyn5Y527y
1GHmvikL8ZZp3kNUIgkFoBmu5bxooe39bLwv9VSY934afrX18T3I/PB+3pClbvzYHO35cQovs5HA
2tM2Ee/9lKtT6IJFhW8518hj+BjBrli6FeOz3uve8641T05aa3vG+Ke6Jj2OZOzuxZ4M3Irganr6
ERe36baJzOmC15W8hIPxQKsJXlp8p48Vd+S3YqnBPCm8jumlB52stwvYGAoyu6rVxY2xbo11MDxh
6vHYQ3Q7PeeGsqKpJYxk2Hhu4q5ZWmwmBxHAJDaWiSjVmXYA0HPH3OU6EF20cy81pSXNgGPVC1Jq
xXRXGxwExBSVBx91xP0QOV8mNHfx5D6aOOIBOzTkGrKvsls6srrXHHAoxqTctl9tXNOzqTkXTvhE
oIoOVPNcW032oOAKHZTdf6ndgOxJxyMPoBA04PgB6ubgb0QzPRswQVhC9HofaD2O2RyolAmSgMiq
aesNGRsx03f3dQmLjU/yiGcDHolAxmbqOHkGV94G6o5haHSbRWxLtQrWYWahijIiNouGNAWEG+KB
fNaMtYqSzzxPw3cX25NZxIw/SsASml+8YJADo9W90sRVh7Lu1PL6ZwZbdGknkTi2sqP+rQXliP8Z
doX1Jg26vwbt4p1bFeJl4qdzvbzJCgNdmNbtu85qnses3ZYY3G8mlDHI7qdsFcVxcGZ+Nl2AJVFi
oVXc+31fgMMvn6PArF7NfFcix1+M9uS+RE3KFMyGrggo2HvRVI/OMSlvAVeGj/0cDDX/VzvF7WFK
53h30VdrOlw1bkjStGXqvlQuwWMUsyvUfv4p1pQ6a5VZrPzCdN+qgh0D298Pxi/1onA74liUnkLa
s0lAC6v+nj7B0Uy6G3OI+g+rf1aaEX03I+2rZbfDc2Yhn5tQfm/yMkXrNQfsado0vGV59g2NPTD4
gRAB12LTSCoHYPoEIQyaqiWUFX+L/hlSRBPvgtpB8Vk63SkcsOmNUXZfSr3YpB0HsiIs4xXdf//O
hpKzSYVvHSZLNmttpDpOG3tcdUrrzuQEEKpWxslbB6rRNUui2SkZL9rQUk6TAbjNTTQ5ldSbpRXe
OGmHykU3aGa0zj4L2oqagvSWaAJameD4xxmnvZsGUeitUMGTEWY7ArT1o017Z9XNI81ALypq5ZLA
n0bFNx1JbtscczLhcPkuqthyQF2332ZhZWyb21qkBn0f2shl3t3kUQkAi0gn9p89mlea7UpBjMyG
ZYfUDkQXpEXagu0yrMjMS0oU2yZ7Hj0koGswODYaYgaoweVfDJFhnPFPAIuGzSmckhnbul98L9Ht
fAYNDeDGxE5htiQKxu3k7Tlqpje4r45TiU82KEPtOU5nLyX4iI+hm6trS9zrTKqWUZ8uW3if/sKA
nl+AZ/o29tkry6l4Q6CLarsJb6M8FE/B1G1j+KikxzCdy7LwPWW7sySpJr6HevSqGhhNmgqjk1Fr
czJgjFC+4ajphH50DuSDUxU3bjpUN1HR5+desBWxS5ABFm4Mz4YGbhbrCeUJR//OeYLrA6lL5xWi
XdYbSGPSz21owUc7mLBzZiw0BcGDNRwJDUxtHd+alobkGzLr7Peq7qbKD/c+iPBtin2UNDSzhyyF
5b4ogOjEotngcfXWUcLhbWiS4WKVCTBdRBK4zsUlDmDMdl5mPlo1TYzeGcbNwGZ2bxeju+AgqE56
VT3gKfH5WiA5ZZKI9kb2OE7s/DQyVpJhN32Ao3ivSM59SlrGQD5RTdtJRgQdutGx61HNXJUS/4mx
/xcx9ji0fpGUzHLK38WPl/f087//6//57Xv97T0h1AGb+68usesN/9QxGr/ReJXwHOkxyquy7k/c
pPmbkqZpYgcDmYOh8qeOEbGibbCLZdg1p9w7aM5+94jN9rGrfBEVo2W7jun8WzrGa1L7r+IrZIzy
KrRkt+nYPI2/imDSzGN67LYU7IZDcHCsGyvB/HGp7FHdwFxgWsnQa5PQ4pvpaPZXJcZtJWC6uRbf
aRW/sIOM91Wus4gSfX5nSrqseb6ZkVsbZoLEvKuaUoeeeDwOiPuAryA4K0mlpneLxg/it39vDdDE
9CKKloY5JVsPxs8dnmWAMi5JlRP4JYlFKffxPxt1wXZa1e4FECUKJDUCHQnDhUE34G7sx8fATqNF
zWr2aheXAnuJy0busSfS3XcxX5cxk4ACvEXdjjvC3Yf1iEgRaxgyqNolSCNi0L0oBFlig9uoBzN7
N/rQpe5khjTk1nipoV5hJ20+GedXXwa9+EJjaDmkMdQJ6M/Thq02TVfysS6Zg4E0wGmxEhZjZ5OQ
g3NacGw24HTJVAXMlCeSQDUToGyLlyAt4FB3Y3kzsJOM/EK8SmMpJ7RsuouzYCxplnu93R4H0khX
QW+TWJZ6yZGvGfEu/bgP5vADn2nR2Ya/vOlsyz3pvoWRR+raJk9AAAwyu4m9OrltmOicyUJ5slq7
XOsEJi21rxXRq8dedaDjSxMZHYrsI1r6epN0gzwgFf2QcnQ3HnO97dShfG2SMNtUclMbM6un1b9E
lPq30hme6PICxsUfMHrkbAH85Cna3bnNgv7UJiUSihI2iTuG9Slg+6q7cXmkeZYXi76q4oWh04Zp
A2kdAsainZ0WRxu2/GqquuoBocZT06kD4QfmMzlAh0qN/p3ZOOQgNujsDNmTxUQe+AJ1h9iJkm52
bVdrOClxOekkcswz6BHyi1U31jGY2EeCE/Iu6N66deY27U7lfOnLtg72mKdokZj9o6/c/t7GKAlL
Ujw6UzmdZGaDMa/s7AhY0aDq054QLxTPOKDjDXUZ3g1kVIRhnK8ngS78c21kFV3iOtp4/jxG7Qbm
5Yb5FJKBahdG/9z1wUfvF+s4JkOu87ztEJTTfZ5PTxAKyq2rtflG96DDa+wwUho4BGVX0X08NORt
BLE4uGkANQ97xaySjYh9XLgT3ncteh4BZjKdZuY+RjGTBPosiskznft7b0qg5UzDacy1YlMwpIPi
HBVnM6HvVUZQsL08fPVpzm+jOg/oHioeTnjPVWLmF0EnY1kC8Vq19M5OdKj/sxD9b9T0dBulbTv/
bDE659Vnkv9lFfrzVn+4lRW+Y8d1WY1MfuqOQmb7+0rkur9JA0kw/QV7NivPTOTfFfVYkg1uxUJj
Gco0TMVVf7iV1W/CVBxEdFzQrlSu+ndWIqH/D7eyyRNzTMtgcM6qZ/CCf5Vj1mYd+To5UZS4zLPs
vJxWKEfMowhx7NQeTWu2aWvpsxqlAgZ8hbWGgqrdhYNscT9mj9LZm1FPEEzQZvuA8RENe/PiZyI/
E73BmNZzUOFUZnenY2Ykm6t+17pEQ52TN6fK82mwVc6OVwxMyo+dc+zUS2TQH1FZk3LRfQQ5MBjq
oBiEMP2diZzBRRBYzrKfPPSbMwJHnyxSvGKN7T+hhD4xvg6YSQJywQNRgYtVnLTOltDnjOeyt6Pw
IVM1T2pk32hEcXWn2bSKAoSDdRN7Jyx2C/TD2knDvbLDMMcU6AFKzngUpZ6uyTx5jRCmQLOwPvBJ
JdvC/aDmGDcm3taVM74UiUbplh6smbDoVWgyMX9TJwTmrXDuQmJUyYND0SttgvtyDRVJXaVwVRUJ
10YXbdqSLa6tYw90g/6RWLMK1WkLwLfsb+Sca51HGfC6pK1P+eAouvsESVDX9Ct9kOmuMagNbKcZ
zr7S3vrWze6sZWApBEkw+JeS1sbeNN1+YUZluet7YuSQwa6q1nsPXYeF1w/uGHUkD07QfLELkpmQ
nkVk6ZCK01XYiIdCESs5AffzVUYeoogWsdsMx5HGQGUbJyfAAmSBsXUuaZxMW3scoqVeuM6WBkJx
lip4MXLtnPsGjiWZY3w0EoazEUotaZQ4kHyX2XzrNVunZxTWoBM5gR37ACbxfRrpfTCLkVM/bK1K
f3aMRGwkWfDSAASBefYhBDSFV7KtjwjuzXv4fjsLGe2lZxq14VhN4GmJfoovNkUTortDkYQlQEQY
Ej7fs7XH1pFZEHO82Ir43ofPcZTHb3YXw6QqMM1aYbK2ey85h4RuU+UiC/MtuQyLFAinVSMxoW/M
hgf9UORaG4+tIW07f9pjX/w2EGEZ8Ts7I+PEHxzH2D+GEPQLINo8BLhb26kOztG4i5IOJjdJNjtg
r9YaaWa9LYrh1pvgG6nCJYK1TXkdcd9QiPZM0MYkuKub/sYruuhsjc5dg/IKXREPAr7ZylROfmjQ
XRDUd6s+hMcFkn2Yf/Z3LGmY1wWCsby/JWGkO2sIHi8QOLLL2B4dL1jXZTNA/9LcTV4F9kFgWSs8
0GqosK0122nQZqJ6bYqWwDJaGU1149rMuZUSZyuOPGQaiO6yBnvLFBeHqnIIpbXGJTyO+jyW+odM
GvckQHMbXWfvR733yRO+JYDjhqH4eGv0pQ4vuFLkBCwqFK9PiYhea36Ae22ymWUJfdlFfNO6Xt7L
Zk4SHuQKjLtzkqynC9FEX5x6Ohvu9CmIrrCJTLJ1JgYODRhW/AXgaAO33TDsnUSu4xu4ITGtx7Da
IAx59wvoUK3sybCaQyhteaal99Las1alZNxASMSXwTae+WZbF+x2j1PUbJcqx8RpUZTvPIsRdcM3
vmsNos4jynA3fGsjp9z8Z8X+36zY0pmLuf97Nfn9brD7S+24fE+Lz2/B569V44/b/L5YK5Zdia0M
nw9kbEmh93OxnmtDJRzgHi67ApbmPxdrPG6G4eisnazJtrAcltA/FmsCDHAKYVQhHslhtf+3Ugr+
7j+yGXgpEE+WPheutjNf/4tzosoxEXRmVe7MqNsHMCEabDE1hxvhpLtf3pjbH5Xo/8na9DYPsSn/
93/9z4cy4c0r15VzPSz/7kxjtlVj1rTyHT/tL1I5742XPgpqC94Y+8cGE6clH8I/eKx5n/MXqxfg
pxnoYs7UFgyG1rxF+eV1aTQfHYiQ8U4FNJt7wpZGcp4ScZzm8AMabQLmKBY28kO+mFnyGr9JLXuI
9YeQaLtd2cd3EMlvQBc/da27/udvxLz9+bVQvz43gdnLxPWgU/3/9bnFONidxjDiHXu1taNsdN71
IbD8tR7lN30c7P/5w2Hr+PsD8i0xHL6BusHbgdXsrw84+jOuPEDQ5GPeoW6bdkVWotRQzqtbeFj4
KnXqQf97eqmvway5S2pTcOtDkq/ok34bxkZHcW2cEDjDgRiIKKi7lM41wwunc5tlZDPPQ3ej46PY
V02BscqqV2G4qbS2gtkCqzMwxTFDXb3WhAWjUCoS8xxClCHt3NpOD+G5M49eIO+nFMsDloxY9Amt
jCY8oLK8L0ZiIVs5RJuxcfcYNPxlkpjBsi/0YOGwL7MBlbGRMtbkI1Bvhvhk2pBg7TQ8IN1Q64CB
oUUHZeuHpUeWefwd+sEywW69IBbCw1HtLlRcfM+0lO5x75e7JAaXMU85ffMEeFWSt4U0LagqF8NE
E9wnpfdaN7KiI/iAJRnQnJP3a9x84RIHkrlMo2Jp+4iY3d4YCblUSEa03l2HRHbrCJgby2621qjT
Uq5HcWupm6bTnhh2DPtSZGqJSk1H5eUHoFDNTxRzYoU3HIRogdS5Iz3Ch02ymlwmDAQbojfwjeFf
/Iyuh6C/flfnrpLD5IuNvMG08m/uWIrn3B77Umx9wyGmmPCwgzFUv58UkZPMhqr574k58uLn9Z7w
llkWDLvrRRZayUPrFPz3z3+5Xni98e/38/MupnpA8lEn9aru/PwQKZEdRFgQOtAjhU+zCLLOfEXu
NC+s7eSkagJb+XwS5QI0LfnogD/T7OBHXnqAIpL+OAeHN5xVmiUUH/ulrcMM0XuZkWvEuXacsoPW
+cU+8d50oEloQeYHvT7UmHXlelLmBzxlAjOrBMp91Zk5AuGeMuJ6B/g8CET7cV/zHSoZffOchnEx
YVAgcQrwqhbRSfMjTlKmPx72eu56WWkoNLtg+bw9Iub6+pzmk5//e70smiBJ/niY6zVMqB3qkvih
nmmYDRqvA5Is3uumIr8Tpsa91mnIxhGQLxX64IOed9mBtG3INte/iynjJVzPGvObJuaT67l/dFnf
mH/c8Md9XO+OhBkPieN8zz9v9PPefvnPn1dfz/24u5+P9svfvzzS35/i9aY/H+2Xu//ldV2vN6DO
E8EcTnTx47H+FpVR8w4xx8LXWfQzpIHwxUqhV2Mk+U6pc8+svHksaz84+Nik6WxxA9t6sFrhv7mT
IxlOleyyHd99BimzvV7fZoi18QOFJ0uyy4aehRTIGcAl8SRoJeqkctskXuFDEz8eabKLM8OM5qlB
TbZPwSRtrveUPAS5k7xrkmIyoyrYe33kPDVtT34VT2QoGLcZaeWc+jCxyBUGcH+9wpr15XiuijtI
q/WpyNDVXa8wIFQOftA914q5ZWbl1JSW3b3p/f56fSo0sa6J+NsXhW0/uj1Dnet7ZBX90rZr/WxP
0gG8MxI5OL+kaUq/58GQ3TfQ8ujyKRI55hvoo7sOQIu/aFoU0Zrz4610aKvaEv/F9bmjfl/rSjUH
P4bR4zjt0/XyCNnV0u/Gltlo7t+YLbTR66dhAzEcND150CbfPYg40lZaidCw7hoQzbMlDpeVuqnM
pj6nfsChgSrq6NmSdOoppIAYfYF83uowymLn9m/d0bxJyig7DDn1apNH3cWMbQ8XujOsolEhKQnH
4KFFNUpjOkyACZLbcj3x6bfuCXcxEUPnSFjKoT9cz6GtCObvFxfq8GTJtvzzqsCbWeGMAxfM1cWx
CgFW+DqszwB5XDMfxehQk+AExif2y1nzlBFYo5rq+V3b4rYJbqehxqlG4eVUxluAUiJ3wCUhZjEv
JQjLYIhuO8IcosK9FeBFt7I7IRzMMOkdixBaKEekdlVVGSWH2OohMGYSM8TGqhHgt6rWDnkOcl5k
5d5EqVIX5tey54CLY/DUNMWelnZOr15bDATXHVRrtcgA3gmkRNrh5vWRIRZDW9Lo8BGCTKSiZeZM
jM06wNdGm0ZiJtFCO95VyMOJYC2P4klHVNC5KXN0PXn10t7cRKr5MsNIV3VNhDS8fEBjKaM79P+b
LuOXVIAwwLRpbYSQ+iI2TH4rc65jTSd4eu+7YRcMNpoXu1l5ODUcNUtDojZe4zIttggB+3WSZwgn
9Dd0ErdysvjZDvsCDxr+LusRjWwOs27auBKXmUMs3gYVwaNnjsNhtgb2xq3KXG2ZwYbdjXHwkKNn
2mduV+BeVy++kwQnMUBu7Qv5CGjcusRl4y3dwCMgu5HHLPfOAiXfrWZTqDO9hm+pYQDplV7cEWHW
LsYgWXn8or9GfD6LMRkvDjjvW0eLUMIIdehUOcx7sWLpB5esMxpmD+F75jLtKUvnqQrRwVt0qZUs
0yXJ4MTwjoq08tbf4qMaMYKgSQ2D52jA2eEE5rMKPJ7gwMwgbA+lI4nmyCxEKgROZA8a25pbCky8
2zhWrXk5YOnzGUFcGlcX4LddcFomSQ4IiPa9Xx1pimfbqWC4YVq+3JqZx2x68pEpDd5H3mS3ZQDv
oZqzlZv4TvPQpAYIbXN8X8uEEltpmD2NgHnqjh16vR1CYIaOqPWFZ9c2HsSoYaqBp0H60UPZk5oe
ozDbuV073sgIDW4xheNzgGE6qqmve1V/KusjnNz+m+EVqJ00q1ih0SnXRdeTX0JCE8FhKn7TjRBe
rtaSmzbjaWM0YMtBo2+odSp/M5vh0FRgfEpzFPBCG+uE2gIjmBgRR8DPNvBU0n4QX9I89zZWVH2o
oEouuiq/2QkDkh6wHBprx99T5cE0Ssvuy1jKRz7qFnKejnoP2/+DZjQEdbl1t2XIY+40JwAQm5rk
HRogyX3LN594g9+9BFw4UR0ucYWx/lKYslqStERkx3Ck8/Fa9p1GgresqWtMbav6YA2RqzqZpItu
6qA3bka3cjCdwiFOMhyiwBhXlp+/+nF2b7qgFoKwZRFvw4s1PBVBAm/S68mbaL92rVUjWsiwNBvQ
Aia4imWhbTOrenUHnBeyoWdRZ0O7RJKjBrbdw0iOnd7a4TLqlmUaFmsVQo5yccaMpVYhxjUPBj7k
VVkFuOHLzNj5KDoCxD3kjzzpjfm1TzpkxuqtMM0lx9iq1REQuNNFM2n6zgw/2jc7OsMdlnvUuGPd
bYYJKamhuUfhDt9MjpoLnYP5MhPmhS6gwtdy49OtW+rQ91ZRaiYcECfUzmGJHQiCui/DfkNlBLM/
LHZdSo0x5n6zcgOGTGbA/qyNLX+HEm6RfPJO6YswkQib2FiuJys5zfCOyDYQrAakr0o/OyAtuW/A
TO8aJHJ56jDlQxHgEprghU21NclBCNIUEJTUi3UzEnMLX5eXUD1oY/JdaT0ZfvThaFkFK3MMvzMR
uAhryrYko+40DYlHZKYbwHPH1s8+dd+twGxHp6TqwF3h51wYDaQydA7o75rkXstLYzUJHR4MjnN7
EjV2uRgRceGtVBOaZ0Znj2FVW8fUIRRFpMMamlS0zGJ3KZoqPTq1vMmrIQRYgIc+sB3mjZX7VOlt
yj+go9ayCoTm3mT9WiUTXwgzhSeatQ+GibFoiNWwFYR6rJvaqPn6dvExbR97XcnDgFgegK4yEHja
6Q1InZd+nDTmY2JlZr59tgfbXdkV0sWobK1bQ/Vo+p0Wtj2JuQuOJsQs4tJdezrruVXDf5cN2rNI
G4ItAiTXQ0mcMrUmcrtHlzV8RTEFwdwjBDFDroFKRcwfsXUbsZ5vM2mieTV1msX9YRxwcfcF/cCx
Yi4bRfcKAS4pToQ046OomsbA1tt+lExZD2NLhvJgwjU3+lu9Jnp+JAcIX00GhCXP9p1RJyutT55T
vc63M0ZHL0ZrF3gtybttSLARJOXuNstk+OyXNaN6TyeIhVerwdOPEfmdyjj6LhLfgndf0isOWFO0
2BtXekoB2vaVdaznk1TdWGhKEEz77pGDy3dIpM0mKar4NNaVdtRveDuz0/XE8yxiBGZjYkh9PTiQ
x1lV/HHJGFJD5ufIMzHU8mw6Q0rUccSFdTJ8Tt3ULFDDWMs2hRlS1NP7OLc0u7hd2iFJb0OqwqOO
Jmelwa/oI2F88WoDfzUpQikDAAxH+VNZa/BP9fFg4U0fu06sIs9qdrEW4l+ZTxqtq/PF9W/pVdGR
y0bcSPibrpddT1Dg8T9l34Tb3CBkN5xLLUxe2eF6Lp7/vJ77eUU0V33/6F8kKbGbxgzKBcfDR541
0mFk/oBVP2XHqAg73TfppV+TInrWk4qFpzURHiFfhhsZLiZV3HitheQ28V+H0fsyNR7sfjAaOFo/
pRb3y8qAEMFAdsnBR9uYFChTnV+IFoIj6V/wZVx0MiE/sKLrBFnCxO8JVBHMnpGZcfxpR3AmTl2z
cBgdAwaPaBKzWY1m+mhwPAlaLzhNAlJnmO8A8lpn0yg3CazuU2Kk44Fj9FfMIw0BTcanPUzDu4Zp
GUi8ld3qqABHPtGd1ertIQ+jltIb/9yys6rf//55je8GMmFf+z6XzFuH6dVR1ZvMCcNHqJraOuzA
cHYOQQmOiTC3BSeebaw0XZNPBZCglXsHjkc7aZ9t5xISmXB4xIpdlS74wx6MAD6yy6pBVaa5dxGy
hIXnj+4yBGAakfo5GM33XmfUNB+rzZo9BG8wNqQDxVW1TlW9CwXsisjzPzG33I9p/ESjCJpN3G+a
iMxsxgiXgujShRnSoMRK0hrYhbG0kLxzChPdvcsSqbZ1O7nrUSGMb8P2tq2mZ33OImuiqdwXGeHA
Hh/cTV4TieOT3zOknfvNUFAxXQGvKew7kksHxNxZ8WjRExBUpHeToaZ9aunvyNvtg9e0nbGrGokt
JoaiexAtat0Gtm3jiDudrtehm3zwq5YgEvbPc0R45vDvD1hHX6+tw/8Ixv6VYEzOjfB/0vWHU5X+
hXnnXG/xp1RMgKijAW0xcJ+1YtzZn1Ix6zeYZwi+IEMI4SpUWj8H9HNasQs1RRmcm/Flf/T8mfgz
MZrZWgIprVDi3xnQ/70dTOudeQNP7x/3/L2u69q4s4klruXRpMBIa9JDupQcB/P8y9vyD/rwKNn+
1numxS3ooaCaA7JBYuPftABl0Y8Yeek1dBJNlZ3MP82OPlQ2HcZGyeM4qYPTttpxABSRttFHZTWv
sdKc7eB2z75ovgHGeG19rV3lpEHt/XqTm5VF8E3A5Cw+6G609PQhP2GoF4R00b0qgSVMsRjWdWXd
Dkaob3JdbWH6P2Umm1MaxO+uXTyAaJ5rjhdYsPainfvIpqFuEZax1/Ir9p3MwzHEMNEe5bc+hIiZ
xlTngUvuE89OdV9kCIQlCl/Nmoih1hASpplzy6/TWulqCQTqVZgZitNJZItcH25zd1XE0Z0bY2ou
SDN9dOt9JI0XDV36NpDiQELnl6YKnugk37NrWLfEXkyZjewMqLsHV6Qz71VdfyHN6GJowwPj4hVE
t5PhxDAS/DRZZ71fL8aIjEpzNNi36Gw7m3A/FMX/Z+/MuuNGkjT7i1AHcCwOvMa+MBjBVaRecEhJ
xOqAY19+/Vwwayqr50z3TL/3Q8YhKSkpMSIAN7PP7pXbSjGPVCnaVLjWcVGAPsJ/2+UdXXwwXxNn
edRQlb21nfguERm9cpMpeNXnq5mz5l5OM/Vu2Z1VxSmVTRRz7+6iPmeVrSSVVNB+QWS8rgVz92Z8
GGBruJiaR23AwPKzGD+O6rdBpBheKm+4iwF1rhgxQ+8Yxh489Vc1G83KYSp/yoFEtzPBjegI0rj6
FBHbCKPMIMl78T4aH9zJZ/8aWes65qR/DsZgogEfrAZOVC9sxrHwl7QHdzACzl6l9YxblbWTeBF8
KJIo/CTPBU2vzVwCKVBCfJJdO5dm69Jh6aznyo7mvdMioSeEvhcNxsTe7M/wcfRWdvIAONAhUVLO
ZCCS8JHia96hUKaQGNqTHZvipeEvcixDiYUGkGva+NXTRAH61ARRvy6mVIJspy5qcudBhoPzoNia
LkRl7NU03eQY8wKxhj+d6sa1ykOWvpGmOXN9XagUICjJ/IOxfeQVDWdPPufRVLMmrT5tp5lYYl7i
l8W8jho/3PbaaA4hPhMoQEO4ZanLMkkxyvJBcA5eq6l/IZr9ENXh8wL+8V2m7x7O3QUMvE7G7Br6
TbHqXfAkLNJShgn9AfrBZlNBvsUcB13jpoaBDXCcxKl2KM+qrevwhnLG4Ue/kIpmiHscWB8K6T4U
yGb2meSKEETkTbxwDWbrOfShqDdR/1Mk9r6FO8t8xDl0Iv8M6nIPBvjYTndOl7CimR6Hsr6x+0BH
hHqz9aJnu6JzN0R9ACeof+0QcEBNYJ5vv87sC3GI9V+qtHkscLcZckVS+77v9K6f7O3EfA+/TFlv
tG1x0mdNZZW0/lrb1Veepk9FUtxlsvjDtXyv3fFFZoc0/9EGsL6DCPftzFWNPe8OLPd95JmHMHav
UHuLlWKVxym730mbH6AqHQKIvGMRkkZfdrXs3F/ZJ2oFdtlM9Vv4KYAP1iyHnvi6lb47Sj4gIDk1
dJxWBixNQq7NaUnjjD3IcxTh1baIhkOXfIze/IdE/CP1Hlr2q2W1KKkTmPZSfEBlZ2HkrVTlA1rA
aMOq28nMuKCYlMCNQh0VxmIjKmZ4ZuhxOgEjR/XkNjiKcJQZqqWGZvu5gs4Buay7Nq74sCvq09md
oEom0Rq4tbHK/e5PNUxi1dTgqAO6eHYFIz1NpdqOmCTY38UHL/Ol7q7yNe9kSidzm0goIZ7ofhm+
5P/detey/+0ZbX8kiOnaxXS13fEAhUFuHXM2mMVNcr1wMKKHYsjv+oBVv8I4umX1nvvjb9BPR4Hx
yKbF3eQJl4D85LI72OjubCVvKkjvbF2imOq/Mmw/fpXuc9O49rm/L6zwmnXLs5iyOxqdeufJrpPP
5aDOqxZfU2p3Bys4stj1cyrUG1dFdr6s+amps5NjiPNcBpfE964+MR8EEQd0pawVdKDBRgghrk20
c2+je/ZUsC+j/uwpBHN0awMcfRL6SBQMS1H5krYdCKMOGCUmjka7n+R1V1mL/Etl3kNiD3sE6B8Q
sc5BZl8yY94ZARS+mVCdXW5ZPr41uAZGNhiqCLNO3Z6aPLw09xOLeFHZb0wL9tCyM+xYO4PV58pL
nszYIjmdYWweqz+mC1CmzC+ez4oQMpscQgKAdTJCR7v+Yu33YxjkfiAAbNFKWa4JSUoGJdj73Uq1
7r20+wOusoPPD7+anV/gXolYN96PZjTP378Q9ECpLqaIDp2OD+yub8Yx+qm5ZbSt+0B/f9OmXwby
znZWP3sn+yl69lYS/WIEv72oBe0SNimtBj96dG+9ZavHMWdPz55pXjoqHE+xWiwXjfTOpe/86Nwq
eGQZWay5I1h7X07tyUEYu5rGgjtjxkqUwY2Wnu6ww9AOIZ4+5TFygTx2Ian2yaoeTW4rZxOHNsgz
HO+9y2W8+uiC+kuo5ilHjbayHeuS+piiDC5kEUeUFbOe84SHbDU30aNh1PbdSMthvcjAuvY5SYNT
74qM29zES8GKxI8iorttZpR3iSPPgwecxyrY0pkj82cd5CTnVX9I0K6MuhfPI7tkGT8N0Bz6KRoJ
A3mYgQf7oxoDdrMs7y9W7f8UA/+PYiBwycP+F8XApqs/iqj89wTQX3/kX9XAkvNxbcn0XHrWdyb3
X9WA/Idlm1QJrkMEHvHQv6oB4f3DJxLI92Y9LnBti1/6ZzVAOMgW5JJ80kSWw2/6b8V1AaX+n8xo
GKIu53OJchJYs7nUJP8elkkqll0xZae4auVnCRRtL5vBvPmTNG+Jk8UHx+vEygMNFSKXKMS1iR9M
WK9uN8X3I0rAm05SxVHQ9OgVmw2EOdXuJ52aD98PQc4KAnf99vj9qdT2sMNI7KxK1vhPmFkA2qZx
zCH5X59biSKPLrLz31+KI5j96+/fnfemQt0nCeEGrnmYvdo8qT6fcJZ34hzgKjvHTDpwhzXjMQn0
s+B8slsYJU/jZDygpgn5e55FHGH4JDwTHTV7tSqfwzM7WuE5nWzAQmhXJSFWWKTfXzRYC141BHof
m9Laeu6YvIYqVGdHRzk8jMR5D4M64QoU9LeombyrUihAOJPZ7+4MODg126dIZMltZCJGsmB4L9HG
rq2ud87kloFrx3TO2Q4/CJFFUC9Yh7F81mfDOHXeLJYkV0mIx8GNmkez5/prDpl1l0xYKYgKKvKK
8bEP3fzCFOAAEdA7tvDRduOPUDoGQ0RqCDttvEsNv5E1tGAfdr37KNi08Lv0R2sRsmaRedhVvRT7
uMQwWE7l1cibCMdDbXxYZniFPVu/dP70Ia2ajUeGdhdtdyzj2vW1UMZh4rJI35FCJ07xlovCNsD4
UzZM6GZvXN6fMRpG71VPRNMksPQQ0dBd1aWi1S/0TSY9NgeGKYkcXoLGG1eRnPoPCOYXN22jverU
cIplfUi82AJ2ovz93DTZObbU58LPPAYWyTX2P87NrD/SsQ4PHUd2vkH+nk3pr5Jl47XkIs9ZvYay
CnVqGvL71uxQmAc3XRKzpafMs4BQSSTz9TUcZtbyAWCgkfV4ropmZVp5sQdh+6xcYjERUkvVXSQM
aFZdwnzlWd1HGubpyhSsRjNcXrmK2Dux9Rdk8BOvJYsEKllqhgyoobrdNOf6jmqGWkjZzjEGRO6I
/NaPhnESctq3jIaxLSRAwHxIOxqb3c4fNN7Cso/v/aF/kouFpkKf1YRtcr8kB46QUWG6EcYYZ4rN
bInNBMsYzyUwPBkxY3jLBs4SJLcwHGCYkMNqafEl/pqw8mKVH/k0fUPX7Z28XkjWmTiFBFTM5c9G
2/1pnroe02DCfZZl/j7DkA0+Cf1rRRQs8rU+9+ObkYz67vuhJO7w10d/fy3rBv6O22YMs4ObZtXd
3w+g/MAULMQZG9TwJZFddmGDrdq0+HuoWDhfeEgpsoytcDucHa4DpbyTAe9V24iiwyTs4gaRh7cG
h8NdOrMGJ5tkD117S7B/PH0/9HU8nXyNyzgNa16QaY9xx49Zk/f+9cCQ6zE14Dvowg9PUZ4bJwlw
yx39aC8MdOorCcTgJEuR08+moB2sEomWaO/F6DrvIgUvG3VRdMycOXoAxvGrKFYm9P13FMYjtcRs
bC3YPu/s6AB7Dcxn8EfpXY2BpDKBhDqyad/9+E/vwvDFVhOdapqtM1GzpxiwhpdAVw1tsyb5bdR3
ZoaoAFryySs693mkzjFyL/0oMjAanOPnu5bx54NCprxKTMkbI/aSG1cydC91opFgFuK+14mx8sIx
/rD7/D7BHqxybd/EkN5M0gSAloBXp3lWvSNO46muOWsVQfQj1eT5fCt48SlRVr7oZsbJX60/Aviy
gjvHieqtDKzqAgKi4AWK8hemqz6KvqWWsTjEhvKdd92xHqJDaMMhF3P/rpY5OoNEXQqezHH6aKv2
rvD1a+LWjxYpxqRyL4knp53H6sTKNTRSp+BYK/cNes+wIrYfr/sWkiMMbd5ZNGkqpv0gl4t3evrR
upNM0gIiXYmYU7w2Lgm9oD5JpzfAjJIZIUCLS975mVTlsHtsnPFHbUSvmp7AMTU5GgYKnTjPNdik
9K4lO9/gsmU01u0jfwhWhmxv42C/SM/8FHN5pIt+HuTgHYTLaTRV2KGk6YI6rRNzMw9foe8R0oh9
AMm24khtZa9BrD7cRsGiqTeRFTE4no1kgzbsqhgVDC61lxby0N+5yHVVwa1G1lcKR9YrRjKI81vi
LOh1vQAVkGxB0zyLmrpPZU20EV69yxfQ0ax58QSBfpnwTa3Z7RxWdl2CeajML4vFvjfb17sG/iHb
fIbDaKW8q4n73qehyW5mstIV87BiqDQ9GioI3RpHyIXj1g6dAyP4ZBd0ixqYTX2fmWCEJjSS1Yy7
ChwXXfPnnK2gTSZKsQFHNq0YXusDJ+X4EPHz1MCwTB1/EE9mdUaGp7E1L7XlJivPMMYtQNFd4gXD
DpawLrmojD4tx5KXfj8YRyfKd/gV+oNfq5+yd1/LdgzXLsiNPYqLbTMZP9soPntJ9MMNIAwVTgYF
ubz2rNwd7Jz4kuknd5yQloVO+BSFCjCW9wbwOLs5Bo2/D/yZpzHqL6SI/yRhirlHrqpSv5iTBSif
qZHitbBpB8w7Ftgm1yJY4PUR2pAsqH6yMfiSWK276iK/e9T4eYRnRLxHo69W9kzHGyO+lqynrgai
yU9MYu7h5d3R/AEgl4mMBQPyqfEYbzCKTVuQmOlqsGusG9vWSp9hFp9GByAihwXgMem7FXOR9h32
dJjN7JrOhtPpT8cuVnc5t1MIqMFxWZlKbfeedAdew/asaE8KSF2et9U5QZt8yuBi6ARkR7eievmF
MG7HXB9nmD1/+Sp1VuyI8Zqc0/ukKzR3cdIcwQr6RXKCIxrfcunAhO6IyIAC30onFcxiqISxWG0t
AX2uGsPHZi05r9wxr/6VGCZHxMAfKKDEdi7H6cnlEohXy6yaBwuo5cORnEy7Jcja09LkCKta57D4
w9d10/HCW9yTYE99WGu2s+ZAru++HwaB0Ks0twQ/nA3r+2Q1J6zrSanvew985sRfDtDHcjBWEu+S
01696C2smua1hrrO1qU+f3+Wjv0ICJW5eKX9d+r/V5+sJuukBngBAS+ytcCe5M5uKhMwDtUsLiQ/
3S0djjfQjM3GN+jJ8P5j6dYz9v1SPdp4QDZ1WxincJrfohP3sOp3xf5bU6ScRkIPREIKyE+zx8mN
geVbbXq/suye2d9bwxreZ1+bl6HjHpGljd5wJfnKwvgaaIgnrQXxjLNXvxJeBV6BPkNnuOlalB2v
+mj+Ezkxl1aPE2TcaHMvXI6hccEoN6u7LReD+Zj0Yb3PR3iOfSy6LflbFHJqTiAPgcgyOxghZic6
sluMK8fA3wQ52u7KIIEG82a6DFOPHW3iCm6M8C6SCReN175r6NJbd1TG/WDI8K+HHtHFvmKNrzF/
jyTPL96GDaia/aFo2nE8IZ7kT969cIu9Gjk5R+NMvCTUySUAob4d4Ictdqjy0pZmuZB+iWgF6vz3
l9K6JGtVJVuzrSc0XPepFGot4HhuWamRVBCrKBi97US0+TJWMHeczrovKrLBY54aqEfaX5xC8i/2
i0Q9oMszkZwFHUpU18rkvRs04swItd7ajU7eUdjt0ySadwOp4qNHHmQVahaoGN3OQNrIN9rTNCGm
rx8sD2+ebtvgXVoI31on+Gg5QKzqoLwEuvAuunXkqdGT2AnGTySKOHL0/gW9HD+QDL5+oOOfVmO7
Nw+y/jh43Caq8t3xUYS6RUo1UL8ICxpvAggtGg37QsNRFMU5alW5LT33Rxlh5XO1++b7XrnVrgc3
EQr16BfXOEwMmPj5fhzq8cwIeSZdQLgutbOFLgqyrOPcplPjl8FiIH3V9sOFCJhjhHAb+ysMc957
LEq5QOQ3XsmS4ZjN+ymgL5mU4FPl4G4DyVRj7By4JC3SRiywXIjymhnAQBOMpc4OtEjuBYwjam2t
wpRyBOPfXafGPUITb217IMKS3soPHOMXtWJ/LudZXouK6hb67n1aktSwRoDek7Pxxwzn69ACmqnq
TwqZ/QxaHD6yEZzK+iJasaW5k2+znAvrJPTBSpFB57X/MmaM6hu6tKZlCvx+CN4dwM5rwXY3cR8c
hUKR1zeUTe2QNLB9s+bwOIccUr0blC3ZGdZG6vlSYw95ycpKMPVSI9IZzdmkLhG+DrLfZctHYYx7
t88HgASKBfiSUtQJLCJINcSFdmhd/J+Cz2p/ZXjoBCyzstYZiO71LKtn8LHBNbT0gTUhdYFF9zKr
bB1adfkQTsWra80QcHr7WDoNnhx28fcDNqRNKiO10SOb5IM1Rg++gRjDHLqvTs36SAYQJsLiXSAk
dyQakr1WAuBtqox495ePQZ6gpptrSR72TtpZuKuW7npQFMWBlqh+zKzSOuZGfKkk2GhzJGNcsU2i
9L3Rlt2DW8aPmePxSk1izUKGt4OVYj6WyXxvLUgjgEFvPTPYF0ON7LmDsyJAKs0DoIT+NWzL45wY
7YfVgf72ezJLgDN3Bk4hiixL8T3p0ZH7DncDVqxDxzXeCUE1TFIMBy2AL7L4V67LN2es/zQuOan4
MTa1A9fYxzcesbA8hnSSexKTH2b1PPbVwSl6SdK2+WQxdV63JRRG9FIQsiIGaG2EcXBsscr28CMT
EBu72g7LvZs1VJOM1lbGcqORk/VzjJGfyvwQ2IgpdX3Xj+0N+mAM5abvTi09lIW3be5Ck/dTGEcn
meUWoMH0udZTsnWamZddwLnRM/zwSrBySZ4kp8LkTp/BN7IVG6ZuQwel3vm80PdlUNjrmIkS18nb
rGrjOY65XBmpHE/IbaltPXaE3OY2pS2tjIoNWIwoNEEcJMWoD8O1gClQyfDcND1QYgC0XAkMubHg
mp/M2J8YFBkxqabIPMdBeRznueecMZGaabpr7tsVE16nXHGsYFZVv80sD5lt/Afzk9xMMymhji9v
wxJ7qIfjY4iroyez8E0yFOYtDk2fpIm/6kXKEJK0Ptjfj6AKO872utnMRWhtuJbeObbNWZuw/j6M
fho6yO66ZKlmU5OhMvQekqq0tPqhuXDPLdI0JXUqposThO9gewC8TmPNH2nUj9Jgluu42yIfq4vu
CAWrliGwSoyGnNzV1XZDELxaTZaCUCm14qjIIdnn/TrZFR0cDkRtrmgYtNZhKObmFFC6npiQNCdf
VvV+CKtL2c031Yz2vrJrWMBYU5gGMut1DXnqHDuEpZH/gkszbpkqWfO2LziJDLaxJTLFN8/PJJY5
8df5c17m6kkpN38SghyyN/h3mY89Snpu85gGVXVjkWBtc/1h+kyCVcYx90B7SPdQ5tWFyFjAQv3E
ZE3b57D2XoWy4XrAR6/UOK51EXz2vfnbBi/OCKt3GT4PgEIB/n/7AChoG+KW6gvBkU+9dhrH+Cs0
vWhV12hOa8j7vODR5bqBcWHvBVXCXMwvhEAVgPreeo/mYGMohvn0HyreLyUBp2G2OnhMyY4LsX2v
yBxsDIRjntEkt+8HdNRFPjjXzoyeLJwI50pE863Xfcn6uqIbED2Ei4ZCLUKKelFTaB9JRZGhq3AW
hcXfD+ydobBYBBc22HeH/es9DolunWLBABY3HADJ/cBEPd7XBEgDDjVXWBvcAxeNRjki1EgXtUY/
Fu9ikW2IRbuRLwKOYVFxNMamW9QcUImf5SLrcL69HZONwiPD5UHoG9Q4do960Xxk+D6Mgf31YVGA
EI7dE38I78ZFD8KzemGFnPhjdnUXgQh5aXsRiniYRYJFMWLiGslwjrDI7j3Yi4bEdF308nN6IZy7
sScYVQnOkn6RlzTfGhNzjNdVRvwvNYN5zxuTc2/zhICCAWpLncM0lWCW5vIKZLEk2bIbFmvKok8p
FpFKR1gTXCNylXTRrESLcKXCvAJ+CFotLhZvkbKkCXqWaBG1aEog7UP+S78lLthcpkXrMpI9OQaY
XgIb5Uu+yF/KRQNzyH+aWGFYR1EXjSdm+BbGCNQxBOTUNl50MvUilrEYqOHpQjbjL9qZNEZAU8E9
ZEUc9VvtMtaBbjgwgtak7tZRm4Jss+znPkBpo2is4RinESPw3VSL+CbEgDMsKpx2keLQIOQ+tIhy
UGApmsM+hmF9QxkOA8dYh4tcp8OyYyXodkYS0xQvdXqUPhZKW8bRTkM/XrmLqkct0p6WRuU+Vp51
q7XJIS22flKxs7RuPrlBQis3t/d5a/wQ2IB6rECEbdqdGIyWlHDFFdpAkEeUHt61uvt+YHfvOV1E
Q8DtTgagbHbYkRDZ2IhY3vBf0QWFK0LCMNIXaZG16ItC8eEsOqNiERtRBQGTk4vsaNEecSB4VIsI
qfFQIrkTciQaerzCvoVJsJbWuF9LG5XSOLdoLBa9UhchWvL4wzQ4WKzCwZQsMqaM5zhZdjDqRdTU
ZmdG2BsjMIeLvZicFqWT4rrPPwXtA4cOApYuiQsEUOOigpoWKZTGDuUvmiiBL8pdxFHC1k8Qo8ej
kN7WrJJX3RMParvRusUKhnvpLQhIrpexjLy7mJ7oullEVblanFXeoq8iA4Pe0/7s/UGeNRyFu3iR
Xelv71VvSjqJiwyr/dZiLYKsHlOWjzFLLv6s7wex6LTmRaw1LIqtBNeWv0i3skW/RePii4SUs24x
c/UYuqQfEqrk3+Ryd57InW1pI/9qOzwA5FoJbmL6Qk6xo53c0KJxWfwI3rtFCoZ44Kogzq8yKs1A
vlqLPozf8cAGQ712OpLLLY4x9rMNnCTza5aV+LfwkEl8ZIygWGBQJ5WU7ya+Mgtvmb0IzMLxT78I
zWIneJA2ULzOJjlF+RvZbBaI5OzjQquAkGa40ZiH7iJZHsh174JM/4GcyXl9ehkXqdq06NVEV30O
i3AtxrymyTquRlxsweJk+5azLZo2G8bR1mAPjUDJW7+o3MJkZxv8e0HLnMM5HHHd1GcX+1s55S+p
VbEGiheuww+Xd8mTz7rVfmjEQ4dBzsQk52GU851Dg1+uq5hlSLwKeOeIu+SVs51TdHRDLz7dtVok
dZPLv5B4V0ckLNw7uq6AETe/LDV/TlW5m2iPdO02wnxXYcArFhVeS5poJRc9Hqr39F41KPPCRZ4n
F43e99eCRa1XZG63McuK+LNDe9paxHvz8vD9kcL3tZsbeN7xTGPeAOLLPuvCHqd0HRE3L3NygrkF
/DeiC3xESvafH/3fvhbnI3p5u91jCn2i2za3CEPoA9ip8+iPVvNczRUXWvbJz9D/2+dW0aJNc24a
37+qMoSSpWThAyJleSncAAUCgg3TG9pnroPts1lUDwlFxf33Z0E74XeXcNnb2BN3Oq9oxxuMMZiH
x4+TPdjrrB2qH14Xspw0S/2L6nRfD07Hbnf+1BNdxxHD0lfX5Ga+IhfcnsrlwSqi9lR5dX2wuPNu
RGCTzJjtpeZST8BP+puXxD+/v9yaXrGne9hA96nUGwTibKUdkVyzMnKfJ7vBc8Sfzsl6n+J0Rgmo
s0PiNA0otqI50QYwHqshRmoT56iCvYYuYN9/Jsg57SnUb2S/LvSnfpObK26F3TN+yCpqAwdkmuMV
t++vj8BU7tt8OimmV0HrvOYYTK6db8FWD9WPRmbW0ubMCPnUxQ9+OCToSNqP7kBDRnAJEEP09P2g
BpDcpKMevj+brB6BYw1/JbH96KlqRXJi66I7ST3EBzOxPp0skRdl5ta86Qc9nf4nJ/z/QwdBQr1g
GP/zoPAh+f2R/8dswD//zP9mecl/BIFJWFjCZ7Acc0kA/M3y8m0IWqRnTX4dcOQ/g8KAI/mqySyI
GBzjfPPvaACQLw+OPoEBphLfwYH/TlA4cPgm/3H9Xzi2HwCA9thhQSe9RIn/DaPhjHFUF4YMDpb0
q72RqcNIsHll2f1jOoTvi7K587hpNNl70JEAEFvI9WtPwTSYm51MiJBm1lbLkIs5h8SWniIqDzaY
YRZyo48PbBXiaKnpsXj7dpDEa/s9xAwm0RD005BIfruZs3IXOcWmr55tpQ+di9exJuqfwOzSNimq
bGeV6CYIIImm3YattfFjGlMO4t1+3MPz35upCUfouRFPYqARYOw9vgfbuitVw5iPmpeqHttDWjAP
FkfqI++UNbRjZNheuNj6647d6W3bieDkRfrVnnGv2AMLWozr17OyLi2d1YvZftY9BAqPgBgCmHGj
fflpVlyipnm84RV4bOMh3VqTiM9p7h3ckUqJBKtzDs1PNpe4YZCtLfWvPLGmfelGL2ab6i33A3VE
FcP+nM+qQZS41bv9g7xY855fLRY0D1oZ8zZgWvrOgt6V6rd/qCWKBvbhLlPLLbrM+ovdkcdlxJbt
NLs677roHywpBWwAZn6Jj7TBKx6TbB4/q8Z9MNsgvoCRfC5nv72JhK6/oC+1tpeWg1UXF5fS8JBZ
KS5Yz80J4Y7jcrrBbma06joH7ymQy59JCveATODWsVP/rFuPWFOSAmzqQ7adXSY8EWIMnGSoxpgU
Bhs6SPEBwfWTLJhhoBSo2DHWxRMNonJvs+wDR9Fx3nvxAkURXmUtVl0sst2cmerGUmBMf+fc0xtc
s8017CR18Go06BxFzJ7sUgBs6Cp7BcLnEPaz96ctACPOlvWr9+slr1g7jyWs3009YW4icvFW15vE
0/pNTfqHSAOyLU1fPMeSul9SLtKPGB8RKr3YU9atnCga9nZGL4IuOKVw027YVeMcFSO/ykkvHHmK
x4vREhWLxZ1BdC2uguphNp1+b/sDnt3Mte4Cr3XWrHa9x3OW3DmTTcjVYfkkdfxXMCzZl3JWolzZ
87XBuYYh2h7uWFZqPyPS2OzvVvMPDnXUoJg7njpJczWgYLwG3QDrq7b2AYrtgzSCiTF4VByidLLu
DcPA3ZGLk1f181NvsvGnVNAhkzWJuSByKsv2C9oAS4S+5PU7uPlrbDBxiP3KfaBvKzZh28/rOlDU
7r1p7s06jXZRroIjMRyY2rmD1od/x7Ep4voRLfF2KvkmRi+eiH9DstM0h2az7tddXE1rNnS3sWaJ
rHJ+tnWEmozxIhvw5RF94vRAYlme3Aa1o/XjGyKgHWLnQdyy+5rFzJRiFhyahHGvaXXe7+qVcvPe
Cl1Ql20y3Jtm2//1IFrG2WVLi8G3zGet6cH1ow09uu0QxIYD8oxgZCYYx+NJjSJ8DNzfrPXsp4Ju
BbGJ33k/g30ZfMJHiIaOjYwl008X9KZGrOJ5ObQ9juextVRuJma6NpLoiMJEsAa4DM8H5V2njP4P
g5Rin1uWs/YdlIWqcWkf5NVOI8O6L4dBHOMQEgpB25Twal2z+uiPDLTAfHasQGzi3h12OjA4k+dx
fE9oYubwrH/17eJGkXa3nfIwu8tC+0B3jWVUhrFD3Iz7jmPankZzugr8kf596+VcqcekXNfpfCvj
yt8louhvwtDgAI0keyn7mWirMVirktrn0PPUZdLHYgAtoel+dfxXTUw9xpiNqsG3FhWv9U6gwV47
6KD9YtqBY/UQ/IzDRitr0yMT2nq3soHGDp8PLqqBUlSrrevq14H4czLupizczjp/Ytd6n9hvpZsc
Uc4dUQYcPDf+rXNs8rHrcGBS+at9bkR0SxvmCSnovmyIk6ubmB7HardmEiu6m2gzwK9BfmN8wUTG
sVJCs9YRl0tN0eI/udqoTqTgSO6O1bNRpOaJcMaA/i1N7hr2+a9zowZIiepgpmFxbxNv2CE048xY
+P0hihzFel9+o3tGWa05+sdlSULEJ/A5FUK/ymVkLutu/mhZ9MPbeiL05J2MhMwOMX8PdAE68akf
kx0WwS6OrR0t7W4BSeCRiMz7gnPyLGzji/DDTnZCf86hj2uG+cGcvwAyDx8mOc9X1zLojQknfc+E
sW2NgMMqEa5rXdXI43JBwAiI2QqpOZw6EAqg+XjQHtYtkhwAK0Eg7+OlR1xZpU/Z4DbbiSjOXaPk
Z+UP3nGuWKWLqRxXkYLT7tsWI0I15FdRWPk2LanaK44ZJ2+eQAenoebmmesny2kfZWgPeEewFroZ
bfqcfMkuELrYhjLun6pRiFuGCE8pr0dl3GyjCOuTGYbtfV+rj46ODbliYhQKucnGHmghgEPibYtW
eTfHgKaCQNBgGenN2Ga8g8HDLq2dRM9lV/ub1ArvrVJO5zloQWt8f6j6bD6XrKA0pT7Q26goi+14
bXYsOwhaLZOZ/8Yn9sI2yL4ZgUkqA/BUNT51Pu9WUHzcBaPDXAFZzqLPyXIPVfIxUb0c9WTeNUzK
MYFyJLEa8tOswQC7qn7NiefvpqjfzbMFDd8WF5eF6Q1vkN8Nw5MVDZDhEiTisfbGq2LDNaqTgC5q
dWoSZpsgbVbLfUA2zw4jb8pTYICc/n3oA9xIq3xLf/c85+alrbv3cmS3l8g1VGd//HLS6VwVrFyW
3XsUa6RgvnnzQu6IBk36KNq7dXWwKDNXokjDdSvRcMbFzZl7TgxTcfBoZdHdG/4Xe+e1HKmSbuEn
4gSZQAK3ZSkr391bN4Ta4U3i4enPh3p2jLmYOA9wLqZGJZW2ugzwm7W+tZ0U8C2j0d+ydHjKgVL4
cj6QXvucL/4H4kSSKPEeGehaiBzC/DLty7kodoi9PzwrhlWp/UskF162VTa95DdJpt+GAdIh9c2N
p01xMIe+2GmGMJH5MMfkFRC+B0YURHkTxU8goCR8C2Z0APZ/kV7EdDSx3p2c8lJH+LImdallvqI3
0A7VLiRLNSPH7Aq86J1jcD7zv6sovy5h20LZAsZBEFqKg2XNQsWBb9fuk26WE8cWIGsGPtItvpS5
9QqLo6GDRhlR2iXZRI+YkPKLHXcfuflm3DSxptuRhBk4s/gh5lb+svPpVk3ypYapTV2MmDHHgxtH
pGYOpxEBK2ocJqqw2LlwGAbvkP86qE1OBQDvIANy6cb3xBa7CLxra4T7ZGYjKMb8ljNV29g892LE
54ApjVzo6kUWNpgdq/IDdgliq+Vy0XP81WtdjNchkZKF0b5jcX7I/fkXI6KPmYAHFjjJExHzx4jI
0a62aoQx5Hrl9aGfp01qqZNb5KjWzZ5KOHaeMvwY/pwy/40sg6sGKqY+OjhY6bzO4a1hqX3IbVTw
VfGtI92BfOM7Ctr2VFSxeeiG8MZk/JhrtCKdXyIxCKF+Cg3FA3QdFHPj4NE2ZFHzvS/xQMlFfVf8
G2ImdHmUvDY2qUODNQaVdggx7bqXrI77kwtb5A1fJqhPb3w2qVveUpNL+dh594wpNyJ6rM/LKgiJ
CkQi6Df19fMuw5GKDwulzOf32MSVLOldJwlo5tKdHOjY56L76lg+2HAHqdI4QxzgVOEGLlnez11G
JuMMO2aO669W5ry3Wbpsmkwjp4uB3CZSD1+p8U0CTYr5sRbDFjWlwUBGhd9leykgp+GmXvr+p2xR
/c5k1VKy1hCTJ3g6nzdxAkVuRLB6NiL2x3nXfQtNYwyipGKR54Xze2TTfrXG8A3FMrFjn9FwkdPe
ei8naq+2i3MeifREcgCrda5v4HPQd1BSqXtfWWS7tNN2YnN4TURDeLbrWYcqJKFjgohOKg+x5p2Z
PFYQyTeaGfxxLJu7EY5/AamWLKmY1mlQQCaYHEfWl54R7EJNevH1r5QgFI2MuqQm2NWuXT23jJvx
ClVXGUnjafyY18hgMUk0XLI41T40Zj6U+MkIFbR9VANegsNu0CzYgATtmqxv74TBr5UfWasJo9xJ
h+o80eMGlvyVJwTdstgJ2GVQiQwqPWe9uxy62Fm2pnUskDCcox4bqDZJOspm90tKVtQmdYqSK+8o
d7Xd2NtwVdeOGhc7ZtXNqEYH6oPjv0DDewlnQs3yQTxWixPTHlQ5IVjQPVyray8YDntkVF4TxCLu
LgZkwn0rXBZFpAaB51ZB1omfNRk0l77wrshphvOU9MWDw14cQ5j7BLHLQapnkCXukhq5NZsCHEIx
5Vug+a++OaD0CWMbPDD2PrYltJpGt3Vbu2D4ZGBe9OU3253jUwNPl7Ig1+x/SxOSMCf8Jq4eCmW+
zy3DSAUaAaXwkd/4FXHhG/qefY1vc/Q3F2rFY5phMquMeE+GHlaz/CHzhhxJL92Wot4p2jUWMI6+
LfqdNSdieTN+w8nYHJH6AFPUHZarDhGbnyVBD8fnWCLTcL1vnQ1PbGwelGxNlBVYVGnbrIs29Rux
y2KX2nO/9WY7u+YxmK6YrQ/lxVZSSh7DBVcM2W0YJ8OtxRBz37Tuy/9PvP4vEy+5gmL/28Tr4WP6
+PFv1vh//MrfAy+LFBUEQD48OsvEGI635u+Bl/c/jqkwtZjSxI3irZaXv73xGOAdi3OoWi0x0l3/
DX974x1+BFCWABVc5u6KsP2b1vsPg3r7H/f/FVIr1ErP//eZF3xWJnEu/8fR5v4nOnaKQZnLEp+n
W4zf2QaZW0g2aVCjyQZWhEXYO5pZHR69ibQ+CO+7ZInxaMYKaTlb5WNqWE+NJX80UEtOLcRbsnpH
uc/dKuYBcEOt6rffh+du6MNAzCk6p8x9Vm5rnfH39kfLb167kXF2r+m2xNARi+467wY8itR5Usrw
bzIelv3Y6GGPdjoOfEA7psEhXhHSdYyMOUauIB7nJbbAhckSHS7BqDgvrtSoc+BoLzDRv6VslWDh
QscS4aKvlrUdzDG+g8+fN71XTY/aS4ZNb/rBJBRHbMdTLUdT8lztJihr71djG1DcpH/zS4rUeVTX
Ks7c66zUWwlwFtkV38o1CfIFU0Oj83+vcaVFQ9WEaGLPTj/e+yEO17wbCqRlSl2LZGiuRbj/vFON
/bJ37RGhhtMBoStdL+gHBgx14VytjKh0klGZueSP3s3PNS9A17+Ck2KRyThm2FSFaQdklZAmFbJL
mEsrPApbP6LEIr7ZMRx4mJW4e9gUecVxW7TyhvK6ffUsZBdMK5s6NvfeIMRtCt33CIfoA04PUpXr
1zFKsef1+X40WpvYVoo0xk7xU1pHpK0uADr9VBzs0fcBoYpbbf+yzai9qH4ER+4O+2LM3qS1+EGV
UfPCRL7UOERMyhM5ysuMVf6cDG8UQwRbL66980F3bbXy7NsiNZs7QVWzntGz2sCehlsd0a5zxXCr
rqYE2OqV2ccIGamd6cm93p/unzfrZfZOhCz4xMgO0kGx7Vwb28+vwvWrwnc+RsKOznSJZKXi89+w
796acWtWyJXDhzknL48FBPMuZ0RshEWL633x5VPE469Kns+v/nmDgNNAeXYGmNRd4OTB/9ODv+9r
lO6m15h3M4Oc0xlgkqTgA+WwfaSm7M2EPh+/DMns+V+Lin6B4++3NDb1MURctJOqeyoNg2WSucRP
orT8R7UvMmy+2nOKI8y2rz17putU18kVyxDHplrTN/zumYTZu60gzy1Fau27mIUMQTnAIWZlHLo2
f8uG/oX3e1dBqCV3gfgYi33wsbfZZAkVH2bUEneVZsnFUZrA7RR/1R+5qifCV20MNCkLSjJDiv6F
eTLJ2s2eh+I/mkV+9ON+twzIXIQQd47h5tx55bBNPHQqXU9D4qvSprkSPAs+tFJL56j6fLuMy4nJ
QMjEFtm7FMVwtJd3kRYYGeoZYdBE5Ha+oAay3auZZh5ibv2YE8V0QnIFwYyl6n6xVm1+MTxTt8fl
AE+GqJ0CfKgV1ltkN/uoQbrH7JFB7dwGbVkNZxgELulryPacKAT5WAJIdjEpJIzFKqsdrjWBhMHA
Bf3A2AYes2GjGq2KmzMRjThpAatMAI2E+FXl2ama7OQ4Fkc3FOoidbafZ2MTz+wQWNTXzIaWW2eV
z2QGAM1NCkY0onx2BxqVLrQep0kC4egyG0ebz7YsZKw7Q0k7yX76jdFr2U68Y3vlUYnLoQbj1PrH
ROh4P3caDftif8dCIt89K8VKxrgGyuSPcDRXve227yF8sAPodor1wRPZyh59rcoPbGEz6EAWPjzP
ZnRlONQhSY63ThBxX2YvqsHzLzqTBAiUNVfsDgWGkJmv1rt/vlq/5xkNAzVtH/uaK0BVZHfADNxE
XsoogrvmyEgvY+HdO+O33AwlROI+fPi88RPNPKok47DwnH98r4o4LAPH6d+TSQ1XMNzNS0l+T7C4
TbfNVvZE3E/AX1MbvF+4zSENvmqbyNp2WC4iEtnKZzReU7cqcCauXChj++lrkoObnpfmrAzEbjFY
O8gyTHccXPafBLZ0+pE35Vl60XRp0+pimuA8UFPZG/IvkGWYxsCYF7+PazQEPkuSnw2nf1oshJuE
dJ7JLlZ7e0Ap1lUYrpk+fi3LkJywwjoh7tBgtIQ6emR/3TPiDiMVqZ3MU3vXtCANHW85OHhAzNk8
arhnh9GXct+E1lbFBRKjbGDB4qYzU06BWJnc8cpD22rOwLdkyB8llNfb9XV16Urfu5X4BoU0D/zx
iS4+mJax2bHOGLC+gfqsmjQGW5lvGOXpIHKRI3E2GDwIEK5eMY8JHS8qJOgQwHSQLoexq09uYz6Z
Flua3Jr3C8LSjR0Sl2yocDgYiTxo0x+o4L3kGN+aqDkMrjmz5PA1c97sXFYk3pJrv8dkFnP+sKZj
NSbfdGXltxb6I4dfCsDc+GILC5B8r25c0JedHVfejhzj2YNW7HjeCV3adGSedlvYRm+jAhkQ9JYl
xRSP1nuzkF4b6GhdD8TJydPpgWuVw4Wnfujm9qoLTKC1hHnXo8WVD/UakUpiwIuLJvlxIimN1Of2
twuaEs9QV53nfNi7GVK6KQZcNxq2PuXN8iC8wTsTaHlq9XDzpegolkhLZ6V1wXps7jmd6m2b9Nk9
b8NzG+nk4DrIpvLWqZ6Y7Z+YJt+rcs5Pg8Kw5Sb6Dir9Z9MY4hYZnN6IWAxvjfMWdVLcSkLvZeGJ
Bxf910OjxDapG8beI7PSAqbhVtdivhNEzsrQb5+iFrqqsAeyswene+hqycuryepOAam0U74iPN27
sOzigcQzfSRWF8bd4O9KrvGsKPyUeDpjvEc5s99CZQecCfMxgaJ4X2w4OGPYbmM+0m8+ylQxT7dw
DJsPsmyCnO3Y1kgnMxiogIPY4zP2uSuTVj40oAVZm7keEzGcneKgdBTdRq9iVGCXbM1UewG13F18
tXhg2pdrMVtHO7pZcZ59F9Rdlq7OnRtVu26Ayl/RUb3kDvgPsGcta8AACBweiCIuL5M5q1Uxnbnc
GopQs8+f/fOmWB8aWevP3RZgUpGkKDa1527//NI/H/nn/p+H/vl6csCsbP78CTWEVHIcq5//wf/8
rT9/+l9/95+PUHHbBGNaf5kYq17Lda3sy7Q/lbZ57quZIGjb3jnT9Nt0o3jfVOaN5SVD3659zYSh
UImjATbOYxq13+eaUZY9ZP4uQqDnDJX76C5cFkuOzRPesgVvneqf8SQQfV3BtEt7trClhQSO/O9q
21dTjEAHInhfyextkeb3CFn9z3Gyz46YxDdGyig4BtFfZyfCoolNbCcmFuetL/l48FAjYZxRLmQx
l3hAZ9dnHiz1berJXIuhamxMVGqbaeiPWD63mJmf7cw5YzhZjnC3hgMn/lvm9Xs1DiWe+vaBZF2W
Zszi20GdjHKpiaY3+72EzbdLRijDnR/U9nSQ6aND2b93ZtkcW1Rut1qzYHWvVspJK0eSymLyr6xp
7tNsE4GjLoQxJfvEjrcYtOD/MO5z0fdwJt+sjyramfl9Mp6VxxZpSRiJ1LBmLHS5ttNOO1ViKsIR
kmSceyGQ1lJj5G2dq8FLMaRsyuolI0ZHPKhOsx6H2xS3oHtsNsAj3s+tzlv/wPXwYVh3vgn2yrEG
rS56g2MMNTA6td+ItAW8vJXh/Cin3zkIdNeoz5tOVRcGUcynNRno0SDiLSSzr4aPwiDv3PeuxLaT
Lj8aVT8nY/HG9R17fVYyerRFuPWyqzP3cjMUeWDxjDcDU8aNk80PRlQqLJrrrvglyRhr6usU1W/l
wPMRmgHO2MOm9Z0LpK2HJpHfKpE+Ta4KSlyVOwT/773sLiEVum98XUrL3qRG+whus2L9lr73lShR
QLZbZqdxENdfqghOE9qJXeW7z72KWFEVLBt0veUyUu/goPwSYJWoRvUHXmYrAu6G93Xr4pA/FQ6p
k6Wj0OD67zMpnzjz6e/m5s6K+d1zOZmmFtydTCAdS0WgSwThNtOaXfxSh/uwJioSVUdiTTjVtXm2
FpDfbQd5MEKGfBYpLdTn3ViRBcJ6LLos7TKfsLIBZzK1zzKSmwav9D7OCwfhx9/fSxYgQj1WuODz
e583vZnvyjCkZQLtyviQhtgZ2eab4w+3ni4kjCSnePJUoKroMDopGnsbH1RXbAWbzNN6vGTacXfj
aBK8ZMhw3/R1eWBD0LwRRZUeB/StxJFwt1s0JxXdBaLrH80akhiOwkeBo/rPTRyxo/HysAnadMJX
ZbQ/WPP6AQFt75CExEHOVjAYXgtCP3mNG4LdbWWkxzKv4IQyQA1IXd1VUxPdKzdGncJJtypzusb5
Rt/TnbPJhBdTOea+Wvf5XYn5pzO/TWtN1Pjjt1Eu9aUuNuVQ6H0VYlAEXITBEkLqIfQ+Jp0EtIZ0
M5NdMzK/+QYnL517vzJA5Furt04zHOlRozbrXOiaVbNHphcsVVPu+4IPc1KGOJWbZzXumAKiQO+Q
9CuToz0RDlqL+PEr81XOKmk0nXOkvPHCQYylHcL19FfoEYhAuMvzGpQqJ4/ItZ69FAo0wjD961Ap
+2SMoKXruPhiSjJXa5dF6FxV2b6meK6bGfhR0XYb+p94nxb+vWoRCRb3yRhfi9pvAxxIaN2a4grp
kvKcaGqnh7S5GO7b4DlYvEfjp5n8EDO4B3YZ9oakgu+VgqZly/MaOnKpbvGcf5k7c/gJYDko8yYI
ydZ7U5yta2CogYWqd0iqk2Deqqaza3Z4HtwRpEB4CnP7I2vSD9XaQ9AU5ivdQNZwVVA/RmS/iAHz
72DOd1M1DgcJdaTq38NJRvtxBtfaSlTgUxiSPGpZP003wTkeyi2vzUfZdpj8zew22CkFCjqxN8S8
5tZfSBKZ9N3tMPU4ODKtKbVPGlGSofsM113b79pkCFocyUfPh1ba00/vSUdfCLbgDIjHedklLh/q
cv5RRVjr++Qa+yNpMSMfDpgW9jUcunQjUWcGRWjpS566t3oecqgW0qAASJ7MsHLx3O0kcUCRi/+T
VMrmortNmxU3URGCZ9RUWYtN0ProJIJwG85C/V+my0TaByl1ZdlenSKjebZXY2NbDeajFyvjFKeh
OLSW5O3jYm6lxfSUeHR1ZDL8GEOlgwaa/IoNqw9LKav9XwZigGM2dy/5EjmPVjX+FoadM3d2yn1e
oNKetPEOi/tk6y69GZnz0/EFIa4Cs36n4U25UXOamtU8x5B/ip05mPvpVyo1u4hiLvdOaquTZ2Uv
8CTCy6D8ny7WddYc47JTlM87afb5xl+NMy0nRZopn2RVydkWZXp9TFNZ3chAbkREYnKVfa3o59fN
nlFWHWmzPUIe5QUAeGD+epPc5pwvScyNwr0eHPvQTFfPjPxHurjtMLjRRdH/oDaFC5IvaX0udH/v
hG6eQxp8vKcziXUUYypEkTN0b7oEO4/sFVqUOceBzIpVe67FN/AeX0svjfdFmYu97rrxHI3+IU5N
c18bWR1Iq3kGcMuYsTBeFrn4h6gekkNSdS4gemYiZueCQOO9bKcsuovFRRq/iL3Xh39pXjPkftm8
N9pi78tmgEjBvjkmm2/b0WwfFuneDDsZ9kvbXQgeGNkfins8AQq3MMufwiwEmND111R3t5I91jNo
auRN9bRVZQ6BpCpeBj80f1UOoP3RhbCTd1wSGmfXG13CJrC98yEnLkPvLAa1x6Z2pm2f2PrYRVO0
M7syfTGK9CkOpTi2HFg+vo5ssp/aGVVyV2CUwZ7MSdeopr0X2l8ihhu7anCWyyLP2Ol+ds0U/3Td
eecUTrnN43A+2eI3MKTs6OoBMmIUXpFqaxaBKGgSfD7HtlYvYHB+Mw0rL3UZMi0QvKYFmuGg99E7
IxUJFozkl276ZIca4bbw8aLGFcLAogSarKeaMQKztIZg1DyP9jG0QJ7dGG0T1WffAJEdTP8VZkry
A2fXh1VZ3zs4lCRV6ic/iVnJNOF81I7zwoXauDUTOsW2Ml4iNb76KITfVXfuox5Zu8QMUqKxobfN
75VNxyaVyR+UCZqWyKt22g/1blma3zUTkbsn2rcKqgSITHmkP6PUy8EYL162pwhhL9TPx9gvvfMc
rXa00UcbYS+/JjONnW04u8VpXHgF2LZfFpzuhDbwgpmGPFO5UFosGF6Mpv4AEeEFs7LeJ57Nds4+
zHpayLBM642O1fIowLbWrARuvLvJlVndiXrP3mS4tG+cBhH6LVVxcSRsDTnzxvfeeiIDmnIsWbzu
CsW1jpZJcPYNL1NqMFzT+grpOb4s8RJtRzI2Ft71PstxnQ1VevdovTdlh0cpjlmDKS+i9LXMK8lb
2a4H2LN1q55lXqGxUrpPE0YBmmv/CvL5fWYpFYxTqh/QjNYP9dhxsgT5AavDrh8awXTMqm6NdRnW
oshZve2aK8Ok4/yE53JTqMS8Rw1mWQh49VXQWRzhFx2ilQ7A2tw/uNp4rTPOLonEX5rSPTM3BRlq
9KfOJFEHdmeNy4b4ysLSrNkglR1c4cQXDzt61MvmUsYJSt+wOQilukuJPo3a89Il4pvrh/iM0L1u
dlnbLbsQJz0iznEfqdR6Isx610Sld8qWhJCAkeGl5bwA1Sfhyoj2CifQZrTH2+zk/tWYBv/qiKKB
X8SAMami5o5ih6TLS+oVGKeroFOt9csNy5sgnHSMpAs3S6qjMVKU2mAOz2WmfpfVmnGeZgBz2Hps
54KAoKn0DvDRvw15qQ7CivYp46vrp8fKg+wA9DI7WNncE7ybA3So0/7Y67/iTrdnOAtgtoJGr3lK
wjw0PX5LkQmb7DdukArZV817fJ4GRUeIXpGTjno1kvAWojsK5OQ7hJSnD8I1ptfBaXFy5K7Y6WSX
eHFGdm1c13cy3YpjQ5nA1PlENFi8LSdfv7aW/wXmMcrPegsRSD8Pdm49C2vMjmWbvXlR9JhLPB/l
eO2M/mef5uFRFeKNBRE2qcj5MmpAov3sJ6cyFSfo+PJV+4cs9TkKOgRKBIaiy2FeeFQtrpmEvBer
SY2zzsr+CiqAxD+327ttWTyP+RDuEo20wXK4ZvVdfUbkEB5yJVgZCe9romZWHaEZv6Y5NFjLXe04
0c8Jt4NVllXCRIwmjfi+a9lgyW7jijrRDkvm3fMvZxc383JcpjVN6nPWWfU9kBWr+LH+b0764YR4
C5CFk8a3EJnpjkMpaJCzQVCYTMaKPcaeEip/r+oCLwl3o7hnbh1L99T1OjwVMTkOZtQx0nfzCNQB
tu985Vm4o1Mf4AJz7GL3+mKF43Ncs4IfM/lULjJ5IjeoxO6Xlx/5EHMlNYb6sZrEcFuctXlcf9Db
+rmxvyZL6NxB22bXxsK+A6wSAZb9Ku38q9JxdHfxR25WQSzrDNGcPVpAL6rJXyGACjG589CUCO8S
dgsucDKUCuBienDEk4sIoTU7fbUTRniuW2JOJAY6wAX91Pp1xpUfOE2ySKhFVQNfyB/Sr9XcTpxo
veZxbgneKKs5MLzI3LRWjN1PgL7g5Ozjs6LChvOXH4iLsBG3JXfE7d1psarmLj3x5Id1iP4vaFpC
4AeYSFNjYuxCoHe3wN9tHJBp4HK8V+yy9stQYhS0OoAAZckmgCKjB9JF7+N3viCvpGaf4afMRbOG
fEVzTK5ZQSJI5sovXmHc2NtxgOIuRcFdUd90pX1ZyizIQAk/lGmPQnReWJfEZf8wG90j+JHijT8O
xgb90qEzS8RaqVrekxmzQJkC/OXJAO3UiJskbvx92s2/yrVIMotaosaZAi9yxntqks5RJgMAwAzr
uHirHWd4M2lv3tg7FqW8jAKJlh6M7NEa0G+iIigqmoTSuYtcIVL2Y+tQ4voJ/l9U8H8SFbCE/6+8
/cf+1/f830UFf37lb1GB+h8Xd7TlOJjUV7fMv4gK/P8xlUA3QICl5fEh/qeoQJogNl0SdhEPCLj7
a9Lv36ICQnZt7C4mvgL+q2tq73+ICP6rqEC6/4nBV9IFgy852Mnu5YzFn/pXI41WJWrGREg2xxzz
6GoZ8JAXfet7a1+bfvI8Ns63T+RgJPOLz7wlmR/wJ8MmV1a9R41UnRA9kViEpDb5o0Gbiz3bL6Zp
SOc4fChLoMLBXlhLlW4tWvK1fBnn27yWM+jjk8sQtSDgmMvbdXTVNeHkMO2nnZuUFETZVB27tUgS
a7lkr4VTt5ZQ1lpMpWtZhVEXihLT1tRskytxh/SLnmJ4kJuPYizqDR6/5ZosH/wImEmj3iVb6QC6
3kcGlePAyo4Cj3kI284wOc5Uf3ItAxGTb3uZlif4INSI9SR/9WbKsHCtIgX0TeJxuWisxSUBHCh7
KTfVWnhyHpLHklrU/axJKU7ntUpdy1W2abCh1hKWtzmC6UVZSzGV3wsqXWVVyy002HzA7mPwmL7b
0fKa9fErYn5xcx2TgpnKGS/0fAzXYjqlqu7X8tqmzp6ot9fd7w/h441MD+lnQf5Zmq9FekG1HrWU
7bKRF42adxvqCFt6R2mvQgx/a80/dWxJrTpyLm5lBMUiLFZSMMoAcieHPGGAWjt1efHq5rfXey+J
1iu+kAZjWFsN1zKuw8CMhmVIfrTziEqxgJHe+wTBqoU4tCj5mbfNz4GIP5mYl9Esyp1Zu1+8tc9Z
1o6nXXufZu2CUtohb+2LwENEa5/kFhBeWzd5qakjdxIXxNHC6bIyBPtjpXfUpsaREfqd4VUSoHp0
dmwgis/2rKRR69eOjWUiJmt6OEEzV61dXbH2dwmNHsiD/urT+rnC4l3PCnUsaAvV2h/ONIrh2jHO
tI7t2kNGazfJEN5Fi06H6RL+qLHK7hGKqa0HsGOuAZ07cL3ophixffaqA5PGEPSFytHWRewaD8YM
xb8iICZtkYT2qnsWS1sHmKDNfWSF2AvkeJa6EVAyavplwuQc3xLfpNT09ZmKA7XCRBUEoXtsD28O
rffn5WWkGQe8WjC2l/TnSAtiAEPn1AcH6axdfL/28zaNPSkE/qOeruDa7AM2gHCfrVOA7HMe0CrQ
dxMleDWPV1eaMKKhzI+Y4H0tsq+cAUng26H1qG/aU/UxJxsYu2yqmaPMOoiLLNtIOSGT9Rb2l59z
i3WCkc7RL2nExiXzihd/jNyTgZ1uzwNICCzNX76KFrgvrnUkA+GYxXVzinkZc7ONv9BRil3juT8p
SNMby9pT7sUftV+ra98ZDE1s3EVLsvx2VOM8enJ4aXLW+piTkhXtuY5vQLEWG/y23VMK6EWyXSjR
FB5QDSK3WJ3/JCI4X5tyfhT2rV/K9nGgX3s0ouk+jCysUn9VFOJP+MJQyqyL8Fx8k13UvpciYj7f
GEC5vXLb03uwMiRCb/TjD72k+TlT2cme55dRzlA5qgLNqN/Mr30CqN5si4OFGnJvFS0valg7e69W
06nB5UAbp+JzvjTRG2IeZ2e7i9x5Q3UR9pQFSwGVaFkqeerG9FIgTqZMgzYkopxFsdv/rsMYZbXM
z2TBwdKZw+/hkvcHMx7ak83iPNIKHaf5BZShdXW87lpYaMnhJUSAHjy2nTLvbmFDWEcPwqfo/egB
pmiMlQimlAMa6NT27Y1o5ihoDdgbjB/0OKIHNvIvaR0bfMYrZ1OULxKR/9MMmdXOs+EhasjmaIv6
CPIBh5GO5rso1dfUdEb080t0bC0RkjMlrH1I8Zqg4r4Mec5Ep6P2zlwrqNviI4VrT5R1hELJVre8
m+p9TlbRtjNn2EmK/BVMcIAW8Q6x3a52LqZ1V4RPZrIMV2FWL4MUDdNdZsCx7cHIz9ITIh37L1pM
ys1A257/jFHAfy76/BnPQxd88mdnJiYU/yQ6ibEZrpbCWlUIKBQa6JJZcYzAj7z2ChpybrnNDgdb
sTFaHyeK7f1InX3X6Ym2ouL4bTg/5fKFixjKMzycJ+1iBUU2m24zB9doNXhHEdoEIwCECoROGFWT
4vXs8LKYCI6eRsFfMJvOwfkQc/VCnZU302mOAbj5E0EPOeijYxzGCWl68lWhrWYo7fgnVwPKJKNK
XqKrdEzvmoeKoOBK54fcstmZV9W8lU1ZXOYsPfK78lAwP9xnqi8x9ln5VXF02qwDzkD0frYMdQ45
bJlpMGAlGzh9sp79ddfY9KHjQS6RfUqMnJj5JcqhXa1JGjjavHRKglb0310DY0kBKiooJjxakK1W
H+gCGSWaz7IqEBk25qZRgCwQSrGxLfoTSVn9UdCmk36dklJGpm8q1KGx04vwnLtZR+Y6L91Geagv
bb3yoaAs7W3WsPsOBNTgPupEf3iaXKs2FTMWP8M42mlZbHkW7RMXAQs2WLkcADdkNsqDIis9uPps
a5w6yp4Qv6dPAKyYNLMo2od6ZgtBXqxopyVIpcDT4rTxe2iQeEs99mbqkrPvLLcoK71dNg+E3ig9
BdgMm3OKieaS53V19EgJeqBgcHYrzOrVXyTbV431FtPB2Ub4v2NVUTNfMJzD0pNa5/e59ZQg5qpw
7fCPTOtbTMLxzUdah8YKgZrWbna0QnB1QzqJlwxlwM7XTredVextcriLHxAGvihLeS8t2ks22Iil
Zk+Kj+G7XVr9ITWTbp9gNT1k0FK35NuF57SP75HTudd8WLMcEkzZceud5iK6VeU4A49N7FulgO/1
znMYZzC/3L7/NhnOLy+1zB/aSYOxaF+TpdNBWEmQwWQs7yUNlGsxty/d0L7igxT/y955LMmRpFf3
VfgCMRbCPcQ2M1Jnlq5CAZswFIAKraXH0/M4pod/T/Mnh9xz0TBriEKiMtL9E/eeG1o4ocMxxa88
5/mRxy85VpVnn+c+inYGuAi4YGCF8sj74sr8liw28yvVmXtGPig6Gm23Vt9ZQpjXtITOW7FoDuN5
CiCsoB5oE5DjVto99O68YeKaPa8eSsNI1NVuySpxjhJ3i2iFTOGhBaPhrbTbOQhuRBqnNfnGUnXE
MjRTi633vte9+6u8H+2XwTNwtzD8Vxlbv8G22fI6zXOLYjFpqi/SqJ8Jc863rSAe1MkBpaPRKZuB
XMsSv3UzEKnXciMVy5kThDQVouo3znIB5M/USgZnW3Ekxlw2eq9+DLyfbdm5pJq0zPIrtoHWit2I
GGryqOZDDmTCXNUxlkTmNCCaDsTkfRZW8lmz2tsRezUgYoGS5DuXzJgJkXCyy+gBQJkZSb24gxyu
Dk4pq6dBVsFyWCuGRiFVuYMsdja3/WDJSyYOZErn8WNQKedHqZAkosDetaQzNYNRXEylGCLFFouh
ubPvs7x+l/HY4i2xwWbZE5yjNtdL2Bg0T1zEwZOdYr1xiPY7BV77LQ3G9m6pZHuXdwwcc/HRDu0h
bgpxMLws+TLZ39FlFR8Tmw1jjRrSAMqvWAvya70y5k8Q0RxsL5l5P1NI4UH1OEUYpmpkD5ukawjd
AfCy5XpXJ3MW67ke+0OGJ2FRYFNH1mrsiWImMlaJKtfDVe6aYNxbSZIIeBU0RiyUDpEActO4nbaK
LE5YZ4DX0Up4NxygI3f28DoF9fJUc3oBvPa/OkZavYwOybZ2WX1hX1q/V2WYC999r/LmhMiqAGxi
OE8dX2mzjKX1Y4G+OcLr/jUQ1TdiNsPlZzHhAgpqWT5TE4KdKcomUMRzIbeFn9eXYN06bK8eSiL8
9gt++02MeX20XzPtZbcdnK+rmzcEXJG97Np+e6kIiIKq0D2P2ZIcJbIgVnl45I0BtzyekuZYagf9
pL30tZYHOdpf32G059uQc3fjvVfB17lF+NTPDlEqVP3nzsKZaIKkugvqrD1K/HUUBMMDshJja3vr
byUegxYhX/p1TZhAc741+fJhOMWT6opzlgTWnYxIIYMI84iSpfqKPBfcqw2YDbXdbdG0gVVzB1oA
BK4mEfggCXzNJqg1pcDUvIL83vChF9hfjES2Xz1fUw0038ARkA7gGIwcBrCeKjemVPSfyLn3L5Xi
1xXh1oBz80sRrCPjoajdMfT8wpHk7mRVJZfF8juee8Ixk3GudjE0xb3y8Wlxn8AGd5wnh6nW1CoC
3PvlRQ2LfeOtOacj3pSavPG70TmyeraPxcr6NFpm+5JFwG+m+YQM4c0lVXuvxu6sSK6aWlCf6Dxo
RFnuFqhim/ysIgMDO/NWyjwnPs2q4SGH+kqnxlgMOXWsEGe5+MGWHuh3KSLyZB2q7ZbaXaHUrhAE
ZdWHmZURc+wO9kSAyis313tRTy9Zmx9ZAEyPtWvt5mgA0hAb8Sam1QNhSj/nST4vqQ0ejpxmhIlu
UIYoN9gz9NgClkpMZ3JAMOW4/Y3We8LwQ3BA4OfpWTbBPcK8eje7ZIMncBWJYwpkuOJVpnwyor1T
oWdyayGIHA1KUqCz92Hy2YAVFqQPb6F9KRX3V//dRpS/HStX0vgRVuckwXMREP5lYeUsuY5e+QeV
z83sbNZPK166t1lGlwHl9xUoojW42J4kjWEn6ekIhkUdrtZd57Xt96B4NxtTfk0NIfaYf83tMPsP
TtUML2JuvXA17OIeIGdJmm6Ody4B2lYYxbAHzh8/oVSG5Vj543tkZ98KUpCw4pFFvOC/HiqP/LKO
fFGcBfXRqYs3/lZCfF3E3DXe0AeHRPeLJ9ovXNgp5NGpvOts4lKHBt+by5mGncV7i13AdtgE3lZc
05siIswTRsXjWvpYGEy0MIUNszhfko4MwHW6lxnCCkwbZRhHcqF9xbuZDe5LBn9/C6NzSEfrR4Av
GBrtFny8x+XMAodt8nwYbJQTflsjC3DS5q5urXUz2CX9A+UyARsoUjJH4YqehoOpYJO35nJC0j89
wHZhDzGsfpiop4IJ6FvwJEwlrghNnQ26NHLSgIeF/tB7FzHnTGJzPHGyWc/A3vwDCvuPoPWaS1IC
SSq9mFI7K99qsq5OHrcJNM/03uteSUgzrhlcfTIfA7ldhO2imbMeerrj7Sxlh6fYqggF4Icyaerb
5D6PNcjvKCDFOi2+it4YLoFsZibTVSgxal4WQ6GvZXJQodfYFgPR9DHEelU9zm3wrfWy5Sa7FlRB
tJQc0tMcliycjyz+eV1m3l/BIaEMZqp7cobxPnc4/zrG6buK3/ziRjOTJUA0c91k+yRnZL+wuWVf
ZcQH4a6XaGw7vGtl9sXGjJfYD1RN7TnoVlL1Zqu/I+X7jIIaLu+XKM3LkHuMYXbwc3F7cm4r++dU
BPaGrfK73Zq0G6lSnGjOMwkHUYXZnprKuI4FPnni169iTphvR+5BYl3R53EE6qav9zJLCYnxwNkS
L1hwBlk+iCiJgZjVvAUqTHQHO62zTW3mxqu1ioPdmC0B6RGs/IQAY9OFoONDfQtbAHdcwK67Taaf
RlZKikHvZ58CX/ckqdsdQ+8FYeDRWA1U+0Z/9eaEgLmxQRTTi63LHvxxGK1aU2Oxi7RDfWtq864A
17txAmI7o7xLw2E9ZSBHVQA0q4kRpriLLkCHaQPB2twb9VDs0L5y4FCEc8PYlzTIETML4e0GTbOf
MtoAZZwYtx0Ku3PvANJ5e4T0QLmmu8aguswzd8d6uA0VJvi9ozr/MAzqJyTYjPiMYNU9HU7yRkts
PPyLXVtA3iNGBA2I4KGiCKYLEnv04xki7fgpW2V9V5m8A57N8K0eYDCjTQrniqEUD3eyFwktVZah
dBzqOd8kg2081zKvTmWXnKhvoaoG8IqiLkbpmPNgZ9MPNrYk16P23Y45pBZT8H6xZIu7wrxnXFFu
S8zKfKjIk6uGI21BfGzXcGFtqwMqGtG8D2nKw0ykRzaL6qqm+Wzg5eDDnPyI8uFuKOGfF+byYRMW
ejBjscutHuVXiQZTcHpExhozW7KpMkHBRdZd6SacO17/bXARUmcz25UJ9pjlkblEo8Jlztiu0dIB
71l6Lj7w9I78I66tGTlYhpZpSytxN/TfSpLqdkOABrXtqgmbgt5+Mk3dDL9SIl9fHQ7rDd7/DY6m
4fJ/K5T/yQrFcaQFvOu/JpG9FN+XH9//eYnyxx/6xxLFgx3m+Dg0hP97UcLX+3/OTE+wyMUNGUjr
7xFm/3BmBn/zLBNtoanzw4QEh/aPHUrwNwuiB8bMwJf+76jj/8UOxbH/GltM4esEJlEDtu8jRA7+
kiRMRgHW1KpEO+tZXNi+RyRiVX4T5Bi8ZxGGu55Z9ZNc4GdTl6trwIT9HJTcAJOZlPdzCl5sxXPw
0szRgz055jbRJcSqiwm/eG91cWHqMqPXBYepSw9bFyGDLkd8lrIUJxNVChV290bW5kD2eG/DHrYp
zF5ZqO6buXIf4aU9axfF3aSrH0fXQe44fReqV7taqnBdfHlYTKPa9HH53hp5dZC6ogLgBHhSV1lK
11txDDElyLuO4yAztn1h1SQXG/cLcb6ELxXurtfVm0XOk6vruVlXds6AUHrEEr+tArKJ2Ziam0zX
gr6uCgNdYiS6UrR0zYh0Prk1lJGJridzCktJgTnqSnOi5Jx17WnpKjSvPgJdlTq6PqX9WnW92uvK
tdY1rNTVbKbrWrTWAdQ2jxapbsqO04kKGA4XLYuuitff5TF1sq0rZkXpvNBZvlIwGv1Z5dLfA5d+
m+dTrituQ9fepa7CG12PT4wfdX2e6UpdULKvunYvKeKZvs9nQVnv6vrep9BfdcWf6No/1V2A1P2A
0p2Bq3uEWncLE21Dp/sH2eBYq9FloFUuQT8v9a51R/+yZu5TUimS4WhFIt2TWBrG1sj4tdR4tgpO
W62BbfXIbvvD1hg3VwPdcgRcNjXUZdSwtwHq2wr9zdIYOHwSH4kxh6nyiwfiWNHQRd+TUnY3Z1hv
KymyhPXk3TOjDzLry7dmGYIzz3K6y2Tvb6eyvxUaS5dpQN1qnxiLHbpuGUjI6V/B3WxBPkTe2U8D
VEqQyuDsNc4PLHbYx2ggBXljLQ5mNDr6t5B5e9IF4jJ2V3/RQGHii5bm0WJb76IuJaeGtL9hO5MX
az2OMEIb8jxqvnAChQSSEXUNZ7hB6kAvt52WVvC7y6IP4344pfKpkf6Gt+Rgtu2+IpNNeqR2Qc8E
V32YlpX5FCWBR4xuvxcpWWn49+N+3E3O95oW2ZyektY4Fzk9dubycDpWe+gx8guGeiwvNCUDeyWy
qp2jXf8o0nleF+7XgM64Q9t+VdiU0Y498HBA3TFMcWbiFEK8mB4y/LOb2bB7NnLJWxq4xlG4kFTN
0nwel+RNlLaz6SHhXdq2oz6pJpfOfdzN1vQTwkPPO+J4zJzT8mY3Z0jkHo9G4l/A8f40rOx70TK6
dXQ57T/luriO1dOsi23Sfim7x2p+cJW/nOitftm6OK9/l+n6/eA85VyhhK90MR/pst7TBX6vS30g
FjPzRi5wTzcC6ndLMO3xTFm4F9AP0zI4unmo6CKMgHYi0p96oVuMQDcbzBO6fa4bkFm3Iko3JQwU
7UcWtBulG5ZBty6GrFE408xIuppetzetbnRi3fLgw08Bj7dfbN0OVboxGnSL1OtmyaZrynT7lOpG
qtct1Uxv9X+3/P/klketIFAW/Ne3/OOYVsP36vu/geP7cyDpH3/wj5veRy7B1ewLREN/F0X8x03v
c2lLYdmByW1rI0H4k1zC+ptrSm7hwPXIHrUkF/Q/rnrkEvpL8Z90kVX/rwJJxV/iSCUbHnin1A0u
e7MgEOY/ayWmDjAdaoMFIl16JD2YvoWVvXDRfC3g1rgYD6leSwQZ2QOrcctT5AwzyFFNP4QWaWwA
lb7VEThIhLdtjAdDFnI+eHvcemKzQpA5CP899daHznQPKIos1oFYZerUBIQm3gJIbIiHpLmNOGeC
DA/GLD6KmHmAx2bV5HjDlKuBUFW+CboqDYnEVrveyI6eg2z0T+/gH4iKf0ZS/DOQQorApB5zoWIA
f+HT/5fCZ86rCtgnVnBhsOd3cZcASOhfzQLkYB8bdpibBukFRvmUDtM1Yat1tIzxIijD7+ne2ViL
xtt2RUdXC0Rw8y9eXvCfX56u8XhtUPYR4Giexp8ZsR0eS4Vs7UDyXL2p8WicI8ME+Oh62I0swJ46
4cqUGTqGUT0OHqlCxRJGjB5pUGJSROUPL1DdPUIJrpVq2btpVZ/zjqPjX7xU8y9sD76V8IUCl9k/
RaTp/ubd/um1xm0cRR6zHm2FjVmkGPdB5rzD4mS6ETtwS8eDSWZFhLJXRO41tly9YPCse+02Thz/
Z7P4tylpCzRj2d6NqcBEihvfimxxToai3y+s4g61ACSerUyZWyv7UHNP3qZatxXAvplp1MT8qxEE
1HU5sZM9kgCW8slTbxGCKGpy1VEJJOh8rYPhiBROkfvNb3oHvoRdvTqG5e0Fa1lgljHmjTicZqSv
DB4gSSJUKBUIstFep1f/vnKRcmP7v2vj4uwQ23bzVB2F+NhaGsnUuhqHcurv2ZV88WZc8wRQ0OiR
ubARFdZG5CJO2Lk2/TWrReAEE1OHBaFK55D/UlXFl66LbohhgvsFm7hYUyIDlxwjNXlocJCbp+bO
nlp3U9mIBwqWEpt+Gc/aSwc/NtojIHDuModcTmOkZqz8Jb1S9do99L24CZJtN2b4ShBLMNitn1iH
HAzbYWWSASuTcbv7F4/HXzoMng6PJGScf+yEPXCP+mD609OhpBvFBuvwQ+JlNzh1+bzW+zmBk/60
okm6JTBEYOJ2BPLkaLjMNytbITUYnbx9QtU2rn3j/foXrwkuzn/6fGmFGqciCgxBoOJfXlXk9YXv
xe2km/htMbYh5wHPYh5OdYvWh8FjhAfO+IKEflM5TICYq+XJi+U/WUl/IEgjnJ1glywEVdwyTCM8
XqW9KXx7q5R2pxxT40nMnIssLNPyZyrf3eKTtIat7aPdRK0G+KHPq707NPvJtI9wLOG/jcinC3RN
7sbSjitsaeZc7lKyU1t09TmCCa99rDHMACrmM4J6YY3PACi3S00HgYKC6T2DSwOoYh7WcXOxbeaG
bFGQMYUG4A2Migy475TOYCAjIx8eqqj9mlbBAX39Losm1GHeDjfs97WWXBHOLvbbDcjbDdshSBWE
Impjr1UfwGu2KHzwl3suIFDSsZzBZy7Njip7IacBEr0OB9XRhts8JrFzFnsSyUJJkBVpb5tRwKiG
FdOhxpmgi1ojZe6CkG1SZ2CvH/DkUemR8Bc3b17q7UY/PuMXwMNtPwG/RA4LMM+BDEE+gDEu+4iB
j2EOSK4Jf4lRTh2ynyqDNt3dEK3BaF53MOtwmd0Qju8ygDuF7FhjhqyaDmtZX9M4D+fIJj51PlQq
2K9u9FAUJlrcRP/lu2XmH5FdndQkQDPGiyHDomYAFPicxdqp8MPhi6oOi4cCMNZ0ZxSSUO9NQmJK
8hb7QwAU1iOsR43xboowLaOCz3YeUqOgQ8PIJoFQtFDOPG1ESuWoKoi03/Wo0WdFZa54OMt2a62/
zPFDV9o+f/XEt20sTiWwnIXhKwzbVJphsYr9EDfHNEN2k0OsSIdT17h6ZY0U7VN1qMYsE2OJRGbI
e4roadMZ6/2qSsg5MBYEwZs6v9JKEJRxCSs/FDI++WVyyEawJcXnGDVPSw0JEy9cUtv7ES8DUpyJ
fatdNCe3rLdJWSDvDe5i790hRZPATD5VzTGK3iQb4d7z9g0BfUm6HIpp2kr6nwgfDoyTvY/DtCZC
VnhGaKSc5lQYjWdzKoCqHspTNDssYaHrZus5VqgMmh+a3c/oD24sOR2cJu1FjS3CGxZD5YWq4yUx
ZSht89zC3RULO64lPlsUHexnoowdiuc+NG3z3Lu00GPbX1D/Q3pwdsACTTxya3DAFbKDQt2k6Vtt
yr0RkKasaQwBuS1BfrRgrU4NVPWWNQDhqmW/ndJyCy5zawVQ5FhLG+xJzKne+rx2l+63IyjVlf5F
gdPr9EKGAsxjR1u67a6AM5UDH4B3w5uUHHDcbhWOxAqpox1t25jsvTR7bJPsggjklvpmOAFywG28
C4hvsoX44Q0I8ciFDXoPQE5NHwzxrSeSy45PqrAeDVDyyWifliH6TIjQVM8OjTmZN+oF0iNbHudN
EhldTvFJ8J1OC7xcxIKU9g2QJVhDPoGdem/G9HUZqgdH1O9xnXxziFPPPNYIuf/eow+tS05EM/eI
oeuR9sSPApDSVFqbnH+YsO/qpNmzmAaQLC9T+n1urId1MU5WNd5S5kDBdMtS9ZwE01dkJD9XohDJ
sXnt4mUrm1QDTSVZMuZTb7g3kIc6aXHbnazeecyRFIoxe+acPa/TcskTYyvJGGlqwBZB+hxZOAai
+GttGC9gqkPYly/Ef5I45h3tdGSPtBkjUB/ofb1hPFK/oNgaQyBJB66UZygpkf0wL+mlxaoTEaRT
V3Xo4IaJ2mXnDQjAbH4OdcwM4sQnxcbH3iOMsKvVubaCi8rMs/422OqUmN7Znfll3vzUzg72hB2q
e/RX5zR5J0AKBzisxxySZqK4LKaM7E1x4zjUH/t9mQATUA8t0zdnZEG74FQYvXtZz4DtSZeMjFNu
Mymp0fK5t2yNXjvbvlaBd6ka64wzYDNmPvlM0aUzIWM0MDfG6NCu35YoOMMTP6X2ePL9+mTG3HaO
v+tEv58Ljv2MxWJ/zYxvMyEuC+zSAp5Z5LLgX/QQnlQ38cNAVTY5/SZufiC5VfWDZ72Vy0hYGMHK
OyDtG0QmrvVikb6GVVUD3zfIJYo8DLJL5D3W0+cqHtqjkTyM468SvFWKBFRAsodL5swHdjuBzXP/
WHlvsGJQH+BqqJFE9D7Dpp7hvdq2OkHLiAuWAtOcEjNFI9+P8nuAU/J1ZRm9IRTtk9zvlCqwtpFH
s3hYwegeU7TglfTKbdX3xR3UMz6hCcqSymqeAwve7ioqUhBy+z6d5bsl7QQbbMhaAFKSmqvDemkk
kMpa5fVhcdVdV6B0ShbFKjgKrviX7hgjnIpKLrulN9qDKaLvLXXn3i342CwF0QxjimCRmPo9MS34
xIprbAvmIFZ7iX3ULwoOz37y8xfLmOCYrMGJ3K1TVebDPun8JYThwzVF9K8KfHtvlCJECN2c0SLJ
59Gc4z3jzquPA+02mOvNMLhZYpurJV/nX2XtPpSjWNi6FZ9598JsWJ1cH0bLXNkfwvOTk14oth2D
jYGcrjzF+7zmjbm3CbwCgAknb2Lgd8DYjpsIGvoppV84oRmD6R8x+zGizzWx2En6OL+nwK9YBS/g
ofMjZvl273Of74vc/5FqFxz5jGjaMhX2K+eUg1pl21sJ38vOI0W46B8JMn6rhACwm5I/6aQaT62q
ecNC/Yfb+jh+mvpYmlRRDFRfuqDbIOsrb71TodVwPlqUKw7t4IhzeovbEutaGjuH2ETqCN3QAXvM
SZzkhrPrMObsUlpow+3Aq0nKnNI378quQYuIucAmT/oEmasK0Yoau6KGOWQnhHIoVzpHb5xDCEL3
RkMCXjIV9lbgsvV9UjEGK86foph2xBY3MY3p3sLFG4p5avdGBaYvHzkoUtNindYWpLS3r3zZ/Jx0
wjoy8uS4zyjZmqrZow14zkbsUob6ZkUqCCdpAQUnQz4e0m9zhFBXDbIN48GRx3lm2Zm41yAByqho
k3JPPLgu1mBaFCLDiCs9uQZnfTsR21FkPOhlV2evCUaJwwCzZjdZXvrqd2tyItbWyUvKwCbnVPDh
77cNI/jOei9ZWidhkPI9y0SnJ8jOdOXw/VWUJXLounwIwJwibs3ukFV1x8J6SJrVeVq4FjeWr9Ba
O+lLq6ZvyzLGxylJuk0kLKW3s5JgVB0BudbXxfjIoLi1c1seo8X8FQXTcI7kPDOOaJkZqiff0e6q
uUXTW0zvNmz/o5vehki5N5BTAvZ9/iaTYkBlwQ8F6REUthi/y+IxUyv4Ahq/S2x6n7HGy6xL0l47
DzREzUViQ27cJpnx1eWZNrH5n82Ew6+SfPKNedi4Pr7APB+fglhw2cfTr8mcSewq0nibBa4Ks0w4
wMzRfMYpEY8yQoISITgqEzS5Y0u8bQ+0xl3590x2UJxSc7YBY0WUAYt6WxGDCauSaPMSCfckIuxx
ml/hS/UnmRinaSAMryqabzhLvYsNWW7HToS2p3KNK+nJ2TZwgN0LR5xJAOmQcfliRypvSIuYoGQV
e4x8GBHT/B13HcGVTfbhRWgsLHJR4whtajsG9sOiMmOv8im5QpKZz9bA0ijQqq7IILB8mnGZdzQ7
i62OLXbeCFMeCPvHmHTgdwdkYZ2r7LAYiX0wM+zxYC1/koiO5jWoeVr94jHpekJUON0TSBRbBPce
Vx0QdTsJY40OE7jPTo4bOuzQb1nj+dSQJhvWPDnFpl5jFc9qhkW8WsubJfyLEZRbcy4KEPasAXrH
v2LMzCMNMiOIrx0qkhgCgA4jPOqJe3VoA493I672iEmiY+pF3i4JTvBL47Z9qhQaakJSzkK4YV3P
3Cc9mubEJMhtAgePMRx82qgX8vEKHUN5+AjnqSZoAapYxuUN7NyXW3fu72YP02qeRcvLUvBBK+zg
F9OAOOxIZTwR2fe5uJF/ilrMjS6HyWkss69kotR3pDdc5xhanVWRWE9BTpoASK0lZm0GsuvOl3OH
csZH2tkkpKJUMXktpJTxafe+xAR2ofBAzLXCffZqrrFsbDblyPEW2ea0l0wTFm+JL5P+wRzZPZGm
yXIsSbgS3LcWfyyksenYjn56yfJ7BgUtcYOatyHiLxmSu7NRagtSjZWomvbtAKSRkNqCXL7pJrrk
VwuBHuUUEp+WnjqvQl+0ySGNif0007TeO4TD49Gt61PtRjfEbUy7GLjDlXbfIlnXZHgMJ5TS9iaS
ZrX1e/tqzMib6t48RW751UPxsJt86sYYSB1vcuTuOoAYe7OmErNW6DBGNt+8TH5HaFnuU7MEYZvN
F5tXt4EWhf57fnuQmL83hSi+UzwdZyHZhQwsKieRvEobmJxYbYP2tnPDqJ3IWahzyDDZ/AnSAS1M
960iknjTRrz6NBo50Qhj2dRCBfBlJ3Kciv5cdbBdIugcJGNODV2cf5cYDBFGUEpDVqgPleGAkZib
pvld1ubXZEmRwxCesYvNfD+0yD5NYV2sHh1EXYP6FnIBX8IkWACRU4V6HpVBfQRNi9eQ74KEjsq0
HoDopVt/LD9jGAtbnTI3WnB3fEYhEYTC7bREdxoqFWZ4lWtktHQowFzjJrL4no7FITe8TxbtYc5a
6bEty0NUg2hQvf/VtcQzBWP9xR/JHuiJetVq34Ptj9kXGH2M3ox7PtA3o56mvQAgR4EQtEy4viG1
+QGeM9rM9cQH3DG+Fta0Jy8YN1VSYjKujcfFRJ3v1qwpR3bYmvLzAVzlIcs85r1A804ZzKU1illp
NWTXsC3T/d7BbdE41yOvnpSXz5EEAyyFoMa6BTgYwe1R/orCg/5TW8e90aJ6tXgzx/IX3mJv1800
DB2oE+QaVNUdoRvVeWSmfU5RgKwoOg5uVL/I2soPEOt7V68Th+YCikeyMjXeYaRkh3KY0MIK/1op
eSJAOQLRMDi3aPHPVaqKbeXAc+zcPngJcpeULjqbhcUSkm67Ijy0ROcKHXPfu15CJbb6G+kqtOsT
SpplbcbzSHREWJXrY2P5JdhxI3jq6/5E8Mq6SxfG/unaVK+rxREE189hmr/vO4f1f0lqs+6kuXiD
L27+G97K++IlxboJ+t5/ZPXeb+FQjTtT63WZDVKCiaSnrDODe8PJ710vfpyFaFjaG/IkxUDl4BnY
0uvqyNCjP3XXCAbSKQmC+tHFYrXJY6F+Ji9d8r1spvmH/dn13KJzGbGmcJrvsEHsLdmv+WOVkg45
wRXdJwB8wF7v3LzoaKElk11cR+dxSN6tDE1OYhV2iGJPbGJyZtdqfhrdjFa3Ye8QDwGzKoYDPmkD
1iDYkl6haJjH3v66sq5nfcqkzrJmTJO5wcMLFIvZHbNED60V/b0EPV/c5SIt9rqRm1N+Q0dg3S4d
UNbZvfM25PZ0NAGhYk2vdobp/OIEwEBhwdyQyZNNZuojZV9/GPE4NWIwdzgsSLvi4M+9r6R7N6HV
0+o5rGU3DjtsmIJsffksxqgUCrXTT7pPrMwL8i9c8FTvmEbcY5tDVlOxvw1MTVVha3ukJ67Jw/EG
FAVmMH9N1K/eVQ3m0P6XFeMXQCXvL8o49xEJwHlPDHO79F8DTBlnZyL8og9McP3yBW894R2RBEJq
IOMWA5npXTcGoeWn3lYBkCE42gnNTJ28YZGnuEmYhoOmafu97JsUE94wnPqF7Dj8mRtbBrDGPPOj
MMW5wLDHA6VjOUhbdryi3C8F47W6QQnY5XyQs3zxmY/ZT6m9yhDAHx6lEUtT+ymlNZEKj4U0ty1s
GyoiccUrfQxfLMhXL3q0p7jZV1Szm96Vkl4ZY2Ssggu6hWPRIL0Us5pCX53TEltk4k7HYTTBiBR5
v1sE6v8AfeZ2sTvGlFTBXXoaFF0JpFw0G2oxDkmfLUDD5w+Ym004K0b6cZvPmwYrCy2y95TN9nhW
pflAqjtQK65tNj04BkuidVax7GbKhE05ONhiIutWNSyGYFe8247mGAY4Y0umnYGI30x8on5D0dO1
IEAyZl9d4eA9KAVaa+I+QpBa5jrMB7chBywW9vTQO8aD4nN+RBayU5Hp3NcC2KPr04hjDvSKHHHe
yOokjqoT/d3TtLTBJnFQO3B6ueeGb7qEg3OZSIQidiHuveIB5fBmyRLjPBXaIOtdhvn6O7uln5Kj
aTYDXJHiOHdef5RD7KJNh9UYeHQe9mvN87UDFX0mC3Q+LwPW7hjfI+6N+zYYzD3DbsaAHR5CItHQ
dZsFpNQhYfZb80Eb4omsZO1pUwY4Kp1PISV6gZIE2XJMR/5pB9VpLa/3DdTkgODa+OlCIA47b012
k/xwlmk9WkGCIsglNKmqPuspSi9LrhhQ5f7JHzLaPov4EdVqrotvXDGoGBfLbe+GmFvfl+lzjmsd
+ySqwpTZbbYMpzpxnuLCu0UBDQ7BuSHDcoJ08p5h3hKLWz+3QJfvUvojQwzYEuyGz34EOXoq/WK/
xDa9Stx6u7yyLCQiDJoAuGchACtme57oPSZqlQ7SiG6/HziAwgmr3PS+d83xWC849RT8a8sZfjp9
REiTkam9m5vxFSkH6MXqxGgz34GyBmN38lfvGesdE4ORDZO1rsR8RB8DPkAa6AELLdlNzerh/aJ6
RR3knxuDbKhFNj/8ou60ev7Vt1afBmNq7tXUo/caiCDL/dfcsTsSo0L8VYiHJeJXqF6sn1PnWDbu
MYDEsisGhvf5gDB6iYlJLHVTdGaK8Ua8e7Rztctm6os/fvjL//7+hf/+58R/fAGAJ7hghmz///ty
OGm/9CWusjYzL9k6je/zdfaCmu1m5V8A/fXb3z87+F0cwrdgmtYE4zsM0roT7ptf0UQYeH42f/9d
o8E4Zg2c0+//7UzOgiwdX0mDMm7+hHjz988nwmZDAWSQ7/ijF9vNQ5DoVJKpyB8aA8R/WVjBfaE/
l2vkORCsYTWWk1T3hTNm+7VPBxRtKfHpIqlIM5zbPT1AwmMgUfEFjPogumA47Rb7jmhzhkezNd/l
PhOF6d/ZO7Mkt7Ety07lTQBRaC66srT6YE+wdXfK5a4fmEvuQt9d9JhNDqBGkROrBUoRoQh79ezl
f5rJYOycpEgQuOecvdeeOkkUtsNUX6+ys0a7coPHAft330JerGzrFKI83o5GzOSuMgD2Av8gQEvg
BW5TeQqccdw6POYUYMnZ2nUZnoLINbfM8/DWBSzviJ/UjwKm4y4xsmFWjWc7QhXQjyt2SbCAlh/r
Imt3PaSbowyqcSdN6R6aMNd3kqbIgWwAa8dYZKKj6/g7kavtISmcaN+R23VIOpdEyGFID/jE5D63
s+Dg2DGtUDxLHqp+dZ8PleE5ZiP2BKmOXpCm7t5JBOu5Qgs9ok9KL3fd1FNUO/HUrK884iuD2a7Y
eck42gROYqaaUHrsRZAKL0nyad8J2/FMZtt71lvhoYYzse81bT4Ap8C5RCZhedMvSzLZIyOoQZUB
WzmkXWruJjo12AE4a074Rg9qEg87R8TJMeAsvHOQABxZfRc7G8r+MbDjdIcjhdWYEeMdNBJxDKXr
QDUKIEG5mclCJIuwLVbaNu5aiE8qFSVStuZkcorddlE4nhIlrLadEhonsoPAJ2XCOdVqEm0NmGrn
QbQs+6wpP9d6bm8cjXJZ8qMfndM0R/TYkZ95IseIxVKb6z8u3m/9835Vy34+krIALfz97q7R+aP7
XT8u3m/9p9f/fLofTw+YP/fuj/zzme+vVuu2Py7//kZ+eaU///LPV/vbbb+8xV/+X/eHt4owllM8
nrsSlvdYEdKFLM+IKYKb7V2nDS29/47KdJ+N1dplmKW0WHfQz4m6WmcmSBGNPMieNXEz4FEZaWC5
X5XyhINX65D2XyRH4t6KVln3XXOMq6HXm64ErM68jcTIjZKM5/F7g6CcHPe9yrAki9sNIeIr097a
TuJhk8cUHq9hNhwAVe2x0yM5LC6pyLfGHlz2KYJhhGuG8CT9UKrhwSzyUypVdKq0NYwl+oOu7vft
aO3D1t3kSkGIbOAFtU/N3zM7Ts7FoUcwnyrDTkXJihNh1dr6wY8HWEbVbRyd76YCj7s4dCjx4M4W
T8Rze21J1kBbArg1d3KbxqgTOxzhEWVE187WuyUU1y1yCox207EAN6XiidZr1xPKq99ZDwZoyL57
nz+GieLcypiSIMvQcBEGE0ZlRriJ6mziytn2Tvs4+R+1KrdMxUKysWIxbQwSCtr2aHYsutRolZLk
CVdiBdKMYQDn8Do7ziO80lSWZVMgVSLDHClCM2VLxnDvmlJtkilFxzsROZCsQvSGfUBw8uhsKwhT
rYbwCZVx0loLlDKLWc+BG2LT2OM2IMjGkTd/8hmVsEanXRzyEh11Dwa6S2yg5ywf0X3c1GzacSS8
NaLbaqyZxsnY1qH2EFcRcFacGimYwoSPvBNEDxD8pqvNY4D/Uiv8tQ1sVavUZTARoSGIWKC5JjgF
Ny6Mh5xOboLGtsbY0JhU6UjARn6BqASm38VA/+vb8L+Dj+Iv0T/finKk+x02P6A9f1z9P7ci499/
zH/z543/8Zdrp+ibhJfwvfmXj9p+FOe37KP++4P+8sy8+s93t3pr3v5yZX1X/z20H3J8/KjbtPld
KT8/8t+98x8f/46G0LAN41/Cll7bb2/Nf/1n/qt+8Ocf/a4ftH/j7IBRC3k/ij+Smv7QD7rqb0K1
DM1Bp2/eQ5z+yHAithzxoNBd5IWO0O46tt/1g+5v0A4ok9AZ/ExB//0D+MsX+ecX+6tgzpw1kb9G
OJnCpR+DhEe3LR1Ciz7f/4uQB6dwC7lWaEzbUeeiObI3BNfkLD/x2BCTE53rSUbbDu8/cYPwSmRU
Gyc1KqutjOWIVElt2IdZepcOh0NDivwUDAO7p95HJ7vkkDkldIJdkbjbqWk5q2Fz3CkNHZqikelO
sbL2WHB23jnEFB0LQ+HcmDVk77qAB/LR8g+9NDTc9LTmzRkkkTu9duhT1d2pUu0PdZJEe2F3kgky
KgKiOrJDDRhv39F6xywWdXupJa6ngpjb93YjaLawWOv9QPVUxbL3TNo6LygQ3TAcqTybnAFv6rLM
c+cT5ERunuew7vSKqXH3hUMWtJMyeJvkxHpD7dV9kQnWIDFH2snsggPltcTNas1OcvxcEpT3QS2B
d/QY+Q5qkCi7GsHJQSC7Y9YB1mhwWmT7CdPjzhxG4hLVCBE202nmhvmxV3Eg51PQHHvk2zu16odj
b/URuVKqfjTbwd8S2+AAXkwgP2a4kQuz1SEdZ9mpSKxxC65NnsJSabdTEA8nt/GrbWQ1+glUJbPM
lvIl6Dng0REKaC4rykYqanZOeVLSLk15Vklx3kiXxIZUK1lZono9D/EAGr9tnXPdBO1GTAZr0dqo
IP/X+aVxCiD7SdNg2SQr2C8SknWLLtjkViYuJk32tR8F/gVInImAok+uYSb1tQKR9SqjR0VADcas
SpU0r7zroEdDlINmFQgjP1Gqru63w+sQ+9JMAGPMD4u1jENyELrHYkzt59x6D1Bhv4Rto3mD2SP/
mx8VGJLun+xZ6feyfMGHPt9aDrV6qB1n4VAc9HMNYs/FxP3Sj81cTdiUFfdrdyDAP33YP/vTf3Lb
/dnLuephX3quiap2x+Gg+MWiHVz/UOipsbZDFa6GAXGwiyZIMCgR8OIPzbpgFOtX7UhFKMZTFF0R
chKFI/v4kqvBMy0MbW9TfFuWa51hCkaPcYQuHeOksZetnLBVEyXblbG+7bED0bwnXFnpZb0fGR1f
o9aCgIjWd412q1/0leNu6hQ4U1jZzrjsKsYBpe2akAFRi7Xso0uBhVRHfniwimw4KZ96wpzPWdN/
Fll+TUO+JkE+cjqZ7V6LIw2BvY6ujFmvN034GQvYBYsEoNCCCApkY4FqPJDzGS042rBvBcL0fGPa
xrVOZdBNuB+ikMzz0EoOSl5+7kSrHqEuOhurZD1rFnqDb74mnDfCzawxkrzonFYvdQL0wBk7sc0V
980vpMRxgUg5fQ/DMN9E/ZSi/ZRLlkLOxc5VJnVwuNZdNY3Y9mijl2b8rBOmueBESF4Aa+5rkRPG
4mZYP+cQBGkhUqhMpz4E/J92DDNs9E/GBHSivmJI7dYwUmGBJIpGdd1EB8ef4JiF7smQCCtMVUvW
zBhYSfjaE4m3yjGHEXCoNWsBloD+l12UCFamrlqLQQczF82e0irRVpmalmeThuUB4/vaxfleIvv2
43WdRts0a55hRchjp2BhGedLjlTKo1hohK6coGxEJycxuoOK9gZ1jbtPrZ7g9LokJk0rj+BZS7J2
aaFZrW+tYNcbEsYL8TSodEEfmf7RLdDuEQPEGqrVnVPUgfFb0FwxNm2HdXJMCADKqhF9HeLRUwH+
eO+I9kHHRX5WdeF74Mv292tjNHdGO/a0Nhqya9+0zYFm/6UKQMlmqvFFSY3kURPM+bGfuqt2HtoU
lsMU00EaV2cc9ouGLgk+Fog6zRTtVQf9nIT0ti0tNd5O2pyokej6aYqYCtUhsnaW0t/wCJs7rB/P
nKLyY6QTT28V1mzDD0n6mczPZm1sGGIV2w7J9goMbfQqGh1DsLD0C61h90EY2SfohtOWGXtBm8ng
ENoi7IizKX8ZZoSYM9VL0WrD3mC0xFq5vQVqbHx2nK+G5UJkze3XPvIhyeqjN2FrqaEvkoZe+avM
Rd5lCfritMnSdT4QX8xk/iFAcKhMIU7RaGBQRyvioFTYThGy1CvSzzovnoreq4Uf0a2erxdo/jI6
xVwM57vulzT2N+BtQ7nvWjM53jfCITK0UUt9i1v2CTfWRASYBF/ga7Pmim/wrCW4y8nozT0H+7ej
pcG1EB3QniFgkDZGgyAJywxot9A6PxBwg2VeNeqTaSr8yMTsKCgnEsyrKVvrSays/ClwvR7OzpOZ
Dq+hqdZvWguVeWqK4KK0Y3tm50qXURU3b5bdfqLhZT3Rqmpw9kFYut9umhUO3Uy+xgT+bH0lJvzQ
CobP00jbc/5D7J09SLRcBeU85I/jlH0vyUF4y2farjmZCK2sWj0F2CV+vJLTE9pbWtZNqqHYE3BH
ss38RFO/14TVfcmQo28Yqxm7Pgi7Z4aB+/v9RU60Sp2WNWKYrnwwHMLj7neEIfzkLkrFVc2kfexL
PGj3O+q2P7h9bH/KJhFBy8PAjjEjfUue7nenlgg3+K3kfuzs5tNowVKaPyNDKQnzYjTC+EStr65K
5Mv9v1Sm9FMNs9LIKMiiY5PPLOn5rbcqRndoBM/wOdodrUFzQ/5F8MUUP15JgQNOiRGEXgll4dab
2eP9lSzpSFxNjGaZ9faXoJ3gIs1PGI/1t3BK/8fD9O/VHyzIzX/pVH56y/+BcLH+x7Voivq//u+v
dcjPP/7dsez8hhHYUlViMdnc2a4/Hcukjv52T281HYqBH0TYn45lXfxGZfLTrTw7nHg3P+sQShTN
Vl3bgfhKMhaVzX8L+2qoPNWvhYiGoZp+GJXNXBGx/Rv2NVARrFUNCCWtJx4pV8LhNNjdYxyM5ZOR
VdVTxDloUfWp7ZGXaK009OLrO+PVNrRypcBVYYxEDGcnGBVXpUlCheV+HcKhJlnDRLgX9cTG+416
CBq5dXUUhhV02XLh+EXFeZiNBDO9B8DrLPKWA4gBHfsST0F9Ce08BdnXnRN6pMf7RlECapQ/rhoq
k4uoQ6Smkcx0cMv2tevUlNx0oAYxgqij3pZLxczFp9gnYXbMh1XJ1AkSCyHhCGv0Wc5A+rIJYCWA
bR4R2zbmCQjGwuDADgTQpZVfvVpq8RqPrZdU+IXqmmAypUGQg8480YvrrClCHRLG8l1RoGrB1kay
3Zh7+HYpVtcZ5WUFR38qGsT//s7xETFb5C0kjZsj+udM6vTwLgirx4hCsSdfgzEhWdYdvrPYQmy7
HdV2i9j30CrGG7pdA7j9wp+Y7eXoMpeTlT4NDRlhRQ9CUAVfEIVIgqcPlM7fSMZMObh+HjXtS1VG
7+QX5iu/0B6CwN3mDX2VbFRXrsISzq0KxKK2tiB2r6vfrHzcNInxSIBsuUoNDVnseWiVo+3qVIvf
UYfxxE0A2h+DQmjYnqFh1GFK7cYEkAPduWUxLRR7OqLxCRk9EZoF9cmJCJhvUus172c3ePLoorBc
QgA9JJOBWn/oV7zCxQ+ydlGO1lvJ4Huh1SkHbqhK2OAwVxBVUX5nJUqLeVQ2VQYiM+aQKmp30cU7
P4XLXwzKqiX5HS48RDYj/mJE4WPX0MYP0FyORNAkYbzvDCVb8x8dVkgJIyAQRkQslP1K7LkDEqM4
uwCmNqYWPXfxq0BbsjJKlSgevoJMhVcxMZgcCOOK3UPL4X5pVnwNqZMGSwM9VFJ+9ePYQKNlWAt+
LIyGiumxDyNi29svxEwvIr3axor/6nbCXfYS7UCObFeNOUH7NZ6m1MZCkVeL0KpOGMd8Isa7DLMh
8uvhezDi8W+tgdhP2OZRb2VYkSXz1/DBCGISTlyJ4Z1Zh+/Lq1tq2aqnA6mmZr7SB9mg7ke6odU3
i59D8oY05GCZ8HStkDVSGaAoghQDHyXHbFQ/9U7xTK6xvjAZISPAnN6h4cNrxwjR9JPcZ3YcrMxb
nDWzkoc9xuDHiUOJPqPvHhzXP6tF7mkAAgnSATmMqhV/XbGX/pw5CYV1YWYMPLr8YpcBE/X4sxaP
aHT0xMdAnvBtuMNeVlpKYYuuvTWPSq2/TF0ZbJnxf8q1xPN9tNJ+3X2g1ZHLyWHqK69FBcFUNO8l
ixWm4EjCxaDRh/VJnirV6bt0COoD6Nlewd58ce1o5PsHneuOhXGM0VIiYOk2aPFQCFbRdJRa/ZH6
mjjHNU/Q2tlrrIMUrBrWgjQM3K1ORbO0VDm91BQbK3WcK8iQjDnqkuI5qfAeZoGMTveroVvd3DP9
yPbTmDGL18w6PQyBDcJXIql1c8AsmXQ+g2WUpLnWPq3ICutJXecvfWYi6epTT1h5uWR9luHnG9zH
IcFOT9mmrmAVF16gTw8Ox51lOzdup4y0hm4Q7yAPgkMrwVQ6QZRd8NsFy1HrrneeImM8wKH3TcgP
836pBqi/6PL5bRkoWow+eKTgCR5rfQg2TjIMq/tt9w29OZMDaIjs18Dr4QgzWzk9UbMqAMWapzsy
Q2not7hAAsP5h8TYZnBKIHGdFXlVgGWkJOtkCShAO0chmKChTXDOFo1zGw0nZTFVpDt8wM6NVtKw
MeyxWd/vdRz/kwJneMlIu96BkhhvikkkaT2mq1CQMRcig1vnVtNu6bl12MeY1lVju7PzcvqOdnAz
+Eb9YiJMWDSTrM5BNFg7p5bT3hwreTJzPKoIHojZS+tq2xtj8OIW6rdON6yLFYzBJtKb2FNsCKnI
4AkkjjRn0yKhJDitjSntG1fdCZFWhwLf/IOKg2/ni3EZj8lXUMEcwsZmkFd6SjsOzwiXan5zk9Ze
EWwEj8P8PVrtY5bG7ePoaiSFmVa+pNHUkvvBHU0MozdBQb1Ps9zf1QNhY6id1YdAmst27MsLcXEJ
4w97hykJ9UCEgo6kCPdGkGt2jv1VmbY+h+zqlA9Wuq8QWedqbD8WkwObLnRvrVpB2MvnFL/wKS2A
t5GO7GnjRG50jHzf8Vv9ogh2tiLWrikizEs/RQnqFdd6SSLz6jr7IZLpSaVHuxrILSOJfVvLAIKi
bTk3p2/MFx0F2VJXg+ih8msEhGnEGqRObIKJkzngplPJr6A9YAbJqeibikQsgPL1514DFx/P/kga
j8L3r/RLlKsTRuSFS9RbILzOZln021J3si0yRwYsmTY+hMQFYQHqQ0RGslhT9hIcHRQ7PRbFcgxD
7dC6j4xHSLcMCalm4DFwgHLlhrYZljFT8EQFtZ5Hzq/wjIAEW7OWG6smOCjMC2NGxLerhrkJKrhM
Odw3egMyvrMfjMwWWzAM1aq3NUpw3QL3Ryt1FQsbZav06wWkeu3s20I7dwY/BFq+BiCLUvfKNGF/
7Mg6NPN5nJQ6Ylv61KTslDMLLR4WWTGaKJfNydNdMiuric8gBrsUpqaFV5s6fChZ+UGtooxF8u3r
g7noOQFdRGtu+ITlUeuUEn9IgAxVh+HBuBnaflNjnOkYcYX9s2TYI6fJOd43ae6PHei64WQRGugX
BfbYsu23YwGr3m0aEMRNCzsfCfReZVW301M6y9h6tllf+M/Edxx8ul1YYlT7jFP+xRKp9gx3JqYQ
2wMg7qDlcvZRYjUn5IxPXLdN45fN//c2o3K+oI73cSFg6aQnSY5wQsnLSYoPubDxKkfVe2dr+KaM
DOV/IKIXdTR24aSF31R9AFsFP/VqNZq17/vXOsyNdVKW+WuPdr4ZhvibkSQBp6EqvqITLw8Q7es1
xvQBSg59Nl1vXoAwn+iy90+aSiRk1mJTjcFUv4I5JHwqeG/INr+YSbOSMQcGMwvcJzVCyoOU00fI
ni172tpP7bzxS1ohY2AZkPxdZREY4bRT0NqxIBrwLzH0DqaoeBF6fO5DF2lQoD3qRoUIWmnyvZpY
9XXCclpYKB39MbduQYhsCu3JuvETB6Jab71EM1xYOOJTF9nh2nD4HeUDwvy6cYg8qQsPjCOpPame
PEwYMc96Nue9kz9Gvzv5TD/4NZe9fMor0dNSjD4rTjiLcqrxLWhfdMtIzkHiwPauwo2tZe6VVKn8
FidAbLvGjpcy6sPtxOISG5PZvOkj6kyt9D9j07e3laCxbiDQQ8LdY5ktLCBrUaBc2xrRPF+xdZAt
nJqcZUAU4HXpaXs+lyOGcUuauXe/SkwUVhVsrOf71aIipTtqi6eR1NWbi7Xdlqn+THepv7BCfxmc
FKxjNVmXYFIukAphWs86fwKKhpvYwAHWbg1J9xHNTDtWXETPbFgq5eTT1Um8Eqqbcax/wdNpftNN
JV72U1VeK8RpHs+E3WeW8Qo7nLZN3qORqY2bZWrlQzdkLHdanPt5UUQb7KI0YzM0J2qN1ywI1ODN
EdPKwAT1HlS0m9CudtA/BUeRfAarujTwwNGbKy3qsjUscP8YQMMfehOaQI+cBkLNotNt6hZfb5dp
WSl0icqHJiMhvgvgHgBMJfOzRJLc1DdZxcEDnp7lxBt+UnIleJoiknFHtJqoU1Y1qRlHadbnIrbT
pymNn0KkOojm85kFU2D5Gutd79N0ttNpnYRk1vajfItGQ9L/5Kxm1VtipK1rUJKXFMgMKoKSkO+Y
++ZVkijm4qA91IaK5bQrretYJcfST+O9BjdwKfnlYK+2xVOYpDWU0tH30kLBlq1MJVYeU1nnakG6
myFw+FYtPxotGdZhlftrpw79JwEL9JhU8s3WG/8J9r+CadjGaJLiPe4j/XMl5xiyrmCCQSMnL7vC
Kw2nRp2bCkrA0nqrWGbqQ+WlZdN/zXISt2QbfehV/SJSXXvVfJp2DHjHjVFXPS1uQz/qArOLQ1No
O5gW0Q49EZ2hwYGnTexpC08s3BViUD45AbRjvyu/5o1FHEfdOZdBpM2xCvifhIZffk0EUSc9APm4
JYLa1dcl3zQ+YCU6taYyIUsEtAWNZCJdxaXGDgRBxQETrVAZr0FtyVeSYMJNQvd9J33fWei12W66
wUa1P3s4kdIfegNmvBoyr4S5pG+lC2WilY2AOSyybTMBRxS1MsJ1Skn0HIAtWYV7EXpWnH3O5+Af
M3zwUrFZUODv8n5cpKX5RU1zg7ND4jxoIcbZvEFzr3GSGkPY3/1gF7c6ykcYAAQ1oaBimWN34hlc
bwdQLPSKLvxu0U3fu/V00gZ0vlHHAh9vCHEFcHdlBxrLGYgvDZya2GLiP8Jh7SJ/3hBKqZzykHSq
BLD+mvIw/AQE+pLwDV8a5bktp+KSGx3+yEJbOKq4aXUsMUm541GVsjwaAbrgXD+iDtPRatn68X7V
t3IvTKz+NHv+ekuHV6Zx+PZRvb5nGl960pqv7Aznrm1vNvPAZxT8qPFjtfCsoMyvBANny3TOM2N3
64Ik+9ZKWtM5BIPLmFj5oWlssYaHiDQl9yXOJ83B88xaTlVK4Pdxdwszjgpll56xUU8LeFnN1kgg
Yyp1+yl7bnMbMzjCrQuEAaMOunMthj2C2/4xoJpYlKVb7VrQA5cib5YMebaDM1ivePefgz5zt1ld
+R5I986XhACzdvqwLE8aYfZe++5VL028J5nVk+wW42FPkZ9WkGGvxbwxqZkge1TJpmz8AAml3Jug
XZBVd1O2gzvwYPuufMDQ3qvvFeLPE94eY+ViVVolBszTuDDclzYdXig8lA8ljBfQ/2E7MH3biZpj
hz6geQ7LsaWd4YRHOxPudZpEs0Az7rz5ofLVHvLoaVJs+GwgTe1MBfdSdspzUGTnsqibb8wnCMOw
4uSpo4raRa3dbqPGSI+zbGLRugEHAw0CNyaeKDncL9VGDYJXuusisOQ1hgmxcIizwbDpmBs0nRAi
MNfKLOo27mC0j4NW8wuUHQbFqYrAbLruY2ho+UawRD7U1oOap8FJSSed5Ixm3JlXyx7lw4R2xTWn
aeu0U7i1S0wSKtXJGfBGugx1xov4897JXXBvShS3D5WEFeSuJqR15wJqD6zw+aI69zWS0kjpxCgv
faWYD/eN0TV4/uDWbouorz1aYtlyimglKE7RP+T5RID11OZn22U5Z9iETEazFJvpk9gBAKLnFJDf
gbKuOriEPevk0Z1qU1JSMkImftDqCZqAGNBgxpvns2Al0ugr3L9yzbLEfAnjJF0knW5tOwAPNCUL
26tM+qTL+8VaimZpWJ/UrhwP940Jt33Xp+LWZ2n7rOCAN4o8vAahqazws1nLVBju1kW/vomnfvzS
lUfs0PC0tfCxKtvi3DvE7SGEf+2x8n0qmv7gRBlLdHAHciaLyNL3hjmBROvV50RJCbzUb5Ol2zOT
gqN/qHMmtHEjQyvbRrUOT2jksAOQWrdFgA/BAYdLF0RU8OVr+HgpHURUrHz5rJQWgkgfjknESIU2
bkBdYgoDc7AZCCGSMWYmO+y+UG++6dM4LnqHHbI4TqyhaSLk6GHT8kZy6s2CSYnGCwN9RXLLUm9y
8hOlweEl2JnsckPV0F4rIKEnTbjRfBuHmO6uRDdws6j2JJKWDKYt6hbW+EtSKXGPWvlatcoB06uu
Ld0SFnDuaLcE0qGVd7dZPDrozVMU+WtX4hQYmoRwoaLqt5qCXW9qMWDK2LN1RNIFuUlhgJYriCo4
DVV0Cn3MYvH4ueqIPYHac1H4UKF54Ghz2TtW/XMX2t8MfcCBoQsGd4F6MbXirfRH+Zn45XAfuw7O
5iqoP4eRWq+MQK3293uDocZpibBL0DFbZZFiPTUhCw2CcEPEscy0CJCePGFXA+FdzbRNSqdapniH
L24ZMh5nsZvP1zoFWEHJVDEfhbY3lAk3tnRuISUno3MMFAT4BTcTucnSYtEMAaFGIBjkxy7DS9XS
D9pgl6kwN6vjIiWhc9WafBiNMyo0ZbK3yfebs6Lk42pI6zUZUN1TXI4rMD/61eWLf6KHluN8FcFG
YO34n6S/f098BsvjX4rPbm9f3+pvf2HXGT/+5veZj/qb69iw60wdoytQWkYuv1NqxW9IvWzbsYWN
T4LEvz+0Z5rzG3WwA0jJVAE7/UV7Zv+mI3YEIMOoxhVzCuB/Q3tGpsPfeGiaZQqiCA0hYOk6KkK5
v4rPbJFrViMdfasQ20BzqiTsaV7YF/pQcP5oGVncb7xfv99zv3rfAHssvD+vtjihVhohSwsWb/f7
7o+/b6r5Of+8CuuI8M5uZ6uUG70e6quMBTZK5jFjLdf3zC5YzHn3TenTsadl1eGrqH7edr+UZz3i
5/tjokSQeBHhvypRWU/LBCc5bUPSkpCR5vm2cwZP18vKa1A3eVUrSk+tJRLcMqbqylvPVukGGqBZ
poCW4HyJwtuiP500XmsbDy3xP6I1KIFmmmndoPKddQMIy620tbxcqG8otKa9iKb0wWyaNbbr8tbC
Ou/RjPqY2h+RGRIXl3XuN/ylYGKprJRqyC5VXrBEjomV0LIi52g5wettr2Sgao9NO7FOoPO5xUni
PqQOPIcWVk1pttoaSo1ODgoJRwtjFO45JJvNApcu1Yxa2w8/QaB97DL/3cKcvtF7uZv8XHIyZS0M
gNbPlCdjHlqRuLECbfudPYBDb3VxsWjNqd201NwHU1O+cDoez/TvcZJ1Bjlp9laNlRDesBiWreV8
5Ga8LRVjnyhBTS8oW+N8hJnVgYnDXGTqM4iBKcCoK2v8WOGNMDMlGyf8BmayDdW30A1NRgysQjyz
VVvvfgmBTEuEMAkCgIF+v4f/gNixw0IuFPmVwG72tWEa3iZN+yDcpXkcswiEU4b34AQnS2f8kfVS
wEIrd/jTWZ/54RFa6WLSs5upNytF9zGtoiynwgMrNLK7E7bDzAVYxH5I8W71/pzynKjrD8QZ+LqT
s1Odu0bNFmpdnA0m7dgJlU2GTLhmiAhpDbDJkKUfAvUl+SX4HSPntUqDF6UFzaU65SWm7bfQB5ai
Sd3qSy2Vn7Myfrb87Gvlht+sDtz9GH+YbqYthxg9fNlGt1YPoZ2WbbOJ5p37voffL/34LaROTi3M
7+N+2z97yP02ERuz8buhylW6OVeGtd/hx4ZglyVjIux1CN1/3NbeHxP/8ZjEF81u6jpjZQJrq9XR
s8Js3CR1wcCFjCniA9ZKjQGXd629BpGPmZNKC2xrdLCjqF/1nPhJARKrqp7eusyle+3rOnYnzKjU
l8PCkqT75UkYrCo7ApKGpZeFp19vwBXhf8TPsdbGpDrrYG7QmB3vLQtHb49q1OZ4CuOPAiPcSvY2
IFvITUqZvQSa+QRb4D3Bn1xUKm30ipg4A9s3nd+PrOGNS9N5qmroZiL2N4ptfs34mswJmECnWccK
M0yGIayQwYnBHAu3Cu9rPsqdRaN9qc6/gynovdGNadSOGHBazQgxjQ4R3so+f7C3UUfhZnXoWNUY
SKJVddoSGcpDZLmaBzYxXtKh0B5CRhy0JmIzzh/i3moApLXpCmyec25Ig2JsXDPhhN/m9EtWMSQm
MTNmnpzMNCnpPmIkIoAsClmi5ZEBBE87T/6wZBqKsc7FCTT4vUcXPd3VcUR7Pjs9KixsFjocaIpm
R8MNF36ObXg00SWcxLFLCXQUVbdsLI5eSS5vlp3se1e9obzjLYX5l1hs5ZDMrEHxBNx6ZQIiJDa1
01e5O4DwDmL4EGU+eA0xPaskUZjjUkt7hsJs1CzibK3OBRJj/G61yGleLAwmCgeUUM7CcHwJpi+O
zolC/hywj7s8zeLz4uc+668s9g9QxZeentaQA5cRK/zOIcY68eaE1qPSJY+R+lXJioPRmF4NDKFV
GbMbBSlsI6EywM4lfK2yZl6lADfX1mmtfEkC8zF1W3gHHKcUyBsKA2WdJ+hARkUME9D3lgcU56y3
5JUe02qMYKRkhHBBEX5XK4Az84l9XZLkuGXR0C919j0iRPjcS5kN61aHR4c1rXjou5g5d+23tEfM
D584ag98ivtADCdkgvlqkKJO1LpxN/aZdcm/9+beABVEDh/KUSMmu6AZxm9E773jInl2kUfhIkSM
N1bAo/v+/7F3HsuRI1kW/Zfeow3KIRa9CYTWZFAlNzAmyQQcWquvn4PImqnqMps2m/1sYEFEUCPg
/t6799wbK48X0PY/E89o+5jKEYCluT2HgU2OD/Ay7NelY1ClIDC8OkFmXDtNyxeNKSCKINUgHmWj
T5O2qHXj0Q4lwHXshol2EMWpSoJPrXdNEuJT4UUMzWfQDbmkIWI6KGLAQUMDOKMI3qyyedOcwpw7
6/spCY4t0J+h/vRBuYMFPKRwuHJhQnMfcQGH3C90sYdMgDHFfhUym9Awdj/AAfLVBoeM9qLqiDgD
7D1fYGtoSYRulQVZWpbznLo9jPag29nKbaQW6od6g7ljT6ZEfqSf503V2C+iADxBruJcV10fkN0s
wHOg0TsRf4585M3vM4LvxmiZwBI3rOaDUFmcRU62dlMEJDUw1CUALDom0UPTD9MiSrtVp8llHVQP
IVoSDXaohVyE5kp3NW2pEfLVbHgHf/s6RIIKeeNpsOIXn5TJXZi7hHpG5hLr+A9J2jj93nn9rD1G
hqj1ST/qGPZ6jfGiEQWJk+W9QmupQ0ogAyuG1FfLx6CanqcxMBkOZw9uMrMQ++pHU6AF9FtjV+Ou
hR5U3BqnvSqDO4cKBVeYT58GsXGyAhdoj7u0t17pisfKss+JzYir14K4zETF2S+z1oT6Clgjge/Z
gjWpInHxoVKuhd6fgQnydIaso5eImuNk1j0PHn+tGKoh257GcbZ6PiBNzTJP1wrm1uk8CkGOh0vI
KbxMj3cYdnxo6xXJv+OsDQh8Uu24zepAVMbqa4SL72Uhbb7R3OWDenaKa9zqj1gPgkVnKSiBNNqX
hiR1QNADtxEF9FHChUt6it8QWRlMxDmh81bGLFx2PmhDxiiAsbSs9IrsQ4mtraL23Rr9wZsMAC4Z
JSMd355WRmOFS22klMwqC52IjD1fM4J979YICUWzKIfkHDVQqMj6XCUD06L4ynieLHZyI2kX01Fo
ELCE7HOtOjiCR69Q6dMWQPvx7Pe5tgehv8yd0eRfQ0E8DSx+OrLqInZPVkbGYpN826lOwEqff9xF
rDYu0XWp2w+oXegcFtMVPUIZ6HLrT3NjHrcGCpg8Er8sHcYLd29ma9HVKk11aaYC1RBqBroUJCb7
oozJD9DUbbLq4Sc9D+xb6iGur5VB+q85rOtaGxc+Zkgc9UdUqJ7rdK1HCrKxKQLuXkoL+WgQKFPc
5smCSb8fIj1d1R0jQjZtDm13fA20jIKbpG22aKKg/wzYfjYM/37Fmv+WVNm1IPlpaZEWCOu/pIcq
U9TUaeQZQ/ZhN/IF+AKxqlrBkFOjXTJmyK2zNqRYaOyOpiYCj0LNGU5Z+o3uwDsND5YWW3gaiRG4
xhl9BOxi591AEFWEPjslKIWMdxFuvz3BoJe6CND3FtqpToZraOntq2nVqwryyHGETjJnLBkoETI0
zJN/NNRUORLn3JPIDJ9bM8z00llNTMdZUbkoG6tbOBbBsoPKny9NdBUKU1XsBmt6CbQCSoQpvke/
RgzR0o5ydoUJoSDrQnWRCvfkG4ZBvNjwmdrFSyOdne1wRVhN0a1zvc/W2OjDRaVFb21kenggrcy/
hDRSrLY19qXprPuU5hEyj3JJ29xiFQBmkCP2Yp4cnEXaba3G32p5BPpRqr/syn0pYwwXUwi4zR/i
n1IhFwgsk7JWA1Kc82ZlFrXrlbZLYKnV7WBJNwTHyvfSV9MluFSV6aYWe0Y2+Ci/n/sm6Bd49Ned
0TpL32QPJ/O96vsQyQoHA0IKmrxe+cYwrHwrmGNV+8/OFkTzIROnrUt5A+xihGI8kkOxH3Qo1QBd
Ck8jvHMdxPr3xPvqqthMu43S3YWmeQvqrRk6Bupt/1P1I7zxtX4NJvESY8baj0RTap5lkBgVB6m/
y8L0kAD4WY6DLJ8b922Eq8a7YoRjmGYqu3cIy0q2dMm6QuWHSyKkSJtTDLgvrpmQyQHbaWWYP4Oc
C5XoMc9OELozJwgr/Smcxu9Y6V6nDpIcncmNgkiqcdOtklfrEd6tS8RSFlV0XA1t02t2Csk2ATyj
Ua91Jet92pQpy00Ye70Tir2FZJ6QqVosSCV3jhNCdl8J12AO67MSS+3kq4/24Lgn3oMRybgDV1pA
eB8+Kg2NHaRz2RAk6luOseDfldjh+Mu0ik+UGB3vgkFehJqzqcrLDarNcMlgIV6FZhMC8fugj+5s
G7Z9XpwqyC6agrCUvCzeiq4913T+v2goXhWntV5nQM6cWg5RtMJE5bNMrWDPZK/1UN3uLyUE8lBq
qfOmIsJc2o4/nvQaG7feAv/C4JG+xG30gwaL/4VfetvISflBbQHspmrrMxHQ/r5lyrCO8cLpod9u
yyGLX3CI/zh1SjK81rBDvQDmljT0cSWjwD7Uen91JxMRHRiKQxsnT0Ia097AbasnSeMlPkGWAmQT
gRGMZ/v2KsNqM7Sasir8mJYFwpKdJq0nGr39oejInsocAkUiAPbLoWbc6gztatLkk+PLCxsjbrR2
s+2LpjzVxbArlISLFvifC9ADMieSRKf41ZfBawDO5pTaM9/fzfcz+pGrdamq4RVt+YsB0CiT8iag
jqFOASoZ5l4fkCWt4Br0Uz0h40X/0DoMbV29bSJ5qVCWEgTzwQbr02RbHUgCXoV1TQMyDYFEDatS
H9NVTHBHTlZ53x+nT9i6Pylh/UXQWpWHDmBeyvttHZqMxf3O69TxWmTGbXBlQiiH/ZVAfUmL6iaI
rAPHcpYa2e258mRN6qGYWhJMyoYhRlL+KvNMrsnmSzxoDGsqXB2Q6Iy3w4SvwVyoIq1fBcW3JSxK
9m5Fbxp30AnpYHANRcaEk0VRsbIHcvYEIyPlS/crr0a919BySKs28uw6f8nDujmEyXVQZ1iQkpqL
KGw6Els70LvTcyK/VRx1axXwb5yEtzGb8acIrpfC1fttaLvkEXWdYAyTEpxHyWLb5tESmJg0lDW5
VUHYbrtF5AQn0Tdr0613dZR+6AZDbcZaP5NM91SQ0YtJpO+2Hj/ppVUugJ++02TP0esD7asMZw+G
rciZf46jvgGc96YLYS4zR9nzm+DyMH5NSfMkpXEYrHT0epjShhZflSD4Bd8dlzbOQKtloCR7lJLj
W2Ja3K6InFo4jUp4kDMQa5aq2zxiB9sYk3hQIeoPsapd7qOcLhxC3IKIBKP5rqWElrlvtOybmDvY
emyDUMayKeZ39mKNm3BVZLbX+yMmiso8GtObQaLxaegMYiIVAVkcQlffSlSq2J7eO5eyx6ryn6Hm
fJG+CBbHfq/yNMYPSMGN2az0ahA0C9tZBcjKsXS04Sk0ylvEnDRoxYbkiGPYP+YOcwAglP4mV2Ez
RW64sUiJQIXu6yuQxB1k5/Kxy/J25aCi/h0c8YfF+d98u/9jrv5/A/a//mFohg7j/38Pcblheaw+
/mp7+ONT/miBa6rzTxNiB1EBBBZgbqDP/d+2B038k5YzjU/eSrxCpfn8h+3B0P9JeJuru7aGyZE1
np+hzqGI/esfuvVPnZ+JkAEa6kIVjvV/aoH/zfTAfk8Y+Cc0mu1zWsnsDv+r+xp9OwJSqZTHN12G
4SUJobq0PjwZJ+qds0GpXYJ3Ojha+sBPGp/tME9RfSfZs6GpAzIrc/N/Df5QiSfB9EEyjaZrjkOP
/t9/pihFMhPUYUnBJ/tVqLQkJbaBfALVCTshz180tQnPYMHkCtXAVQ3IYwynd5vw59ceXfVWSSv4
GKjTXvsiXKBP1/c+KwjeaDgj5LPAFpXmDm54x8YPW1jOLjVi3uA5KVO3JnA0RqXW8ER2GMw8TFw0
BcWGWbX5Noxq6MHSsI42PbdjG6ukW8s4P7UEymGGRNRtmwRROKm8KVD/wso4VCLErOA+kjwlT92g
KZuWuRrp3TK/KXkPRWdWGOlCOyLTio+hXcdbpfbrja+C/grZVOANdM0Dsxd17xSMDEy3JBMAk+nK
LyhedAf/xBAQoDMWJUl0kV4uQwXTlhKL09QS9JbHLll8PrzS2Gp/Cld5jqd2m2qmdutKRBL5gGue
3mW4F4oLI5V+mJO0sRfoWf8+4vVbuENjXOnQpOdRRMHvJ+q5nFWLrLqao78y9L4+Gjiwzr5anOMU
6bI1Vb/waPq7+32XEt1eln04riJHWf7lXffH/emvHIG/BW/M1wxNb5AE81TJsuy/DXIiUmwLrZD5
UVR2tPMVOQc7N7o31FB2AzGHQOg7GBvp6j9/X+1vbyC8SxZqgfmC1fAOmdY8YfoLvoD899YoW4l+
opEfzD/ji0Jiqh+QWzdoTnYbBAqCDNcLQQ/sPFW4KMQUFJuE7lZmyPaXXTRP6qTt/vPPNRuj/s3N
RCaUis9HEAGl29wx/v4mKhQ3aONBHIIhvU1VM0/46fqYkCKYUnXaqoiaYe/bkU39WGrIAUPt2Efi
W0aDu45C0kDGpikXKjQqzAocnG5TB0X3JWPeAnZuUvKKSjvUtRvBrc36LfoL3OvB9PyffxVjzpDK
yYbIs93Xv/4h+BOTYOWqDs4xblL23+8HMzoiy2Su0SRVsdCDHsWD3D5Juz24ukg96BHKiVECXtZ2
+NWRyrJJYDz7PjXBTMjTG6YDoyTVIkQZKaaRhoWRcG8wYUakDvhPhj0m8RLrWhHFTpkBoOqI9HyY
HYzS7dlT9zTr1U49yUb5/M+/nubo88X5b78gA0jXFA63PC4kS/zNedYkuBVaUbcHLagA32U+DHqB
dLVp6Js1QWivjB6tpEkAr072QDI9jRDUF2n8NFhEV9S2DzAoTl81bKbkYTfastW7904TytVsf/VJ
eg11uiUVCv+Vouiq19oFYGe/fa7ydlqUbrIdgaOte7sZd6KnE9E1YXyRTV1fSnViH+hPxrss2Fg1
oRleiX7szo2TMLUopPludgK5s1sHD7GRT6fKxD53f0IE9ueoV8GjO1jGkaLS+H0eheyLiz/6ZsPu
O/Q42ZeG2pvvgetc2UJGT4Ec0fb4PnS2+3ceHf7TYfos5/yT0k648XNnho4evYYBtO/CjM7UWKgh
2ulrQsDyRsx8Pk9DSbvNbQMZZPZrwMft9W6f7YMSwBViNIOJzIRBK8hfw1p9xjUfe8Dz+GY1rE/0
IrgPRP4ZdRCuEzP92XVSYbAnrM4bkoY6mBfYYfZshfqly0dtDsBxWE9XRTCiTOhVVN9O/yo1UVEf
uv3Rd6xwJSqJ6zWdHKjO8DOnENDx3A5qd66e6jtflqhO0mCbBpq7B811aVH0bsoMe5MLjY2pUPqj
cbGPQewm3qhWiYOsKFBBD/NGeZn8qDxNevdT79RsG6n+tsmVaeUA7FhrbZpvxhgssdKFXicMdIuQ
teN1qpGPrNs2kSmtsfTRvbF+OksnbymeZ4i5Xrr6Ih9YfNKMbJgAZsuSxQ/4ghK/GjJ7DjSj2En7
nPRMh4o8flc7Ro3WM9UdysIR8iTJMdGFWWdwdqMfhCOMuBGCnxTXzBsbgQiqF3CGKnruYT/Gp4Am
wGKoYYbEHYJfTa5HBQJDGiWPMTtwn/mC18zK2xQfWhL10xopzbPLL/fa1kqwt5iVmXbFZS7Vp6Ym
C6hFeI2cN0DPmqfRqskwuGlJ7SlsxJbg1N+1mXNqpFmwbAMI20IrfyqB+KEBOZ7Jz9jLMIV7zEaN
h6Kk8pyGT5e03YXd5cohD1Jj7/cMq2MAD5e+tq1FL2ykh1r6rAZ4JUO7jK/QC/gbOj3ujjByvcmv
iAtCf2VNRrNjuziuugC5l5oAKWcLs0IIy8Sde9UeAqi2ZSiTnACriLU6NdZFnUo8qC3GgWnuOCN9
1Ymgz4NdVE4zojjPxUTXxIxm7kJ0RBG8ygorhPWFHm/oDpUCen3U+vVUxiCyxBSVS4s0mkY/TlYs
jsnYhDTFhqdal0W5bKmOYAdnzTJviEYImkm9CUZFY/rtB1X1iwCqIeHd5KQO5ZFRqRdYJ+qF1sg1
Sppy7/QrRDvqRc9aj4SE8Mj8hUF+utWQ7QCsqNqtVmK+nI0IuzBKfsQa77aFCz+MdCima9pg6Be3
Vpuz7f8cQ9s+a2PinAe7+qlUPbzOsnNpmztfrKjOlmJWnJUmtc5qkwDSbEBoMWptcLwsXEHrt2qQ
p94PgQaq2+iiQ2kXzvF+qP/nUd6U9ULSOlrTqnWOQtQKfifS4EET09QDiBB7cZv3gE+tX7qcoWug
+45Fj32qCMF6adlWmP10FGGsHrtppBvAQiB3uZofUlRcx/vBoexcWJxbg2JDzRB3Finj1oTuq6jl
WWuK0UtskPBh2ieXiBAjQg15KxbpkSCB+oTBlu6YryjIYw1l31sMisq0jld62BEYej95P2gm2IWR
sNf7+Ym+Iy69QzUo/aG36nER1AYU47umcD5gnMDgxCVcZ4vfj4WZcoZuLKrD+RWOTSRu6lgbpy9e
gopcmjisci8RJkBOWNc3VqhVrHYtPIlh1tK2Q3lkEFs2SAoVWkYy8zAjlV6rWOXR9OtnF/fMb0vO
3ZfTRI22LZT6VoIEOtTZeGBTplwKFGKXQuT0RXQCwIpkSFYwaCqY++a5dCrWfIap/JuN7sSAL7gy
NQ+u7YCDboLTStGOq2hMnmvZnXIjj49qW5KCRhN7EfS9f8lHIsLgtkDDbXBrK2manBg0JwT41OZa
lMbSsEN3D50Y/5bs6ZZPprEmmo54VhaC0xN59MbJnOUyUS1RHfjORIQZzLZAtZRTRWzRORLchLGj
mqvM5e4sB8aL9yeK+dn7IRglAo5qbkgV+oHO7aqFy2HOyDuEAAPfsrOz8UTowlDqp9+HLNT2Dm2I
i0rgkZErJFyELVpPtK+n2u8CT/ZqsLe1frpYnT3xqwbJBqkUMFjAucfCPSRO+I7KmQ4c8ppVq5nv
IDu1dXZQvs2gecNSXO4t7UYCTbBMaZGmDupTQ/tS1eqb6ZKymktYRHzh+6S0aGQdAjuGMj3gOqUn
4itqhX+CXIFFgv7THRN2N/O530/D6a0WhXCxIpfNQCiLK0FFqoiffz/soSknXN09uQyd9Xl/uu+m
/o+n2/vDoLRwfM4HBsdoU0orW9h3WZS0G8RRBONk+26WWgl9skkRjV91AsVjnJXAJ4uUcLrfD+8f
3w9+nPrr2h6PjkvEHTpcgJVNpymjl4f9kzZE0TpDcxlUcbtp5y/v3GVa3SxaGebD/eT9cD93f5TV
abhn1CctEzpxVnb7+6M8mE2GlVQDNLnJqwJxY//7oLp/PLr/xfIioNqpGnz2ZTPtE2GPtPbj6fch
FgoTs2EgosKIs4VA476jmS4fmvmA2q71nKZEqGn7GaZXc4xXZSacpar44YM70qJP9RKAVozwSZbs
TcxhshEOu9a1ijtx7OW4b1KGM2SZN+uiyO1rdT/QZeN2Z57/fD2zzmShN1GNhp5Pvz+hhyQDlFlY
ru6fdX+iAMCzJZxjXGhSMw6IAa8+MZtQrPXwBH9ll2acUiIHG6kN/BCBdXe5vyL0K/dqGu17GIcT
f8r//sy0BeHPFPNkjPSHUSAED0Jxgger7NWV7rCg3c/12hA8KE5WbO0y1xf3D+8HMhSGgxHlt/tn
3V/rM9i9jCEy9/mT/vLSfFxmRdqew1ReHTW3wCG1Jg5W+tnM790tchfzGs7nxoyAzDSYEF+YCQtT
F/FDEwnw4/6SP19nyQNJcMrl/oUwR/VM6yscQrVzMawBqpPQf3+T+wuIPzW9Op/A8w7CvN6/jCoK
Z0MiLUTszOE7TSHNUPj/8aqTWEVVBQNCImJxNRVU6pM/79b53Gg+pdTI39MR8v393P1QNBaN4Qnz
9Z/naJYkRxJHT6Ok4h/KgZQDTT4UdkynvFghrYmwXitLKy0kwnq0u5Y13qJYnY0aocHsmFPtWBUQ
DxpjiY9yDr/Ur/cno5FqkQUN3dl87n5wjbHmn/3XM0rJ6wOyVoHw6bs/X5rNsa5pQUC9O7/k/gT2
OWOPsOf1z+9+Pz8QCRRXtrz8ed4duRajxCi291eM84+QogxZt5ZCIVXY5RX6aOYInyWJQ+UoC2RN
JLJMDryvoBdXLbfFVW0ZXeXWWG7u54z5HFK2YU4snLz7ufsBCER+qHsPR9rDn5dXpIjkbJkUJfJA
DDkKgrK14S4RVojAlGhwJXgerCg6DFPcLRKIEovWrvQFDv9NAzrx2pQ3M5xuVUO2yQRCqZ+Mj7qJ
lWs5H7JqQKui+wz3I+EzQOecmvcpVQUBIvSFkA7UkN1Ow9DBUOMlv8+RSlGyDf3jo0jRHmo3PvS6
qW+SRgtZttF04VOezhNqf3C6zD06djqdC5m2DuRLGJZs+Sz3ywzDrWRdXwAA35qK9sMAe1bJJ3MI
zvhDGJTLsyzgYMM0xzOR3hiOuIV80G1lE6fNQ+NHjJxPpWz3iiDVt6+oemXMfFCvIbdkzuwunS0W
zGGjiy4yJL+JshZx/GKOg46sRSQQUjrSZTSxyJncOVHzq46Cs4xAsLpGv6iFX6JakLgJ4ng1ZcZp
slXQKYx+Q+VmA7Ecb8E4lgvuVSbkVAipDBiY1kCVSIrihXwbC6FltcQj8tRozcEK4Z3b9seg7PEJ
b8bgikjigEW7W4+wlRdGpOx91O60C2uGD7374Ov5Ej/oD2Og/MrY+TEsbx5NvMeKTsY1LltuNIla
zWPzcVGrKVrdwTgGMCv2rhohvFBUCSZEvAiF8IeKC2zh+pOzcNl/keOUuBAL67WlVT87JTjRuuuJ
UUZWFEHSfhsb9+Aqkf7DiOKH6jkbqJ+IZ/S4teVUpCJmnpzgsm60E8JHxwP7sHd9xi8zgGsk+60Y
4qtTWCujbndR21xjIm5EJz6LvPukQPLy1NlG6c1W86/KsZ+KdNq7XQWrbONDAdi4lUkXK64+6sp2
1mVb4cXrkJboDKdHi1AoB1CdW3z0TTQd8MNefE27mRoDMrrspIXWabkIEK0sUiOlgJdUu661ZtC9
zKb2NfMJMaQaD2L/5sQlX0nf2dgSF7LXbkC4X3V/uGlT90YL9WXENLZgEX32ASnYlCrrPFzl0v0u
avNBL8srspAfTjvEF1xGdYeN3CEf0mP6N67gO59p5AqHVJMOz7pCNIxnlCpgv1rFIGmy0FooCj50
jOqt2bM7gMPoOX3WfEG2ZOSodv2BZhL0oESp9i38cE9VjG4j6Lyu2k6pCPmNy9VUU1H2dnUICMqB
NFR8DWkkNoNRQUUjUIUvZPTbtLsGjTHcKrUj8Kv/7s1R3QRlO5FSqp8sw3Y2oznF6y5tnnADvZYk
oH26QfZZ2FW0jPXO3RCyTqroDErBrIXDk2BfthGUQmFsLpXcnQ4dIgklo4ZAZ7MGioKXMIphiED2
qgfJALDSrwoZsS+9Sy4uDIJbqSQMfLEQ0at8dtw2fdLw+0TRNS4m96sd2h9NP/avKdpn5sPpk1/q
YmVmjvPAm97cDcF01iNg90Wf/Ih0M1vbUcjo1qyutda0hwhNy0FL4keilYgOmBza7VmOtCSMuw9L
dCcNt4npWG9QqF/7tvlGAv/mmGr+jBxrVzndqyyUcks1jgK2mrgnJf20CylcKQ+zcWeElXMBCDnf
NpAGWXIVNIN7YnTbb6VpEunwQ1fj/qA0db6kDwwbhALhhem2p4GKiopABmjSPdulZ4C6z3pEcka2
l5NjILWJLJuXTX9lWrn2pDcsF12VvTbaVJ1ID2kXScdgUrMRwfCLdrsJEalnGJP6HD53gugxLVKb
y5AZ6WmAl61b03C6HyrLPAyAYmN/SPYuTuhbqVEkhk5ZfCDV0M+026hEJ+HuUHURcT1NhyyO0EKO
MHRjQY/B7hTg+w55ynoXbDOABifElruirtt9b3fuaZxayIL3JyKmlys4UtiH5teF0Ij2RStIJarS
K/YA86i66LicpN+YXWp8CqckiUUomqeCLMWolCHMbALARC53qiirmm3TcZ9P8UawPYnMxykcin0f
0b60e2Sg6ji8F1mrrxx3KC/xgKhJjMjfVaV6UDWl8OxeXRtWkR46+Pfggidzm4EKNIXSQyqQYPdD
+/dHCGXPBFn4NFomhsACV5Lh0KHogDogrg2/bWNGB9q/yrG8xbrtoPkkw1ZXhHVhqX6OZFbt7x9l
OSYBTO7O0tar4hS0wt8VjioTTw0JeDVHVB/WUB1jjSZZ2HVIoV3hGXTx11FFa88Ay7EqJFtm1Yke
jflQQ7CCBTBecr+PHk29NI99Jh983934hua/0ODwPRRrWEdrybLJndfzI+n8FOnPOvXjj0gkyLKI
GvfhLJ3D0JTL1g/Ct0Emb9Ls3F9+vlQR+f2aeuMrTep0ocgkv9bh0KCQoW+FhWe8dS5aJindlUEZ
usCRb+4Dc9ggO8HdxRV+tMq2ZfPkEvHaiHSv1WKbUhWc9QZHdNHq40bP/II1vCo/ml48WhUgmk6H
2QQeYDzThGJrP5jXKY32LgtPy5DQ7vbgRTH+dsXkVQiQSamCkUN098wxRV4KEUmsKqPJjhbhc32I
ic+muYuUu+K2rwYnAh5wQasW0iw7T16bHmdsX1MiK85hkNTHDq0d7q7WLeyF12SKv1d71A5Now4X
RqhfSuh3h3aahy6oGQ7oODMqvEF9kg4oTBb4ZaeF7WuHvxbmFlGdY+GcYlyxS8spir0oExthNnGG
x85O+8+JsLfFUNblSZ+6r6TITUp/Y3wZbHgcY/1KmjGWOC0oPhpyP4O0Q7Ipe/MRieFI4nZ1pp4y
joAx3fOI10EUvutlXaBRFqObTNKo2g6VTW1Rxs65Q4a5zXL2tXmJtXmcdIcactS1hVHDpaumsdhY
aUdfpORG4jplujcGHzO0DcygDoL0YEbussk745oaUr2VhT16ClrdBQNnfjAlz45Gqxyg8pRHTTOD
o14Pb0iSkaPZir2r0yLeYd80f2TSTLaDbYTnrKN6t8eTEdBH6oDLXW1xQxqqHQzACuuuw+6i6JSv
ca2jTI5IWM1AX6/TANQc2Rz2Le/oqvXbQPaoZCt6s3queSS82Y8Gva096Rnr2ADHFVChvTkdvVSS
Kdmi4Sidhqjcmy3hR0nREiQaE+GOvDz5JpesOWhxnq+qlEwdYwopBDpFRZJfHu2ont6SpHeXFJRO
fC4Lke5Aaf2qKmR8GpThRxiHxnk0YUM1bLUntQ92Mb7sOHbSF1Q0+6FDL0XUEfF1ef1cDIqxTFrI
ytCEjvow6SezQdumT2b/SJvGSxLtQlNMPIS0Z+ih129SGeVTVyrySYH1JsMpfTAiLu0wS9husr+/
aPLQWJSXQWSyE0wGcydBzR06hXVMg0z2OGqEViUtg7LGHB4iM3gUjKzO1Wju07EOboGFkRWQ7ReZ
qu23OVLyxOUL8TH9o4ycdlMC20hHO1hVtEUeuLM6iwjxr2Kzdg+x+2HI77wousfc5zOS0X+n/vsk
Wkq5In19Eb6j/8zqHsOzol01OmpPeWTtY2m4aMbqvVlMS7BQ5bffWh+wyORLm+u1J2KVPkdaPVZp
WXgWsuN3KWGAy3TlBOn4aAfsTNUMQXof8c70FcGiTEF+IvCXsGs7SRmTWc9RPBYfmmqvc5Tueaxb
b4E79us6KgD19vHwHJHf1Uiqp7F4VxpIeghUMQFUgiFVZaUbIW3iMDTV3RSaYSxMRbQ++qQMA9GQ
wWX1WWM19UU14x8Erll4srL6UvVbhRuc55pDRLITF41ih8+BrjzmooxWYHCxvo2Ug/X9ECbJeZuF
zLsRZAivt9uBTOcUabI/UeuntHhQAJ7ljO6eFD9d5yKuQB1Gw0axwM77wN5CmoWAlUzjQBYo+bJZ
pWzdZqqZuqJ2rhOUBH0nTkrGZMIw5v1oRRTMop6qAm24Pz0Dqd4bccCrjY+K5eOsJlV9hvi6wbKM
Ad52FDxA6NYdG8CKLkoTlNSgvDeN9igkSBEbp9syytyOoCr5neSWuJk07m70IzdBZOzhdowPtK94
L6hlvo0tA31pOFj7VJokBKX+SRYZBmy1vwGReOMvA6DE5J5P+0oW4VcdGeVBdePyYM9urxyBw7LN
+WdJpU/W7LvDc134W/A21WNZDgObON8+xWFnP5uA2kTlVaFtSspEbh4j1u8IU1Af+KwtRuaeBkJa
J81M1pE2BYe8VX/K0Z8uah9Oy6kxaXAB7jjJSLVXgtEmQa18eD+MNoDANunOZl3UD+n0M9JGeR1q
lzIhvnehkyXNwEukZM9qSjk52fHNScZ21YnpF2pSTPSj0xz/i70zWW5cS6/1u3iOCvTYGHhCgD1F
qqG6nCAkUUIPbPTN0/uDXL63fFzhiju/g8NI5clUUiSI/TdrfQtEYPAC7qY4MUcPmSyRsW6yOjSr
FrIoPVdlMtViy9hxXeTafq4caO/STrZDnN0gf2kbNAo4HclMgtObZSEkMIOgasR+fk8R4rBZwtaI
NGDkXXdL6VBMMxziCQiIztdCshmxh3QXgTX01HRqUITfRv7XViW8heyiwrcWqA4JbxOl9m0G61Sp
zVtQhZj+5tBYc6Ibu1jYoOIyY/DUmkMxEiaj5Y6uR09EcCFJEspicTPY6R8TjC5QcdBoIsA0oTrk
0SaJneI0N817MGGJaUCxHIYuC+4ZPaon0bVroxuA3czaaztZAx6mTNsnamTfTXW0l7bNNidIZhQb
TnsAp0U0HPIYv12AcqyjeNDHzwxgEuNv7H3l8DaZsUZ736RH/rin1+h8KvW5JzvxWKKwOJpAhI5x
RbzeJILPvjYYXbRna6Rmz5Ix23UuvX0cfneR2dOLGbEPz4t1cSF+UI24W0IezGMjmQZ3RpscWzKm
k4Scxtac3S0O/Hotp/CmLvIITA8d2o7gMamVrZSqsjWkUV5gpsJiTaR2UOAZ+VkzrGs1C/woeWkj
SxABi/VeIe4Ok8XiA1AhOKiKaJmULHgyztI6yF5Fn/YMZgpGripNiKXqiR+w7m3MSxOL2Lcqu/Hc
MCXZJkKKg02U64Pa261xOVEdskC+b0ZWsfhXDiMSbo801fjByqu101XzY0fO10pRgmuQD+ZPlJ6L
UAT7QTWTfSMIA3DR4lEnEnjKwb7trOEja5p1Y7fzbqiK8IDSNSYfMFSPpFioxyiQoPcscxvU4GLb
3Kx9JR8mT9en6PwvVBzO/9RwIAFapHSGgcRV+4uGo2RHWCuKguLWmasT6wTSiFJkCerM1CHAxQXY
vP4wBlxQWBlSztngAcPtyY7m+yKgyStRf8JItKGBmsxN1Mwt1//7c9T/6XMEuaGBWbZVzf5L1AoT
D2jfWdodi8x4m+X01iREwkWAXDd9pbXM0DSSf6ADOs2C2E2h37Rgg51pJ9tRcgcHP9cKx4+77g/8
7y3Qz/hpHU3Z1UC7yE6ASZvLUYCPsfvM+2zyWbbbpzh3//Mn+f9y1Oskv//93z5uOR67uGnr+Kv9
b9pS3TaNf3jTl8Shv5O8l0ijf/+360f+0XGj+2j+yV/7LyqD8zfNNGzEHYRvIA9bdKf/JUlVVbAM
C29bNVVLR1H3fySpuvM32xY6elPbdt1FmPl/Jan633SVb+WiRhWMglzt/0WS+j+uUj5APAcTMoSu
8d3sRQ72D4o6p+1UnJLltCc/A4ZwyzSxTpKHecaRl+NJtrgdcP/RJ6AwuerlATYxOe1jPVZXTZp/
mtUyiy9ZUgamL5XEV5xsANSbXHDYkE//hWDPlxCqxiF9Ie8rXE2oKa1Oef+HV/6fSBK1v8Illh/E
BmFBPAIQDPAm//0HccN8dnK7A9Q709G6NonRo7qZWTtgKFTvG0YHqQFocOm4s+5VuhxAs3iWYQpp
bJuoIXZe7SUWWFOCoYE9A+rgXzzFRd77j8qz5WYFP/o358mG/P8X2aQBUsEItGzcl4V7afdu53zF
g0vZzeaztN2N62TqSgrjlgDxmoJ/8Qrpy03xr/+8QBPtINy0LEf7yz8PY9pIdCUcMc/y77Su5GiW
FnfBylyJGTpnxA1VV/rJE1hoabowp5XZH0I27hu78pUBXnCDyiEacmC+XfKUC+07rhDDVyYQQ8C7
w6aP8Ln+7y+bziflL8/cpi8zeU9RfSKZdP8q2UtcVVfGIc/3kTbdT5r+HEp6W/v7V5Oi6wsWjGVH
zTkBUC+n6FqE1XX83JXWg4u4mZF8FkDibg6JWY9Hx61jUImkLbCfhvdjBmirAaCtlS7L1l1j548W
wRSd1tanUnVGEIITsqNIOdVRB1/Xcu4EiLA7Fvhw7oC0EoML3mHGDMmyGhkdDjgAWgRtIL0lfSMz
+kPbFs8otPKdpTrx2fh9GOIXJfKrtEsRbwXtCaD5tx7g9o3sGWlFkphPTkdW9zgGYq3Hw+5X3aHR
2G/dnoVVbWv6SSgWqitNGtjQDaL7eJVafaSPzgJdrkKgwLMkCNBV6+5gdymYeajFthfC9kOj2CAn
UUGTr35/+fvQjhzroscYh1U7OSpR8feHblxYHTnGPKtQx8PvA8SL8TDBsjuUzvSiKr2zIfnFOaLd
Iy4Y0y9mt+VrZHY7ooLYHhpExbaUroCh2vgUTHp8+v3VgmTYuHH01aeNC2TSksXx9wGpNogBXjCv
J0Ee6Wp9iFisHMySDX00JvYCJ9znFVSFeNi0eHoP9fJAWAk1bJWqfC1cZOTovpkpIGsKYwIWZW2h
AOVXE/eU41iE+tqCz4Chs3GO7PX+8eH394Zzadr5yXBtEPKVddBKWZ9CdaGZmwaa/t+vTaH9aYFF
bEslbrFFVh+S5QI5BA3q1zjGnJx1gCGR2p8ju8G/bNWl32GN8sOxrPZqlb3agxFcxPLAC0adHhtE
Q01NcOHtsIkXqlu/RWt8V1OnnoRWES2qFfckjg1bN7LxWgbMtVe/v0ny1zFJGbQEokU0GqUKCxEt
2YskE3djE5sPM+PZhxZa1Nhtx1IbPLxZ8PYI891HKX6tkWHYY9kEpIiZ8aWYukMz2vG9QXTltmU/
4SsjlMkUodiuqnvzCYkri4gy2bjt2K+hTjWvMgaVEPZBAu8uQxwhp2kXtghbnJFwGWzK3HFDy6l2
Z7hf3SNr4jQ7SbB4h7Z2jJXF1e9VwaJtmsR7E1P1TOi613U1YHUnOd1CwoHLTCI3zfuNrnBeEXCC
K5x8ONY4GuoiCr4qu0amHq9Q0qnrKW2YWmv3di15QUP9c7asN2g6RBjU7kybW2t+qX/msYFWpbiB
iTd8Jw1f2cldVZ1ctWxX2lqzKo1FAFdVH6HlbkbGkdxY6JId+ZM5zO2XdwqDAhuhcF0qyPUc8tqT
osUslfDaMhx664nn3krb+cnjYFoDJfzGiPpWxus5gwfdhfBxc4ax9M0+Oy3Fj7MTwRnpzrB6tJGI
JB3kSusa18teqydnbTfdnTo033B2iIzqio8uR6inZ1iTYUFCL73VLUbWKq5YgAMaiCsfwb6yigK9
IOnAvRdAV2hq0GrqV3TobAth+MSSz44CZ5V1rp3hWHRiKEnWLS6BIiV6uFZr7U5EmKCn0XnTBusQ
BjXBoHNeeUkWdsh1zqE+/8hyZHvQtz/Slo+BVu4Cu7+1ShV5amKBPRswCbIaVPt+VUY07Z0afuVT
/ZLJ1A9bwQzWBI7TTOTFs4QHilNo6zgk8SDAiuF37lz6YTmEG6WamK+VBju6mNtk19zVinGuQ7Eu
4rrbS6N9D4mus+K+3ukqmEcOZmO1GPpWsKEBoaCSIfGZkJ8hPoHF/5x6K9nggcT0TYTBdoiq19oC
x4I6JPCbVFwTspm5SkFJaIs9MEIX7LHdWCOceuxsi05ohvQm5EZ3oLEEtb6BVhezFJLHSqkw5HYg
hGzMhHsynQCjKsZ7ESItVwy0fJRnD6Y4SZLsG7TtyFVNQsvC9suNoCMLtHiOptp+1X0CpZZ+AN46
T1Njn4Xb2ejyTUbUHlPFcTV0yjLFYLRul69avdh1FPEEjbwGgttgvlzSD+qabQeGUpWzvyrFxZrK
HV3kUQ+IRgt5Cfp4cbCKjaK4Yo0h8DNV4zVGYkhHvPvYEibPKPlxFD3CuN+YB3hSx86Mb5oa73O6
UvZt9jeu1FdHFkv4NDwt3AgcOqPzOPc4C3S+eR8+GHB4kPKNrB6cdOck7nOQsWnrovCFszxeEY0E
uLdg1u1wSpZ6RkacozPtjH+spjjrk7aLQx0nNYPNFeqPS4htaAFgAvPmB2xs1eHTOx51Y3y1zW9S
sG8q0nWEy98wmfvuNsQu5ue5vwPN94GgmMIVPHqcfQFreEoT+3k8ip+OkmPlcBfwVDGcZNyRhWBK
XMs51tSJLJXF2qhxh58GwoNtzfjajIzWLLNIsEcw2RlkDvugmv2JbVjB3hBtybOGwUUWPaN1p8AZ
bNgbVWGpFYMhaEdDXVVV4iITQUldgnHs1AcnUuBWOsO2tMYvEjM1wNK+zd0L0RxO267dsVu9w7FI
FMfMyJEBOpK8vvSDkRgSjjHkhKTOYP7V+JS/u+Z0SRX3kObkWBC9kTBl91u9jNgpGCjt5xFhhRGy
VO+OipVgo3YdxPopsKNY3/dzdUSBhAyVoRUVL6hH+80Z42NUZ1dH0y4D5m5P5tepjC9iCY1gfUm0
zPCkdgp3kRSxSu+m26FiGtjFvpP9WF35mZTuWmbaOyJenq6rv4yJcqljcrvxqklmUwx4SOWDBsHf
ZjFvz4TvtYoWLFsSLhy0ZqtQUd7brCPAjpmj4ImLsfqKqGJXY4E9jdRFpjKluYva4ZwMxUWzumHV
TSpggOIGJfpuakrIodAKPCPsEFSAEFVD60s1y3urhnhtDi9LfY/lC8btYJ81O2Vl4GokNYvXyXDs
De+fuW+ag4JuX8svViWfktrBbUeGvD+L6lHlgrSG/Dyq0xtSjyWmkRuxoh5GFKWoI9x7Zt3fhhwG
QCZmCFhmWFtW23NJG2cEpnQRyJ5XWtVb6yTTbmPhXm2L0kxvCL2rSmASGh83bPAlNyCkzplHbtFn
ojQ1fCxrp8WcqwXwpSRy/wg6RA81h8pVaDwDjOT6nggmdmN9x6iq2Jbd+E4m+WZEB+MP4EnBr5FR
ZIuvpBU1Hl8Mt+gbt07eQqtAFVnVcOSrQnEwyZePNgs9hLfU50IZVjGfmhhylyqi2+9ft20MfnFD
h2QQaWJAQXV07Bqx23ij2fCxz97CkY1IRypNW9q7KW4GX0yPJYBCZmkszOLSLn2b4m5lUumzP+sI
T2I74aXnvFgnpvhWUrdfD/QYPpoC2PI4HkaSuD064x1Uz12m+Kal/uDyAwpNzFKae9TzYOY0yEhK
Ox+JNwUKjIYEu0/kDFcyOJnsTpWvp69p3kOhQqwOuYTgRr351OsVV4pYITl+dWfnA0sB9rRR8zH7
IVhB0Lr8QECnTzghF3lcy/40uhVivrcsD0XObCKHCnk2faFxZGnGOziqfkXQFeN1sOKrVn2XdQFj
N/zQCgbO4E0wmLFxhmwPnWtI9hVYVYQSM9x+HZFVg9qyKpjjcuUleg9tOaiw+iTNUSpIXW2wfiCv
8NZnyb2czJ/l8KYqNnwRhDeL4O+k+2OqgHx/v+UcQ+WBwjWkBDQGRi293rHvi8l6H4TxSvbHxiam
iRWz5rcYQFcaC5qRSd5KGGjIqCFQcHfRSxqKV9UQ3apxGbDbWrRtTDBZCMpZH7fOxrajq2EHL6ms
olWiOb50Q46cJNwNJctPVeS5V1fW1ogEybOQDcpsgDxflrT4iXHSvvCCLSIvdFuEfwLomVqvdBUY
Rbh/CqO6Lwxr8lERaZu2Tz0lUx942wwPfskfyh/etxh3nw3jp/PyXFW9scwyap3O9XirSCT1WPTR
HYYq7gihgbtvrhlCWALAkNpNpQZ313A/fn+rb5rdsr/UFz0LaU5aob7Zbs0SVlU2U5iQZe6Kj0RL
fkKle6+67Ft85m691bKvPJ3WUw+zWRR17P8+hy5o/zjwUmplvmHLeTMlbqwKw/0417qPCrzAtkfe
NI4mlq+dMMGD8S+vHIObV2NNhIvpXoOE+SnPlYwDQ8voKvXxJXTYYNIbpeRYnDQwi/dmUl3njHeY
5/SiNJlySmRHXI5iam8ocwFe2fkF6EV2QC6UvxUTQZ1CEdfSNBWAcfAcKCwgBMTdc8kNbVOXMsJ1
P8Zvoz1+Q9guzpj3VwnJHRdSqN40yOW4sACeDNXeJMwYUI+eHepyvjdQGuO1KjMgHhbSvjyN7nvr
xQZptqtC8QJKU9l0Jm1xDrvyLleCzIPvTKRoocyn2OY+1xWsNTp1hn8AGHOtWOCgpsyOjpiIu10b
NXfYeAmdq80T6U0bEpX/VFRYWkiXHo/61qDRW0FNIKEUBISKhNpL7PBqusUWQzc3VWiMvda9uCmw
7FiTjBxcJrjzfqwJRQhNRKTtoPtdo4GFpJdDxQKXA9hVo3xFILIY/YZ+FtTH0kw2eQMluENQM9fa
PaVdvDLrGkDS2AjPhhzZSeMhk2hiLeJNjS60VkVSvSoGyjI2b3qC1ZlVCrYEXkPFuEx97YfoDUq1
47KWHyqWxJOqY+2rK/25S5BdKkiFuI4sdrPGyQ2CJ92NHoSppatQ7a/IcjaB6uz60qUiKtKPjDLf
dAXmvrmkDJAn9GskxA3meobKM+LRy3XoCbkoHi3XgP4RW+SEAkmrVIlAv2yfyibp6RKqC7kdpzoX
z2qpA9HMxVOUj+Te0akEA8BBKlZopXQjdeW+k/S7j1vtmerLRCnn+vT1r/bY6RzbcDzwn2PTJxD2
synC+zHsPpe3lA5gE0Ula0dVYv5W1uHqrbUBCA42H+RpdqgGGBaFnX6ahCv9ptD3qTPuCN19mXvt
mnHmR2lMLZ6SgIM48lOv+re+meirlPHBGYNymxuYRdkkVab+bUT2TSnfSvSrqxxNzkGvHmsWYavF
I5f0t6HsbijyTrLuopUL8hHCRrvhX9rYYbgVCkC2HrgW0MRNitIRFwuZeLqFzdJAjWpmLPATxN0K
oOcGn+uQQduwYuTT2iEjEhol3Nbs6maT2xn5SsZTUNhntiocerkDIYXihUHQtar119gdw7VmTgeo
M/W2XS5uJq33ekGuISaojdGx0Bs68pTVi0jGi+sal6xsiKZFOCyC7DixLMKPuLUq8aIES3Xw0fQI
NyH/sH6hn0cgwgTQ8SIjX4pnhErGp1Dg0obFpjIWCGULRKrTkDLQXU1rS2131Vhe6lD9sCJqxToh
8weOKo6p7BbqCFvBv9wbUUlKE9nJUdK/SUu86q6C+szKjjk5VKtIgNSR7UEhdWOdEEXopUsWEUdE
jFwHLVQH/Ba5WykbdqQShSYBLwR5b7pZ1Y6leqk4VtfmRPYUKk9fJf+sG+J8ixsCp5VVPvQxCN2A
fq9uMQA46dysmtoihh1w5gga0E98im3mTWQe6n5LDEurZVeX1K711LDtL1hPWaUpjuE8vNQpZ6BD
6jRGCd41AomchLqmtbjWy6pZ2WP4Dd2O+TIKsi6SvtnmSMgh2VWpeeCzLLl54IJtKC9FXG0kTqIT
o+pt5PZMTlhYyn5WAREk+Tamv6fVOPHUuP3E0V2bDtpKtvg8rTo65Bg6KFi/sriJ/Xh2ibjgOxfF
d1LMN9cihoC5CmkHRPE2qik3XcglY9drIyUfDGvBp660d6O2myzGCmOlahz5G6PKL4GExFU6zasS
1d9iCJ4lo6GhGrdFXxYeYUHfiq28FQWKzLDcCrs+TN247RDkjvaxtIp9R/4hbkkEN+DqweQX5ruF
ccPL9OmT5SZoDUVFWJPP1VqLXLFyTNwWrF/54ebIC8k8j21+5LJDbIWsf4seHHcDrDIy+bDDZe1r
qzvfUzM+OlFwm8t6KygmXKFPngl2flXJ2vXtTyyIjzQIz0qL06j/cfoa2L1iaYcJnJKVRL5RYkPT
lan0wjCtvBQwaWQwrnLm5k9Xd+lmkLwpuOkQ5Gv8gNGMNDb9RDP1MbniW2d+YHUI6HJN/slSlWuh
p65r4cG3qObK+mY58HyLHP0h6cEtd1/Hpo1MIyTCOrN8wyQCLyJkuHNcQnmiY1FNGbGieuX1xbWf
01soW9oXu3k1UoPOyTW+0ZdYXgFvFmXahjQM0p1m7a7PxyeQkYjq+n04GDs3RZg4BbaxTpzkkrG8
91SHmNGEbBb2pAqkK6IN4iA6uiloX7PDVNPfZYX1rYzTawLhwc8oB1dCUQD3klAz98EFF/R+xou7
DYf6rl9QysO8DmgUETtnZ7cU7yRg1lxiw2WCCQi5q/Ytm8SwwY2vEFXA6bJZJ0kRrAAKKbq+m6ZF
chNJxdOR6KyqZHwmKmw6DKGN3ymJ1wwUVyzvT61LVJcwNA3ZfI0gb3a+LHvUV3ndPitutBY1GAYU
0cdJdFdQek1Kqzga8rkqpnBRdW3RBE9rm83giriaL5Yf1lph8JIVvWcG7s7p9JtgpEVQPSqMmtcL
wWCw4vx+QRFwqTXxAy0ON3SR40yzjN5P0ZOep6C/77MBPGu9Eya3zSjL3yg1Xrh6uo1u1A8TJbc2
kwPlyu5bd6X0pDYcRiWVnlBhGOYZzJJsqg8EcN/B3joXTOuyuhs3WnlQ7J4NdY3GMRu+9UxpIHMi
KZAKuwlk2gUFWGAQiEA9cGG6GY/qyEgCS0XV/DFt5PRpp73A6Mm9kg/Gamy7T7WZkaIE0wnPKCHS
xAs5QtYea7Ys3nQQClaFRDipFXOG7b2g57cfQRZ056ILivWUQBdQFbCDOtNmWvkx8x2Bpshii0vd
k1WLbhVdSAh5ec6Y/tiCqVQ6Es1udNdep1psVsWiGSUOpriTTT6sezwPXkRki2fN7iuXp+WTiKjr
uoPZHSRsEquvaYdOKhiMawsADJu1OvnAD6EOExZDexmxfhf0YA7obl4mcYVI5Q+WHp2B8X1F7txc
Csw8B7uZz8ny1e9vpZo6b+uMPitJkW0x2WRBSwDKWHwNYOquCJ3Zu5LjTTZE25bDnyRXvkrbQ2TU
XeJqDkn05DAntsJkOQstI26j5CltCOCY5a1wE4n8RluG62VDmQ5ro0QLJEsWLgUvHqG4hBdXFzvq
PtzR9EyzZnyI6LQdhjPwAWtt2EhLZ3S3JSJCXk8KPrLBaugjhyZAZupwPxYy26VMtWMw3w1mwy1N
YuLFAqgl/cdjncw5jJ8yxaNJfCd9CZCy0tetpiT8cNgtYQFbcnc+gQ99i4kdqN6zS5EuYbE9f2iV
RlTqUNSqVZdkXM5QhJrImY4hhzPTmY80axmcBaho2sZ6NkVrryWadv40mSShcq0SJPGjwDZndTfk
Z/0qUu/qLJLrwmrex0a51cRPhZLkXzQgR8MBXtfvgQNyeo+ABoaWuehA2CIqbQ4AV0du3sf3dL0/
UcCorSd7KCJLtZk3bkoUUtfUnPJD6/H62uhluEGYUfu6ZBYXivoCxMzeNIJCPUMmK+OnsFJwppUj
NEoCT2Lqn1g1Gb71Bb5EsUQGGaA6StX0tGqL2RZ3wsy1rnHrWpGQh16xnzUPtMWXFuYCqWELGKkc
VE+q7AubMfrD9JsqofJHVCKOMvTnPJnPk5QNYJKBILbsKiHUYCPle6uW88HiaN3Po3rInPJ+lPG6
L6qHudRvKhVay6TCktrNNtWLZALhC30jR6pgawK1VyunvmDzbwchY6iCIUUHJZHFI7sUErgSGsEh
hIiSR73YuYF4cYZZ8SjX7g1GEuRIy1s04SnR3dp3Z7SG0UaI7uB2Gs1IHnxYOYaaQfkBfR2s1abF
Qh1xicT4vqpTA3v2fea62Bs9UO7cMMt3pm6UPiLL7luiSh5crfys7SNQp5E1pZLv+I8kGTn0r0XC
LqXCYEEuWxttY5NFb7o8RGlzbkc0a5E9tf6ktTqdOO8vQ/M3gXZ8NfaLcnB5MIb6HGWiP7ow+TLX
OTOxGEkbyk0QF0N2ysNim2K137vgnbaV07xVZp6dFOmmp2SeMi67aR/oRn/HWmsaEhUqXU0aMPOk
EibdlhQs5SFsymqX9GFI0gNfpk6qPHSMRHw2bBxk8KTUznA3lcZEFGX0Sqrongl8yQ7ZZJEqXgzt
MZ5jOomsms5STeQGNiVDtUZsIjAl4VzmL5origdgokdLyNe+C+YTk3Daaplom6C2yD8ExU0RcjZL
ceeWzZ2JpYOM9eilXsDKmfPZm8Ue659xwDFKFnJbXsK+eSKCXNuEUXUfBcWRkjMhoH1FXt4Xh8Sw
s3P1U0zjm5uPj5wy9KVLYhvz5Xkq9u7cjcdOqx7DqngDoraBtXJLsZOszGS5RWTWo5XNT6re+9KJ
kbmZVG5diJAq3VTpHNP2Yn8BBZazdZkhg2V/yq6+oN2c4L5GW5IeYa4jCZBnRmkuHcZ20oNsHVYZ
9jPwk7AU2O6Eje5lI3OPJnJPFb2I1eckdajMxBPp8JmEM+Y5+qivbePHSmZ3Y7VFf88l+oNpyVwR
5W1S7gafo5GdYyqfCMA83gSn+s+HZPmSyQLzMGnJDWca6wCJxMChYzeCH1XCYB/xDDB5qDG8EKsl
HNRexQCICNUvYwkDECIW36tLdeBGgY0NIT6U+nydBp4gcoHRh4u8m3KjW6P2xdkjMM/WUU6SIXN5
td6ysWXuZ+S2F/cR62CmYxwg9llhSr1VAKauDCvHUwAtZcPm8L6f7e/WUDcg++fT75+mx55P4/LA
xXXtOW03ozNeU83ckxeLRIKbBxOP1D6DX0M9sQp4Ge/yWAUW3yM9zfX4rnO7fl8tESWBFM9taSkf
UtIr5WqT38s6GE+zi2F1io7OEiChBmpyjAx2cUoA9TQHBHe2WawnuZGcIhs7gwO7exFI/9JqR3Ns
8fw8WXRS526U7k5rh/tKtufAYI1NkarY+jrq79KpfOCofuMaeNXltEUduhJN+97qLHnY5L0hBqVq
QTMVW5RGVmEeisk5KMl62ZUqwNj75g8Y2YO7cI3R7Gtr1dV+pFDQEJtdsqki+a03waNqk7NbTFPP
O8rlZMWNvTMNK1jHLFP90kjzN9SW9zYC6u9GwycoDIZYxuRcR+5dTTvB6RyLfifcmqx6uxwenKK9
doTDvsYmwCfypUF/Gw3r57QQWwOy77o2Y+uxkcY7q5LmAL6Mas9mhnVH6sJ6nsZXHdmJn9T5hr+s
nS0GLptxQD+SB/RrIXeoQZ/vnMJsMFCOzN2R3zNl+2MQIOW36RLCsDxwOfz9V79fohjWNnoWfTgs
FTJWT8YQzosFGKgDKGswJs6CqwGBe8BjFQO2aYmR+P2aInwAE8TD3DPeTaQNRRbXlsZkFjMSgSDB
zpI1ojWlgo9bMQvDQDNVhyBWbp0paUBJ8VAS+yeqVShqvOkrMniKrY5YajUkDIubdv4kghsvMays
uwFJq19Wc+JHZov9yym1TzdeosCK/A/4PnhMY6MdSu5kD4FL+5c77KKNsLAukxtwMDjms+Ea5raK
yeFIDbV4hmb/NA2a/qmY3fdQ4pMM00eXteaBfXWyScPBfcOmue6S0fwU7O29MWryixLYO03k1b6V
1J+DiVkaT+JGVHd9UMH7tu3qPBLJ/EdLALzGsz49NbZDXGtCu8eP4zosXRniMWB9cskLQcUReuSP
GOvYagFwPVoBUzdZ13+A+5TEpIvEb9VtzXR4VdT5Hd71HWxVFnGtOBcR8EZnfNFj7rDLBIkjcmUZ
05ueNszF9OZzzJAU2OPWdsStTBIMt23ttzYgZtnME8W+TcewHEOgy/UUNkiVRcyIFx+J3j7GBTEE
iu3uyMT2daludY07XxbnBNlEZDpjSjnqEysTWWXFNtaBqCjmmnaGwPqCCnhh06QkOBWqxbgjYzLD
8mLCYSIgKW9S9OIeuq/DIq5cNy4gbZly36zLTNlORllcMjV5KQ6su1zDIqWKGU/tjpIptNLBv+UN
GtvsDnVz0BDaWEf1nWPJ/NkSNGlxYUPuXb5UtejVaiXE9bY9BH3G2LwXw53ZZ37n4GTQysra55Hj
cRsBYjMxnnFM61bOJQp/Ilk8GcRPUOZPRRjbr4LxU9A3PXZChVNvEjGj1I0Ey1bXyXuOzviKFL5z
628nkpLTk2Sb2hzodeDp7cc0OWEF1g4mNxPT7GmVluIIyiWjKexXFzO1LdIGgAe4dImJc62QsR0c
SpjVrDBRLB12L3XaHNNGTe8YAPzR47nBbAw7D2MEydxKuS7yKOf6CGNyO5/UVHkJHAk2LwmsTZPb
9E9TVO9yulj/98tCj3vcnixokbqI+6zQtjU8jAc5Weuu1EzOv1I5xKAT+PNmscVBKK5W1zZbS6wd
NcofZl2Ghzjv6ZKGsX3owUisdWwrW+GQOGA4iuLNUz0/9iRHzV3+OGAhDhMONfyCMOFZW26sSJAE
LH8adx6vyNkRv0bc/ZtA36p5cIU6qu3DmqYzb9nbuokJnDE3D6wW5/VUgy6j6O53blH/EHPPZqrX
VF/X4x/FzLWL3tLwEvdRIF0AjkzvCGDPJMc3TJNDuJEas8VU9qbfK318akHuJBTvVjiIXeOk5kYt
8rsJE+7ZpI2Dwc6uDuCafW/1sbWXERb8ehmj00Gc08kFg6k9m+RaXK2mlc9qAWy6pa5Pba0/Jo6D
pXR5aHPuznqavcvpk0JoGSsXLqV7bu4qRCoHt9UNVqGZ+k5Moq+hUP4cBYByaaQOuReRfqpxkPqY
libPzfrBQ6fToyHEAophjEHUjHGQEMPs8vugBHPK8vKMdDDzfzk7fZZCeSraP6AhbTwEjn1A6sSV
qjOxLXR15OPIwnSEBLnBcjcAhx2PpuJO66YQ1XNsZa4XSc3Z/X7pStrtMirHbUTCxVNBnjUqimU6
j3Yr1Yr2kSLvrv8P9s6kN3Jmzc5/5cJ7NhicacCbnGfloLE2REml4jwG51/vJ9TXDfeF4Yb33iSq
vqqvJGWSjIjznvMclaT7eak4p26y0s1Xjp9MN0y+400OBSSBtMJL9R66WL1Mx7BfgOeQZRAVxR5D
bDr3Tr1wQGPNgJq3r9LGuRusjMeU096iJOr+1XvLBtLmH6egZdLOk/g6ZEIeOHgWyIb4fQvr4aec
CBOQ6T4cTmCgFYeplgdH5N9HJ/jtKxCwPkFZc1xrU4p8N5jReLCKrFzXTR2t21xMN+ye060xmLKU
mHe2VlXCHGnm8tI4jJXTKTkkUmjXMq61ayf0venL5EyibizwLekq51QfsyrG1Dd00NZ7fRGBDFmr
UuQNIG33UAWS9muVFhETA08OtfY7hvXnhhpYznoTAMwm2aalbq/8PMrOo77XY/Nqx4PzPsy+WjAZ
BITpfJ0rySWWpMZTVNniyR5lto3D4ICvnHx8HIQP4kwtSue9i/znQjGYcj1x75Vt7vLRyfYE5c6E
xwKU9NWsp/lFL1L/mfrOACE8ag8h9JIQOf/STgMBlJqRAvfijcyfxZy+CMBbePpeJkjPP5miUuu6
e247VIOiCe6yLOnuP38wBMxdsvBuzaK75hKJrx28UzZHDLoTMjPxlH7iilnOAxpRUZfRzbQy2kZb
X98FbZdAO7RAJDmxoAoorohJe2myTYw2OdjKhttRCP+EXPzVm1P43mWy3tLHTUaxGGjTnWrWEdnM
e42M3Y6cX32x8Obz1mTtu8PQwUxJnzFN2HUCBjshyn6VO223DZvBYXBogzKVU7YK7PgdRvP0XPe6
hGCKnkjBAeJm6z2TLWnXfSRQ+NTDlHpVwr4mivnPnw5dig8wgtaWt5JeXpoAyavXnBt74MKDV3lk
UrDLRiB2G803UZMRkRtoEacZM4w7TPmJJSxf1WZQE46PVHseavvEDu/+88JkbFyhcGLQk94//9to
Fi+gIvEj9YhEXdIyao00Xn5+pV7a2IiOo+ivbsx41xNsh/IBUaMLrPDolu6fImvCa1DOXGfo9UtN
zLdRKpKaxPuVsctZTRCN7/EE+MZKZMWhZsgOPVRHrZHFu/RRiHxDuqvCtV/80r6HHOJWYUBq0WIh
bsv4LecRjexXM61psedxIHmesDivq1Z/Jbz/bpbNp1mIj8rP/vS+T5IKukTXyRWb/IPhhyqGmf2e
yOqmk3jXRxW195ma9szabEZXLoastPQEftU2XnCMhmPG4lWpnPKn1lrFOZn8l7yZ9oBp3zM3oLEn
t01qxGoSpyUgsRI4ALBCn0z/IrbKT7PzLw4dvLUFayYQ/l5OxlOjt99mOgDFsptNAVQHLJB7lal/
6MzxNkPvzabpl11+BM1gUDtrMm8TGmWwFt6+EqNRKfRzUFJ94bf1iu1ZsdTH+dlqgLe48iOr/Huo
+V+k3xhsaGj3JofHOqWjvkSlQ8mi0zJoXoTJgYk4ycIdGfMCG/zobdqSNO/gdtwLcFYW7jR+jR3n
X4/aRai2+7xKHr3lkzdgPjNN7P/rnJZxvQ6+KwTL5RQaL1jiCPZZA4XYsBPatl3qbX5KKJyaBBCm
tGY0RJ+VZ+Jn65hOmEn7ZrUBuy9QWom/m7IKU4T2XvXBss1MTtCs/OorhAlt2e1EQUdNNQAbDt/5
YxgwpYnERwaoCfMtVWutN5/ayruq5VpU/VnXKeUUGBVH27hrPSf3uSxPXVsCj7F0tszhBwcmDT8n
mnVgovAONknVsf6YGuzBQ7aPHGjIYfU+JLjs/k4114GsLrMyP1ZzsxKavPvMy7Z2oD3Y8w0LyyZ9
LLRh7we71MD7LClywbZtvwQGFs7PbuQnYpMyabyDWRA97NjfsbLdsOpg5usryLEoYmRY0dkTsRZ6
f/cjsEXOzg/ZV+v0S6mOLqClIO4KTGt6ykc4cywUjV9vrDi/QFzBzTOYZ4dVGJwo6Ux2ognJ+ZUO
oU7Tvm2evMdx0KwVK17B4D939H6TwSbC8gXPQ87r0qxxXgBXxbjZLbuJoYBuD4gs7CgW4yCNVdYr
NCLmMJ3qFAwTZ2IAx7JIWXp5nhyD6CNtJ7a5OtVAqncNY+OHMTvvCFIYVcW0/Ymp/P+U3H+VkiPe
+H9Nyb1+N7+/mm7+x5/vf+zD4vdXXKpfZr//ccp+99//KTr37//W/4rOmf9m+57pCd0yaKu2VCzo
n9E5n9ZiGGU0KIDyFpbukHX6Z5uDYfybxawEOd5nD0EVhP0f0TlBFo/YFWVQLvm5nz/6fyk0tvmX
/lOgilgS4FrPMD3P5dSs/0t2DphqVQNfjPdhhUmNQPUVoAvqI04mJ32Xc/GKcHNJz0FdAyTyTlZf
qOrGnTfTWezhncYiOTHvG6xDy2QEN8ExkPYvQYDcnGHaxADfHVFuNJLLUAcPFUIehrKTb5ccuVp2
ElP0Vscu4WlfGSJAXtRYHokpueOvPJ0fsSfO2Ajhrds8wSW3tvYwDB4Tdoa1HCBljRtEtjmh/3E7
vHhNuCKMdCUQdos5SVcOcWDOu1VgwAE1jkFWHcpb5ufbWQRwhtM9lvpT2OPwGNJzjhmpYHZOic3k
nRLEBpssQdbid6g+zNA693PC2tTHBwr6zCw7dm1wI/7MKNO9+0KQRy6O0jTwRbGHG/SjYNjE9OCY
m+g6DE5YF56LHGngym6CgVr0QtryVcN/gPy3EUO408NkW9gEoqv6lk3WsfEbtsQ4JqHnNc2+8jGY
svgKHKja5xzGxwb+RzWsCRwgFBdn28MI7sXoETF77xBAbfZdaf119Ocr+cVz57l75Nonw6jOdSZ/
xYTSBx+Zwz7MVfrcGNUv9U3iyVqLGAcGVnaviF6yiY+/ZFTeUlXQbRPeYj3yNwiNa5uPVzTWzdKy
37JQRxOKg31zk0J21J3sJTGz/c9z6mv87+F3ef33vN8/ii5nd1+08n/8N6Fzd/7LZesJW5iO4DFr
uuCs+PP/LfLZUplgzY0V0jncHXvLpjIq+C1Hdz3HXIxFaTO+q2hhm88yMj1QAD3x9aE76MMwUODM
iT1Dxm1swBmyvrT9+PA49iz0tDAWlcuKPoXjirU0WmSdOgFrtkK79IwQokc8ynPa/DEw7hiYNnOE
w7HJ2BpUW0zTTJ9SgT7QhF9+si8lrWmRboyLDNI94oRA48XRU9rdyGbM7pdmHb7ksrm3KQzuKXtX
V8tkGWe0r9c6dL6FRKAgGL48t8ynB7ZGpc02jE5fMweTU7hv+TKOy7VH8MnVrKfZOI5Tcx5nIlqz
x86Pn6oy6XJwtjqe05nDHzMT+MlrkCsrjuVrMZC5IytkPwfsdWgkOXpxto5x+tnhQTJbUR+0K7K/
M8D+kqhC3vm32ip2qd1ucj1bes3IMNvFr+Zuc0nSIsbtpQj9zX/xuaOG/msA1AERYBiUuZPzdf4P
EdmhmtpsisKdR+/DZwgDzO+6eOm04OVF6IT7TEfEhEmpOqK0EFPpeIPqlp78OH3CsSJfCmdmZDLX
wdkb5+kyBla1BPERfw5gbbwynl41GpS3hmNPW2+kc22SYgd/EGeLdOJHOzSfjpFAAzGb56oz8sWo
6htrPBtkccxtAMNvaQBSmaqTpiofOYhM+NQn3EFMFfVeXlvVDFf76Uu+ZsKt7zpKDxf+RHyt98jY
hDO+cFcVTXZddjWMZFvr6IaD7/5lA6Ct+vnYOd1zw8CQwTqGL3EFmMn01fJvZoVHJClVTJCmSy/H
ipyo7ks6MOvUP+ccTfsSLzMWD7bvqjAzpTlTG0qB9BG8+BGgUbo18drQsxmD3GlU8WaeaDcuHuor
wbct4vSa09EZRpR1pux1ajO5zKrG0wrqqyYo9vRUxWfZODtDlX5aqv5TowfUAi22TlQ1qEdHKJi4
HvOGs6uL374qEWVHBIFWFYuGMxWjWAKOdYVjAh77cXQ1MA1ssL1RvIwtxcgNAkuiKksHVV4asENe
eLV+h/ZR0W46U3IaYSxg+si5BRsiXmfKudj9Eg9qVUEq+HkCMqo0dQZ6oqOtL01VqFrMxkyha2yj
snJyMkt1bTPuVc01hapkzTlhQPJF3RHtAmc6f1sVuIpxugTweAH92E9Zp0peaXsVIUR1jcrOXOfv
+GMJ8KZ5IyZJk/iqwD/ueW9QjfYQ2UhgEuulVVay2adSni4DX16zrnik6HgLQxN7zLAY9ummpYGB
+Yxf3HRVWxvRX9upIltzThlr0W0r6biVw/Qr6pN9Vb82GVYHWkvtNcf7U0w7bqlqchP6cit6cylF
hfNEky7FiBEDruK1DybnHBhpunXp3S3p37VduEelhB08gnyw05A8KNz/qL11dPeiYK6lKvN1afVt
8FN6Ue6uAlX4G5EFHlUFsEUXMKfy5UBkD9g0VQO0w/mqNlinIZJmGtzanVLCevzQqaoZ1lXhsA8O
DfReSV0oQglnCYiGp0I+9/2whz3kscLjqK2hjTaqzrhWxcaBqjjWq4ayYz0ClOjYbJdpQnZUJXI5
uG8BHckjXcmCDm3L6YiNpbiTkvLEEOsItvuZZ/wXzdUmfFA4vCg96Fu11b+33TtNGuzqZ2qafXy5
XJ0GXstTatvgqXIGt2pIaA7+p6+dcnEc6X2GzYo+ZJh8PlRCZ9h8bCG3ZkHeG2rUp5To241gzrfG
ILA0ErJHMFgxN2f6iQzMwFulzgc1j7ZlUnuoCOd01qprKQe8TJHgJCj74NRmdgAtsBT7Muz2pVvQ
rqpetBi1g0wDvRgD1SFSjC1an5sfJsegrNyJmE54dbIrIOEtBXuDVZ6l/cNnHlcjg1UWvDJYVsOG
hCa6aNRa684pq20b529G5JxCGfePTHjPnGIefcWWKpUNEZckNDBC8jSsG9vbggNv1bwKAU84L6Lj
TRJin80Dl1QTP1wOqvAr0RMGTElBxZ7SNfXulBTZJwqdpbfODc8jM66wF1vd07ewhJCCqRmYXO7I
xtMucd2zIHEXU3/gPmLF6mwF1M6G/dzSLRgKcdpjC/rz0sHLdEb36LPgXujRRS3CrEg7CvWh0nMP
5HWi7SSs78icJlzSxlvNerfwK5ciMMAtyyRKGZQVxkwwxKBiwejMbW96r6bUv5S0dtCzot6EdXlN
o52OnfXBPYSvhcCbHuKpaHNbW8YFH5Vf2ZjlrAGzVhEFNA+DVSev5vPcn/AgshtekmcxSS9a5tFS
Lz+//fnVWDMJEmkI8jYkw6NedCTd46ReOO6nkEiPbGuIcBhGt4IiV52Chh80jgHk1iJjJ1gG2mp0
LW0VRNaNKuTm7Bm5dtcc3LqGVAH3gI/EjspXp5U44ry/FQDwvaa/EF5ubuHA/x9UhbeeguaQtEiE
SeDQ7EWRymIG/nqF50AfcdftjdLsNiDTxLs5jGtpFx00JKu8uK72Z5QP9kD9vnC9DE4RfuacGSfG
6rrfzb1jE0qqD10+MtoLp+Hy8zJn9Z7v19r1nbqTp1GQ/cLHXEapvy1gFK8ElREEn9iu24njrQM/
7m6uQXPyEbRG+QKdn+7mFMA3XsdjJIE2A0Km2rFjjpAV5rsqUA6j/Gkg+8x4Sfswe49SSwYi8LfC
NdegiVG+4HFYT/IpjL7jfi4YccXlikEAbCIQyqZojsRxzv40zdTG4dI1rRrRXbGVuqg7xRl5GsZC
tGuNWOErPb9ndhlf41j/peO1R6wep0NkxsQTUCEocJkRFQ4Jk3wrrqmIzo3mTClfw85MazYeYuKm
EQNOEcOaz1NBNQdWqXXfIp0GefDdMdW/YCbSaZ+vza94zSMfP5IDUdIwFGtbjZ9BU6KLD2x6pls2
VP1p8NlNeiFW2UTwGXRGuvFCsOtTOjnL0Z6XddqDcqwkFchaMm/QxRlmAgvdcVs+x9Czth6V8Tj4
KczIyvrK0ZFePX/Qdt5E5B5MX7sBdLRiDxO8uqn9xnpefdnCuvS42L5zO9qN/agqUSsOX7GKPTah
dfICEmegrvxzm6UzO8G22ISuP3M1u5g1W5V0tD3t3XX1P/RIyS8jTA6ew7h2URtHwyfJt3Dx48qJ
PiR2ZQBXTNPBiyrjm1YP3p53Umxiv44ZPI3vThmxESizgF8RzOvAib9DkoHQUqJC10mr7Y2QYXLY
edWHX2gxOVMz/13bgIBjL/siO/xEvpDoY9bs9HGoX5MEHiPO61U5FFi1Q1VlXnrj66w77DLw0Gee
Ub7T1hDumwKhXMRZ9WufsWrJ3g2fijeNicQrfUfI3LEz4LIACj10DMJxhX0lVPM95tR6LYb0a8bu
/54w0+BKcZO7B4dtU7OgnQxIcPtkBFHoVhMPRi12eRihRrN23YJ0Lp7yLi2e4jSqTvNQv3Aq5TgR
xftJjaUSXBZnT5i70pMs+CjAxhsHH6yC6jme0qC1DaHMbgjlr3J/Sp8Ll387Q+M/FSPtrDz1HhZM
xyjHNAa/+6m0hmVhsYYSdau3vkwPbFEOoI4pyHVvFMeiTUJ9F071YLz3qmmAe0sHaXbUZLkZm+6G
dvLHLJqLHzKW7Ko7CVx8EG5Gd1Jn65uQMxtBlU3I02eFu6VdsxFibhyO52zVZjn8R1/nFg155E+Y
dTdJLf8Whphe6DFaW83cPNWgc9ugFRfHGRaRVdjs661nodnlWhfTqxfhVgo6CRta/9SoxGaqAlay
qxAQsL99cs7yKVHqjm7qEwR2ETcCyqIpa15lE/b2MeWMD9AFeHybbTV7irYD+/E2xR0amkCpIRfd
7Tm/dlV4y0uDtSTEHzD3fLgZ3l2eavVFltOxpnwsjNKDBAvXxd4bQNfjMKek/KdAefIQSQvGAR4e
ZjEefn7DzPjV1iWQUL3jcTM/rKL4qJLiR0nB472hK2I7OvHZ1qy3LK+vHpN0LITkuxd6ixHRTnZ+
p307pEyoJKA0Lf/27M+qVQVac9UsupJwgfllDcHzSAYqqPQKbPVJJNT8hkn8iJr2XLg61h0N5yIg
t2bqPsjk3TjWUrvNlM0z9N+hcF67OXsyHPEhPeYyJsRCo8X2aaYHfMrPAu2jCMOnOgiOc/iBhwDO
XHai995jFrE0A45nsITqiKTQ0Ga/umA6WkbzaA35zgg4T/t39gQP6eJ8qwL7UlXFiza6O+tquTwj
9YQ9vaTjIfW6B26wrzgLD5Z4D2kkghWrpK86z7ElBb80rSNabhSncRqJoMuQAkROzY2eX1GQxmp+
Ylh4T0pxSoSPp7/Dvig2cqiWRsgi0g6QpQlDzPHrLCPCG9HNjs0nlnG7c66xFeA0j9D+o4v6fmm7
3JhGfYBxS0fpBjDlfezi7SAFse30kBP2w4l7xYxCogOgX7EqnGKvR9lbgbQuDe0axd1VCXNl5Zx0
yDQttS0VR08645cDKc+REjCYJUuKj9aW7FU9QsPHgEFMKXF9DMURtK3SB8BRQrQriRql60yrb3Z9
M4300V0aq1iKsXygqb9Ehb2z2vAep+amC8crS/Ch8J2FPWmPnEL0hWYX4Bomjuf1WjM4fMVtTZp0
ap4m6q1DgkrLjqja8kfdq8szsX1y3/bH3A9PGkPoqUEW+gXs/OIZEXlUM9v5M+5MYkEkJQ4uc4WB
eKj6UTN0N+jKvIEkvkdzK4XHXVI+jGx6S2+OK0811rQsZCsqqaOlYS++Wp15Jkm8NSSpiAw5sLMa
+LVbdp+HyOv3CS5Ft4UZW8vgV09wVA8p2StAUMTOprPFjjaiC/0OL1o6/FbCpx3KU0K2oSyKdxbB
j86Vvxy+SUwd/tK3H3QqkMd3WrqoWDkxadz1uOZbt6ntM7sXwixfNMad04dSEQcfOw4wxXiI9m4d
3iBEHUkKIhykjwTFYNz3YUw3C8T1BgMtP2vDNT2jQ6ZlfivaYdW70dFJfYZ6+FRKdxvFY74I0mCZ
9q8TsY9OZmdjKrCimF/zVCN3GDzfRwhNWX937Pg5omQHI8AnCsoeY9BTbLpf1DFsZa0drNo+2g+L
mL+y4KXugOWfr51o7OOpY/zMMXok3I2FMcjFI+RLzlxPTKH4MOyDkjFtIisl8UC8DpU3Pvu1tjDq
Zi2d/tlM+US07gle4oQj3jrM1iOrm/2E+NvryQsU7tee9cCP0s+5qu5Sn++N1G9p6TN5r/mmw1OK
c7CmdIxNwkmz5WuUYRahSSICZcMBP7gP3L52gwMTsVcJwORznpRIqv7nwazOGa2i3OU/XwuvrxjK
69Q4N6XIDgFaRTx/E6wJzc3IDZziK8dHshPU0ZvpDF6lXEfoezNRMhGg7yICm9wrEY9MQzCcKnR/
Xc42wVmj/+xVhD8J/6YwcMAJYXwvbwaPAgBMLz66vKkKHvJ0A1v/uhogTy2oRGI3EEx3oSc3wb+J
SE7NNMwDqmLqGIkX69mi17SHMt/HvP3ou7cQ/RndvE8ZA4Y4T0oVyQ+UNG0zQ6xa7+YQklG5MMlz
aoL+r0UAGqT1ob73sjZugwMPR1dZ4eDmyPRPEofvojwlHYMEqfii3ApaCE2Ht3mg/nbuk99jE39M
ENSacNvwlFI/VCDJd/A++/xV0aW7MDN28VPXcDAO46/YYObWmtNvkgMfceN+m62+ctxyCSF6Kxx5
kdyEvTMuHd67eEI/GGgx9ZgAGMOhcDy+4/KRcw/lnnseQ7GthDzOswuYCXCEHe7LSeOwb+1sVo11
Iao3c8rXpZFs+qB/FAWl001yk066ZYxx8crwzHnk5B7SNlxi+vrVOXc2yG/NEO/y2nj0Y3YHxHu0
KmrQ+nGPZ5DwnPemtOEGCxiOCao2eTDho9viHNtZ3HRKxgWhbLTRJrDoScv5MzAHJzeKdzQsMXUO
vzQkXn98ifuh2A1MK8F0XLyg5rDH22Bj32GQgpeOKwHIFUtw6tUb2DCPhr5nygMRAElT9i6hFMYU
9GLGGvobIw6PUWlqzZdVqEk6ITBW5USaWrALFoyvhQPOtfBRYBqr0hcpSCL86JqPWczRVzXW/92o
WWc97/7Qf9oTU2rxFsz05gAQ2sRwbxaFBsIijQPWvqjoF8PosI+SAo0dV01Dgs4n6oLdJY2g+Jg5
ufF5H08vE4rTtiEPCB5Oq2Bl0RbTpXuaj7bFDHE4tuDdMJ56wGFe5zJvibemJ83yITNjk3dL/0DW
8DeRwT84F0rg3gx+6c/wczf9pL3BWMV4gjZNRapfisq5ACTBN59xugjEkb/IUFD8MQMOpi3AI8LD
X5VD/QZ2FGFn08fAoXapy7Bds91u141b1GszavMrZaUctfsPbQyZwRMepCfAM57t0PnUp21PXcMv
npBc/qVnbYvUcz8mBg7qP/cZ7JxGR6W0XSPa2ZoXvfMGrMBpd0favMOVocHbH1XgL2ktQtk2aqcN
mWfNrFpbmyJynq2crQ14qZ1NJxXc7vZW1HP9RAHNMmLf/DQghk4ivjLTjNYY8MGH17o4pTX1il5k
bH03AZERuuvMb05F2sFkmlHiATizF87NmymeadaoNzqpdxXEN7adbhe40SrQ6IN7KZrvAX6AI/UX
XwxXXY24dWbdJjPvSg2/TWRBZoHZz1Rciz4cNSav1MA8t71jl5nnsPT91UA1M0mxvyIYjZU9xfpC
qME7BXoZ4x2YV2ooX6nxPHcSvWio2DmT+zzv+g3psmCh/Z7UaN9RQ/4w/Mt495Kq4X/sSYtdPTYn
nryTMgiELv3c3AajY9QbczDZFup/4VLn9J3gL4gFkfawtp8TiXzp+vfGJMxRWd5LmI3r2CfQZcEq
NJVRoVSWhSh+G6Ic4ks0AvxD+VyZnxpLf6kMEC1OiExZIgJsMsoiYeOVmIZeZZa0R6BsFAZ+ioDt
OWFSQZYewjulDykTDqhXMgpwvim7BgWr72mqw+fHyKHheiKiPPCJLP3Eh+3VU3KX+dOBt3sPYNZf
z9Q7M3GckVz7L3sKNpWLzWPkPl5MYvx24mxLymjZRtpLy/ML03g+t0eU+H3rp2/qZ7dnDtVkLAE5
9G+lHa2i6K2i5dEowienIcjI5uWTIfRi/nHeVO5XjhXHkx+2cuYILDqx01D6OVRko0yMw9h4ihTT
SajOaCYWn6pVNqEhw/XD1RINv3TMQD2moBZzENOTa6ncQoOORILquJMYiVoMRXnu7R0XzyGum2c6
BC+g2T6rmsGOwIw0/7iSsCfp2JQq5Vei5FGuDCxMAPzVcfSlGbvi3Nstdyilm5ieXFZt5YHSFYeF
2pGFgz1qwCYFVoxNpRHSoD6J9xkrFbjU30HmQeAPIoJiuK1KbFcD9is/T/401vSB2PKZWu67z2DK
yWi/rSLzuVMOrkx5uYLMITFEt5TyW0fK7wU+bMQNZ99LrGCB8oTFsQwYjhAo9nP4TaNfkBPHrjag
Pl90W+JjgYLO9FjvXrxL6NfPEQ0mr1nYxOeE7efi57dpJMcVUSZmQh4UI5vY4ztloOwt55CqghZZ
JDYazoadm3/EiL0p1QqXwq++aVOZTsyxcC3XTKnNPvkT+YFxMm0HDqewx2OiO7/8cOLQkUn71DrD
32bioQwIbwAe1jMB8wDzdVHzp9SbU1tU1wJHKEz5paHLbz9gq5mL9NAyHJr6KtwG0niHQ39CBL32
XpdtcqYFqCvuMjc9fxdBdFs54rVofMw9ffHksFkP0U3J1XpUkenlXqPGYpF4BgewPjiIsqA+gh4U
V6d+fGKMOlmMeOdqleKqXjLTR+1edcPc7Onb5fHCSmbUwx9RYkfwexR66nheaWt4QFE5h2EFIoLi
q0nTs4Vry3A1uO1Rf4eVsTC7+hkn8l6MLKAzpL5V3wGDqkiUkuq6aml6lX7jY7crkmWTJ7dCo3pt
xkdruf2Zxh84JnVFnBiWlOmgN/f5wgM6g9BdncsJOSnJ3K0I5Ly09QS3npuwWmu3SMyq3sX7iIwa
2yw1X1P3q4/iJ6uc7zQV4L3ouYP9JCHDPLCV158iDyglTmoV2lK4n8Q/TlQ7dOpJ6rOKprCVABLt
THjhqy75aGX4Ggk80X6jJN/RW07uhxGHRydmemLs7ILDcWdqOWi7ZA/rHJMmDSRdWzy5aXIPy/wX
ATa56GbUHp/jaNe1W1poUkv6bFH8V3UYEil7v9BJUW+rv0US9JtEWec3umSQWVrML8vJ+Q1quVs4
vvGUjKjuM/FZgWHTK/J0yQPrng/qwiRHF7Pbmf0Pshbc1qkGLT/jUs7o38SX6CUQoHp6GuZqfkOq
gUMLABEC7iaaFLvE/O4hRAAsPFXmJTXFdR4VdCU17/ykG5POuYDzO6XlrZNhnVF5LAabZTtEq9Bw
yYLPN8y/xaqq4j9TOv9qmbfECjcx6F/6N/MHhlw6OLiKpW1q+RhwWzxmEculQY3JgkGq6TXmqtXM
37Dij7Xfb5NIo+/t6PjjX2R7it7m8iMfYk569t4DqcvuD3PdxK7IaaINQ61saY7+TiP5CJ0lPJU4
Zpb0ImOV8819w+CYa9C0F/SR/TH79kQXZGKU11jtolJHbhoZXJKavkAtbMk50ENP7LTYVzFnis7G
ITgW6XMcY73zNbblWiZUcmLChBHo15LbgYis81xNDBLjAEgV8TRmR9WSGJp58gC+Lbpez+5e1X3o
jBCPUW/FPBNGm5Mxubmfl0ALCaj+x28rp7/AkF7bhpV8WIKvAbYL/SU1OYjM2YuBr6hwqckURfXp
9D5KQKH9xaG87eiOquOx35OgZLTE5I167wuadIyeQnhB8ztnS3k8eBjpcB7tySgRbHCabv7t1EyL
SRpXr703hQQe2IAEFU1Zhsz7w1gWeGH8fIX5f9g1HVxWYNYEfdqyvHQ2wwYa6Xg4WcmThhnz1FcJ
e4Ai0Q/GWD+7k2tgoNdQfCAITxIObc0+OAGus2kjv14XpHOvok2f5WB01wnewkoEHskFarye4pDN
WVEmuJrDq3Ec8uw1tGlcKElG4GON/gxFuXMcuS/oH4/M96wst5A6Htj912k8brCSWnb1angdPTma
doHitSWA2WzsK/cnvUO5WPkI3VzgElMsV37YlJvU5RRSudNHj9EHnLNBPY3CzORm84Wz4muuklM6
uluglAsLyXDn1K1YhJYiKFRG8pIb6bCi1aa7WlnibYp0pCMyoLwzLuHE4bEZma9QO0ENAYUXLF3b
oGTrlsrupo+Afk09PbXe2K0HGmsw5VdfgBjmW5xF0aX2wWnEPaHpXh/LVVbO48lzvfHErIDF3JLJ
2q/pey6GwdiX1NRf0qzesHINO9cK7PUYDBaBkZRgVz066NxgOxObG8ubHbHnbGZuKtl461CwAc3r
cWE72fA8VhpF6izzJ+b9jPktLdjj3s9pdZ8pH2laEIjpcNDZ+I/1Hz734O5W1nBwcYCv87gB4+OV
zsoFLHz2Kz6VqKn05wECTD5BFZJl0qMH8xJGVk+VyBCdmDRe4mdZaDYVkTMEU2MU+yGNxr1H3e++
pGN4EzPS+K2/WYx0F26cQIHwCZ2EaVPua5trGqPTE7Zk61dYrci3rY2pm5ZFMsAQnmasHLlVH4zc
Mx4OuZbERZYJ2wYvfajvDbheUHMH/FVz5+9TTrQb04KoUFD1uMhDfV5anW2sQvYut5aY2sIEoP5q
u7D6nJi9A71cf5m06fdcM16DrOk/EstMljU39AOQ/WGu0waojTp6k8PdFRZDvTGR2k7oxpYNqdxG
dSyfDCIZwFLABw5cEcvIMOe3MJ5AUUVe+1l1dHeTmyb8SjdoAyiFuZFI/8YWQg11KmtzohEbi1GM
UmQhMkNfM/r+f1J2ZkuSIu12fSKOwAEHzGS6iHnMeb7BMrOymMFxZt5Gz6IX06K6pT6/ZBqOWVtZ
Z1YOUREE/g17r21dZlOz3jQxckd1UN+HdvHQ1yYD3hkzCPDrOIVzbkgFjVbL9Ia+fUPrIV+QXQBJ
i6Jh73Vg2oe5xeOMJop5J9SawvljFqvDvT1rc50YIrxO2Hl2zRI+bhoWcaUDOuh+rIZnvgEKErWS
I9p9g9/qZPLyHCcJIbr1mhFEcQliqOKosLxlVIS7NqyLYW1xz9pXdlkdZdZjcQ6q93m5yD29xHaP
+VcnPkMvjV8NsqMp/pA0OPLLr0OWF6m+mUp3MXO2H5gd8yMozmxjZFHw0EYTvJUsYnXTTz6nhqhR
KkUdA6qseisHLW6ZtiXYBoi1rVojB9aod4Mrt8WitXCT1P72zbuUQCtnr1vLPRPHY65pc9hDos4J
ALKNe5jKzpl4uK3buu2lt+P0qfWydpXgrTgT3UQg3ALHKyfoktOb0nT9sR/+OGXye6H076Ok4i5T
MoyU0e3gdJyYHHGFauS+js1dXWXhtu6wl4/Nr06Ee6ysetu1EEjH0j9ZguEZE8pOQqeMWnJcEEWO
XIuvrkL+ogrYHap1mVGZ95gWj9qhUStGztXWKx4t2qUkQmEzlY+uPXEfkn24xQ1tbVy4Y6F6aoR9
y3zuzUs5tOrhk8xP9l7yvXLmIwJQKFoecrd6GcIEXoyYo3RhpYb2iaU0DBoPn0vZu+mjZm3lT3Z9
V4QUdybOiGguAuwLItrEC62Hfbt5sYbpM5qUeHTD7EzW9rI6EySsu9k1Db1XgNnhFbJMusIkH26L
RVpR2Owi+iw7/HG9gINH0zOl1tI4sTkHu36mnF4yhfNtUAl+z9zW0NS7pyTLDw3HxTcA/B/Nvf0N
nlG5NkzpPkDEbrLGuUZY7hb00rXtTf/YBKpgpJHhCrU9/KHpjeE7xCrCo17XZjxgG6hIiChRHXR4
AIX12VaKbRIRWyfXlv6j3TQvGS3j5yjZW3KfaYF9+xgt0tF6JKQZNjVzKjy1nNRcPRGuP7e6or5S
5HpGNFtWvqe/sO+nroJwindoR16O2lW8EBsW/1h0/eyoxLQMz6PhKSoCZ2Nq5RMrl8CQiZhaiCYG
YBSn48Gv8+RGgwjcDNhaSTg1TplbWc+dgMpohtEHEkIStyk3D1WosPJPUI/Y+Gw1J/AmrsKERGvG
uLro8m04Eg1adDG7pvnTtiI28s1or9OxaNigQq9NLZsUbKefICgktH9D+Wn7qXc3MvU04y1OUWub
QevZRIlVn6XTrmGY8vaNnRvCMs6JJXfSZduJOIvUInSfOBEh6hMWdiQd+VATsrTutWb2UoGFNKLp
VEtEgIDCUE9z6OdjGB+47bIzjJuvbFbJwSlqTEdluTc6f8mFNth2z5FzNFEfja12btPO3OGemG+H
3iDOvBh5usZix9D5Z1DGfMI7fzRLO7+kEt1EbpTV1kuF2LH621uanGwJIWud2U6/VRXDlDhkkRKy
vr44V4GDD/EXdMugwx3p5gy5+eanKIyTa2a3IXJQ5kdJm1PJdfN4nCd3M9ko7SqL/ZUXNRvfr6MH
ayblUuHCM2vSeC06N+Q/jtjQXO1T1ymIrqV1m3h9Vq5vZkc7VfScREQ8EgO+gE1VLKnoDdyio/K/
dcsaFKLfKh4FoWqyZ5SWe/EF+eWwNgQzgEnOh7mYAODH/aWtSr2dbZhoXk+GWIM5/gBf4iGUjv+Q
uEPwEKSHxacWuqPzzpV8jBx/3JVI/1adAF5lmtUjK4n+Ii0K4t7AKDdUmyyjuBq42XFrL07KqYpr
TNYyMN5RbUfIwNfabyK44qCAmuKTKCgwFCLDuIfjvA5Uei4wUU66t7c+bLAthALKRFw14E7sV4gS
483oVLRTBH3sHVyoQ+t2tzVErS7PivvCA/CYQQZWsbHzjfwFCkB9MIJLMw+0yW0RYRWqr+0sKEsG
nxQgDWEo74Loto0RR2mASJlAyF/FmCjzMIt2+RKqBXHp4mSxfTHjV94UhP5ClfChTEBQa7odSKcv
C3XBGSjTqQrjGRdy99tkrcVdFhlb3lj1piFhZIIwxFXvNdxI0Yh6fQWLaRZMc2hFsllHz7KS8amO
GcVhKR+PRajcLZvMnu1dbhC6XeyEw5xAts701INWAqlOSkNlzY90pUeU+jyAPkPSO/f7btDBSZiQ
Jhi+G4d0jDfC6poP8ZGVy7QCHErmihemi0TBDE6zCSN2kmJCejyXzZ3pXFE73ekgcl9p//29Uxkz
924TOo7w6iPybaNu23tnTvQBO+B30jF29+ZxvNetfvHN1H8OJO0JIdwoxDtp3kX4evEodA8jYSBA
gHDrWx53+mVtD4CChECwIQ4bpagGeSSq2Ty0WXFlxBHCpScCDUQCgioyBOhMKm9TRDl+AggM1dTn
+yz1rnlIFqPVwsMPejDIkMydyzQkfxREQGG7BMqA915M3xxb7aFsR8S+rIDWtgsEEAWI3HpBFW00
4569TvpDMzbdJqyhrxHIvp4DDdplBJAMa4hsA3hmkGrDeoSFjf/guXNSa03PcC2atqG2Cj6NEEvA
jHFG2favIQzjnWaUsWdqkQFIIk+i7D6shh2Oqfpd2Zabosi/erIQ1lUlvwsj0qt1XZg43Z3+gALo
M8idTy2WSg0b4VyO21wNp7g8zWZxFMyMq7FIDrxnT0EGm6FAPeQsQbet2f+KpvylvM65qc6FI04D
bgQ7H74WszYafpjqc/LdDbDCQsYyk+E9g6BmqjcUa6iELFSEJhOmwRajguYQON1Td4k0xP2+xi8f
49g2CJVdVXpieGLVdKtVtmVCSEUsuGtUcfES0oqvOyQ4R56bi8URAJi1Plkjzuu0rm6qRD8Q+tsd
+mh8Z35wbSMqGgVMyJfVeJraoV8Vq7xK72LLfXZN2Fs438oVQ2Gsr3qjXfWATWXVSd7ukNvLbYVd
KKloJ5ZQHQxEt7XlsiBzjv7QtcRYhD++wdVB/9y3odrKNl6Se9OD0F/maLS7uE1dfB1Otir6JU2w
ZFI7k2QRDG9D5YsTlQwmSgwkA0KxqDFMQFsOT2dadSdDTaQQlPnJi/tD6cWbctTRTYbmr+oqPN+Y
89c2/Q7G5g4YqEqeOkjaR4ugylSBkIpL80N7cXCAVv+t0zE6enhKFwt4h+bA0Cw++GM26+aO0L29
2XZ3kaEPccj7cSZQ/XkOW9ikWZXu/3zYG0m5M60h3FZ1By6/dr3NxDjFrGr03wTMmoF7HZiwrBLu
NQAV5aG1s+RogFXIjfa7dQfg84w2eMtglJQsOfFsb3qzDu7//NFqUuvjmbp9/J+fQ23kssSrxPaf
zzkekrWpmaej6tLoHARLhAhc3VMsHXLch7hn5sCHWtLsQEI0T4kGHYxOJBzCnZXtokebTnYjTa9b
zq+Dk1ndSaW2XsNkuYky+YHoAyj0TNSBCfxQBB8cst6u0/6pxNV17DzSa1IHeC4wIqthZRzFqyHP
fxI34XBFgeWoIgefkTyqwHuIyandDNxscvHShFGCrQQqZO/isI2LjyizCVMKujtKCrBX7VtnFhdW
d+jCrA8PnR2B1f6htNL7OhFvUE5ueaIRqlhk+NQEE/R09IyAn5Mbafrjugkfu7RBAVozR43N2w5V
M2acJbZlLA7BMvZqOrp/yQAJDuJmSlEqYYR+Nnz90LvWt+v331nrfVC0EDUgnVdnAAsTAApH446W
223r8waM26mABmaPvwH10R3AZ0U7lJApnxYzM8bOYJFYYZJNyGzstIApAHM0hvVV1TTVVdlA02HJ
zLUSrOu44e5s39Zzdh3SZUIR0oOm3iVfbARSbuIsY64/QuGhv3dddgSZwcMelQTKmXgcaBkTkPFE
DUuQjtY3cHgUqzOTYXpH6kn5mQCzocNKAAZJhuvOn6+qQVS50MsFz9ZRUNxXoAa8SF6dSWgczuG8
tdI7a6IuXASmBN7zoAgLSbpuy+BZ7X0DQeMinWeGv5nTBRSpyl0j2+1Q+9cx5TXCdT7vnYnOCHj3
8n4ZenKRym5Eg9YG2HRhAQZBdU0COrl5tt+LGRR1mFAyGpNX/9KB2DHYCt/B2s+ccZG+Or3VXaag
RRZljdbbojj586WTML/aSmTP5uC5u7Ya4xNvX7aWyD62STcoJBR+s2tdRIW9K7sH0+XmBeK9P8q5
6B+cvvLujGUT2mfQeRdJeFSP+kuJk+NgN8QU/BCX9ZPFWIQG1bzOHrIMZxx/Ty6rClbltzPDj3jw
2qOXeRhXPO2iUmOaEjf6UOZOQcYnfwQiI+LX+PNnYEjEvH995p+vyJcvawVRY33oHwZzAto2uILv
+pfv/fMT/vmuv/5uGGtopVaRpIv38e9f8+cH/vOVfz2Mf/er//4VRUyY2vK7NZkyB3BEhyFqXGKT
X/7jJuhr8q2rpvrd/ufFO/1dKQRiUdz+cdr+89FTVfDf//VL/o8/6F9+bvNf/vwQzI9LPue/fLAt
26Sd7jv63Yefpsv/egx/f+X/71/+nfj5/3BBA+MPsCf/p//hJ/7fskL5x8TV5/d/+6/lYn6+/f4s
VPXvrc9//4C/rc/W4iX+2+uMgfPf6H1xO5vCcnxsOf94nc1/Y+UmQTIKT3ima/4TE4rXObAcL/A9
WyJaEFL+h2JCLfG/ukZd3IOeb3s+NwzLBk7zr65Rdx5ri/VmwUnMHJmi6w5xoUlNQ5CSTTxNOOAb
Goed608sxpizY91anHnIWn2AziBWizdWcq8mc+1D6xC0bsccHwGN4rBtbSaXbkcyG8VfoXYzKXkb
oJs/OpKPuUIhK8dYUpmwbGJgtVdQ5bDGpLDxenElzu2mYzXEptLaDqCsxOh7O1csiRxYGFYod3I+
T5QHumpOktLdsnZFatthG22X7BVbsnv1y/fItwkzs4b7ytyHrku8lD9TC+F2mwpWQ9hZ6k2po3I1
hhRYXjt+BROMOmnOp4Kox1WvfPCrQxVvh2XUEWUfkbhSbaGTjlhRNWkJfo3wMp+ZXzeLk+ETZCf9
AwcvIJi2xgnmZK81CN5VHMg7V6FXNZg0BHlEArhVMqZ239pWJOsMmCW6fXfT92cuDDT3odzZKSii
NvGPSSI4bNRDpjq8dDZTS5gqKwEVjPHQQYfZLfbxk+uOyKZIKxf+tTMKJBhk+dnav9FhCHmGGBmN
TSU3TSyY6FtE9Db3Vb0uZLrJ7Cbe1vs0whSZKvhJM4oNzmv7PTaz57qRpA3UxtViL+SwL1j31UTI
TOhTVvkSE4JpbwhB+K71Yqocyp3GCwsApIeY7CNnRS/ZN5w9DIx2Qbnob1hg0cL9YjnMseh1r03i
HC23wFNlEbrG9UacTglybmgk8liq89Jv6R/y4oxq9cnwcTwUhF/hfNdEZRXtYyh8ZDSGuGPnzhij
pR+XoaKhfc2R68CCIi1FD93VosfDdsmx6+9wkZB87iavmfnu+OV3q7gKRUvwDGFWDtd9ZC2DiZ5U
z6pPX4aZRakbTwikZxyuKPk75tfxOyfQzsWnuWb9XADwyNYQmNwnKGfQLkgP2FvfaOd+BUm/I6iJ
z9mWOs9DabKWnBA8ExnvZWoLlvu3tJh/Ms6C5/PAYFpuchwoi3v35Ed9zewS8UTuTfQfsmJ8ypNc
5DSRcZft41K/Kmc8eVX/TcIjQX44XXY5EmruRVizOwh/MS4TbyieaOzY5WXy02m8U2QuJiHk8oop
6GBH7bqc4DR/+ZFzk1fRTcKciWBRVh41CGGN53jlmDyQ2MnnlQgGC1NoSNsec2FlRn8zavuc0VXx
ZrVXVqDNIwDjbCviMCdU1b3JguZkW96AtY6AoWoOSZpykfbXgP0HP/zOI8bofYsjkBgppGmD+4kt
G5UdOSC8amrg6SWYmAuKoW1lP8wIONcYX1AsjISg5Ua1KSoP5mwAUT8sZwPJlPjuitLC/QrmrJWE
0HlPViOe+xrXbw2PiInlrsDNcsym7NsGkrMeDGTCvvY/Rj3c1UxA56bUGJ0HsarNTWiVtwNft9Ym
N7ysScMtSbqW/ZQ6xFcwUn1NdXbr0xNtKJQe1FQr9hakEEzZa8yEhxAodDAFBRd77vjJMl9BcDM8
t4nxrINtUkqEjZ5xgsZVbgaktMS1MckitYjkBxr3wUW3Q5WrsnJjO/O9h0VinXfec227B3eyPiIU
ayCeg4tKA4JhDRigCfNV7jCUlMJYwWYXa83QkPiOsIa491IIsMHA6tSWbd+KNWO0evyE9+DRO7D/
MV0LwgGnw5wkm3hkwx4lfKOWsYMj49tpZEdSvKpXQfkuJ+OmCuwLc/d7WilWqtb8uyQ0oW2glcXB
a+HzK3i9X4t4SNfhsvHh9CG2wsjwYWnIFupcyuprJjJ7nWn+KWnPfCSAiXpUw9RvpCTeJR+k2pUk
670WLsPIOKH7jdvxuavC+yo247XZzc1+qgbjaYy+iSVKzxUB6whcdUACbX6P3k6z7mdvn5IrWZui
2aJ5QY7H3T7cB8pEP4x/az139nyy3RIquaWidcaUmRARus4G00HCXi0X4e+sjd+mMOVAsN6LoEyv
tttvlsMe8Bz/B7fOOnBrROGQItyvQDn3NbrfybLOfdP3p9nLXfiySbNyCmEcTHSsCHw2Y6EQgQ4d
Wl2chusqUfOmH6yvZnLxuOkq2Rm3V8juO1cvUbhcjYGf3AsODl8nN94TRMwzJ9gKPKw6cAVusD37
66hz3nlXwnsyo52nUpAiRlWsjV9pXG1lLT/xTCCnnk+0ru8p+9dVHVjHIi3uw8p8i2Zlb6Pqx7W/
XYN4kpJxaFh4uLuBsuZ8rfJPoYWe18PxjvNDz8lNbcx3mTmjqKjT76AzT6ln7IbAVaeyK1+qA0Sp
Cj83KYhzzOGIVpCbi4vWPWrvotG79KJq96TQfs8k/2zKGIL3nOxxp9I4tUgzCHOjSQywatFjDbo9
ETDA8JQkBdNH7dI1otz2SQGbNsjeDJDpgYjWrWk9J2lQbrKq/Aii6DQncBZ9wJIuPEVACHcA6K60
pe0KGyt0bXS3oHR/MFHfZSSy0VHRFXsuyO38A1cnAO64/lBOB+8M2VOYk7XR43isSfXbs5QCJsN7
n8F9uxaYPpMkRaw15sWKIxwaus0KArJ1VAJ97b3+HVvvcxDCg1WDpzcV0oWVylwikkY4VKP1FUr3
NiipiDJczRZg5tR03wNMfyuucnIyzoldv2k9fGPN4omPR95YFkyXLvXiVczXpk39lXgRbvycfmpE
e7LpPi03fepNFnF2Or7mrf7RsMnbST4ahYUAiIyOYYCYIFnzbm1wlmKdCe7TOJCeJ7SSY02kJh4H
PDPDRifNlRjn+yG/6VObm42JhTaz2CyNKWvXyb0jxAPmnkVzmlrPohNPws2mNWZce+Wr8pKp9OhJ
tkFJvM7ZTq07Z1mT6lwe7caDWVnAQwR3bSlx52cZBLHAyLYNSS0IHzB1AUnnjl/gCuq8BdsyYJ2q
z3aKh3YEiVEUZAtJpMjd2B7MhB281JJFnwnwTKuLTAhJTV2f0els7XCn/Tb6vTbt+94J7/qgjR/s
VMdHWYa/xiI821UzvTPkL3eT3WSH2k8IywHHsCktxqkYC9KtdN7GnGFJ0+f1WozxTZN1aD8Hd59X
4hXS3lpk7PB6zwLMERLS5Ps8vzHc0ibkDY8NFztln74DOwyOMZxW7AgtMgsFnk0FTsPZ6AX32D4O
ram/5tSpby3O6hS3yamKiocpAe/Y9B8uT9GZsvuCrWG8lunObzJx0IPzQhXAEed6BGRUDPTdYAs2
7TfjUGsbgeItxhRKa9gTnJY9Ew4LN7Aj5i2fx33gN2DIqfj2mcWLFGkUntLWxSmt3vo4Jm2DfmMl
qyXYIX0oJtu/L816rYMCSfUCcSvHGvbZOFnnFK2Zjbpzl/pmh48HX1ZN1hP/aHUjLVLJzdoGXpMb
Lv8qaKNdgheafaazI3cM8S7jopshaB9yi3W5FNSBVki/4A3ZnvrM31YmWbOda5xJb3AfqelISIZb
3JajS+0acoRnXn2effbFWe7zo+HpnBq2JNssS5vFFhzvHYO5lK9+uKknD8wHvoVT4di0o1vuj3jx
Z0ygY9rvfJcMgyGdO9QRqYNxzcn2bt7LdZwSc2t7fXsuChVvaCtO2vSpSsgg4mjiNoWP/uA1QM9I
3mMK7Bq8My0NYBFZ4dgO9RG/vwabEwSXaso+26YjGsXvX7Bz0F/kkfEIEbbf+IX32s/zu10Ik4Mg
PGBHDxYNhLMS8G6ssTmLdLGflAL8E6bMCL3C2oJjvQdNte5yYgsYKFZXaD71xliEgBPZwsfWKGDy
Bh3J9QZ4VuEbT0Tc1mSaf+RlI+46MBEHpC9n2IgE7sjpFx9Yp9KxJcYQ271Mo0RDg54uzbgjUcuv
vHiCTMcpRo+HR9a64+rC0EKdErTdpknQtjkRqlhqfNvw8KPLgnTQ4Vf7Ah4JMXnvsmwSmB8G72nM
xqNTk6YiokDvvM4zd10dfZZxcdFIhPz65FHsytb+CSXbKnwQP72e3scITvRqYBoXSYZ8YIzAJrrs
WUbXxw+NZmB2ULv5sHZT4NSrlOU/WdvlWx5Dzki7haGLHJ1849VE+8IPwI2gnPmj0cYPTxnpAfZJ
FgnZKG7+EflRgnKWnD/ebxND5K7fLBPtpomjW0oXlAu6ZsJpeSRzaDs5EVwOrzdqhnUiPYFa1q9O
Vp3i0m08NnmmifU07eZHIb8MRSZY6ISP6H+bG1xGxzSsedZF8auZO/NMqPkw6ft4cr9wpQhISGI+
NWZpnv7832DT15IOeJPMzrIpzOarqm15CMvAvNi2ehmJlDw62Alp9dkEWPlCaHZyeoQhPDVivm05
s6EuTOtkeaIs6oUm8cgQuppx/xGyd8YFvs1jVsNG2DO9ZpuEtmcC627OHVcMqVpBFXyT7vyRzdbX
oN2bivI4xJKj5RX/MBPCmfcCv0uvYuHu6lJ6lNX6LSNUgMhbG5OQGf7CnlGvxojNtFHfOaP7nBfO
+0Tfg6O+2dQ0b3usfWnQ+CvkWdhPqvZ0K1BL3w8CzXAMwnRX/fHR++ETybQuOjL4GpgoL81g6RNA
jslpbBLQ5LltB3WTzu7WV092Hd9Vk7qKRnyMQ0BjC2J7PWQMWiT39TxVv/1OYPddRuoEz67ChE9D
2HzLYlYtxYzZGxbotlUQMO25QnZZEA9NmskmsVgFeXg3Q/vVihXNKWEvVC3nIsTX1Raxvda46Gas
owB1nG2inbMLgEX2MHEMxL8scnLoQ4IisJ4HBr7VQy675161yboGib9OXObhqYXYpMURYA/JsDP9
4jmqYREFe7Pz7aM9CYBiY7nNxzFcofGQ/FLn4KQ+cH6qxk0VFu+exxsIPf1vDGhLoKN3FIYzb/Ki
CG5CXJa6BhBU4J1c94A+eMiImVm5EfbiuBtXzwgLUKLNxEesIv+vT1Rp/UTOF+ywMnyLBe5YIOKT
W3XberyoAl8i/HVUCtSyXoLwO8DEnkvO+4iMwMxL/APHHlxwqmoAAb8rnBxLAczFMuN1s1kVEhEm
15YK0dn55tm3FPkVxPWs3QWlnxWC0MKuQazpYOuy3YHEytY+JLO3U4Ec1oKc3wPvvgJdOTYTp3Nu
O+VZq6qhz4iKZusNE8u5iq7XrdnW+eRyoyMezT7bUPRbJ49N/TpVdKV2kHc3NBEdjmuifebgzkdU
tJslwcoOLJOVURL/GBdFfOtByZzd8Y5xyFaq+Y1DkeJ+waCo5fVmlZVcZYIIxTYnY5eqqdsXmvlI
FhfnuELI3cadxeZ6gUBkOdrhjs2TnxXm1jYp/bzJt89NVOJ0ZTGB1ph9b2u0Vwr6iwOEuR6L7JyV
4OPNbqnRWObseTENyEg9FcginGK3foyy6dSyPgHMhGHCKSmIDTklzKS4B5PPug0lHiVM6aAknHSl
SX0iyAdhR0eLF8RPDCYrEnVHvqNDqs74Edu2vYHjsWkkYUV2gcAuxdMm5vRG2t1loT1vlsiLmrUf
/qrDULGIHRqYSQhMx4DxVzl9JUBuVrWHsxC9Rwj0mN9tjyRuikX+ot5nuE502IQMhhPL17EJzgrJ
HjdmtrBlWYDXh6XkpzeTnzP+t7tXq5O/B8IBibyCLtJFT7XFeR+FzpVMEIgsNigfld5kMkzWuNh/
MJXssXC1K7+ov4QwT7Pf+dCpxivIkwsIOJQMCdag4KKD4Oin5bMZ7JzRucQtsSXKsreqtQ4d/Hm7
r/HBoGXoiB50vntTPoyL+HxCYTLz0iiHHJEQlDy/OUAuYvPmuhAGqTSDzv4ajRW+J+ZZpC9lq9KB
bp8FN8ondrD05WXo0xtn1O+qiZudStTWmUHtJZjAZSefhoKBX0WESlDmDy3LdvQA9OXol3A4BLvG
5W6ZSDDf87UFA2IF16ajKRY2VukY9rc3A0bA7Det+w7Sm2YOjDtNfRVBcYi9kQds2TdDdK5i93fr
NveQaFoaW0BEEYXIDBs8LPXVwJ6gkDMf0IDUK9tzP9rsdzsCbkb2+1z1E/PdCZDXwkho87UZqtvI
dfdVrJ9NvzUYzHU7Kq0NqQ3JJuzJkO+M7NwYo7nteX3XhZp2zvDOelK+TBKx6uIURzlVJYL6g6Gh
LikYksxb9EYrsCyIF12GI0p4DwX0lo1mWOe5X+AQsRymT6N5p9q3IIjxkrsKWcfvqkofmrx59jzQ
EnbwnDuBWPdzi8UtPWWTeBnbkAdEmB2bzgcYbSdb9+cx966xihk5DPE5zJxj3DEHqQW2umiEmzWK
GA7gXT4idXUN4ymP79M0uWonewIxpa92Upws5KEeV1RX9jvDGe/qknFYojoGk9rZSt9fCzS9K1BQ
j/00fAPTuoFC8oz+mjLIKJ+8QBlbkNiPyF9xZej6vWnstyGbHnM3I0wpV/wjPBaHVhk/1AmFbSIs
YnbDi13ead/9ZQYc5kHWnVqBUoZ5QlAyjPbMjsqhgg0y6/LWnaqvvo+flAyuqYAr5ndXpv0fQc5F
M4rhTsr5IUVPTq4CVKibao4/hZHc5/ZTa5OEUjAJmL582b0wGvssEo7tHNyADZwsMrhR2/5PbjN6
DVKTRNzeOHX2RAG3GZt146fIbAX51Hi7sXxQ0lfwwWxFrIINe4O0oZlUHyfYDgOuT+kSPkzKMTqd
X3WpEPVGHwaxjyCRrnFTxNtI5O+kKbjoGRdy5VeifYLmSUmPCWRhJvU6JzG083ZtlLgixlxyN0m7
JyN49R2tNqGETqLs7tOHsMYij6k/AZljFW0dwaO1AGag0xf3HdA83m4vQ08FFcfO19AX9roR6KNt
bkhouZ9i35queg6OBTGDtPxM3LLwtibGq5X7yeGVEvJHzK6+pEV+l4FIUSP8oU4dzNh7ZI7wyvHy
POHlWC3Pz2xE99aaTRcpQKn5mUJH2ZiquRSe1zIJGTYCfFSTE67AqDeICWsEVm/kOKvi2bqzXlGr
742IAQvTCIC1EcLQEj3QYC/BRPrGzoPXmQLXMMbn1hhojhepq9nr17ajs8lsm0lHiFLe8JQBjv2t
Q11K65ajP3L7J6dK7puJoDWuFAKe48+K+O4sYT4/jPF4kH2Rb41BMRz0kl8SMtKxXTY3pfrJlU72
ZUwvi3kY2UPebgM3f5oQrsEn6iE1xjtuOefO9D8BDDj4Awus99PGwIjpmoRNItGMxlHinJIK61X/
agIfhvbGNUyNoXGP1Ejn1qrCUx3higHHqNqdtwB9Uo/JJw3tKCBPLcSoVWNAJXa5b4P1idAY1OZK
tc5xGqnVSPYZpwThCXuodZBQxRdWz23AzDOi0iV/w2qHKlA3t9bwHFHehVZcn1Az7hajaqPXfSof
uDvmTDSfArvay3hs7/58FHYs5KqCPMda09zHLkEEfsm0ChIvM6lkzOZdqqGqhwVaHvyLGVpLi7g1
qX9rlVyaEQ68D5nwkLrzYcgeG+lrXiBTb+XgVEdnZGiFFx7+C9nJgCOP4PtRM85hdaI/rU6m4ETK
R8iuQVHry6zH5ESGw20mmkeF9/C+jeofsNP+KVZIkcoyehN+9IKSn+MeeBrmwNC6pgHHEeRZxhuT
mreq4Q0fhYV7JSuPyrGR57yQPWSDxt9KZAfngIe0wgA07Yx+Vre1l+Yb3GHUmtac3WjGwRqX8V2+
nudan212VnujpZKaRC4v4Vy8ziV3baMsqt1QanHgIvAwiDbtdYB3dZ398BcXR71HpgWSJT7PZNc+
zAEwj0pBBk1wCGhZ3FH9QEb2jKc2Nse7wa/GuzLmjl0X08nN2+DSm8NKqQkEUtrLW2G48hZrSY91
YkZMPuFQJwzoKIkeRLvH8ewOgiWfhtDUMknPtfnjMAI/lk7pXRC7RoU1bCVsFYboGmCsg+nImJR7
zuuC0mTRr2nD8h66dkr2lMV0hSRVr8Y+OszeHHLhs7lJiXlI0IF0gQMdCHdYxlh+RRAMEl1d2aTs
GrcuUNSZHXSwsSMSCYKIRLDSw13d5779BpoKuBFgxC2nA8YasNxbZf135s5tOW1sCcOv4so9lNbS
+SJTtQMY20kcn2LHc0NpMNEBISEkAeKN5mKu9iPkxfa3OCQIz3g7kWtvV6VSZYNbi2YdenX//9+0
c5hRPjyhgSQtT2YhfYRRvj7PUDKAQUsVxKLHWjU/tVuIXWRWrHcRpYABC3gUlR2deLNqASTPzOCy
yFRvMAPEK2FiisLnHQOX3Qr0yykSwcdE9LIHajboCUOM33MHva2IJgH7cdJawWgRcjNOdHEMIYwu
TKGJ5EBmtnpysbgrU2N2Of2qrwDdDaR1y409uTTn50ZKbnI2n4CS7Ojh3bwF18RulQAO2cAty4SG
ZaAPRvarg7znokcef3WCuCppYNIoHSEM/cQJyY85BhKK1KmqFv0iE5A+clGez3O2H7QETqv5+BM7
T0xCcCmtz2kqQf4ifbfUW1ehP+kV5Tg8C4XudiTd4y2Ikx3JYpxl72lrKyl6+eSwELQ2zPuBgE83
j85ia3U2b0FNST74IYeYNb/2qRnaeX7v59qVhs6g8IO+hr3JNLrIs6q3stOrfBZ8RonuPk4kikPh
uN/KV3cmaNHqJj12xkwMbiWXU7c7ZW67cFLfrazIge5GyMi3koLj0X2Sx/YKsiylOs6xFupbk25R
FPeJ1hdzE6moydjvLkNybJU5hHHwbh4ppQJ/ZhNeoEdAieICagybzJRyCQWHO5EszpYyuaZVkzeR
k1Uvm2efE83p0+N9dTybGRfVWF/2YOJmHYOmIwNSglRg6QKRo404sE8jn6+I9s0k/OJjQ4HwBrpZ
Ki3LL9yrhsWquHVKw+6zzr4MdP/BjRdfWoDLqBDY8H5W5vtcLs+gZJEEiEihTgaoY2lLcErTU0OL
BqR2dK1rLFtfskyM+xEtgTikUrDgE3GVuuUt2IqOOyDTMB7LoscljiS6Ny2L+yhegDYKSBcyHYxO
3sryTrZAlrdKu07OeYgcMHiHCslqtG0yQrbe0gV37+RidgImssvAYN8n2cVXuDHVla2KpMCVunpW
osUXw+3LQ/CP0gEYGzoQ4DhA6IlBUsOlBggqOXVOxwNEimfTYHq2svSOTt43TAvtJDR10THRfu0t
kUpATgWmFnlcBJiQ9h1Xi5FhFt3CQFozp3MEhXIdoElAy0CTSCOSGX0Z575xk3NNPlktRdS1gsK4
IU/MpDSorkw4DjUjsWgqlaxIxvsdeCPo+S5QEa8GCPEFZkXRAEJynBqDY3iH8+5qYSDWry5fHDNU
7xiJu0LzKYrSFpxWiK/VckGnxHM7TJJbqNgoPE0CVBAIDIhmYrD9ftg64eBedlbjxYV7E4lQnETu
ADgwKPkBaIJTKyUVPVH03sy8FgUVGyRvYHNBHfejpUlSwS2uESUsrukzQ8Hebn1a/4oSgdFL56Ik
Nz8tkaaJlhf+hFQ6D/SXwS3TsrhMfO006k8yBGpSk7bEM1nAH1uhklGoEhrV0xIBkAmEeoMW6m7V
n7O9cRGbOqelSAdUwJ37QZ7dOck476NI358vBz6tj5NekiMSklGBM+D9fCzo0WTpkYvIybJ1DnPs
ypQ0CqZEe1wokCWN3OhmC+nJood70Mmz0v0EUDtyrRy5bwX71MrFeaD+e2+V08mHInc+DVKfXp1x
AsNcR6Y5Wdkf4SiSyYaeG7R+l86xVY61s8IMZoQfOVIQQB56gir0O8Hi7vw8Dq4Jwq0GnOuP0nNv
MsoPwXINYHDqT/8JBweg7ser6y4CNzTvO0DSPetNTxt6HrDOcg36E9RwdesxrVF9T5mIPYZcPoze
vpFO29EcE/Sci2K5aUmga4h2+9uXW0Kz2oblagKAnaPeuQHy7fnon7zw9Ad8jDl8bKf2CYZpmRQK
qwhJMtkHB3JkP88HBxb2fKC3XV0aFEqEY9sGPVMOfSDbJvRnoM6mzRslvQNw+v/eB97DJEy6SJzM
wmFR8wHCafbzvHBgY88LWtvVINNqOpkay9IEbq3PBNHWhDQN4JS8y1VQy9flBUnXms1Xc7BGf2Y9
mG0QoaZrmnTuEZDCceu+F1y37VpkT3EEM0YY2mbyvaK5IC25+WZ+3Qm61jYdF2wt1zkyVaz/uhOE
MNtCsPB0Rzg6rV5f3VTQtReYCkbbVV2UcIOOfjNh04EXNJtuSrYr0S8RlhTa/2trPFjSo/V5dPrw
9g17GVtZs/PBbtMrSnd0w9SZDtzCDp0g25phaKZrmzp1U3ezDb2i9UAK+7AF188eksJtS9tydAlt
1rSs9aI/2BS4x7Ex0hpSMzkjN15/RU5QFTag7g0nA37QTUvTDJuEK0AeNtsDN1hME5aMkCwLV20b
r+uEoChuNp0MUm2O4H7MbTykNr99LyhKgiV0ISkiqU3h9W2OQtdUT7hG+wIUCstaR47wK1S48Hgu
uFJYBhhrtkdWzOaBr2hJsFrVoBt5gbngmCZ2KBrxEQ9iZ2IFquoO/VOhmUh9TU557np4hqO+XzM6
QRg/rG8h4SjfY/T81zfsQvTHBrahtzpEVHxde6Ni+2xMb04a9fNvtTNoHRrvvbgLldfP2f759gM+
fnTtWbtPtfvlSUjDxNkwqNYvVNthqhvg2zf/8ksvH3pxyJNH+X54zGa0+1E9/e2b2mj35sBT5t95
kXfUwfxXWMChtzOoXLQJuX584Bd5wNF1OTt4CPtp04d04FaNhsFoZ0kNX1Ggdj//un/4Jr2pV/M7
5UuoWo2HHIRB6fFvZ0qNeXP1bWw6xW4Y1yxvgqbmltGkqtvlWrX7BL/u5Y+jZThMjzpw93bGlDs2
QU7TQUPX9BK/Rr1zERTePejXR90vvcSLSkRwdrbUoMXm1tp01H04jOCm66Y3R1xT0yfhgxfXHUKg
pxNHNbV8xkaSD+tj3gQnTS2fe5U3C2vpASkdFQM3tlyO5unRh9G3f9cSMNtrd1Prn7ylN6ytGGlo
9gsM+6Ic/VFf4tIiJmnuD3XUfvuz8OpTbxtXNHXHZUmLUlbN0VVamyWYV5e6puavveToQxnmR6id
pfm3v3YW1bqUoKUIZRo/Iky8OK19o9treWPLKf2M64YFrNvmQ77x/iCEqPlbJQZfYK7ceBOvjMOD
A1KXiFy/wLBjb0ngU/eIjsBxc9O32wbVO0tqfujbTtTrPMOvHwr35dAr4HzXTAO4eAFv/85OUoyG
9WhEtw3tBcKRH2T1/YHvKOoNffIxnY3itBZEcXUn5/ACR87Hb3+q2GF/1N/TAk+vyL+L1b/nvx9H
8Lvc/t/9Wf16ot4xjEfe7Lf/AAAA//8=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endParaRPr lang="es-ES" sz="900" b="0" i="0" u="none" strike="noStrike" baseline="0">
            <a:solidFill>
              <a:schemeClr val="bg1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0</xdr:row>
      <xdr:rowOff>163830</xdr:rowOff>
    </xdr:from>
    <xdr:to>
      <xdr:col>7</xdr:col>
      <xdr:colOff>739140</xdr:colOff>
      <xdr:row>15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915451-C1DC-4FAD-B73E-FCA351CEA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</xdr:colOff>
      <xdr:row>16</xdr:row>
      <xdr:rowOff>41910</xdr:rowOff>
    </xdr:from>
    <xdr:to>
      <xdr:col>7</xdr:col>
      <xdr:colOff>670560</xdr:colOff>
      <xdr:row>31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F7D7F2-3AA7-4BEA-94C2-E838D28A1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32</xdr:row>
      <xdr:rowOff>128588</xdr:rowOff>
    </xdr:from>
    <xdr:to>
      <xdr:col>7</xdr:col>
      <xdr:colOff>733425</xdr:colOff>
      <xdr:row>47</xdr:row>
      <xdr:rowOff>157163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4764D4-F750-4F91-A0BA-DFE23408E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542925</xdr:colOff>
      <xdr:row>49</xdr:row>
      <xdr:rowOff>71438</xdr:rowOff>
    </xdr:from>
    <xdr:to>
      <xdr:col>11</xdr:col>
      <xdr:colOff>371475</xdr:colOff>
      <xdr:row>64</xdr:row>
      <xdr:rowOff>100013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C4E33A91-13FE-40B3-BD56-DBA0F33AF2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6845" y="9032558"/>
              <a:ext cx="4583430" cy="2771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571500</xdr:colOff>
      <xdr:row>65</xdr:row>
      <xdr:rowOff>166688</xdr:rowOff>
    </xdr:from>
    <xdr:to>
      <xdr:col>8</xdr:col>
      <xdr:colOff>400050</xdr:colOff>
      <xdr:row>81</xdr:row>
      <xdr:rowOff>14288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0747DE6-2803-46C0-AAC8-F3ACFA5D6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584835</xdr:colOff>
      <xdr:row>0</xdr:row>
      <xdr:rowOff>165735</xdr:rowOff>
    </xdr:from>
    <xdr:ext cx="2971800" cy="365228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16C3548-D9D5-4D22-A2BA-04866F31A065}"/>
            </a:ext>
          </a:extLst>
        </xdr:cNvPr>
        <xdr:cNvSpPr txBox="1"/>
      </xdr:nvSpPr>
      <xdr:spPr>
        <a:xfrm>
          <a:off x="8490585" y="165735"/>
          <a:ext cx="2971800" cy="3652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MX" sz="16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Datos de ordenes de compra</a:t>
          </a:r>
        </a:p>
      </xdr:txBody>
    </xdr:sp>
    <xdr:clientData/>
  </xdr:oneCellAnchor>
  <xdr:oneCellAnchor>
    <xdr:from>
      <xdr:col>10</xdr:col>
      <xdr:colOff>577215</xdr:colOff>
      <xdr:row>3</xdr:row>
      <xdr:rowOff>51435</xdr:rowOff>
    </xdr:from>
    <xdr:ext cx="2971800" cy="297004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1856771-0114-46F8-B629-C9386CA5AF92}"/>
            </a:ext>
          </a:extLst>
        </xdr:cNvPr>
        <xdr:cNvSpPr txBox="1"/>
      </xdr:nvSpPr>
      <xdr:spPr>
        <a:xfrm>
          <a:off x="8482965" y="594360"/>
          <a:ext cx="2971800" cy="2970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MX" sz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Empresa</a:t>
          </a:r>
          <a:r>
            <a:rPr lang="es-MX" sz="12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del Valle, S.A. de C.V.</a:t>
          </a:r>
        </a:p>
      </xdr:txBody>
    </xdr:sp>
    <xdr:clientData/>
  </xdr:oneCellAnchor>
  <xdr:twoCellAnchor>
    <xdr:from>
      <xdr:col>10</xdr:col>
      <xdr:colOff>213360</xdr:colOff>
      <xdr:row>2</xdr:row>
      <xdr:rowOff>165735</xdr:rowOff>
    </xdr:from>
    <xdr:to>
      <xdr:col>14</xdr:col>
      <xdr:colOff>706755</xdr:colOff>
      <xdr:row>3</xdr:row>
      <xdr:rowOff>13335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62D1E5A2-D13B-438D-A249-0EA89F20585C}"/>
            </a:ext>
          </a:extLst>
        </xdr:cNvPr>
        <xdr:cNvCxnSpPr/>
      </xdr:nvCxnSpPr>
      <xdr:spPr>
        <a:xfrm>
          <a:off x="8119110" y="527685"/>
          <a:ext cx="3655695" cy="2857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510540</xdr:colOff>
      <xdr:row>7</xdr:row>
      <xdr:rowOff>129540</xdr:rowOff>
    </xdr:from>
    <xdr:to>
      <xdr:col>13</xdr:col>
      <xdr:colOff>409575</xdr:colOff>
      <xdr:row>22</xdr:row>
      <xdr:rowOff>100965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40B7F52-CDA4-4CEF-B954-1E06470E1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</xdr:colOff>
      <xdr:row>23</xdr:row>
      <xdr:rowOff>36195</xdr:rowOff>
    </xdr:from>
    <xdr:to>
      <xdr:col>5</xdr:col>
      <xdr:colOff>640080</xdr:colOff>
      <xdr:row>38</xdr:row>
      <xdr:rowOff>7620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61786CE-5577-4B64-9924-3AF1D4E90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23</xdr:row>
      <xdr:rowOff>14288</xdr:rowOff>
    </xdr:from>
    <xdr:to>
      <xdr:col>11</xdr:col>
      <xdr:colOff>293370</xdr:colOff>
      <xdr:row>38</xdr:row>
      <xdr:rowOff>14288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1F38E91-AAD8-46C9-939F-6E23DA585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306705</xdr:colOff>
      <xdr:row>23</xdr:row>
      <xdr:rowOff>117158</xdr:rowOff>
    </xdr:from>
    <xdr:to>
      <xdr:col>16</xdr:col>
      <xdr:colOff>125730</xdr:colOff>
      <xdr:row>38</xdr:row>
      <xdr:rowOff>117158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893E6B53-B37C-4586-BD6B-D04D3458CD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31505" y="4323398"/>
              <a:ext cx="457390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16</xdr:col>
      <xdr:colOff>236220</xdr:colOff>
      <xdr:row>23</xdr:row>
      <xdr:rowOff>113348</xdr:rowOff>
    </xdr:from>
    <xdr:to>
      <xdr:col>22</xdr:col>
      <xdr:colOff>55245</xdr:colOff>
      <xdr:row>38</xdr:row>
      <xdr:rowOff>113348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A3BFA98-676F-4468-95FF-E90D387CF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683895</xdr:colOff>
      <xdr:row>6</xdr:row>
      <xdr:rowOff>24765</xdr:rowOff>
    </xdr:from>
    <xdr:to>
      <xdr:col>21</xdr:col>
      <xdr:colOff>9525</xdr:colOff>
      <xdr:row>13</xdr:row>
      <xdr:rowOff>129540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Fecha de orden">
              <a:extLst>
                <a:ext uri="{FF2B5EF4-FFF2-40B4-BE49-F238E27FC236}">
                  <a16:creationId xmlns:a16="http://schemas.microsoft.com/office/drawing/2014/main" id="{9E7D1CC8-F144-4585-8DFA-6F28FBFC8C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ord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61370" y="1110615"/>
              <a:ext cx="565023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691515</xdr:colOff>
      <xdr:row>14</xdr:row>
      <xdr:rowOff>55246</xdr:rowOff>
    </xdr:from>
    <xdr:to>
      <xdr:col>16</xdr:col>
      <xdr:colOff>148590</xdr:colOff>
      <xdr:row>23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Vendedor">
              <a:extLst>
                <a:ext uri="{FF2B5EF4-FFF2-40B4-BE49-F238E27FC236}">
                  <a16:creationId xmlns:a16="http://schemas.microsoft.com/office/drawing/2014/main" id="{C2820A66-6C66-4D45-870B-4959AE4FBF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68990" y="2588896"/>
              <a:ext cx="1828800" cy="1611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533400</xdr:colOff>
      <xdr:row>14</xdr:row>
      <xdr:rowOff>59056</xdr:rowOff>
    </xdr:from>
    <xdr:to>
      <xdr:col>20</xdr:col>
      <xdr:colOff>781050</xdr:colOff>
      <xdr:row>23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Region">
              <a:extLst>
                <a:ext uri="{FF2B5EF4-FFF2-40B4-BE49-F238E27FC236}">
                  <a16:creationId xmlns:a16="http://schemas.microsoft.com/office/drawing/2014/main" id="{24E967FF-0AA2-4BF5-A09E-D29235C1E4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63750" y="2592706"/>
              <a:ext cx="1828800" cy="1607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213360</xdr:colOff>
      <xdr:row>14</xdr:row>
      <xdr:rowOff>62866</xdr:rowOff>
    </xdr:from>
    <xdr:to>
      <xdr:col>18</xdr:col>
      <xdr:colOff>461010</xdr:colOff>
      <xdr:row>23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Categoría">
              <a:extLst>
                <a:ext uri="{FF2B5EF4-FFF2-40B4-BE49-F238E27FC236}">
                  <a16:creationId xmlns:a16="http://schemas.microsoft.com/office/drawing/2014/main" id="{56561B65-501E-46D3-8002-7761D25C8D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62560" y="2596516"/>
              <a:ext cx="1828800" cy="1604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rodriguez" refreshedDate="44347.463467824076" createdVersion="7" refreshedVersion="7" minRefreshableVersion="3" recordCount="369" xr:uid="{66EFC445-511D-46EB-BC5E-EC5535915103}">
  <cacheSource type="worksheet">
    <worksheetSource name="Tabla1"/>
  </cacheSource>
  <cacheFields count="18">
    <cacheField name="Folio" numFmtId="0">
      <sharedItems containsSemiMixedTypes="0" containsString="0" containsNumber="1" containsInteger="1" minValue="1001" maxValue="1432"/>
    </cacheField>
    <cacheField name="Fecha de orden" numFmtId="164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7"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/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164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166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/>
    </cacheField>
    <cacheField name="Ingresos" numFmtId="166">
      <sharedItems containsString="0" containsBlank="1" containsNumber="1" minValue="539" maxValue="111132" count="319">
        <n v="9604"/>
        <n v="2303"/>
        <n v="28980"/>
        <n v="66038"/>
        <n v="539"/>
        <n v="20412"/>
        <n v="28336"/>
        <n v="4894.3999999999996"/>
        <n v="11334.399999999998"/>
        <n v="16779"/>
        <n v="12294.1"/>
        <n v="17920"/>
        <n v="35420"/>
        <n v="8389.5"/>
        <n v="3767.4"/>
        <n v="15456"/>
        <n v="11900"/>
        <n v="5236"/>
        <n v="5667.1999999999989"/>
        <n v="3969"/>
        <n v="2051.14"/>
        <n v="10584"/>
        <n v="37352"/>
        <n v="2804.62"/>
        <n v="13510"/>
        <n v="16228.799999999997"/>
        <n v="15561"/>
        <n v="39463.199999999997"/>
        <n v="13916"/>
        <n v="8820"/>
        <n v="16800"/>
        <m/>
        <n v="6580"/>
        <n v="2401"/>
        <n v="40320"/>
        <n v="3348.7999999999997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1999999999989"/>
        <n v="10388"/>
        <n v="47600"/>
        <n v="12493.599999999999"/>
        <n v="6440"/>
        <n v="28993.300000000003"/>
        <n v="13104.699999999999"/>
        <n v="16743.999999999996"/>
        <n v="14112"/>
        <n v="2856"/>
        <n v="87318"/>
        <n v="3626"/>
        <n v="30693.599999999995"/>
        <n v="6720"/>
        <n v="39760"/>
        <n v="7700"/>
        <n v="1029"/>
        <n v="37520"/>
        <n v="19319.999999999996"/>
        <n v="10948"/>
        <n v="2352"/>
        <n v="18648"/>
        <n v="61824"/>
        <n v="1545.6"/>
        <n v="7985.5999999999985"/>
        <n v="6247.5"/>
        <n v="12834.5"/>
        <n v="9520"/>
        <n v="14815.5"/>
        <n v="3683.68"/>
        <n v="37996"/>
        <n v="9450"/>
        <n v="11396"/>
        <n v="9659.9999999999982"/>
        <n v="3479"/>
        <n v="13860"/>
        <n v="2499"/>
        <n v="5809.3"/>
        <n v="35280"/>
        <n v="23184"/>
        <n v="7318.5"/>
        <n v="1465.1"/>
        <n v="19964"/>
        <n v="18200"/>
        <n v="9240"/>
        <n v="5280.7999999999993"/>
        <n v="2156"/>
        <n v="3223.22"/>
        <n v="7308"/>
        <n v="49588"/>
        <n v="3055.7799999999997"/>
        <n v="9997.4"/>
        <n v="6439.9999999999991"/>
        <n v="22386"/>
        <n v="18026.399999999998"/>
        <n v="16464"/>
        <n v="40880"/>
        <n v="6568.7999999999993"/>
        <n v="10760.400000000001"/>
        <n v="11753.699999999999"/>
        <n v="16486.399999999998"/>
        <n v="4116"/>
        <n v="3391.5"/>
        <n v="26082"/>
        <n v="7056"/>
        <n v="10718.399999999998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6"/>
        <n v="7371"/>
        <n v="42873.599999999991"/>
        <n v="12740"/>
        <n v="21280"/>
        <n v="10303.999999999998"/>
        <n v="6860"/>
        <n v="26901.000000000004"/>
        <n v="10046.399999999998"/>
        <n v="15484"/>
        <n v="7854"/>
        <n v="111132"/>
        <n v="5978"/>
        <n v="14615.999999999998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19320"/>
        <n v="45220"/>
        <n v="3390.66"/>
        <n v="4458.3"/>
        <n v="12107.199999999999"/>
        <n v="16653"/>
        <n v="13154.399999999998"/>
        <n v="50960"/>
        <n v="4636.7999999999993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199999999999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20607.999999999996"/>
        <n v="18018"/>
        <n v="15590.399999999998"/>
        <n v="10192"/>
        <n v="43680"/>
        <n v="6955.1999999999989"/>
        <n v="17934.000000000004"/>
        <n v="2566.9"/>
        <n v="17001.599999999999"/>
        <n v="8232"/>
        <n v="12852"/>
        <n v="36288"/>
        <n v="7448"/>
        <n v="10690.399999999998"/>
        <n v="4459"/>
        <n v="2679.04"/>
        <n v="14616"/>
        <n v="62468"/>
        <n v="586.04"/>
        <n v="9186.7999999999993"/>
        <n v="8243.1999999999989"/>
        <n v="13104"/>
        <n v="27770.399999999998"/>
        <n v="13132"/>
        <n v="26880"/>
        <n v="9917.5999999999985"/>
        <n v="13160"/>
        <n v="16140.600000000002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1999999999989"/>
        <n v="980"/>
        <n v="5544"/>
        <n v="47012"/>
        <n v="3558.1"/>
        <n v="5944.4"/>
        <n v="6182.4"/>
        <n v="17472"/>
        <n v="34103.999999999993"/>
        <n v="19208"/>
        <n v="12879.999999999998"/>
        <n v="12600"/>
        <n v="14646.100000000002"/>
        <n v="9592.1"/>
        <n v="2575.9999999999995"/>
        <n v="15288"/>
        <n v="92988"/>
        <n v="2842"/>
        <n v="45309.599999999991"/>
        <n v="1540"/>
        <n v="1680"/>
        <n v="33600"/>
        <n v="5924.7999999999993"/>
        <n v="21896"/>
        <n v="12023.9"/>
        <n v="14637"/>
        <n v="7675.5"/>
        <n v="29568"/>
        <n v="4379.2"/>
        <n v="2058"/>
        <n v="4186"/>
        <n v="10304"/>
        <n v="920.92"/>
        <n v="6214.5999999999995"/>
        <n v="25759.999999999996"/>
        <n v="23751"/>
        <n v="28257.599999999995"/>
        <n v="16660"/>
        <n v="2447.1999999999998"/>
        <n v="20624.100000000002"/>
        <n v="4998.7"/>
        <n v="2677.5"/>
        <n v="58968"/>
        <n v="11692.8"/>
        <n v="5040"/>
        <n v="13440"/>
        <n v="2800"/>
        <n v="19577.599999999999"/>
        <n v="36708"/>
        <n v="1891.3999999999999"/>
        <n v="2744"/>
        <n v="3430"/>
        <n v="42000"/>
        <n v="20034"/>
        <n v="14364"/>
        <n v="53452"/>
        <n v="9788.7999999999993"/>
        <n v="12969.599999999999"/>
        <n v="1716.26"/>
        <n v="26404"/>
        <n v="32900"/>
        <n v="6160"/>
        <n v="1674.3999999999999"/>
        <n v="2218.58"/>
        <n v="24948"/>
        <n v="57316"/>
        <n v="13239.8"/>
        <n v="22153.599999999999"/>
        <n v="5460"/>
        <n v="33616.799999999996"/>
        <n v="13328"/>
        <n v="29120"/>
        <n v="5151.9999999999991"/>
        <n v="26303.200000000004"/>
        <n v="23956.799999999996"/>
        <n v="18816"/>
        <n v="2142"/>
        <n v="43092"/>
        <n v="48719.999999999993"/>
        <n v="12460"/>
        <n v="13580"/>
        <n v="2597"/>
        <n v="34160"/>
        <n v="11591.999999999998"/>
        <n v="27692"/>
        <n v="2431.7999999999997"/>
        <n v="20020"/>
        <n v="4550"/>
        <n v="29484"/>
        <n v="25228"/>
        <n v="31388"/>
        <n v="1004.64"/>
      </sharedItems>
      <fieldGroup base="15">
        <rangePr autoStart="0" autoEnd="0" startNum="0" endNum="120000" groupInterval="25000"/>
        <groupItems count="7">
          <s v="&lt;0 o (en blanco)"/>
          <s v="0-25000"/>
          <s v="25000-50000"/>
          <s v="50000-75000"/>
          <s v="75000-100000"/>
          <s v="100000-125000"/>
          <s v="&gt;125000"/>
        </groupItems>
      </fieldGroup>
    </cacheField>
    <cacheField name="Tarifa de envío" numFmtId="166">
      <sharedItems containsSemiMixedTypes="0" containsString="0" containsNumber="1" minValue="52.283000000000001" maxValue="10779.804"/>
    </cacheField>
    <cacheField name="Meses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 pivotCacheId="7130541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s v="Empresa AA"/>
    <s v="Mazatlán"/>
    <x v="0"/>
    <x v="0"/>
    <x v="0"/>
    <d v="2018-01-29T00:00:00"/>
    <s v="Empresa de embarque B"/>
    <s v="Cheque"/>
    <s v="Cerveza"/>
    <x v="0"/>
    <n v="196"/>
    <n v="49"/>
    <x v="0"/>
    <n v="931.58799999999997"/>
  </r>
  <r>
    <n v="1002"/>
    <x v="0"/>
    <n v="27"/>
    <s v="Empresa AA"/>
    <s v="Mazatlán"/>
    <x v="0"/>
    <x v="0"/>
    <x v="0"/>
    <d v="2018-01-29T00:00:00"/>
    <s v="Empresa de embarque B"/>
    <s v="Cheque"/>
    <s v="Ciruelas secas"/>
    <x v="1"/>
    <n v="49"/>
    <n v="47"/>
    <x v="1"/>
    <n v="232.60300000000001"/>
  </r>
  <r>
    <n v="1003"/>
    <x v="1"/>
    <n v="4"/>
    <s v="Empresa D"/>
    <s v="Querétaro"/>
    <x v="1"/>
    <x v="1"/>
    <x v="1"/>
    <d v="2018-01-06T00:00:00"/>
    <s v="Empresa de embarque A"/>
    <s v="Tarjeta de crédito"/>
    <s v="Peras secas"/>
    <x v="1"/>
    <n v="420"/>
    <n v="69"/>
    <x v="2"/>
    <n v="2782.08"/>
  </r>
  <r>
    <n v="1004"/>
    <x v="1"/>
    <n v="4"/>
    <s v="Empresa D"/>
    <s v="Querétaro"/>
    <x v="1"/>
    <x v="1"/>
    <x v="1"/>
    <d v="2018-01-06T00:00:00"/>
    <s v="Empresa de embarque A"/>
    <s v="Tarjeta de crédito"/>
    <s v="Manzanas secas"/>
    <x v="1"/>
    <n v="742"/>
    <n v="89"/>
    <x v="3"/>
    <n v="6273.6100000000006"/>
  </r>
  <r>
    <n v="1005"/>
    <x v="1"/>
    <n v="4"/>
    <s v="Empresa D"/>
    <s v="Querétaro"/>
    <x v="1"/>
    <x v="1"/>
    <x v="1"/>
    <d v="2018-01-06T00:00:00"/>
    <s v="Empresa de embarque A"/>
    <s v="Tarjeta de crédito"/>
    <s v="Ciruelas secas"/>
    <x v="1"/>
    <n v="49"/>
    <n v="11"/>
    <x v="4"/>
    <n v="52.283000000000001"/>
  </r>
  <r>
    <n v="1006"/>
    <x v="2"/>
    <n v="12"/>
    <s v="Empresa L"/>
    <s v="Mazatlán"/>
    <x v="0"/>
    <x v="0"/>
    <x v="0"/>
    <d v="2018-01-14T00:00:00"/>
    <s v="Empresa de embarque B"/>
    <s v="Tarjeta de crédito"/>
    <s v="Té chai"/>
    <x v="0"/>
    <n v="252"/>
    <n v="81"/>
    <x v="5"/>
    <n v="1979.9640000000002"/>
  </r>
  <r>
    <n v="1007"/>
    <x v="2"/>
    <n v="12"/>
    <s v="Empresa L"/>
    <s v="Mazatlán"/>
    <x v="0"/>
    <x v="0"/>
    <x v="0"/>
    <d v="2018-01-14T00:00:00"/>
    <s v="Empresa de embarque B"/>
    <s v="Tarjeta de crédito"/>
    <s v="Café"/>
    <x v="0"/>
    <n v="644"/>
    <n v="44"/>
    <x v="6"/>
    <n v="2776.9279999999999"/>
  </r>
  <r>
    <n v="1008"/>
    <x v="3"/>
    <n v="8"/>
    <s v="Empresa H"/>
    <s v="Monterrey"/>
    <x v="2"/>
    <x v="2"/>
    <x v="2"/>
    <d v="2018-01-10T00:00:00"/>
    <s v="Empresa de embarque C"/>
    <s v="Tarjeta de crédito"/>
    <s v="Galletas de chocolate"/>
    <x v="2"/>
    <n v="128.79999999999998"/>
    <n v="38"/>
    <x v="7"/>
    <n v="504.1232"/>
  </r>
  <r>
    <n v="1009"/>
    <x v="1"/>
    <n v="4"/>
    <s v="Empresa D"/>
    <s v="Querétaro"/>
    <x v="1"/>
    <x v="1"/>
    <x v="1"/>
    <d v="2018-01-06T00:00:00"/>
    <s v="Empresa de embarque C"/>
    <s v="Cheque"/>
    <s v="Galletas de chocolate"/>
    <x v="2"/>
    <n v="128.79999999999998"/>
    <n v="88"/>
    <x v="8"/>
    <n v="1110.7711999999999"/>
  </r>
  <r>
    <n v="1010"/>
    <x v="4"/>
    <n v="29"/>
    <s v="Empresa CC"/>
    <s v="Puerto Vallarta"/>
    <x v="3"/>
    <x v="3"/>
    <x v="0"/>
    <d v="2018-01-31T00:00:00"/>
    <s v="Empresa de embarque B"/>
    <s v="Cheque"/>
    <s v="Chocolate"/>
    <x v="3"/>
    <n v="178.5"/>
    <n v="94"/>
    <x v="9"/>
    <n v="1711.4580000000001"/>
  </r>
  <r>
    <n v="1011"/>
    <x v="5"/>
    <n v="3"/>
    <s v="Empresa C"/>
    <s v="Acapulco"/>
    <x v="4"/>
    <x v="0"/>
    <x v="0"/>
    <d v="2018-01-05T00:00:00"/>
    <s v="Empresa de embarque B"/>
    <s v="Efectivo"/>
    <s v="Almejas"/>
    <x v="4"/>
    <n v="135.1"/>
    <n v="91"/>
    <x v="10"/>
    <n v="1290.8805"/>
  </r>
  <r>
    <n v="1012"/>
    <x v="6"/>
    <n v="6"/>
    <s v="Empresa F"/>
    <s v="Tijuana"/>
    <x v="5"/>
    <x v="4"/>
    <x v="2"/>
    <d v="2018-01-08T00:00:00"/>
    <s v="Empresa de embarque B"/>
    <s v="Tarjeta de crédito"/>
    <s v="Salsa curry"/>
    <x v="5"/>
    <n v="560"/>
    <n v="32"/>
    <x v="11"/>
    <n v="1863.68"/>
  </r>
  <r>
    <n v="1013"/>
    <x v="7"/>
    <n v="28"/>
    <s v="Empresa BB"/>
    <s v="Toluca"/>
    <x v="6"/>
    <x v="5"/>
    <x v="3"/>
    <d v="2018-01-30T00:00:00"/>
    <s v="Empresa de embarque C"/>
    <s v="Cheque"/>
    <s v="Café"/>
    <x v="0"/>
    <n v="644"/>
    <n v="55"/>
    <x v="12"/>
    <n v="3542"/>
  </r>
  <r>
    <n v="1014"/>
    <x v="3"/>
    <n v="8"/>
    <s v="Empresa H"/>
    <s v="Monterrey"/>
    <x v="2"/>
    <x v="2"/>
    <x v="2"/>
    <d v="2018-01-10T00:00:00"/>
    <s v="Empresa de embarque C"/>
    <s v="Cheque"/>
    <s v="Chocolate"/>
    <x v="3"/>
    <n v="178.5"/>
    <n v="47"/>
    <x v="13"/>
    <n v="864.11850000000004"/>
  </r>
  <r>
    <n v="1015"/>
    <x v="8"/>
    <n v="10"/>
    <s v="Empresa J"/>
    <s v="León"/>
    <x v="7"/>
    <x v="6"/>
    <x v="1"/>
    <d v="2018-01-12T00:00:00"/>
    <s v="Empresa de embarque B"/>
    <s v="Tarjeta de crédito"/>
    <s v="Té verde"/>
    <x v="0"/>
    <n v="41.86"/>
    <n v="90"/>
    <x v="14"/>
    <n v="388.04220000000009"/>
  </r>
  <r>
    <n v="1016"/>
    <x v="9"/>
    <n v="7"/>
    <s v="Empresa G"/>
    <s v="Chihuahua"/>
    <x v="8"/>
    <x v="2"/>
    <x v="2"/>
    <m/>
    <m/>
    <m/>
    <s v="Café"/>
    <x v="0"/>
    <n v="644"/>
    <n v="24"/>
    <x v="15"/>
    <n v="1545.6000000000001"/>
  </r>
  <r>
    <n v="1017"/>
    <x v="8"/>
    <n v="10"/>
    <s v="Empresa J"/>
    <s v="León"/>
    <x v="7"/>
    <x v="6"/>
    <x v="1"/>
    <d v="2018-01-12T00:00:00"/>
    <s v="Empresa de embarque A"/>
    <m/>
    <s v="Jalea de fresa"/>
    <x v="6"/>
    <n v="350"/>
    <n v="34"/>
    <x v="16"/>
    <n v="1130.5"/>
  </r>
  <r>
    <n v="1018"/>
    <x v="8"/>
    <n v="10"/>
    <s v="Empresa J"/>
    <s v="León"/>
    <x v="7"/>
    <x v="6"/>
    <x v="1"/>
    <d v="2018-01-12T00:00:00"/>
    <s v="Empresa de embarque A"/>
    <m/>
    <s v="Condimento cajún"/>
    <x v="7"/>
    <n v="308"/>
    <n v="17"/>
    <x v="17"/>
    <n v="502.65599999999995"/>
  </r>
  <r>
    <n v="1019"/>
    <x v="8"/>
    <n v="10"/>
    <s v="Empresa J"/>
    <s v="León"/>
    <x v="7"/>
    <x v="6"/>
    <x v="1"/>
    <d v="2018-01-12T00:00:00"/>
    <s v="Empresa de embarque A"/>
    <m/>
    <s v="Galletas de chocolate"/>
    <x v="2"/>
    <n v="128.79999999999998"/>
    <n v="44"/>
    <x v="18"/>
    <n v="589.38879999999995"/>
  </r>
  <r>
    <n v="1020"/>
    <x v="10"/>
    <n v="11"/>
    <s v="Empresa K"/>
    <s v="Ciudad de México"/>
    <x v="9"/>
    <x v="5"/>
    <x v="3"/>
    <m/>
    <s v="Empresa de embarque C"/>
    <m/>
    <s v="Ciruelas secas"/>
    <x v="1"/>
    <n v="49"/>
    <n v="81"/>
    <x v="19"/>
    <n v="384.99299999999999"/>
  </r>
  <r>
    <n v="1021"/>
    <x v="10"/>
    <n v="11"/>
    <s v="Empresa K"/>
    <s v="Ciudad de México"/>
    <x v="9"/>
    <x v="5"/>
    <x v="3"/>
    <m/>
    <s v="Empresa de embarque C"/>
    <m/>
    <s v="Té verde"/>
    <x v="0"/>
    <n v="41.86"/>
    <n v="49"/>
    <x v="20"/>
    <n v="211.26742000000007"/>
  </r>
  <r>
    <n v="1022"/>
    <x v="11"/>
    <n v="1"/>
    <s v="Empresa A"/>
    <s v="Torreón"/>
    <x v="10"/>
    <x v="2"/>
    <x v="2"/>
    <m/>
    <m/>
    <m/>
    <s v="Té chai"/>
    <x v="0"/>
    <n v="252"/>
    <n v="42"/>
    <x v="21"/>
    <n v="1058.4000000000001"/>
  </r>
  <r>
    <n v="1023"/>
    <x v="11"/>
    <n v="1"/>
    <s v="Empresa A"/>
    <s v="Torreón"/>
    <x v="10"/>
    <x v="2"/>
    <x v="2"/>
    <m/>
    <m/>
    <m/>
    <s v="Café"/>
    <x v="0"/>
    <n v="644"/>
    <n v="58"/>
    <x v="22"/>
    <n v="3772.5520000000001"/>
  </r>
  <r>
    <n v="1024"/>
    <x v="11"/>
    <n v="1"/>
    <s v="Empresa A"/>
    <s v="Torreón"/>
    <x v="10"/>
    <x v="2"/>
    <x v="2"/>
    <m/>
    <m/>
    <m/>
    <s v="Té verde"/>
    <x v="0"/>
    <n v="41.86"/>
    <n v="67"/>
    <x v="23"/>
    <n v="280.46199999999999"/>
  </r>
  <r>
    <n v="1025"/>
    <x v="7"/>
    <n v="28"/>
    <s v="Empresa BB"/>
    <s v="Toluca"/>
    <x v="6"/>
    <x v="5"/>
    <x v="3"/>
    <d v="2018-01-30T00:00:00"/>
    <s v="Empresa de embarque C"/>
    <s v="Tarjeta de crédito"/>
    <s v="Almejas"/>
    <x v="4"/>
    <n v="135.1"/>
    <n v="100"/>
    <x v="24"/>
    <n v="1310.47"/>
  </r>
  <r>
    <n v="1026"/>
    <x v="7"/>
    <n v="28"/>
    <s v="Empresa BB"/>
    <s v="Toluca"/>
    <x v="6"/>
    <x v="5"/>
    <x v="3"/>
    <d v="2018-01-30T00:00:00"/>
    <s v="Empresa de embarque C"/>
    <s v="Tarjeta de crédito"/>
    <s v="Carne de cangrejo"/>
    <x v="8"/>
    <n v="257.59999999999997"/>
    <n v="63"/>
    <x v="25"/>
    <n v="1606.6511999999998"/>
  </r>
  <r>
    <n v="1027"/>
    <x v="12"/>
    <n v="9"/>
    <s v="Empresa I"/>
    <s v="Guadalajara"/>
    <x v="3"/>
    <x v="7"/>
    <x v="0"/>
    <d v="2018-01-11T00:00:00"/>
    <s v="Empresa de embarque A"/>
    <s v="Cheque"/>
    <s v="Ravioli"/>
    <x v="9"/>
    <n v="273"/>
    <n v="57"/>
    <x v="26"/>
    <n v="1540.539"/>
  </r>
  <r>
    <n v="1028"/>
    <x v="12"/>
    <n v="9"/>
    <s v="Empresa I"/>
    <s v="Guadalajara"/>
    <x v="3"/>
    <x v="7"/>
    <x v="0"/>
    <d v="2018-01-11T00:00:00"/>
    <s v="Empresa de embarque A"/>
    <s v="Cheque"/>
    <s v="Mozzarella"/>
    <x v="10"/>
    <n v="487.19999999999993"/>
    <n v="81"/>
    <x v="27"/>
    <n v="4143.6359999999995"/>
  </r>
  <r>
    <n v="1029"/>
    <x v="6"/>
    <n v="6"/>
    <s v="Empresa F"/>
    <s v="Tijuana"/>
    <x v="5"/>
    <x v="4"/>
    <x v="2"/>
    <d v="2018-01-08T00:00:00"/>
    <s v="Empresa de embarque B"/>
    <s v="Tarjeta de crédito"/>
    <s v="Cerveza"/>
    <x v="0"/>
    <n v="196"/>
    <n v="71"/>
    <x v="28"/>
    <n v="1335.9360000000001"/>
  </r>
  <r>
    <n v="1030"/>
    <x v="13"/>
    <n v="8"/>
    <s v="Empresa H"/>
    <s v="Monterrey"/>
    <x v="2"/>
    <x v="2"/>
    <x v="2"/>
    <d v="2018-02-10T00:00:00"/>
    <s v="Empresa de embarque B"/>
    <s v="Cheque"/>
    <s v="Salsa curry"/>
    <x v="5"/>
    <n v="560"/>
    <n v="32"/>
    <x v="11"/>
    <n v="1809.92"/>
  </r>
  <r>
    <n v="1031"/>
    <x v="14"/>
    <n v="3"/>
    <s v="Empresa C"/>
    <s v="Acapulco"/>
    <x v="4"/>
    <x v="0"/>
    <x v="0"/>
    <d v="2018-02-05T00:00:00"/>
    <s v="Empresa de embarque B"/>
    <s v="Efectivo"/>
    <s v="Jarabe"/>
    <x v="7"/>
    <n v="140"/>
    <n v="63"/>
    <x v="29"/>
    <n v="917.28"/>
  </r>
  <r>
    <n v="1032"/>
    <x v="14"/>
    <n v="3"/>
    <s v="Empresa C"/>
    <s v="Acapulco"/>
    <x v="4"/>
    <x v="0"/>
    <x v="0"/>
    <d v="2018-02-05T00:00:00"/>
    <s v="Empresa de embarque B"/>
    <s v="Efectivo"/>
    <s v="Salsa curry"/>
    <x v="5"/>
    <n v="560"/>
    <n v="30"/>
    <x v="30"/>
    <n v="1680"/>
  </r>
  <r>
    <n v="1033"/>
    <x v="15"/>
    <n v="6"/>
    <s v="Empresa F"/>
    <s v="Tijuana"/>
    <x v="5"/>
    <x v="4"/>
    <x v="2"/>
    <d v="2018-02-08T00:00:00"/>
    <s v="Empresa de embarque B"/>
    <s v="Tarjeta de crédito"/>
    <m/>
    <x v="11"/>
    <m/>
    <m/>
    <x v="31"/>
    <n v="602"/>
  </r>
  <r>
    <n v="1034"/>
    <x v="16"/>
    <n v="28"/>
    <s v="Empresa BB"/>
    <s v="Toluca"/>
    <x v="6"/>
    <x v="5"/>
    <x v="3"/>
    <d v="2018-03-02T00:00:00"/>
    <s v="Empresa de embarque C"/>
    <s v="Cheque"/>
    <m/>
    <x v="11"/>
    <m/>
    <m/>
    <x v="31"/>
    <n v="434"/>
  </r>
  <r>
    <n v="1035"/>
    <x v="13"/>
    <n v="8"/>
    <s v="Empresa H"/>
    <s v="Monterrey"/>
    <x v="2"/>
    <x v="2"/>
    <x v="2"/>
    <d v="2018-02-10T00:00:00"/>
    <s v="Empresa de embarque C"/>
    <s v="Cheque"/>
    <m/>
    <x v="11"/>
    <m/>
    <m/>
    <x v="31"/>
    <n v="644"/>
  </r>
  <r>
    <n v="1036"/>
    <x v="17"/>
    <n v="10"/>
    <s v="Empresa J"/>
    <s v="León"/>
    <x v="7"/>
    <x v="6"/>
    <x v="1"/>
    <d v="2018-02-12T00:00:00"/>
    <s v="Empresa de embarque B"/>
    <s v="Tarjeta de crédito"/>
    <s v="Almendras"/>
    <x v="1"/>
    <n v="140"/>
    <n v="47"/>
    <x v="32"/>
    <n v="684.32"/>
  </r>
  <r>
    <n v="1038"/>
    <x v="17"/>
    <n v="10"/>
    <s v="Empresa J"/>
    <s v="León"/>
    <x v="7"/>
    <x v="6"/>
    <x v="1"/>
    <m/>
    <s v="Empresa de embarque A"/>
    <m/>
    <s v="Ciruelas secas"/>
    <x v="1"/>
    <n v="49"/>
    <n v="49"/>
    <x v="33"/>
    <n v="230.49600000000004"/>
  </r>
  <r>
    <n v="1039"/>
    <x v="18"/>
    <n v="11"/>
    <s v="Empresa K"/>
    <s v="Ciudad de México"/>
    <x v="9"/>
    <x v="5"/>
    <x v="3"/>
    <m/>
    <s v="Empresa de embarque C"/>
    <m/>
    <s v="Salsa curry"/>
    <x v="5"/>
    <n v="560"/>
    <n v="72"/>
    <x v="34"/>
    <n v="3991.6800000000003"/>
  </r>
  <r>
    <n v="1040"/>
    <x v="19"/>
    <n v="1"/>
    <s v="Empresa A"/>
    <s v="Torreón"/>
    <x v="10"/>
    <x v="2"/>
    <x v="2"/>
    <m/>
    <s v="Empresa de embarque C"/>
    <m/>
    <s v="Carne de cangrejo"/>
    <x v="8"/>
    <n v="257.59999999999997"/>
    <n v="13"/>
    <x v="35"/>
    <n v="331.53120000000001"/>
  </r>
  <r>
    <n v="1041"/>
    <x v="16"/>
    <n v="28"/>
    <s v="Empresa BB"/>
    <s v="Toluca"/>
    <x v="6"/>
    <x v="5"/>
    <x v="3"/>
    <d v="2018-03-02T00:00:00"/>
    <s v="Empresa de embarque C"/>
    <s v="Tarjeta de crédito"/>
    <s v="Café"/>
    <x v="0"/>
    <n v="644"/>
    <n v="32"/>
    <x v="36"/>
    <n v="2081.4080000000004"/>
  </r>
  <r>
    <n v="1042"/>
    <x v="20"/>
    <n v="9"/>
    <s v="Empresa I"/>
    <s v="Guadalajara"/>
    <x v="3"/>
    <x v="7"/>
    <x v="0"/>
    <d v="2018-02-11T00:00:00"/>
    <s v="Empresa de embarque A"/>
    <s v="Cheque"/>
    <s v="Almejas"/>
    <x v="4"/>
    <n v="135.1"/>
    <n v="27"/>
    <x v="37"/>
    <n v="346.53150000000005"/>
  </r>
  <r>
    <n v="1043"/>
    <x v="15"/>
    <n v="6"/>
    <s v="Empresa F"/>
    <s v="Tijuana"/>
    <x v="5"/>
    <x v="4"/>
    <x v="2"/>
    <d v="2018-02-08T00:00:00"/>
    <s v="Empresa de embarque B"/>
    <s v="Tarjeta de crédito"/>
    <s v="Chocolate"/>
    <x v="3"/>
    <n v="178.5"/>
    <n v="71"/>
    <x v="38"/>
    <n v="1280.0235"/>
  </r>
  <r>
    <n v="1044"/>
    <x v="13"/>
    <n v="8"/>
    <s v="Empresa H"/>
    <s v="Monterrey"/>
    <x v="2"/>
    <x v="2"/>
    <x v="2"/>
    <d v="2018-02-10T00:00:00"/>
    <s v="Empresa de embarque B"/>
    <s v="Cheque"/>
    <s v="Chocolate"/>
    <x v="3"/>
    <n v="178.5"/>
    <n v="13"/>
    <x v="39"/>
    <n v="220.44749999999996"/>
  </r>
  <r>
    <n v="1045"/>
    <x v="21"/>
    <n v="25"/>
    <s v="Empresa Y"/>
    <s v="León"/>
    <x v="7"/>
    <x v="6"/>
    <x v="1"/>
    <d v="2018-02-27T00:00:00"/>
    <s v="Empresa de embarque A"/>
    <s v="Efectivo"/>
    <s v="Condimento cajún"/>
    <x v="7"/>
    <n v="308"/>
    <n v="98"/>
    <x v="40"/>
    <n v="2867.4800000000005"/>
  </r>
  <r>
    <n v="1046"/>
    <x v="22"/>
    <n v="26"/>
    <s v="Empresa Z"/>
    <s v="Ciudad de México"/>
    <x v="9"/>
    <x v="5"/>
    <x v="3"/>
    <d v="2018-02-28T00:00:00"/>
    <s v="Empresa de embarque C"/>
    <s v="Tarjeta de crédito"/>
    <s v="Jalea de fresa"/>
    <x v="6"/>
    <n v="350"/>
    <n v="21"/>
    <x v="41"/>
    <n v="749.7"/>
  </r>
  <r>
    <n v="1047"/>
    <x v="23"/>
    <n v="29"/>
    <s v="Empresa CC"/>
    <s v="Puerto Vallarta"/>
    <x v="3"/>
    <x v="3"/>
    <x v="0"/>
    <d v="2018-03-03T00:00:00"/>
    <s v="Empresa de embarque B"/>
    <s v="Cheque"/>
    <s v="Cóctel de frutas"/>
    <x v="12"/>
    <n v="546"/>
    <n v="26"/>
    <x v="42"/>
    <n v="1490.5800000000002"/>
  </r>
  <r>
    <n v="1048"/>
    <x v="15"/>
    <n v="6"/>
    <s v="Empresa F"/>
    <s v="Tijuana"/>
    <x v="5"/>
    <x v="4"/>
    <x v="2"/>
    <d v="2018-02-08T00:00:00"/>
    <s v="Empresa de embarque C"/>
    <s v="Cheque"/>
    <s v="Peras secas"/>
    <x v="1"/>
    <n v="420"/>
    <n v="96"/>
    <x v="34"/>
    <n v="4152.96"/>
  </r>
  <r>
    <n v="1049"/>
    <x v="15"/>
    <n v="6"/>
    <s v="Empresa F"/>
    <s v="Tijuana"/>
    <x v="5"/>
    <x v="4"/>
    <x v="2"/>
    <d v="2018-02-08T00:00:00"/>
    <s v="Empresa de embarque C"/>
    <s v="Cheque"/>
    <s v="Manzanas secas"/>
    <x v="1"/>
    <n v="742"/>
    <n v="16"/>
    <x v="43"/>
    <n v="1234.6880000000003"/>
  </r>
  <r>
    <n v="1050"/>
    <x v="24"/>
    <n v="4"/>
    <s v="Empresa D"/>
    <s v="Querétaro"/>
    <x v="1"/>
    <x v="1"/>
    <x v="1"/>
    <m/>
    <m/>
    <m/>
    <s v="Pasta penne"/>
    <x v="9"/>
    <n v="532"/>
    <n v="96"/>
    <x v="44"/>
    <n v="4851.84"/>
  </r>
  <r>
    <n v="1051"/>
    <x v="14"/>
    <n v="3"/>
    <s v="Empresa C"/>
    <s v="Acapulco"/>
    <x v="4"/>
    <x v="0"/>
    <x v="0"/>
    <m/>
    <m/>
    <m/>
    <s v="Té verde"/>
    <x v="0"/>
    <n v="41.86"/>
    <n v="75"/>
    <x v="45"/>
    <n v="323.36850000000004"/>
  </r>
  <r>
    <n v="1052"/>
    <x v="25"/>
    <n v="9"/>
    <s v="Empresa I"/>
    <s v="Guadalajara"/>
    <x v="3"/>
    <x v="7"/>
    <x v="0"/>
    <d v="2018-03-11T00:00:00"/>
    <s v="Empresa de embarque A"/>
    <s v="Cheque"/>
    <s v="Ravioli"/>
    <x v="9"/>
    <n v="273"/>
    <n v="55"/>
    <x v="46"/>
    <n v="1516.5150000000001"/>
  </r>
  <r>
    <n v="1053"/>
    <x v="25"/>
    <n v="9"/>
    <s v="Empresa I"/>
    <s v="Guadalajara"/>
    <x v="3"/>
    <x v="7"/>
    <x v="0"/>
    <d v="2018-03-11T00:00:00"/>
    <s v="Empresa de embarque A"/>
    <s v="Cheque"/>
    <s v="Mozzarella"/>
    <x v="10"/>
    <n v="487.19999999999993"/>
    <n v="11"/>
    <x v="47"/>
    <n v="514.4831999999999"/>
  </r>
  <r>
    <n v="1054"/>
    <x v="26"/>
    <n v="6"/>
    <s v="Empresa F"/>
    <s v="Tijuana"/>
    <x v="5"/>
    <x v="4"/>
    <x v="2"/>
    <d v="2018-03-08T00:00:00"/>
    <s v="Empresa de embarque B"/>
    <s v="Tarjeta de crédito"/>
    <s v="Cerveza"/>
    <x v="0"/>
    <n v="196"/>
    <n v="53"/>
    <x v="48"/>
    <n v="1007.6360000000001"/>
  </r>
  <r>
    <n v="1055"/>
    <x v="27"/>
    <n v="8"/>
    <s v="Empresa H"/>
    <s v="Monterrey"/>
    <x v="2"/>
    <x v="2"/>
    <x v="2"/>
    <d v="2018-03-10T00:00:00"/>
    <s v="Empresa de embarque B"/>
    <s v="Cheque"/>
    <s v="Salsa curry"/>
    <x v="5"/>
    <n v="560"/>
    <n v="85"/>
    <x v="49"/>
    <n v="4998"/>
  </r>
  <r>
    <n v="1056"/>
    <x v="27"/>
    <n v="8"/>
    <s v="Empresa H"/>
    <s v="Monterrey"/>
    <x v="2"/>
    <x v="2"/>
    <x v="2"/>
    <d v="2018-03-10T00:00:00"/>
    <s v="Empresa de embarque B"/>
    <s v="Cheque"/>
    <s v="Galletas de chocolate"/>
    <x v="2"/>
    <n v="128.79999999999998"/>
    <n v="97"/>
    <x v="50"/>
    <n v="1274.3472000000002"/>
  </r>
  <r>
    <n v="1057"/>
    <x v="28"/>
    <n v="25"/>
    <s v="Empresa Y"/>
    <s v="León"/>
    <x v="7"/>
    <x v="6"/>
    <x v="1"/>
    <d v="2018-03-27T00:00:00"/>
    <s v="Empresa de embarque A"/>
    <s v="Efectivo"/>
    <s v="Bolillos"/>
    <x v="2"/>
    <n v="140"/>
    <n v="46"/>
    <x v="51"/>
    <n v="650.44000000000005"/>
  </r>
  <r>
    <n v="1058"/>
    <x v="29"/>
    <n v="26"/>
    <s v="Empresa Z"/>
    <s v="Ciudad de México"/>
    <x v="9"/>
    <x v="5"/>
    <x v="3"/>
    <d v="2018-03-28T00:00:00"/>
    <s v="Empresa de embarque C"/>
    <s v="Tarjeta de crédito"/>
    <s v="Aceite de oliva"/>
    <x v="13"/>
    <n v="298.90000000000003"/>
    <n v="97"/>
    <x v="52"/>
    <n v="2754.3634999999999"/>
  </r>
  <r>
    <n v="1059"/>
    <x v="29"/>
    <n v="26"/>
    <s v="Empresa Z"/>
    <s v="Ciudad de México"/>
    <x v="9"/>
    <x v="5"/>
    <x v="3"/>
    <d v="2018-03-28T00:00:00"/>
    <s v="Empresa de embarque C"/>
    <s v="Tarjeta de crédito"/>
    <s v="Almejas"/>
    <x v="4"/>
    <n v="135.1"/>
    <n v="97"/>
    <x v="53"/>
    <n v="1336.6794000000002"/>
  </r>
  <r>
    <n v="1060"/>
    <x v="29"/>
    <n v="26"/>
    <s v="Empresa Z"/>
    <s v="Ciudad de México"/>
    <x v="9"/>
    <x v="5"/>
    <x v="3"/>
    <d v="2018-03-28T00:00:00"/>
    <s v="Empresa de embarque C"/>
    <s v="Tarjeta de crédito"/>
    <s v="Carne de cangrejo"/>
    <x v="8"/>
    <n v="257.59999999999997"/>
    <n v="65"/>
    <x v="54"/>
    <n v="1724.6320000000003"/>
  </r>
  <r>
    <n v="1061"/>
    <x v="30"/>
    <n v="29"/>
    <s v="Empresa CC"/>
    <s v="Puerto Vallarta"/>
    <x v="3"/>
    <x v="3"/>
    <x v="0"/>
    <d v="2018-03-31T00:00:00"/>
    <s v="Empresa de embarque B"/>
    <s v="Cheque"/>
    <s v="Cerveza"/>
    <x v="0"/>
    <n v="196"/>
    <n v="72"/>
    <x v="55"/>
    <n v="1411.2000000000003"/>
  </r>
  <r>
    <n v="1062"/>
    <x v="26"/>
    <n v="6"/>
    <s v="Empresa F"/>
    <s v="Tijuana"/>
    <x v="5"/>
    <x v="4"/>
    <x v="2"/>
    <d v="2018-03-08T00:00:00"/>
    <s v="Empresa de embarque C"/>
    <s v="Cheque"/>
    <s v="Chocolate"/>
    <x v="3"/>
    <n v="178.5"/>
    <n v="16"/>
    <x v="56"/>
    <n v="282.74400000000003"/>
  </r>
  <r>
    <n v="1064"/>
    <x v="31"/>
    <n v="4"/>
    <s v="Empresa D"/>
    <s v="Querétaro"/>
    <x v="1"/>
    <x v="1"/>
    <x v="1"/>
    <d v="2018-03-06T00:00:00"/>
    <s v="Empresa de embarque A"/>
    <s v="Tarjeta de crédito"/>
    <s v="Mermelada de zarzamora"/>
    <x v="6"/>
    <n v="1134"/>
    <n v="77"/>
    <x v="57"/>
    <n v="8993.7540000000008"/>
  </r>
  <r>
    <n v="1065"/>
    <x v="31"/>
    <n v="4"/>
    <s v="Empresa D"/>
    <s v="Querétaro"/>
    <x v="1"/>
    <x v="1"/>
    <x v="1"/>
    <d v="2018-03-06T00:00:00"/>
    <s v="Empresa de embarque A"/>
    <s v="Tarjeta de crédito"/>
    <s v="Arroz de grano largo"/>
    <x v="14"/>
    <n v="98"/>
    <n v="37"/>
    <x v="58"/>
    <n v="344.47"/>
  </r>
  <r>
    <n v="1067"/>
    <x v="27"/>
    <n v="8"/>
    <s v="Empresa H"/>
    <s v="Monterrey"/>
    <x v="2"/>
    <x v="2"/>
    <x v="2"/>
    <d v="2018-03-10T00:00:00"/>
    <s v="Empresa de embarque C"/>
    <s v="Tarjeta de crédito"/>
    <s v="Mozzarella"/>
    <x v="10"/>
    <n v="487.19999999999993"/>
    <n v="63"/>
    <x v="59"/>
    <n v="3038.6664000000001"/>
  </r>
  <r>
    <n v="1070"/>
    <x v="32"/>
    <n v="3"/>
    <s v="Empresa C"/>
    <s v="Acapulco"/>
    <x v="4"/>
    <x v="0"/>
    <x v="0"/>
    <d v="2018-03-05T00:00:00"/>
    <s v="Empresa de embarque B"/>
    <s v="Efectivo"/>
    <s v="Jarabe"/>
    <x v="7"/>
    <n v="140"/>
    <n v="48"/>
    <x v="60"/>
    <n v="672"/>
  </r>
  <r>
    <n v="1071"/>
    <x v="32"/>
    <n v="3"/>
    <s v="Empresa C"/>
    <s v="Acapulco"/>
    <x v="4"/>
    <x v="0"/>
    <x v="0"/>
    <d v="2018-03-05T00:00:00"/>
    <s v="Empresa de embarque B"/>
    <s v="Efectivo"/>
    <s v="Salsa curry"/>
    <x v="5"/>
    <n v="560"/>
    <n v="71"/>
    <x v="61"/>
    <n v="4135.04"/>
  </r>
  <r>
    <n v="1075"/>
    <x v="33"/>
    <n v="10"/>
    <s v="Empresa J"/>
    <s v="León"/>
    <x v="7"/>
    <x v="6"/>
    <x v="1"/>
    <d v="2018-03-12T00:00:00"/>
    <s v="Empresa de embarque B"/>
    <s v="Tarjeta de crédito"/>
    <s v="Almendras"/>
    <x v="1"/>
    <n v="140"/>
    <n v="55"/>
    <x v="62"/>
    <n v="770"/>
  </r>
  <r>
    <n v="1077"/>
    <x v="33"/>
    <n v="10"/>
    <s v="Empresa J"/>
    <s v="León"/>
    <x v="7"/>
    <x v="6"/>
    <x v="1"/>
    <m/>
    <s v="Empresa de embarque A"/>
    <m/>
    <s v="Ciruelas secas"/>
    <x v="1"/>
    <n v="49"/>
    <n v="21"/>
    <x v="63"/>
    <n v="102.9"/>
  </r>
  <r>
    <n v="1078"/>
    <x v="34"/>
    <n v="11"/>
    <s v="Empresa K"/>
    <s v="Ciudad de México"/>
    <x v="9"/>
    <x v="5"/>
    <x v="3"/>
    <m/>
    <s v="Empresa de embarque C"/>
    <m/>
    <s v="Salsa curry"/>
    <x v="5"/>
    <n v="560"/>
    <n v="67"/>
    <x v="64"/>
    <n v="3789.52"/>
  </r>
  <r>
    <n v="1079"/>
    <x v="23"/>
    <n v="1"/>
    <s v="Empresa A"/>
    <s v="Torreón"/>
    <x v="10"/>
    <x v="2"/>
    <x v="2"/>
    <m/>
    <s v="Empresa de embarque C"/>
    <m/>
    <s v="Carne de cangrejo"/>
    <x v="8"/>
    <n v="257.59999999999997"/>
    <n v="75"/>
    <x v="65"/>
    <n v="1932"/>
  </r>
  <r>
    <n v="1080"/>
    <x v="35"/>
    <n v="28"/>
    <s v="Empresa BB"/>
    <s v="Toluca"/>
    <x v="6"/>
    <x v="5"/>
    <x v="3"/>
    <d v="2018-03-30T00:00:00"/>
    <s v="Empresa de embarque C"/>
    <s v="Tarjeta de crédito"/>
    <s v="Café"/>
    <x v="0"/>
    <n v="644"/>
    <n v="17"/>
    <x v="66"/>
    <n v="1127.644"/>
  </r>
  <r>
    <n v="1081"/>
    <x v="36"/>
    <n v="4"/>
    <s v="Empresa D"/>
    <s v="Querétaro"/>
    <x v="1"/>
    <x v="1"/>
    <x v="1"/>
    <d v="2018-04-06T00:00:00"/>
    <s v="Empresa de embarque A"/>
    <s v="Tarjeta de crédito"/>
    <s v="Ciruelas secas"/>
    <x v="1"/>
    <n v="49"/>
    <n v="48"/>
    <x v="67"/>
    <n v="228.14400000000001"/>
  </r>
  <r>
    <n v="1082"/>
    <x v="37"/>
    <n v="12"/>
    <s v="Empresa L"/>
    <s v="Mazatlán"/>
    <x v="0"/>
    <x v="0"/>
    <x v="0"/>
    <d v="2018-04-14T00:00:00"/>
    <s v="Empresa de embarque B"/>
    <s v="Tarjeta de crédito"/>
    <s v="Té chai"/>
    <x v="0"/>
    <n v="252"/>
    <n v="74"/>
    <x v="68"/>
    <n v="1920.7440000000004"/>
  </r>
  <r>
    <n v="1083"/>
    <x v="37"/>
    <n v="12"/>
    <s v="Empresa L"/>
    <s v="Mazatlán"/>
    <x v="0"/>
    <x v="0"/>
    <x v="0"/>
    <d v="2018-04-14T00:00:00"/>
    <s v="Empresa de embarque B"/>
    <s v="Tarjeta de crédito"/>
    <s v="Café"/>
    <x v="0"/>
    <n v="644"/>
    <n v="96"/>
    <x v="69"/>
    <n v="5996.9280000000008"/>
  </r>
  <r>
    <n v="1084"/>
    <x v="38"/>
    <n v="8"/>
    <s v="Empresa H"/>
    <s v="Monterrey"/>
    <x v="2"/>
    <x v="2"/>
    <x v="2"/>
    <d v="2018-04-10T00:00:00"/>
    <s v="Empresa de embarque C"/>
    <s v="Tarjeta de crédito"/>
    <s v="Galletas de chocolate"/>
    <x v="2"/>
    <n v="128.79999999999998"/>
    <n v="12"/>
    <x v="70"/>
    <n v="159.1968"/>
  </r>
  <r>
    <n v="1085"/>
    <x v="36"/>
    <n v="4"/>
    <s v="Empresa D"/>
    <s v="Querétaro"/>
    <x v="1"/>
    <x v="1"/>
    <x v="1"/>
    <d v="2018-04-06T00:00:00"/>
    <s v="Empresa de embarque C"/>
    <s v="Cheque"/>
    <s v="Galletas de chocolate"/>
    <x v="2"/>
    <n v="128.79999999999998"/>
    <n v="62"/>
    <x v="71"/>
    <n v="822.51679999999999"/>
  </r>
  <r>
    <n v="1086"/>
    <x v="39"/>
    <n v="29"/>
    <s v="Empresa CC"/>
    <s v="Puerto Vallarta"/>
    <x v="3"/>
    <x v="3"/>
    <x v="0"/>
    <d v="2018-05-01T00:00:00"/>
    <s v="Empresa de embarque B"/>
    <s v="Cheque"/>
    <s v="Chocolate"/>
    <x v="3"/>
    <n v="178.5"/>
    <n v="35"/>
    <x v="72"/>
    <n v="643.49250000000006"/>
  </r>
  <r>
    <n v="1087"/>
    <x v="40"/>
    <n v="3"/>
    <s v="Empresa C"/>
    <s v="Acapulco"/>
    <x v="4"/>
    <x v="0"/>
    <x v="0"/>
    <d v="2018-04-05T00:00:00"/>
    <s v="Empresa de embarque B"/>
    <s v="Efectivo"/>
    <s v="Almejas"/>
    <x v="4"/>
    <n v="135.1"/>
    <n v="95"/>
    <x v="73"/>
    <n v="1283.4500000000003"/>
  </r>
  <r>
    <n v="1088"/>
    <x v="41"/>
    <n v="6"/>
    <s v="Empresa F"/>
    <s v="Tijuana"/>
    <x v="5"/>
    <x v="4"/>
    <x v="2"/>
    <d v="2018-04-08T00:00:00"/>
    <s v="Empresa de embarque B"/>
    <s v="Tarjeta de crédito"/>
    <s v="Salsa curry"/>
    <x v="5"/>
    <n v="560"/>
    <n v="17"/>
    <x v="74"/>
    <n v="961.5200000000001"/>
  </r>
  <r>
    <n v="1089"/>
    <x v="42"/>
    <n v="28"/>
    <s v="Empresa BB"/>
    <s v="Toluca"/>
    <x v="6"/>
    <x v="5"/>
    <x v="3"/>
    <d v="2018-04-30T00:00:00"/>
    <s v="Empresa de embarque C"/>
    <s v="Cheque"/>
    <s v="Café"/>
    <x v="0"/>
    <n v="644"/>
    <n v="96"/>
    <x v="69"/>
    <n v="6491.52"/>
  </r>
  <r>
    <n v="1090"/>
    <x v="38"/>
    <n v="8"/>
    <s v="Empresa H"/>
    <s v="Monterrey"/>
    <x v="2"/>
    <x v="2"/>
    <x v="2"/>
    <d v="2018-04-10T00:00:00"/>
    <s v="Empresa de embarque C"/>
    <s v="Cheque"/>
    <s v="Chocolate"/>
    <x v="3"/>
    <n v="178.5"/>
    <n v="83"/>
    <x v="75"/>
    <n v="1437.1034999999999"/>
  </r>
  <r>
    <n v="1091"/>
    <x v="43"/>
    <n v="10"/>
    <s v="Empresa J"/>
    <s v="León"/>
    <x v="7"/>
    <x v="6"/>
    <x v="1"/>
    <d v="2018-04-12T00:00:00"/>
    <s v="Empresa de embarque B"/>
    <s v="Tarjeta de crédito"/>
    <s v="Té verde"/>
    <x v="0"/>
    <n v="41.86"/>
    <n v="88"/>
    <x v="76"/>
    <n v="364.68432000000001"/>
  </r>
  <r>
    <n v="1092"/>
    <x v="44"/>
    <n v="7"/>
    <s v="Empresa G"/>
    <s v="Chihuahua"/>
    <x v="8"/>
    <x v="2"/>
    <x v="2"/>
    <m/>
    <m/>
    <m/>
    <s v="Café"/>
    <x v="0"/>
    <n v="644"/>
    <n v="59"/>
    <x v="77"/>
    <n v="3989.5800000000004"/>
  </r>
  <r>
    <n v="1093"/>
    <x v="43"/>
    <n v="10"/>
    <s v="Empresa J"/>
    <s v="León"/>
    <x v="7"/>
    <x v="6"/>
    <x v="1"/>
    <d v="2018-04-12T00:00:00"/>
    <s v="Empresa de embarque A"/>
    <m/>
    <s v="Jalea de fresa"/>
    <x v="6"/>
    <n v="350"/>
    <n v="27"/>
    <x v="78"/>
    <n v="963.89999999999986"/>
  </r>
  <r>
    <n v="1094"/>
    <x v="43"/>
    <n v="10"/>
    <s v="Empresa J"/>
    <s v="León"/>
    <x v="7"/>
    <x v="6"/>
    <x v="1"/>
    <d v="2018-04-12T00:00:00"/>
    <s v="Empresa de embarque A"/>
    <m/>
    <s v="Condimento cajún"/>
    <x v="7"/>
    <n v="308"/>
    <n v="37"/>
    <x v="79"/>
    <n v="1196.5800000000002"/>
  </r>
  <r>
    <n v="1095"/>
    <x v="43"/>
    <n v="10"/>
    <s v="Empresa J"/>
    <s v="León"/>
    <x v="7"/>
    <x v="6"/>
    <x v="1"/>
    <d v="2018-04-12T00:00:00"/>
    <s v="Empresa de embarque A"/>
    <m/>
    <s v="Galletas de chocolate"/>
    <x v="2"/>
    <n v="128.79999999999998"/>
    <n v="75"/>
    <x v="80"/>
    <n v="966"/>
  </r>
  <r>
    <n v="1096"/>
    <x v="45"/>
    <n v="11"/>
    <s v="Empresa K"/>
    <s v="Ciudad de México"/>
    <x v="9"/>
    <x v="5"/>
    <x v="3"/>
    <m/>
    <s v="Empresa de embarque C"/>
    <m/>
    <s v="Ciruelas secas"/>
    <x v="1"/>
    <n v="49"/>
    <n v="71"/>
    <x v="81"/>
    <n v="337.46300000000002"/>
  </r>
  <r>
    <n v="1097"/>
    <x v="45"/>
    <n v="11"/>
    <s v="Empresa K"/>
    <s v="Ciudad de México"/>
    <x v="9"/>
    <x v="5"/>
    <x v="3"/>
    <m/>
    <s v="Empresa de embarque C"/>
    <m/>
    <s v="Té verde"/>
    <x v="0"/>
    <n v="41.86"/>
    <n v="88"/>
    <x v="76"/>
    <n v="364.68432000000001"/>
  </r>
  <r>
    <n v="1098"/>
    <x v="46"/>
    <n v="1"/>
    <s v="Empresa A"/>
    <s v="Torreón"/>
    <x v="10"/>
    <x v="2"/>
    <x v="2"/>
    <m/>
    <m/>
    <m/>
    <s v="Té chai"/>
    <x v="0"/>
    <n v="252"/>
    <n v="55"/>
    <x v="82"/>
    <n v="1358.28"/>
  </r>
  <r>
    <n v="1099"/>
    <x v="47"/>
    <n v="29"/>
    <s v="Empresa CC"/>
    <s v="Puerto Vallarta"/>
    <x v="3"/>
    <x v="3"/>
    <x v="0"/>
    <d v="2018-05-31T00:00:00"/>
    <s v="Empresa de embarque B"/>
    <s v="Cheque"/>
    <s v="Chocolate"/>
    <x v="3"/>
    <n v="178.5"/>
    <n v="14"/>
    <x v="83"/>
    <n v="237.405"/>
  </r>
  <r>
    <n v="1100"/>
    <x v="48"/>
    <n v="3"/>
    <s v="Empresa C"/>
    <s v="Acapulco"/>
    <x v="4"/>
    <x v="0"/>
    <x v="0"/>
    <d v="2018-05-05T00:00:00"/>
    <s v="Empresa de embarque B"/>
    <s v="Efectivo"/>
    <s v="Almejas"/>
    <x v="4"/>
    <n v="135.1"/>
    <n v="43"/>
    <x v="84"/>
    <n v="592.54860000000008"/>
  </r>
  <r>
    <n v="1101"/>
    <x v="49"/>
    <n v="6"/>
    <s v="Empresa F"/>
    <s v="Tijuana"/>
    <x v="5"/>
    <x v="4"/>
    <x v="2"/>
    <d v="2018-05-08T00:00:00"/>
    <s v="Empresa de embarque B"/>
    <s v="Tarjeta de crédito"/>
    <s v="Salsa curry"/>
    <x v="5"/>
    <n v="560"/>
    <n v="63"/>
    <x v="85"/>
    <n v="3563.28"/>
  </r>
  <r>
    <n v="1102"/>
    <x v="50"/>
    <n v="28"/>
    <s v="Empresa BB"/>
    <s v="Toluca"/>
    <x v="6"/>
    <x v="5"/>
    <x v="3"/>
    <d v="2018-05-30T00:00:00"/>
    <s v="Empresa de embarque C"/>
    <s v="Cheque"/>
    <s v="Café"/>
    <x v="0"/>
    <n v="644"/>
    <n v="36"/>
    <x v="86"/>
    <n v="2318.4000000000005"/>
  </r>
  <r>
    <n v="1103"/>
    <x v="51"/>
    <n v="8"/>
    <s v="Empresa H"/>
    <s v="Monterrey"/>
    <x v="2"/>
    <x v="2"/>
    <x v="2"/>
    <d v="2018-05-10T00:00:00"/>
    <s v="Empresa de embarque C"/>
    <s v="Cheque"/>
    <s v="Chocolate"/>
    <x v="3"/>
    <n v="178.5"/>
    <n v="41"/>
    <x v="87"/>
    <n v="761.12400000000014"/>
  </r>
  <r>
    <n v="1104"/>
    <x v="52"/>
    <n v="10"/>
    <s v="Empresa J"/>
    <s v="León"/>
    <x v="7"/>
    <x v="6"/>
    <x v="1"/>
    <d v="2018-05-12T00:00:00"/>
    <s v="Empresa de embarque B"/>
    <s v="Tarjeta de crédito"/>
    <s v="Té verde"/>
    <x v="0"/>
    <n v="41.86"/>
    <n v="35"/>
    <x v="88"/>
    <n v="143.57980000000001"/>
  </r>
  <r>
    <n v="1105"/>
    <x v="53"/>
    <n v="7"/>
    <s v="Empresa G"/>
    <s v="Chihuahua"/>
    <x v="8"/>
    <x v="2"/>
    <x v="2"/>
    <m/>
    <m/>
    <m/>
    <s v="Café"/>
    <x v="0"/>
    <n v="644"/>
    <n v="31"/>
    <x v="89"/>
    <n v="1916.5439999999999"/>
  </r>
  <r>
    <n v="1106"/>
    <x v="52"/>
    <n v="10"/>
    <s v="Empresa J"/>
    <s v="León"/>
    <x v="7"/>
    <x v="6"/>
    <x v="1"/>
    <d v="2018-05-12T00:00:00"/>
    <s v="Empresa de embarque A"/>
    <m/>
    <s v="Jalea de fresa"/>
    <x v="6"/>
    <n v="350"/>
    <n v="52"/>
    <x v="90"/>
    <n v="1729"/>
  </r>
  <r>
    <n v="1107"/>
    <x v="52"/>
    <n v="10"/>
    <s v="Empresa J"/>
    <s v="León"/>
    <x v="7"/>
    <x v="6"/>
    <x v="1"/>
    <d v="2018-05-12T00:00:00"/>
    <s v="Empresa de embarque A"/>
    <m/>
    <s v="Condimento cajún"/>
    <x v="7"/>
    <n v="308"/>
    <n v="30"/>
    <x v="91"/>
    <n v="942.48000000000013"/>
  </r>
  <r>
    <n v="1108"/>
    <x v="52"/>
    <n v="10"/>
    <s v="Empresa J"/>
    <s v="León"/>
    <x v="7"/>
    <x v="6"/>
    <x v="1"/>
    <d v="2018-05-12T00:00:00"/>
    <s v="Empresa de embarque A"/>
    <m/>
    <s v="Galletas de chocolate"/>
    <x v="2"/>
    <n v="128.79999999999998"/>
    <n v="41"/>
    <x v="92"/>
    <n v="538.64160000000004"/>
  </r>
  <r>
    <n v="1109"/>
    <x v="54"/>
    <n v="11"/>
    <s v="Empresa K"/>
    <s v="Ciudad de México"/>
    <x v="9"/>
    <x v="5"/>
    <x v="3"/>
    <m/>
    <s v="Empresa de embarque C"/>
    <m/>
    <s v="Ciruelas secas"/>
    <x v="1"/>
    <n v="49"/>
    <n v="44"/>
    <x v="93"/>
    <n v="213.44400000000002"/>
  </r>
  <r>
    <n v="1110"/>
    <x v="54"/>
    <n v="11"/>
    <s v="Empresa K"/>
    <s v="Ciudad de México"/>
    <x v="9"/>
    <x v="5"/>
    <x v="3"/>
    <m/>
    <s v="Empresa de embarque C"/>
    <m/>
    <s v="Té verde"/>
    <x v="0"/>
    <n v="41.86"/>
    <n v="77"/>
    <x v="94"/>
    <n v="322.32200000000006"/>
  </r>
  <r>
    <n v="1111"/>
    <x v="55"/>
    <n v="1"/>
    <s v="Empresa A"/>
    <s v="Torreón"/>
    <x v="10"/>
    <x v="2"/>
    <x v="2"/>
    <m/>
    <m/>
    <m/>
    <s v="Té chai"/>
    <x v="0"/>
    <n v="252"/>
    <n v="29"/>
    <x v="95"/>
    <n v="738.10800000000006"/>
  </r>
  <r>
    <n v="1112"/>
    <x v="55"/>
    <n v="1"/>
    <s v="Empresa A"/>
    <s v="Torreón"/>
    <x v="10"/>
    <x v="2"/>
    <x v="2"/>
    <m/>
    <m/>
    <m/>
    <s v="Café"/>
    <x v="0"/>
    <n v="644"/>
    <n v="77"/>
    <x v="96"/>
    <n v="5157.152000000001"/>
  </r>
  <r>
    <n v="1113"/>
    <x v="55"/>
    <n v="1"/>
    <s v="Empresa A"/>
    <s v="Torreón"/>
    <x v="10"/>
    <x v="2"/>
    <x v="2"/>
    <m/>
    <m/>
    <m/>
    <s v="Té verde"/>
    <x v="0"/>
    <n v="41.86"/>
    <n v="73"/>
    <x v="97"/>
    <n v="305.57800000000003"/>
  </r>
  <r>
    <n v="1114"/>
    <x v="50"/>
    <n v="28"/>
    <s v="Empresa BB"/>
    <s v="Toluca"/>
    <x v="6"/>
    <x v="5"/>
    <x v="3"/>
    <d v="2018-05-30T00:00:00"/>
    <s v="Empresa de embarque C"/>
    <s v="Tarjeta de crédito"/>
    <s v="Almejas"/>
    <x v="4"/>
    <n v="135.1"/>
    <n v="74"/>
    <x v="98"/>
    <n v="949.75300000000004"/>
  </r>
  <r>
    <n v="1115"/>
    <x v="50"/>
    <n v="28"/>
    <s v="Empresa BB"/>
    <s v="Toluca"/>
    <x v="6"/>
    <x v="5"/>
    <x v="3"/>
    <d v="2018-05-30T00:00:00"/>
    <s v="Empresa de embarque C"/>
    <s v="Tarjeta de crédito"/>
    <s v="Carne de cangrejo"/>
    <x v="8"/>
    <n v="257.59999999999997"/>
    <n v="25"/>
    <x v="99"/>
    <n v="650.44000000000005"/>
  </r>
  <r>
    <n v="1116"/>
    <x v="56"/>
    <n v="9"/>
    <s v="Empresa I"/>
    <s v="Guadalajara"/>
    <x v="3"/>
    <x v="7"/>
    <x v="0"/>
    <d v="2018-05-11T00:00:00"/>
    <s v="Empresa de embarque A"/>
    <s v="Cheque"/>
    <s v="Ravioli"/>
    <x v="9"/>
    <n v="273"/>
    <n v="82"/>
    <x v="100"/>
    <n v="2149.056"/>
  </r>
  <r>
    <n v="1117"/>
    <x v="56"/>
    <n v="9"/>
    <s v="Empresa I"/>
    <s v="Guadalajara"/>
    <x v="3"/>
    <x v="7"/>
    <x v="0"/>
    <d v="2018-05-11T00:00:00"/>
    <s v="Empresa de embarque A"/>
    <s v="Cheque"/>
    <s v="Mozzarella"/>
    <x v="10"/>
    <n v="487.19999999999993"/>
    <n v="37"/>
    <x v="101"/>
    <n v="1856.7191999999998"/>
  </r>
  <r>
    <n v="1118"/>
    <x v="49"/>
    <n v="6"/>
    <s v="Empresa F"/>
    <s v="Tijuana"/>
    <x v="5"/>
    <x v="4"/>
    <x v="2"/>
    <d v="2018-05-08T00:00:00"/>
    <s v="Empresa de embarque B"/>
    <s v="Tarjeta de crédito"/>
    <s v="Cerveza"/>
    <x v="0"/>
    <n v="196"/>
    <n v="84"/>
    <x v="102"/>
    <n v="1580.5440000000001"/>
  </r>
  <r>
    <n v="1119"/>
    <x v="51"/>
    <n v="8"/>
    <s v="Empresa H"/>
    <s v="Monterrey"/>
    <x v="2"/>
    <x v="2"/>
    <x v="2"/>
    <d v="2018-05-10T00:00:00"/>
    <s v="Empresa de embarque B"/>
    <s v="Cheque"/>
    <s v="Salsa curry"/>
    <x v="5"/>
    <n v="560"/>
    <n v="73"/>
    <x v="103"/>
    <n v="3965.36"/>
  </r>
  <r>
    <n v="1120"/>
    <x v="51"/>
    <n v="8"/>
    <s v="Empresa H"/>
    <s v="Monterrey"/>
    <x v="2"/>
    <x v="2"/>
    <x v="2"/>
    <d v="2018-05-10T00:00:00"/>
    <s v="Empresa de embarque B"/>
    <s v="Cheque"/>
    <s v="Galletas de chocolate"/>
    <x v="2"/>
    <n v="128.79999999999998"/>
    <n v="51"/>
    <x v="104"/>
    <n v="624.03599999999994"/>
  </r>
  <r>
    <n v="1121"/>
    <x v="57"/>
    <n v="25"/>
    <s v="Empresa Y"/>
    <s v="León"/>
    <x v="7"/>
    <x v="6"/>
    <x v="1"/>
    <d v="2018-05-27T00:00:00"/>
    <s v="Empresa de embarque A"/>
    <s v="Efectivo"/>
    <s v="Bolillos"/>
    <x v="2"/>
    <n v="140"/>
    <n v="66"/>
    <x v="91"/>
    <n v="960.96"/>
  </r>
  <r>
    <n v="1122"/>
    <x v="58"/>
    <n v="26"/>
    <s v="Empresa Z"/>
    <s v="Ciudad de México"/>
    <x v="9"/>
    <x v="5"/>
    <x v="3"/>
    <d v="2018-05-28T00:00:00"/>
    <s v="Empresa de embarque C"/>
    <s v="Tarjeta de crédito"/>
    <s v="Aceite de oliva"/>
    <x v="13"/>
    <n v="298.90000000000003"/>
    <n v="36"/>
    <x v="105"/>
    <n v="1043.7588000000001"/>
  </r>
  <r>
    <n v="1123"/>
    <x v="58"/>
    <n v="26"/>
    <s v="Empresa Z"/>
    <s v="Ciudad de México"/>
    <x v="9"/>
    <x v="5"/>
    <x v="3"/>
    <d v="2018-05-28T00:00:00"/>
    <s v="Empresa de embarque C"/>
    <s v="Tarjeta de crédito"/>
    <s v="Almejas"/>
    <x v="4"/>
    <n v="135.1"/>
    <n v="87"/>
    <x v="106"/>
    <n v="1222.3848"/>
  </r>
  <r>
    <n v="1124"/>
    <x v="58"/>
    <n v="26"/>
    <s v="Empresa Z"/>
    <s v="Ciudad de México"/>
    <x v="9"/>
    <x v="5"/>
    <x v="3"/>
    <d v="2018-05-28T00:00:00"/>
    <s v="Empresa de embarque C"/>
    <s v="Tarjeta de crédito"/>
    <s v="Carne de cangrejo"/>
    <x v="8"/>
    <n v="257.59999999999997"/>
    <n v="64"/>
    <x v="107"/>
    <n v="1615.6671999999999"/>
  </r>
  <r>
    <n v="1125"/>
    <x v="47"/>
    <n v="29"/>
    <s v="Empresa CC"/>
    <s v="Puerto Vallarta"/>
    <x v="3"/>
    <x v="3"/>
    <x v="0"/>
    <d v="2018-05-31T00:00:00"/>
    <s v="Empresa de embarque B"/>
    <s v="Cheque"/>
    <s v="Cerveza"/>
    <x v="0"/>
    <n v="196"/>
    <n v="21"/>
    <x v="108"/>
    <n v="432.18000000000006"/>
  </r>
  <r>
    <n v="1126"/>
    <x v="49"/>
    <n v="6"/>
    <s v="Empresa F"/>
    <s v="Tijuana"/>
    <x v="5"/>
    <x v="4"/>
    <x v="2"/>
    <d v="2018-05-08T00:00:00"/>
    <s v="Empresa de embarque C"/>
    <s v="Cheque"/>
    <s v="Chocolate"/>
    <x v="3"/>
    <n v="178.5"/>
    <n v="19"/>
    <x v="109"/>
    <n v="342.54149999999998"/>
  </r>
  <r>
    <n v="1128"/>
    <x v="59"/>
    <n v="4"/>
    <s v="Empresa D"/>
    <s v="Querétaro"/>
    <x v="1"/>
    <x v="1"/>
    <x v="1"/>
    <d v="2018-05-06T00:00:00"/>
    <s v="Empresa de embarque A"/>
    <s v="Tarjeta de crédito"/>
    <s v="Mermelada de zarzamora"/>
    <x v="6"/>
    <n v="1134"/>
    <n v="23"/>
    <x v="110"/>
    <n v="2738.61"/>
  </r>
  <r>
    <n v="1129"/>
    <x v="59"/>
    <n v="4"/>
    <s v="Empresa D"/>
    <s v="Querétaro"/>
    <x v="1"/>
    <x v="1"/>
    <x v="1"/>
    <d v="2018-05-06T00:00:00"/>
    <s v="Empresa de embarque A"/>
    <s v="Tarjeta de crédito"/>
    <s v="Arroz de grano largo"/>
    <x v="14"/>
    <n v="98"/>
    <n v="72"/>
    <x v="111"/>
    <n v="726.76800000000003"/>
  </r>
  <r>
    <n v="1131"/>
    <x v="51"/>
    <n v="8"/>
    <s v="Empresa H"/>
    <s v="Monterrey"/>
    <x v="2"/>
    <x v="2"/>
    <x v="2"/>
    <d v="2018-05-10T00:00:00"/>
    <s v="Empresa de embarque C"/>
    <s v="Tarjeta de crédito"/>
    <s v="Mozzarella"/>
    <x v="10"/>
    <n v="487.19999999999993"/>
    <n v="22"/>
    <x v="112"/>
    <n v="1050.4031999999997"/>
  </r>
  <r>
    <n v="1134"/>
    <x v="48"/>
    <n v="3"/>
    <s v="Empresa C"/>
    <s v="Acapulco"/>
    <x v="4"/>
    <x v="0"/>
    <x v="0"/>
    <d v="2018-05-05T00:00:00"/>
    <s v="Empresa de embarque B"/>
    <s v="Efectivo"/>
    <s v="Jarabe"/>
    <x v="7"/>
    <n v="140"/>
    <n v="82"/>
    <x v="113"/>
    <n v="1193.92"/>
  </r>
  <r>
    <n v="1135"/>
    <x v="48"/>
    <n v="3"/>
    <s v="Empresa C"/>
    <s v="Acapulco"/>
    <x v="4"/>
    <x v="0"/>
    <x v="0"/>
    <d v="2018-05-05T00:00:00"/>
    <s v="Empresa de embarque B"/>
    <s v="Efectivo"/>
    <s v="Salsa curry"/>
    <x v="5"/>
    <n v="560"/>
    <n v="98"/>
    <x v="114"/>
    <n v="5762.4000000000005"/>
  </r>
  <r>
    <n v="1138"/>
    <x v="60"/>
    <n v="7"/>
    <s v="Empresa G"/>
    <s v="Chihuahua"/>
    <x v="8"/>
    <x v="2"/>
    <x v="2"/>
    <m/>
    <m/>
    <m/>
    <s v="Café"/>
    <x v="0"/>
    <n v="644"/>
    <n v="71"/>
    <x v="115"/>
    <n v="4343.78"/>
  </r>
  <r>
    <n v="1139"/>
    <x v="61"/>
    <n v="10"/>
    <s v="Empresa J"/>
    <s v="León"/>
    <x v="7"/>
    <x v="6"/>
    <x v="1"/>
    <d v="2018-06-12T00:00:00"/>
    <s v="Empresa de embarque A"/>
    <m/>
    <s v="Jalea de fresa"/>
    <x v="6"/>
    <n v="350"/>
    <n v="40"/>
    <x v="116"/>
    <n v="1470"/>
  </r>
  <r>
    <n v="1140"/>
    <x v="61"/>
    <n v="10"/>
    <s v="Empresa J"/>
    <s v="León"/>
    <x v="7"/>
    <x v="6"/>
    <x v="1"/>
    <d v="2018-06-12T00:00:00"/>
    <s v="Empresa de embarque A"/>
    <m/>
    <s v="Condimento cajún"/>
    <x v="7"/>
    <n v="308"/>
    <n v="80"/>
    <x v="117"/>
    <n v="2414.7199999999998"/>
  </r>
  <r>
    <n v="1141"/>
    <x v="61"/>
    <n v="10"/>
    <s v="Empresa J"/>
    <s v="León"/>
    <x v="7"/>
    <x v="6"/>
    <x v="1"/>
    <d v="2018-06-12T00:00:00"/>
    <s v="Empresa de embarque A"/>
    <m/>
    <s v="Galletas de chocolate"/>
    <x v="2"/>
    <n v="128.79999999999998"/>
    <n v="38"/>
    <x v="7"/>
    <n v="464.96799999999996"/>
  </r>
  <r>
    <n v="1142"/>
    <x v="62"/>
    <n v="11"/>
    <s v="Empresa K"/>
    <s v="Ciudad de México"/>
    <x v="9"/>
    <x v="5"/>
    <x v="3"/>
    <m/>
    <s v="Empresa de embarque C"/>
    <m/>
    <s v="Ciruelas secas"/>
    <x v="1"/>
    <n v="49"/>
    <n v="28"/>
    <x v="118"/>
    <n v="144.06"/>
  </r>
  <r>
    <n v="1143"/>
    <x v="62"/>
    <n v="11"/>
    <s v="Empresa K"/>
    <s v="Ciudad de México"/>
    <x v="9"/>
    <x v="5"/>
    <x v="3"/>
    <m/>
    <s v="Empresa de embarque C"/>
    <m/>
    <s v="Té verde"/>
    <x v="0"/>
    <n v="41.86"/>
    <n v="60"/>
    <x v="119"/>
    <n v="246.13680000000005"/>
  </r>
  <r>
    <n v="1144"/>
    <x v="63"/>
    <n v="1"/>
    <s v="Empresa A"/>
    <s v="Torreón"/>
    <x v="10"/>
    <x v="2"/>
    <x v="2"/>
    <m/>
    <m/>
    <m/>
    <s v="Té chai"/>
    <x v="0"/>
    <n v="252"/>
    <n v="33"/>
    <x v="120"/>
    <n v="814.96800000000007"/>
  </r>
  <r>
    <n v="1145"/>
    <x v="63"/>
    <n v="1"/>
    <s v="Empresa A"/>
    <s v="Torreón"/>
    <x v="10"/>
    <x v="2"/>
    <x v="2"/>
    <m/>
    <m/>
    <m/>
    <s v="Café"/>
    <x v="0"/>
    <n v="644"/>
    <n v="22"/>
    <x v="121"/>
    <n v="1416.8"/>
  </r>
  <r>
    <n v="1146"/>
    <x v="63"/>
    <n v="1"/>
    <s v="Empresa A"/>
    <s v="Torreón"/>
    <x v="10"/>
    <x v="2"/>
    <x v="2"/>
    <m/>
    <m/>
    <m/>
    <s v="Té verde"/>
    <x v="0"/>
    <n v="41.86"/>
    <n v="51"/>
    <x v="122"/>
    <n v="209.21628000000004"/>
  </r>
  <r>
    <n v="1147"/>
    <x v="64"/>
    <n v="28"/>
    <s v="Empresa BB"/>
    <s v="Toluca"/>
    <x v="6"/>
    <x v="5"/>
    <x v="3"/>
    <d v="2018-06-30T00:00:00"/>
    <s v="Empresa de embarque C"/>
    <s v="Tarjeta de crédito"/>
    <s v="Almejas"/>
    <x v="4"/>
    <n v="135.1"/>
    <n v="60"/>
    <x v="123"/>
    <n v="802.49400000000003"/>
  </r>
  <r>
    <n v="1148"/>
    <x v="64"/>
    <n v="28"/>
    <s v="Empresa BB"/>
    <s v="Toluca"/>
    <x v="6"/>
    <x v="5"/>
    <x v="3"/>
    <d v="2018-06-30T00:00:00"/>
    <s v="Empresa de embarque C"/>
    <s v="Tarjeta de crédito"/>
    <s v="Carne de cangrejo"/>
    <x v="8"/>
    <n v="257.59999999999997"/>
    <n v="98"/>
    <x v="124"/>
    <n v="2574.9695999999999"/>
  </r>
  <r>
    <n v="1149"/>
    <x v="65"/>
    <n v="9"/>
    <s v="Empresa I"/>
    <s v="Guadalajara"/>
    <x v="3"/>
    <x v="7"/>
    <x v="0"/>
    <d v="2018-06-11T00:00:00"/>
    <s v="Empresa de embarque A"/>
    <s v="Cheque"/>
    <s v="Ravioli"/>
    <x v="9"/>
    <n v="273"/>
    <n v="27"/>
    <x v="125"/>
    <n v="714.98700000000008"/>
  </r>
  <r>
    <n v="1150"/>
    <x v="65"/>
    <n v="9"/>
    <s v="Empresa I"/>
    <s v="Guadalajara"/>
    <x v="3"/>
    <x v="7"/>
    <x v="0"/>
    <d v="2018-06-11T00:00:00"/>
    <s v="Empresa de embarque A"/>
    <s v="Cheque"/>
    <s v="Mozzarella"/>
    <x v="10"/>
    <n v="487.19999999999993"/>
    <n v="88"/>
    <x v="126"/>
    <n v="4244.4863999999989"/>
  </r>
  <r>
    <n v="1151"/>
    <x v="66"/>
    <n v="6"/>
    <s v="Empresa F"/>
    <s v="Tijuana"/>
    <x v="5"/>
    <x v="4"/>
    <x v="2"/>
    <d v="2018-06-08T00:00:00"/>
    <s v="Empresa de embarque B"/>
    <s v="Tarjeta de crédito"/>
    <s v="Cerveza"/>
    <x v="0"/>
    <n v="196"/>
    <n v="65"/>
    <x v="127"/>
    <n v="1337.7"/>
  </r>
  <r>
    <n v="1152"/>
    <x v="67"/>
    <n v="8"/>
    <s v="Empresa H"/>
    <s v="Monterrey"/>
    <x v="2"/>
    <x v="2"/>
    <x v="2"/>
    <d v="2018-06-10T00:00:00"/>
    <s v="Empresa de embarque B"/>
    <s v="Cheque"/>
    <s v="Salsa curry"/>
    <x v="5"/>
    <n v="560"/>
    <n v="38"/>
    <x v="128"/>
    <n v="2085.44"/>
  </r>
  <r>
    <n v="1153"/>
    <x v="67"/>
    <n v="8"/>
    <s v="Empresa H"/>
    <s v="Monterrey"/>
    <x v="2"/>
    <x v="2"/>
    <x v="2"/>
    <d v="2018-06-10T00:00:00"/>
    <s v="Empresa de embarque B"/>
    <s v="Cheque"/>
    <s v="Galletas de chocolate"/>
    <x v="2"/>
    <n v="128.79999999999998"/>
    <n v="80"/>
    <x v="129"/>
    <n v="989.18400000000008"/>
  </r>
  <r>
    <n v="1154"/>
    <x v="68"/>
    <n v="25"/>
    <s v="Empresa Y"/>
    <s v="León"/>
    <x v="7"/>
    <x v="6"/>
    <x v="1"/>
    <d v="2018-06-27T00:00:00"/>
    <s v="Empresa de embarque A"/>
    <s v="Efectivo"/>
    <s v="Bolillos"/>
    <x v="2"/>
    <n v="140"/>
    <n v="49"/>
    <x v="130"/>
    <n v="658.56"/>
  </r>
  <r>
    <n v="1155"/>
    <x v="69"/>
    <n v="26"/>
    <s v="Empresa Z"/>
    <s v="Ciudad de México"/>
    <x v="9"/>
    <x v="5"/>
    <x v="3"/>
    <d v="2018-06-28T00:00:00"/>
    <s v="Empresa de embarque C"/>
    <s v="Tarjeta de crédito"/>
    <s v="Aceite de oliva"/>
    <x v="13"/>
    <n v="298.90000000000003"/>
    <n v="90"/>
    <x v="131"/>
    <n v="2609.3970000000004"/>
  </r>
  <r>
    <n v="1156"/>
    <x v="69"/>
    <n v="26"/>
    <s v="Empresa Z"/>
    <s v="Ciudad de México"/>
    <x v="9"/>
    <x v="5"/>
    <x v="3"/>
    <d v="2018-06-28T00:00:00"/>
    <s v="Empresa de embarque C"/>
    <s v="Tarjeta de crédito"/>
    <s v="Almejas"/>
    <x v="4"/>
    <n v="135.1"/>
    <n v="60"/>
    <x v="123"/>
    <n v="834.91800000000012"/>
  </r>
  <r>
    <n v="1157"/>
    <x v="69"/>
    <n v="26"/>
    <s v="Empresa Z"/>
    <s v="Ciudad de México"/>
    <x v="9"/>
    <x v="5"/>
    <x v="3"/>
    <d v="2018-06-28T00:00:00"/>
    <s v="Empresa de embarque C"/>
    <s v="Tarjeta de crédito"/>
    <s v="Carne de cangrejo"/>
    <x v="8"/>
    <n v="257.59999999999997"/>
    <n v="39"/>
    <x v="132"/>
    <n v="1004.6399999999999"/>
  </r>
  <r>
    <n v="1158"/>
    <x v="70"/>
    <n v="29"/>
    <s v="Empresa CC"/>
    <s v="Puerto Vallarta"/>
    <x v="3"/>
    <x v="3"/>
    <x v="0"/>
    <d v="2018-07-01T00:00:00"/>
    <s v="Empresa de embarque B"/>
    <s v="Cheque"/>
    <s v="Cerveza"/>
    <x v="0"/>
    <n v="196"/>
    <n v="79"/>
    <x v="133"/>
    <n v="1594.8520000000001"/>
  </r>
  <r>
    <n v="1159"/>
    <x v="66"/>
    <n v="6"/>
    <s v="Empresa F"/>
    <s v="Tijuana"/>
    <x v="5"/>
    <x v="4"/>
    <x v="2"/>
    <d v="2018-06-08T00:00:00"/>
    <s v="Empresa de embarque C"/>
    <s v="Cheque"/>
    <s v="Chocolate"/>
    <x v="3"/>
    <n v="178.5"/>
    <n v="44"/>
    <x v="134"/>
    <n v="801.10800000000006"/>
  </r>
  <r>
    <n v="1161"/>
    <x v="71"/>
    <n v="4"/>
    <s v="Empresa D"/>
    <s v="Querétaro"/>
    <x v="1"/>
    <x v="1"/>
    <x v="1"/>
    <d v="2018-06-06T00:00:00"/>
    <s v="Empresa de embarque A"/>
    <s v="Tarjeta de crédito"/>
    <s v="Mermelada de zarzamora"/>
    <x v="6"/>
    <n v="1134"/>
    <n v="98"/>
    <x v="135"/>
    <n v="10779.804"/>
  </r>
  <r>
    <n v="1162"/>
    <x v="71"/>
    <n v="4"/>
    <s v="Empresa D"/>
    <s v="Querétaro"/>
    <x v="1"/>
    <x v="1"/>
    <x v="1"/>
    <d v="2018-06-06T00:00:00"/>
    <s v="Empresa de embarque A"/>
    <s v="Tarjeta de crédito"/>
    <s v="Arroz de grano largo"/>
    <x v="14"/>
    <n v="98"/>
    <n v="61"/>
    <x v="136"/>
    <n v="591.822"/>
  </r>
  <r>
    <n v="1164"/>
    <x v="67"/>
    <n v="8"/>
    <s v="Empresa H"/>
    <s v="Monterrey"/>
    <x v="2"/>
    <x v="2"/>
    <x v="2"/>
    <d v="2018-06-10T00:00:00"/>
    <s v="Empresa de embarque C"/>
    <s v="Tarjeta de crédito"/>
    <s v="Mozzarella"/>
    <x v="10"/>
    <n v="487.19999999999993"/>
    <n v="30"/>
    <x v="137"/>
    <n v="1534.68"/>
  </r>
  <r>
    <n v="1167"/>
    <x v="72"/>
    <n v="3"/>
    <s v="Empresa C"/>
    <s v="Acapulco"/>
    <x v="4"/>
    <x v="0"/>
    <x v="0"/>
    <d v="2018-06-05T00:00:00"/>
    <s v="Empresa de embarque B"/>
    <s v="Efectivo"/>
    <s v="Jarabe"/>
    <x v="7"/>
    <n v="140"/>
    <n v="24"/>
    <x v="138"/>
    <n v="352.80000000000007"/>
  </r>
  <r>
    <n v="1168"/>
    <x v="72"/>
    <n v="3"/>
    <s v="Empresa C"/>
    <s v="Acapulco"/>
    <x v="4"/>
    <x v="0"/>
    <x v="0"/>
    <d v="2018-06-05T00:00:00"/>
    <s v="Empresa de embarque B"/>
    <s v="Efectivo"/>
    <s v="Salsa curry"/>
    <x v="5"/>
    <n v="560"/>
    <n v="28"/>
    <x v="139"/>
    <n v="1536.6399999999999"/>
  </r>
  <r>
    <n v="1172"/>
    <x v="61"/>
    <n v="10"/>
    <s v="Empresa J"/>
    <s v="León"/>
    <x v="7"/>
    <x v="6"/>
    <x v="1"/>
    <d v="2018-06-12T00:00:00"/>
    <s v="Empresa de embarque B"/>
    <s v="Tarjeta de crédito"/>
    <s v="Almendras"/>
    <x v="1"/>
    <n v="140"/>
    <n v="74"/>
    <x v="140"/>
    <n v="1004.9200000000001"/>
  </r>
  <r>
    <n v="1174"/>
    <x v="61"/>
    <n v="10"/>
    <s v="Empresa J"/>
    <s v="León"/>
    <x v="7"/>
    <x v="6"/>
    <x v="1"/>
    <m/>
    <s v="Empresa de embarque A"/>
    <m/>
    <s v="Ciruelas secas"/>
    <x v="1"/>
    <n v="49"/>
    <n v="90"/>
    <x v="141"/>
    <n v="423.35999999999996"/>
  </r>
  <r>
    <n v="1175"/>
    <x v="62"/>
    <n v="11"/>
    <s v="Empresa K"/>
    <s v="Ciudad de México"/>
    <x v="9"/>
    <x v="5"/>
    <x v="3"/>
    <m/>
    <s v="Empresa de embarque C"/>
    <m/>
    <s v="Salsa curry"/>
    <x v="5"/>
    <n v="560"/>
    <n v="27"/>
    <x v="142"/>
    <n v="1557.3600000000001"/>
  </r>
  <r>
    <n v="1176"/>
    <x v="63"/>
    <n v="1"/>
    <s v="Empresa A"/>
    <s v="Torreón"/>
    <x v="10"/>
    <x v="2"/>
    <x v="2"/>
    <m/>
    <s v="Empresa de embarque C"/>
    <m/>
    <s v="Carne de cangrejo"/>
    <x v="8"/>
    <n v="257.59999999999997"/>
    <n v="71"/>
    <x v="143"/>
    <n v="1920.4079999999999"/>
  </r>
  <r>
    <n v="1177"/>
    <x v="64"/>
    <n v="28"/>
    <s v="Empresa BB"/>
    <s v="Toluca"/>
    <x v="6"/>
    <x v="5"/>
    <x v="3"/>
    <d v="2018-06-30T00:00:00"/>
    <s v="Empresa de embarque C"/>
    <s v="Tarjeta de crédito"/>
    <s v="Café"/>
    <x v="0"/>
    <n v="644"/>
    <n v="74"/>
    <x v="144"/>
    <n v="4765.6000000000004"/>
  </r>
  <r>
    <n v="1178"/>
    <x v="65"/>
    <n v="9"/>
    <s v="Empresa I"/>
    <s v="Guadalajara"/>
    <x v="3"/>
    <x v="7"/>
    <x v="0"/>
    <d v="2018-06-11T00:00:00"/>
    <s v="Empresa de embarque A"/>
    <s v="Cheque"/>
    <s v="Almejas"/>
    <x v="4"/>
    <n v="135.1"/>
    <n v="76"/>
    <x v="145"/>
    <n v="1016.4924"/>
  </r>
  <r>
    <n v="1179"/>
    <x v="66"/>
    <n v="6"/>
    <s v="Empresa F"/>
    <s v="Tijuana"/>
    <x v="5"/>
    <x v="4"/>
    <x v="2"/>
    <d v="2018-06-08T00:00:00"/>
    <s v="Empresa de embarque B"/>
    <s v="Tarjeta de crédito"/>
    <s v="Chocolate"/>
    <x v="3"/>
    <n v="178.5"/>
    <n v="96"/>
    <x v="146"/>
    <n v="1730.7360000000001"/>
  </r>
  <r>
    <n v="1180"/>
    <x v="67"/>
    <n v="8"/>
    <s v="Empresa H"/>
    <s v="Monterrey"/>
    <x v="2"/>
    <x v="2"/>
    <x v="2"/>
    <d v="2018-06-10T00:00:00"/>
    <s v="Empresa de embarque B"/>
    <s v="Cheque"/>
    <s v="Chocolate"/>
    <x v="3"/>
    <n v="178.5"/>
    <n v="92"/>
    <x v="147"/>
    <n v="1625.7780000000002"/>
  </r>
  <r>
    <n v="1181"/>
    <x v="68"/>
    <n v="25"/>
    <s v="Empresa Y"/>
    <s v="León"/>
    <x v="7"/>
    <x v="6"/>
    <x v="1"/>
    <d v="2018-06-27T00:00:00"/>
    <s v="Empresa de embarque A"/>
    <s v="Efectivo"/>
    <s v="Condimento cajún"/>
    <x v="7"/>
    <n v="308"/>
    <n v="93"/>
    <x v="148"/>
    <n v="2807.1120000000001"/>
  </r>
  <r>
    <n v="1182"/>
    <x v="69"/>
    <n v="26"/>
    <s v="Empresa Z"/>
    <s v="Ciudad de México"/>
    <x v="9"/>
    <x v="5"/>
    <x v="3"/>
    <d v="2018-06-28T00:00:00"/>
    <s v="Empresa de embarque C"/>
    <s v="Tarjeta de crédito"/>
    <s v="Jalea de fresa"/>
    <x v="6"/>
    <n v="350"/>
    <n v="18"/>
    <x v="149"/>
    <n v="598.5"/>
  </r>
  <r>
    <n v="1183"/>
    <x v="70"/>
    <n v="29"/>
    <s v="Empresa CC"/>
    <s v="Puerto Vallarta"/>
    <x v="3"/>
    <x v="3"/>
    <x v="0"/>
    <d v="2018-07-01T00:00:00"/>
    <s v="Empresa de embarque B"/>
    <s v="Cheque"/>
    <s v="Cóctel de frutas"/>
    <x v="12"/>
    <n v="546"/>
    <n v="98"/>
    <x v="150"/>
    <n v="5564.8320000000003"/>
  </r>
  <r>
    <n v="1184"/>
    <x v="66"/>
    <n v="6"/>
    <s v="Empresa F"/>
    <s v="Tijuana"/>
    <x v="5"/>
    <x v="4"/>
    <x v="2"/>
    <d v="2018-06-08T00:00:00"/>
    <s v="Empresa de embarque C"/>
    <s v="Cheque"/>
    <s v="Peras secas"/>
    <x v="1"/>
    <n v="420"/>
    <n v="46"/>
    <x v="151"/>
    <n v="1893.3600000000001"/>
  </r>
  <r>
    <n v="1185"/>
    <x v="66"/>
    <n v="6"/>
    <s v="Empresa F"/>
    <s v="Tijuana"/>
    <x v="5"/>
    <x v="4"/>
    <x v="2"/>
    <d v="2018-06-08T00:00:00"/>
    <s v="Empresa de embarque C"/>
    <s v="Cheque"/>
    <s v="Manzanas secas"/>
    <x v="1"/>
    <n v="742"/>
    <n v="14"/>
    <x v="48"/>
    <n v="1038.8"/>
  </r>
  <r>
    <n v="1186"/>
    <x v="71"/>
    <n v="4"/>
    <s v="Empresa D"/>
    <s v="Querétaro"/>
    <x v="1"/>
    <x v="1"/>
    <x v="1"/>
    <m/>
    <m/>
    <m/>
    <s v="Pasta penne"/>
    <x v="9"/>
    <n v="532"/>
    <n v="85"/>
    <x v="152"/>
    <n v="4476.78"/>
  </r>
  <r>
    <n v="1187"/>
    <x v="72"/>
    <n v="3"/>
    <s v="Empresa C"/>
    <s v="Acapulco"/>
    <x v="4"/>
    <x v="0"/>
    <x v="0"/>
    <m/>
    <m/>
    <m/>
    <s v="Té verde"/>
    <x v="0"/>
    <n v="41.86"/>
    <n v="88"/>
    <x v="76"/>
    <n v="357.31695999999999"/>
  </r>
  <r>
    <n v="1188"/>
    <x v="73"/>
    <n v="1"/>
    <s v="Empresa A"/>
    <s v="Torreón"/>
    <x v="10"/>
    <x v="2"/>
    <x v="2"/>
    <m/>
    <m/>
    <m/>
    <s v="Té verde"/>
    <x v="0"/>
    <n v="41.86"/>
    <n v="81"/>
    <x v="153"/>
    <n v="335.67534000000006"/>
  </r>
  <r>
    <n v="1189"/>
    <x v="74"/>
    <n v="28"/>
    <s v="Empresa BB"/>
    <s v="Toluca"/>
    <x v="6"/>
    <x v="5"/>
    <x v="3"/>
    <d v="2018-07-30T00:00:00"/>
    <s v="Empresa de embarque C"/>
    <s v="Tarjeta de crédito"/>
    <s v="Almejas"/>
    <x v="4"/>
    <n v="135.1"/>
    <n v="33"/>
    <x v="154"/>
    <n v="423.5385"/>
  </r>
  <r>
    <n v="1190"/>
    <x v="74"/>
    <n v="28"/>
    <s v="Empresa BB"/>
    <s v="Toluca"/>
    <x v="6"/>
    <x v="5"/>
    <x v="3"/>
    <d v="2018-07-30T00:00:00"/>
    <s v="Empresa de embarque C"/>
    <s v="Tarjeta de crédito"/>
    <s v="Carne de cangrejo"/>
    <x v="8"/>
    <n v="257.59999999999997"/>
    <n v="47"/>
    <x v="155"/>
    <n v="1271.2560000000001"/>
  </r>
  <r>
    <n v="1191"/>
    <x v="75"/>
    <n v="9"/>
    <s v="Empresa I"/>
    <s v="Guadalajara"/>
    <x v="3"/>
    <x v="7"/>
    <x v="0"/>
    <d v="2018-07-11T00:00:00"/>
    <s v="Empresa de embarque A"/>
    <s v="Cheque"/>
    <s v="Ravioli"/>
    <x v="9"/>
    <n v="273"/>
    <n v="61"/>
    <x v="156"/>
    <n v="1731.9120000000003"/>
  </r>
  <r>
    <n v="1192"/>
    <x v="75"/>
    <n v="9"/>
    <s v="Empresa I"/>
    <s v="Guadalajara"/>
    <x v="3"/>
    <x v="7"/>
    <x v="0"/>
    <d v="2018-07-11T00:00:00"/>
    <s v="Empresa de embarque A"/>
    <s v="Cheque"/>
    <s v="Mozzarella"/>
    <x v="10"/>
    <n v="487.19999999999993"/>
    <n v="27"/>
    <x v="157"/>
    <n v="1341.7487999999998"/>
  </r>
  <r>
    <n v="1193"/>
    <x v="76"/>
    <n v="6"/>
    <s v="Empresa F"/>
    <s v="Tijuana"/>
    <x v="5"/>
    <x v="4"/>
    <x v="2"/>
    <d v="2018-07-08T00:00:00"/>
    <s v="Empresa de embarque B"/>
    <s v="Tarjeta de crédito"/>
    <s v="Cerveza"/>
    <x v="0"/>
    <n v="196"/>
    <n v="84"/>
    <x v="102"/>
    <n v="1662.864"/>
  </r>
  <r>
    <n v="1194"/>
    <x v="77"/>
    <n v="8"/>
    <s v="Empresa H"/>
    <s v="Monterrey"/>
    <x v="2"/>
    <x v="2"/>
    <x v="2"/>
    <d v="2018-07-10T00:00:00"/>
    <s v="Empresa de embarque B"/>
    <s v="Cheque"/>
    <s v="Salsa curry"/>
    <x v="5"/>
    <n v="560"/>
    <n v="91"/>
    <x v="158"/>
    <n v="5045.04"/>
  </r>
  <r>
    <n v="1195"/>
    <x v="77"/>
    <n v="8"/>
    <s v="Empresa H"/>
    <s v="Monterrey"/>
    <x v="2"/>
    <x v="2"/>
    <x v="2"/>
    <d v="2018-07-10T00:00:00"/>
    <s v="Empresa de embarque B"/>
    <s v="Cheque"/>
    <s v="Galletas de chocolate"/>
    <x v="2"/>
    <n v="128.79999999999998"/>
    <n v="36"/>
    <x v="159"/>
    <n v="482.22720000000004"/>
  </r>
  <r>
    <n v="1196"/>
    <x v="78"/>
    <n v="25"/>
    <s v="Empresa Y"/>
    <s v="León"/>
    <x v="7"/>
    <x v="6"/>
    <x v="1"/>
    <d v="2018-07-27T00:00:00"/>
    <s v="Empresa de embarque A"/>
    <s v="Efectivo"/>
    <s v="Bolillos"/>
    <x v="2"/>
    <n v="140"/>
    <n v="34"/>
    <x v="160"/>
    <n v="480.76000000000005"/>
  </r>
  <r>
    <n v="1197"/>
    <x v="79"/>
    <n v="26"/>
    <s v="Empresa Z"/>
    <s v="Ciudad de México"/>
    <x v="9"/>
    <x v="5"/>
    <x v="3"/>
    <d v="2018-07-28T00:00:00"/>
    <s v="Empresa de embarque C"/>
    <s v="Tarjeta de crédito"/>
    <s v="Aceite de oliva"/>
    <x v="13"/>
    <n v="298.90000000000003"/>
    <n v="81"/>
    <x v="161"/>
    <n v="2493.7227000000003"/>
  </r>
  <r>
    <n v="1198"/>
    <x v="79"/>
    <n v="26"/>
    <s v="Empresa Z"/>
    <s v="Ciudad de México"/>
    <x v="9"/>
    <x v="5"/>
    <x v="3"/>
    <d v="2018-07-28T00:00:00"/>
    <s v="Empresa de embarque C"/>
    <s v="Tarjeta de crédito"/>
    <s v="Almejas"/>
    <x v="4"/>
    <n v="135.1"/>
    <n v="25"/>
    <x v="162"/>
    <n v="327.61750000000001"/>
  </r>
  <r>
    <n v="1199"/>
    <x v="79"/>
    <n v="26"/>
    <s v="Empresa Z"/>
    <s v="Ciudad de México"/>
    <x v="9"/>
    <x v="5"/>
    <x v="3"/>
    <d v="2018-07-28T00:00:00"/>
    <s v="Empresa de embarque C"/>
    <s v="Tarjeta de crédito"/>
    <s v="Carne de cangrejo"/>
    <x v="8"/>
    <n v="257.59999999999997"/>
    <n v="12"/>
    <x v="163"/>
    <n v="309.12"/>
  </r>
  <r>
    <n v="1200"/>
    <x v="80"/>
    <n v="29"/>
    <s v="Empresa CC"/>
    <s v="Puerto Vallarta"/>
    <x v="3"/>
    <x v="3"/>
    <x v="0"/>
    <d v="2018-07-31T00:00:00"/>
    <s v="Empresa de embarque B"/>
    <s v="Cheque"/>
    <s v="Cerveza"/>
    <x v="0"/>
    <n v="196"/>
    <n v="23"/>
    <x v="164"/>
    <n v="432.76800000000003"/>
  </r>
  <r>
    <n v="1201"/>
    <x v="76"/>
    <n v="6"/>
    <s v="Empresa F"/>
    <s v="Tijuana"/>
    <x v="5"/>
    <x v="4"/>
    <x v="2"/>
    <d v="2018-07-08T00:00:00"/>
    <s v="Empresa de embarque C"/>
    <s v="Cheque"/>
    <s v="Chocolate"/>
    <x v="3"/>
    <n v="178.5"/>
    <n v="76"/>
    <x v="165"/>
    <n v="1370.1659999999999"/>
  </r>
  <r>
    <n v="1203"/>
    <x v="81"/>
    <n v="4"/>
    <s v="Empresa D"/>
    <s v="Querétaro"/>
    <x v="1"/>
    <x v="1"/>
    <x v="1"/>
    <d v="2018-07-06T00:00:00"/>
    <s v="Empresa de embarque A"/>
    <s v="Tarjeta de crédito"/>
    <s v="Mermelada de zarzamora"/>
    <x v="6"/>
    <n v="1134"/>
    <n v="55"/>
    <x v="166"/>
    <n v="6237"/>
  </r>
  <r>
    <n v="1204"/>
    <x v="81"/>
    <n v="4"/>
    <s v="Empresa D"/>
    <s v="Querétaro"/>
    <x v="1"/>
    <x v="1"/>
    <x v="1"/>
    <d v="2018-07-06T00:00:00"/>
    <s v="Empresa de embarque A"/>
    <s v="Tarjeta de crédito"/>
    <s v="Arroz de grano largo"/>
    <x v="14"/>
    <n v="98"/>
    <n v="19"/>
    <x v="167"/>
    <n v="180.614"/>
  </r>
  <r>
    <n v="1206"/>
    <x v="77"/>
    <n v="8"/>
    <s v="Empresa H"/>
    <s v="Monterrey"/>
    <x v="2"/>
    <x v="2"/>
    <x v="2"/>
    <d v="2018-07-10T00:00:00"/>
    <s v="Empresa de embarque C"/>
    <s v="Tarjeta de crédito"/>
    <s v="Mozzarella"/>
    <x v="10"/>
    <n v="487.19999999999993"/>
    <n v="27"/>
    <x v="157"/>
    <n v="1249.6679999999999"/>
  </r>
  <r>
    <n v="1209"/>
    <x v="82"/>
    <n v="3"/>
    <s v="Empresa C"/>
    <s v="Acapulco"/>
    <x v="4"/>
    <x v="0"/>
    <x v="0"/>
    <d v="2018-07-05T00:00:00"/>
    <s v="Empresa de embarque B"/>
    <s v="Efectivo"/>
    <s v="Jarabe"/>
    <x v="7"/>
    <n v="140"/>
    <n v="99"/>
    <x v="82"/>
    <n v="1330.56"/>
  </r>
  <r>
    <n v="1210"/>
    <x v="82"/>
    <n v="3"/>
    <s v="Empresa C"/>
    <s v="Acapulco"/>
    <x v="4"/>
    <x v="0"/>
    <x v="0"/>
    <d v="2018-07-05T00:00:00"/>
    <s v="Empresa de embarque B"/>
    <s v="Efectivo"/>
    <s v="Salsa curry"/>
    <x v="5"/>
    <n v="560"/>
    <n v="10"/>
    <x v="168"/>
    <n v="560"/>
  </r>
  <r>
    <n v="1214"/>
    <x v="83"/>
    <n v="10"/>
    <s v="Empresa J"/>
    <s v="León"/>
    <x v="7"/>
    <x v="6"/>
    <x v="1"/>
    <d v="2018-07-12T00:00:00"/>
    <s v="Empresa de embarque B"/>
    <s v="Tarjeta de crédito"/>
    <s v="Almendras"/>
    <x v="1"/>
    <n v="140"/>
    <n v="80"/>
    <x v="169"/>
    <n v="1086.3999999999999"/>
  </r>
  <r>
    <n v="1216"/>
    <x v="83"/>
    <n v="10"/>
    <s v="Empresa J"/>
    <s v="León"/>
    <x v="7"/>
    <x v="6"/>
    <x v="1"/>
    <m/>
    <s v="Empresa de embarque A"/>
    <m/>
    <s v="Ciruelas secas"/>
    <x v="1"/>
    <n v="49"/>
    <n v="27"/>
    <x v="170"/>
    <n v="127.00800000000001"/>
  </r>
  <r>
    <n v="1217"/>
    <x v="84"/>
    <n v="11"/>
    <s v="Empresa K"/>
    <s v="Ciudad de México"/>
    <x v="9"/>
    <x v="5"/>
    <x v="3"/>
    <m/>
    <s v="Empresa de embarque C"/>
    <m/>
    <s v="Salsa curry"/>
    <x v="5"/>
    <n v="560"/>
    <n v="97"/>
    <x v="171"/>
    <n v="5323.3600000000006"/>
  </r>
  <r>
    <n v="1218"/>
    <x v="73"/>
    <n v="1"/>
    <s v="Empresa A"/>
    <s v="Torreón"/>
    <x v="10"/>
    <x v="2"/>
    <x v="2"/>
    <m/>
    <s v="Empresa de embarque C"/>
    <m/>
    <s v="Carne de cangrejo"/>
    <x v="8"/>
    <n v="257.59999999999997"/>
    <n v="42"/>
    <x v="172"/>
    <n v="1125.1967999999999"/>
  </r>
  <r>
    <n v="1219"/>
    <x v="74"/>
    <n v="28"/>
    <s v="Empresa BB"/>
    <s v="Toluca"/>
    <x v="6"/>
    <x v="5"/>
    <x v="3"/>
    <d v="2018-07-30T00:00:00"/>
    <s v="Empresa de embarque C"/>
    <s v="Tarjeta de crédito"/>
    <s v="Café"/>
    <x v="0"/>
    <n v="644"/>
    <n v="24"/>
    <x v="15"/>
    <n v="1483.7759999999998"/>
  </r>
  <r>
    <n v="1220"/>
    <x v="75"/>
    <n v="9"/>
    <s v="Empresa I"/>
    <s v="Guadalajara"/>
    <x v="3"/>
    <x v="7"/>
    <x v="0"/>
    <d v="2018-07-11T00:00:00"/>
    <s v="Empresa de embarque A"/>
    <s v="Cheque"/>
    <s v="Almejas"/>
    <x v="4"/>
    <n v="135.1"/>
    <n v="90"/>
    <x v="173"/>
    <n v="1167.2640000000001"/>
  </r>
  <r>
    <n v="1221"/>
    <x v="76"/>
    <n v="6"/>
    <s v="Empresa F"/>
    <s v="Tijuana"/>
    <x v="5"/>
    <x v="4"/>
    <x v="2"/>
    <d v="2018-07-08T00:00:00"/>
    <s v="Empresa de embarque B"/>
    <s v="Tarjeta de crédito"/>
    <s v="Chocolate"/>
    <x v="3"/>
    <n v="178.5"/>
    <n v="28"/>
    <x v="174"/>
    <n v="499.80000000000007"/>
  </r>
  <r>
    <n v="1222"/>
    <x v="85"/>
    <n v="28"/>
    <s v="Empresa BB"/>
    <s v="Toluca"/>
    <x v="6"/>
    <x v="5"/>
    <x v="3"/>
    <d v="2018-08-30T00:00:00"/>
    <s v="Empresa de embarque C"/>
    <s v="Cheque"/>
    <s v="Café"/>
    <x v="0"/>
    <n v="644"/>
    <n v="28"/>
    <x v="175"/>
    <n v="1875.3280000000004"/>
  </r>
  <r>
    <n v="1223"/>
    <x v="86"/>
    <n v="8"/>
    <s v="Empresa H"/>
    <s v="Monterrey"/>
    <x v="2"/>
    <x v="2"/>
    <x v="2"/>
    <d v="2018-08-10T00:00:00"/>
    <s v="Empresa de embarque C"/>
    <s v="Cheque"/>
    <s v="Chocolate"/>
    <x v="3"/>
    <n v="178.5"/>
    <n v="57"/>
    <x v="176"/>
    <n v="976.75199999999995"/>
  </r>
  <r>
    <n v="1224"/>
    <x v="87"/>
    <n v="10"/>
    <s v="Empresa J"/>
    <s v="León"/>
    <x v="7"/>
    <x v="6"/>
    <x v="1"/>
    <d v="2018-08-12T00:00:00"/>
    <s v="Empresa de embarque B"/>
    <s v="Tarjeta de crédito"/>
    <s v="Té verde"/>
    <x v="0"/>
    <n v="41.86"/>
    <n v="23"/>
    <x v="177"/>
    <n v="93.389660000000021"/>
  </r>
  <r>
    <n v="1225"/>
    <x v="88"/>
    <n v="7"/>
    <s v="Empresa G"/>
    <s v="Chihuahua"/>
    <x v="8"/>
    <x v="2"/>
    <x v="2"/>
    <m/>
    <m/>
    <m/>
    <s v="Café"/>
    <x v="0"/>
    <n v="644"/>
    <n v="86"/>
    <x v="178"/>
    <n v="5593.7840000000006"/>
  </r>
  <r>
    <n v="1226"/>
    <x v="87"/>
    <n v="10"/>
    <s v="Empresa J"/>
    <s v="León"/>
    <x v="7"/>
    <x v="6"/>
    <x v="1"/>
    <d v="2018-08-12T00:00:00"/>
    <s v="Empresa de embarque A"/>
    <m/>
    <s v="Jalea de fresa"/>
    <x v="6"/>
    <n v="350"/>
    <n v="47"/>
    <x v="179"/>
    <n v="1628.55"/>
  </r>
  <r>
    <n v="1227"/>
    <x v="87"/>
    <n v="10"/>
    <s v="Empresa J"/>
    <s v="León"/>
    <x v="7"/>
    <x v="6"/>
    <x v="1"/>
    <d v="2018-08-12T00:00:00"/>
    <s v="Empresa de embarque A"/>
    <m/>
    <s v="Condimento cajún"/>
    <x v="7"/>
    <n v="308"/>
    <n v="97"/>
    <x v="180"/>
    <n v="3107.1040000000003"/>
  </r>
  <r>
    <n v="1228"/>
    <x v="87"/>
    <n v="10"/>
    <s v="Empresa J"/>
    <s v="León"/>
    <x v="7"/>
    <x v="6"/>
    <x v="1"/>
    <d v="2018-08-12T00:00:00"/>
    <s v="Empresa de embarque A"/>
    <m/>
    <s v="Galletas de chocolate"/>
    <x v="2"/>
    <n v="128.79999999999998"/>
    <n v="96"/>
    <x v="181"/>
    <n v="1211.7503999999999"/>
  </r>
  <r>
    <n v="1229"/>
    <x v="89"/>
    <n v="11"/>
    <s v="Empresa K"/>
    <s v="Ciudad de México"/>
    <x v="9"/>
    <x v="5"/>
    <x v="3"/>
    <m/>
    <s v="Empresa de embarque C"/>
    <m/>
    <s v="Ciruelas secas"/>
    <x v="1"/>
    <n v="49"/>
    <n v="31"/>
    <x v="182"/>
    <n v="151.90000000000003"/>
  </r>
  <r>
    <n v="1230"/>
    <x v="89"/>
    <n v="11"/>
    <s v="Empresa K"/>
    <s v="Ciudad de México"/>
    <x v="9"/>
    <x v="5"/>
    <x v="3"/>
    <m/>
    <s v="Empresa de embarque C"/>
    <m/>
    <s v="Té verde"/>
    <x v="0"/>
    <n v="41.86"/>
    <n v="52"/>
    <x v="183"/>
    <n v="224.20216000000005"/>
  </r>
  <r>
    <n v="1231"/>
    <x v="90"/>
    <n v="1"/>
    <s v="Empresa A"/>
    <s v="Torreón"/>
    <x v="10"/>
    <x v="2"/>
    <x v="2"/>
    <m/>
    <m/>
    <m/>
    <s v="Té chai"/>
    <x v="0"/>
    <n v="252"/>
    <n v="91"/>
    <x v="184"/>
    <n v="2224.404"/>
  </r>
  <r>
    <n v="1232"/>
    <x v="90"/>
    <n v="1"/>
    <s v="Empresa A"/>
    <s v="Torreón"/>
    <x v="10"/>
    <x v="2"/>
    <x v="2"/>
    <m/>
    <m/>
    <m/>
    <s v="Café"/>
    <x v="0"/>
    <n v="644"/>
    <n v="14"/>
    <x v="185"/>
    <n v="892.58400000000006"/>
  </r>
  <r>
    <n v="1233"/>
    <x v="90"/>
    <n v="1"/>
    <s v="Empresa A"/>
    <s v="Torreón"/>
    <x v="10"/>
    <x v="2"/>
    <x v="2"/>
    <m/>
    <m/>
    <m/>
    <s v="Té verde"/>
    <x v="0"/>
    <n v="41.86"/>
    <n v="44"/>
    <x v="186"/>
    <n v="186.02584000000002"/>
  </r>
  <r>
    <n v="1234"/>
    <x v="85"/>
    <n v="28"/>
    <s v="Empresa BB"/>
    <s v="Toluca"/>
    <x v="6"/>
    <x v="5"/>
    <x v="3"/>
    <d v="2018-08-30T00:00:00"/>
    <s v="Empresa de embarque C"/>
    <s v="Tarjeta de crédito"/>
    <s v="Almejas"/>
    <x v="4"/>
    <n v="135.1"/>
    <n v="97"/>
    <x v="53"/>
    <n v="1336.6794000000002"/>
  </r>
  <r>
    <n v="1235"/>
    <x v="85"/>
    <n v="28"/>
    <s v="Empresa BB"/>
    <s v="Toluca"/>
    <x v="6"/>
    <x v="5"/>
    <x v="3"/>
    <d v="2018-08-30T00:00:00"/>
    <s v="Empresa de embarque C"/>
    <s v="Tarjeta de crédito"/>
    <s v="Carne de cangrejo"/>
    <x v="8"/>
    <n v="257.59999999999997"/>
    <n v="80"/>
    <x v="187"/>
    <n v="2102.0160000000005"/>
  </r>
  <r>
    <n v="1236"/>
    <x v="91"/>
    <n v="9"/>
    <s v="Empresa I"/>
    <s v="Guadalajara"/>
    <x v="3"/>
    <x v="7"/>
    <x v="0"/>
    <d v="2018-08-11T00:00:00"/>
    <s v="Empresa de embarque A"/>
    <s v="Cheque"/>
    <s v="Ravioli"/>
    <x v="9"/>
    <n v="273"/>
    <n v="66"/>
    <x v="188"/>
    <n v="1855.854"/>
  </r>
  <r>
    <n v="1237"/>
    <x v="91"/>
    <n v="9"/>
    <s v="Empresa I"/>
    <s v="Guadalajara"/>
    <x v="3"/>
    <x v="7"/>
    <x v="0"/>
    <d v="2018-08-11T00:00:00"/>
    <s v="Empresa de embarque A"/>
    <s v="Cheque"/>
    <s v="Mozzarella"/>
    <x v="10"/>
    <n v="487.19999999999993"/>
    <n v="32"/>
    <x v="189"/>
    <n v="1559.04"/>
  </r>
  <r>
    <n v="1238"/>
    <x v="92"/>
    <n v="6"/>
    <s v="Empresa F"/>
    <s v="Tijuana"/>
    <x v="5"/>
    <x v="4"/>
    <x v="2"/>
    <d v="2018-08-08T00:00:00"/>
    <s v="Empresa de embarque B"/>
    <s v="Tarjeta de crédito"/>
    <s v="Cerveza"/>
    <x v="0"/>
    <n v="196"/>
    <n v="52"/>
    <x v="190"/>
    <n v="1019.1999999999999"/>
  </r>
  <r>
    <n v="1239"/>
    <x v="86"/>
    <n v="8"/>
    <s v="Empresa H"/>
    <s v="Monterrey"/>
    <x v="2"/>
    <x v="2"/>
    <x v="2"/>
    <d v="2018-08-10T00:00:00"/>
    <s v="Empresa de embarque B"/>
    <s v="Cheque"/>
    <s v="Salsa curry"/>
    <x v="5"/>
    <n v="560"/>
    <n v="78"/>
    <x v="191"/>
    <n v="4455.3600000000006"/>
  </r>
  <r>
    <n v="1240"/>
    <x v="86"/>
    <n v="8"/>
    <s v="Empresa H"/>
    <s v="Monterrey"/>
    <x v="2"/>
    <x v="2"/>
    <x v="2"/>
    <d v="2018-08-10T00:00:00"/>
    <s v="Empresa de embarque B"/>
    <s v="Cheque"/>
    <s v="Galletas de chocolate"/>
    <x v="2"/>
    <n v="128.79999999999998"/>
    <n v="54"/>
    <x v="192"/>
    <n v="688.56479999999999"/>
  </r>
  <r>
    <n v="1241"/>
    <x v="93"/>
    <n v="25"/>
    <s v="Empresa Y"/>
    <s v="León"/>
    <x v="7"/>
    <x v="6"/>
    <x v="1"/>
    <d v="2018-08-27T00:00:00"/>
    <s v="Empresa de embarque A"/>
    <s v="Efectivo"/>
    <s v="Bolillos"/>
    <x v="2"/>
    <n v="140"/>
    <n v="55"/>
    <x v="62"/>
    <n v="731.5"/>
  </r>
  <r>
    <n v="1242"/>
    <x v="94"/>
    <n v="26"/>
    <s v="Empresa Z"/>
    <s v="Ciudad de México"/>
    <x v="9"/>
    <x v="5"/>
    <x v="3"/>
    <d v="2018-08-28T00:00:00"/>
    <s v="Empresa de embarque C"/>
    <s v="Tarjeta de crédito"/>
    <s v="Aceite de oliva"/>
    <x v="13"/>
    <n v="298.90000000000003"/>
    <n v="60"/>
    <x v="193"/>
    <n v="1811.3340000000001"/>
  </r>
  <r>
    <n v="1243"/>
    <x v="94"/>
    <n v="26"/>
    <s v="Empresa Z"/>
    <s v="Ciudad de México"/>
    <x v="9"/>
    <x v="5"/>
    <x v="3"/>
    <d v="2018-08-28T00:00:00"/>
    <s v="Empresa de embarque C"/>
    <s v="Tarjeta de crédito"/>
    <s v="Almejas"/>
    <x v="4"/>
    <n v="135.1"/>
    <n v="19"/>
    <x v="194"/>
    <n v="243.85550000000001"/>
  </r>
  <r>
    <n v="1244"/>
    <x v="94"/>
    <n v="26"/>
    <s v="Empresa Z"/>
    <s v="Ciudad de México"/>
    <x v="9"/>
    <x v="5"/>
    <x v="3"/>
    <d v="2018-08-28T00:00:00"/>
    <s v="Empresa de embarque C"/>
    <s v="Tarjeta de crédito"/>
    <s v="Carne de cangrejo"/>
    <x v="8"/>
    <n v="257.59999999999997"/>
    <n v="66"/>
    <x v="195"/>
    <n v="1751.1648"/>
  </r>
  <r>
    <n v="1245"/>
    <x v="95"/>
    <n v="29"/>
    <s v="Empresa CC"/>
    <s v="Puerto Vallarta"/>
    <x v="3"/>
    <x v="3"/>
    <x v="0"/>
    <d v="2018-08-31T00:00:00"/>
    <s v="Empresa de embarque B"/>
    <s v="Cheque"/>
    <s v="Cerveza"/>
    <x v="0"/>
    <n v="196"/>
    <n v="42"/>
    <x v="196"/>
    <n v="831.43200000000002"/>
  </r>
  <r>
    <n v="1246"/>
    <x v="92"/>
    <n v="6"/>
    <s v="Empresa F"/>
    <s v="Tijuana"/>
    <x v="5"/>
    <x v="4"/>
    <x v="2"/>
    <d v="2018-08-08T00:00:00"/>
    <s v="Empresa de embarque C"/>
    <s v="Cheque"/>
    <s v="Chocolate"/>
    <x v="3"/>
    <n v="178.5"/>
    <n v="72"/>
    <x v="197"/>
    <n v="1246.644"/>
  </r>
  <r>
    <n v="1248"/>
    <x v="96"/>
    <n v="4"/>
    <s v="Empresa D"/>
    <s v="Querétaro"/>
    <x v="1"/>
    <x v="1"/>
    <x v="1"/>
    <d v="2018-08-06T00:00:00"/>
    <s v="Empresa de embarque A"/>
    <s v="Tarjeta de crédito"/>
    <s v="Mermelada de zarzamora"/>
    <x v="6"/>
    <n v="1134"/>
    <n v="32"/>
    <x v="198"/>
    <n v="3519.9359999999997"/>
  </r>
  <r>
    <n v="1249"/>
    <x v="96"/>
    <n v="4"/>
    <s v="Empresa D"/>
    <s v="Querétaro"/>
    <x v="1"/>
    <x v="1"/>
    <x v="1"/>
    <d v="2018-08-06T00:00:00"/>
    <s v="Empresa de embarque A"/>
    <s v="Tarjeta de crédito"/>
    <s v="Arroz de grano largo"/>
    <x v="14"/>
    <n v="98"/>
    <n v="76"/>
    <x v="199"/>
    <n v="752.24800000000005"/>
  </r>
  <r>
    <n v="1250"/>
    <x v="97"/>
    <n v="10"/>
    <s v="Empresa J"/>
    <s v="León"/>
    <x v="7"/>
    <x v="6"/>
    <x v="1"/>
    <d v="2018-09-12T00:00:00"/>
    <s v="Empresa de embarque A"/>
    <m/>
    <s v="Galletas de chocolate"/>
    <x v="2"/>
    <n v="128.79999999999998"/>
    <n v="83"/>
    <x v="200"/>
    <n v="1047.6591999999998"/>
  </r>
  <r>
    <n v="1251"/>
    <x v="98"/>
    <n v="11"/>
    <s v="Empresa K"/>
    <s v="Ciudad de México"/>
    <x v="9"/>
    <x v="5"/>
    <x v="3"/>
    <m/>
    <s v="Empresa de embarque C"/>
    <m/>
    <s v="Ciruelas secas"/>
    <x v="1"/>
    <n v="49"/>
    <n v="91"/>
    <x v="201"/>
    <n v="436.98200000000003"/>
  </r>
  <r>
    <n v="1252"/>
    <x v="98"/>
    <n v="11"/>
    <s v="Empresa K"/>
    <s v="Ciudad de México"/>
    <x v="9"/>
    <x v="5"/>
    <x v="3"/>
    <m/>
    <s v="Empresa de embarque C"/>
    <m/>
    <s v="Té verde"/>
    <x v="0"/>
    <n v="41.86"/>
    <n v="64"/>
    <x v="202"/>
    <n v="273.26208000000003"/>
  </r>
  <r>
    <n v="1253"/>
    <x v="99"/>
    <n v="1"/>
    <s v="Empresa A"/>
    <s v="Torreón"/>
    <x v="10"/>
    <x v="2"/>
    <x v="2"/>
    <m/>
    <m/>
    <m/>
    <s v="Té chai"/>
    <x v="0"/>
    <n v="252"/>
    <n v="58"/>
    <x v="203"/>
    <n v="1446.9840000000002"/>
  </r>
  <r>
    <n v="1254"/>
    <x v="99"/>
    <n v="1"/>
    <s v="Empresa A"/>
    <s v="Torreón"/>
    <x v="10"/>
    <x v="2"/>
    <x v="2"/>
    <m/>
    <m/>
    <m/>
    <s v="Café"/>
    <x v="0"/>
    <n v="644"/>
    <n v="97"/>
    <x v="204"/>
    <n v="6496.6720000000005"/>
  </r>
  <r>
    <n v="1255"/>
    <x v="99"/>
    <n v="1"/>
    <s v="Empresa A"/>
    <s v="Torreón"/>
    <x v="10"/>
    <x v="2"/>
    <x v="2"/>
    <m/>
    <m/>
    <m/>
    <s v="Té verde"/>
    <x v="0"/>
    <n v="41.86"/>
    <n v="14"/>
    <x v="205"/>
    <n v="60.948160000000001"/>
  </r>
  <r>
    <n v="1256"/>
    <x v="100"/>
    <n v="28"/>
    <s v="Empresa BB"/>
    <s v="Toluca"/>
    <x v="6"/>
    <x v="5"/>
    <x v="3"/>
    <d v="2018-09-30T00:00:00"/>
    <s v="Empresa de embarque C"/>
    <s v="Tarjeta de crédito"/>
    <s v="Almejas"/>
    <x v="4"/>
    <n v="135.1"/>
    <n v="68"/>
    <x v="206"/>
    <n v="900.30640000000017"/>
  </r>
  <r>
    <n v="1257"/>
    <x v="100"/>
    <n v="28"/>
    <s v="Empresa BB"/>
    <s v="Toluca"/>
    <x v="6"/>
    <x v="5"/>
    <x v="3"/>
    <d v="2018-09-30T00:00:00"/>
    <s v="Empresa de embarque C"/>
    <s v="Tarjeta de crédito"/>
    <s v="Carne de cangrejo"/>
    <x v="8"/>
    <n v="257.59999999999997"/>
    <n v="32"/>
    <x v="207"/>
    <n v="824.31999999999994"/>
  </r>
  <r>
    <n v="1258"/>
    <x v="101"/>
    <n v="9"/>
    <s v="Empresa I"/>
    <s v="Guadalajara"/>
    <x v="3"/>
    <x v="7"/>
    <x v="0"/>
    <d v="2018-09-11T00:00:00"/>
    <s v="Empresa de embarque A"/>
    <s v="Cheque"/>
    <s v="Ravioli"/>
    <x v="9"/>
    <n v="273"/>
    <n v="48"/>
    <x v="208"/>
    <n v="1323.5040000000001"/>
  </r>
  <r>
    <n v="1259"/>
    <x v="101"/>
    <n v="9"/>
    <s v="Empresa I"/>
    <s v="Guadalajara"/>
    <x v="3"/>
    <x v="7"/>
    <x v="0"/>
    <d v="2018-09-11T00:00:00"/>
    <s v="Empresa de embarque A"/>
    <s v="Cheque"/>
    <s v="Mozzarella"/>
    <x v="10"/>
    <n v="487.19999999999993"/>
    <n v="57"/>
    <x v="209"/>
    <n v="2721.4992000000002"/>
  </r>
  <r>
    <n v="1260"/>
    <x v="102"/>
    <n v="6"/>
    <s v="Empresa F"/>
    <s v="Tijuana"/>
    <x v="5"/>
    <x v="4"/>
    <x v="2"/>
    <d v="2018-09-08T00:00:00"/>
    <s v="Empresa de embarque B"/>
    <s v="Tarjeta de crédito"/>
    <s v="Cerveza"/>
    <x v="0"/>
    <n v="196"/>
    <n v="67"/>
    <x v="210"/>
    <n v="1378.8600000000001"/>
  </r>
  <r>
    <n v="1261"/>
    <x v="103"/>
    <n v="8"/>
    <s v="Empresa H"/>
    <s v="Monterrey"/>
    <x v="2"/>
    <x v="2"/>
    <x v="2"/>
    <d v="2018-09-10T00:00:00"/>
    <s v="Empresa de embarque B"/>
    <s v="Cheque"/>
    <s v="Salsa curry"/>
    <x v="5"/>
    <n v="560"/>
    <n v="48"/>
    <x v="211"/>
    <n v="2634.24"/>
  </r>
  <r>
    <n v="1262"/>
    <x v="103"/>
    <n v="8"/>
    <s v="Empresa H"/>
    <s v="Monterrey"/>
    <x v="2"/>
    <x v="2"/>
    <x v="2"/>
    <d v="2018-09-10T00:00:00"/>
    <s v="Empresa de embarque B"/>
    <s v="Cheque"/>
    <s v="Galletas de chocolate"/>
    <x v="2"/>
    <n v="128.79999999999998"/>
    <n v="77"/>
    <x v="212"/>
    <n v="1011.5952"/>
  </r>
  <r>
    <n v="1263"/>
    <x v="104"/>
    <n v="25"/>
    <s v="Empresa Y"/>
    <s v="León"/>
    <x v="7"/>
    <x v="6"/>
    <x v="1"/>
    <d v="2018-09-27T00:00:00"/>
    <s v="Empresa de embarque A"/>
    <s v="Efectivo"/>
    <s v="Bolillos"/>
    <x v="2"/>
    <n v="140"/>
    <n v="94"/>
    <x v="213"/>
    <n v="1368.64"/>
  </r>
  <r>
    <n v="1264"/>
    <x v="105"/>
    <n v="26"/>
    <s v="Empresa Z"/>
    <s v="Ciudad de México"/>
    <x v="9"/>
    <x v="5"/>
    <x v="3"/>
    <d v="2018-09-28T00:00:00"/>
    <s v="Empresa de embarque C"/>
    <s v="Tarjeta de crédito"/>
    <s v="Aceite de oliva"/>
    <x v="13"/>
    <n v="298.90000000000003"/>
    <n v="54"/>
    <x v="214"/>
    <n v="1694.7630000000004"/>
  </r>
  <r>
    <n v="1265"/>
    <x v="105"/>
    <n v="26"/>
    <s v="Empresa Z"/>
    <s v="Ciudad de México"/>
    <x v="9"/>
    <x v="5"/>
    <x v="3"/>
    <d v="2018-09-28T00:00:00"/>
    <s v="Empresa de embarque C"/>
    <s v="Tarjeta de crédito"/>
    <s v="Almejas"/>
    <x v="4"/>
    <n v="135.1"/>
    <n v="43"/>
    <x v="84"/>
    <n v="563.50210000000004"/>
  </r>
  <r>
    <n v="1266"/>
    <x v="105"/>
    <n v="26"/>
    <s v="Empresa Z"/>
    <s v="Ciudad de México"/>
    <x v="9"/>
    <x v="5"/>
    <x v="3"/>
    <d v="2018-09-28T00:00:00"/>
    <s v="Empresa de embarque C"/>
    <s v="Tarjeta de crédito"/>
    <s v="Carne de cangrejo"/>
    <x v="8"/>
    <n v="257.59999999999997"/>
    <n v="71"/>
    <x v="143"/>
    <n v="1883.8287999999998"/>
  </r>
  <r>
    <n v="1267"/>
    <x v="106"/>
    <n v="29"/>
    <s v="Empresa CC"/>
    <s v="Puerto Vallarta"/>
    <x v="3"/>
    <x v="3"/>
    <x v="0"/>
    <d v="2018-10-01T00:00:00"/>
    <s v="Empresa de embarque B"/>
    <s v="Cheque"/>
    <s v="Cerveza"/>
    <x v="0"/>
    <n v="196"/>
    <n v="50"/>
    <x v="215"/>
    <n v="940.80000000000007"/>
  </r>
  <r>
    <n v="1268"/>
    <x v="102"/>
    <n v="6"/>
    <s v="Empresa F"/>
    <s v="Tijuana"/>
    <x v="5"/>
    <x v="4"/>
    <x v="2"/>
    <d v="2018-09-08T00:00:00"/>
    <s v="Empresa de embarque C"/>
    <s v="Cheque"/>
    <s v="Chocolate"/>
    <x v="3"/>
    <n v="178.5"/>
    <n v="96"/>
    <x v="146"/>
    <n v="1679.328"/>
  </r>
  <r>
    <n v="1270"/>
    <x v="107"/>
    <n v="4"/>
    <s v="Empresa D"/>
    <s v="Querétaro"/>
    <x v="1"/>
    <x v="1"/>
    <x v="1"/>
    <d v="2018-09-06T00:00:00"/>
    <s v="Empresa de embarque A"/>
    <s v="Tarjeta de crédito"/>
    <s v="Mermelada de zarzamora"/>
    <x v="6"/>
    <n v="1134"/>
    <n v="54"/>
    <x v="216"/>
    <n v="6123.6"/>
  </r>
  <r>
    <n v="1271"/>
    <x v="107"/>
    <n v="4"/>
    <s v="Empresa D"/>
    <s v="Querétaro"/>
    <x v="1"/>
    <x v="1"/>
    <x v="1"/>
    <d v="2018-09-06T00:00:00"/>
    <s v="Empresa de embarque A"/>
    <s v="Tarjeta de crédito"/>
    <s v="Arroz de grano largo"/>
    <x v="14"/>
    <n v="98"/>
    <n v="39"/>
    <x v="217"/>
    <n v="382.2"/>
  </r>
  <r>
    <n v="1273"/>
    <x v="103"/>
    <n v="8"/>
    <s v="Empresa H"/>
    <s v="Monterrey"/>
    <x v="2"/>
    <x v="2"/>
    <x v="2"/>
    <d v="2018-09-10T00:00:00"/>
    <s v="Empresa de embarque C"/>
    <s v="Tarjeta de crédito"/>
    <s v="Mozzarella"/>
    <x v="10"/>
    <n v="487.19999999999993"/>
    <n v="63"/>
    <x v="59"/>
    <n v="3222.828"/>
  </r>
  <r>
    <n v="1276"/>
    <x v="108"/>
    <n v="3"/>
    <s v="Empresa C"/>
    <s v="Acapulco"/>
    <x v="4"/>
    <x v="0"/>
    <x v="0"/>
    <d v="2018-09-05T00:00:00"/>
    <s v="Empresa de embarque B"/>
    <s v="Efectivo"/>
    <s v="Jarabe"/>
    <x v="7"/>
    <n v="140"/>
    <n v="71"/>
    <x v="218"/>
    <n v="1023.8199999999999"/>
  </r>
  <r>
    <n v="1277"/>
    <x v="108"/>
    <n v="3"/>
    <s v="Empresa C"/>
    <s v="Acapulco"/>
    <x v="4"/>
    <x v="0"/>
    <x v="0"/>
    <d v="2018-09-05T00:00:00"/>
    <s v="Empresa de embarque B"/>
    <s v="Efectivo"/>
    <s v="Salsa curry"/>
    <x v="5"/>
    <n v="560"/>
    <n v="88"/>
    <x v="219"/>
    <n v="5125.1200000000008"/>
  </r>
  <r>
    <n v="1281"/>
    <x v="97"/>
    <n v="10"/>
    <s v="Empresa J"/>
    <s v="León"/>
    <x v="7"/>
    <x v="6"/>
    <x v="1"/>
    <d v="2018-09-12T00:00:00"/>
    <s v="Empresa de embarque B"/>
    <s v="Tarjeta de crédito"/>
    <s v="Almendras"/>
    <x v="1"/>
    <n v="140"/>
    <n v="59"/>
    <x v="220"/>
    <n v="834.26"/>
  </r>
  <r>
    <n v="1282"/>
    <x v="109"/>
    <n v="6"/>
    <s v="Empresa F"/>
    <s v="Tijuana"/>
    <x v="5"/>
    <x v="4"/>
    <x v="2"/>
    <d v="2018-10-08T00:00:00"/>
    <s v="Empresa de embarque B"/>
    <s v="Tarjeta de crédito"/>
    <s v="Salsa curry"/>
    <x v="5"/>
    <n v="560"/>
    <n v="94"/>
    <x v="221"/>
    <n v="5264"/>
  </r>
  <r>
    <n v="1283"/>
    <x v="110"/>
    <n v="28"/>
    <s v="Empresa BB"/>
    <s v="Toluca"/>
    <x v="6"/>
    <x v="5"/>
    <x v="3"/>
    <d v="2018-10-30T00:00:00"/>
    <s v="Empresa de embarque C"/>
    <s v="Cheque"/>
    <s v="Café"/>
    <x v="0"/>
    <n v="644"/>
    <n v="86"/>
    <x v="178"/>
    <n v="5316.8640000000005"/>
  </r>
  <r>
    <n v="1284"/>
    <x v="111"/>
    <n v="8"/>
    <s v="Empresa H"/>
    <s v="Monterrey"/>
    <x v="2"/>
    <x v="2"/>
    <x v="2"/>
    <d v="2018-10-10T00:00:00"/>
    <s v="Empresa de embarque C"/>
    <s v="Cheque"/>
    <s v="Chocolate"/>
    <x v="3"/>
    <n v="178.5"/>
    <n v="61"/>
    <x v="222"/>
    <n v="1099.7384999999999"/>
  </r>
  <r>
    <n v="1285"/>
    <x v="112"/>
    <n v="10"/>
    <s v="Empresa J"/>
    <s v="León"/>
    <x v="7"/>
    <x v="6"/>
    <x v="1"/>
    <d v="2018-10-12T00:00:00"/>
    <s v="Empresa de embarque B"/>
    <s v="Tarjeta de crédito"/>
    <s v="Té verde"/>
    <x v="0"/>
    <n v="41.86"/>
    <n v="32"/>
    <x v="223"/>
    <n v="136.63104000000001"/>
  </r>
  <r>
    <n v="1286"/>
    <x v="113"/>
    <n v="7"/>
    <s v="Empresa G"/>
    <s v="Chihuahua"/>
    <x v="8"/>
    <x v="2"/>
    <x v="2"/>
    <m/>
    <m/>
    <m/>
    <s v="Café"/>
    <x v="0"/>
    <n v="644"/>
    <n v="62"/>
    <x v="224"/>
    <n v="4072.6559999999999"/>
  </r>
  <r>
    <n v="1287"/>
    <x v="112"/>
    <n v="10"/>
    <s v="Empresa J"/>
    <s v="León"/>
    <x v="7"/>
    <x v="6"/>
    <x v="1"/>
    <d v="2018-10-12T00:00:00"/>
    <s v="Empresa de embarque A"/>
    <m/>
    <s v="Jalea de fresa"/>
    <x v="6"/>
    <n v="350"/>
    <n v="60"/>
    <x v="225"/>
    <n v="2163"/>
  </r>
  <r>
    <n v="1288"/>
    <x v="112"/>
    <n v="10"/>
    <s v="Empresa J"/>
    <s v="León"/>
    <x v="7"/>
    <x v="6"/>
    <x v="1"/>
    <d v="2018-10-12T00:00:00"/>
    <s v="Empresa de embarque A"/>
    <m/>
    <s v="Condimento cajún"/>
    <x v="7"/>
    <n v="308"/>
    <n v="51"/>
    <x v="226"/>
    <n v="1539.384"/>
  </r>
  <r>
    <n v="1289"/>
    <x v="112"/>
    <n v="10"/>
    <s v="Empresa J"/>
    <s v="León"/>
    <x v="7"/>
    <x v="6"/>
    <x v="1"/>
    <d v="2018-10-12T00:00:00"/>
    <s v="Empresa de embarque A"/>
    <m/>
    <s v="Galletas de chocolate"/>
    <x v="2"/>
    <n v="128.79999999999998"/>
    <n v="49"/>
    <x v="227"/>
    <n v="624.80880000000002"/>
  </r>
  <r>
    <n v="1290"/>
    <x v="114"/>
    <n v="11"/>
    <s v="Empresa K"/>
    <s v="Ciudad de México"/>
    <x v="9"/>
    <x v="5"/>
    <x v="3"/>
    <m/>
    <s v="Empresa de embarque C"/>
    <m/>
    <s v="Ciruelas secas"/>
    <x v="1"/>
    <n v="49"/>
    <n v="20"/>
    <x v="228"/>
    <n v="97.02"/>
  </r>
  <r>
    <n v="1291"/>
    <x v="114"/>
    <n v="11"/>
    <s v="Empresa K"/>
    <s v="Ciudad de México"/>
    <x v="9"/>
    <x v="5"/>
    <x v="3"/>
    <m/>
    <s v="Empresa de embarque C"/>
    <m/>
    <s v="Té verde"/>
    <x v="0"/>
    <n v="41.86"/>
    <n v="49"/>
    <x v="20"/>
    <n v="205.11400000000003"/>
  </r>
  <r>
    <n v="1292"/>
    <x v="115"/>
    <n v="1"/>
    <s v="Empresa A"/>
    <s v="Torreón"/>
    <x v="10"/>
    <x v="2"/>
    <x v="2"/>
    <m/>
    <m/>
    <m/>
    <s v="Té chai"/>
    <x v="0"/>
    <n v="252"/>
    <n v="22"/>
    <x v="229"/>
    <n v="532.22399999999993"/>
  </r>
  <r>
    <n v="1293"/>
    <x v="115"/>
    <n v="1"/>
    <s v="Empresa A"/>
    <s v="Torreón"/>
    <x v="10"/>
    <x v="2"/>
    <x v="2"/>
    <m/>
    <m/>
    <m/>
    <s v="Café"/>
    <x v="0"/>
    <n v="644"/>
    <n v="73"/>
    <x v="230"/>
    <n v="4748.2120000000004"/>
  </r>
  <r>
    <n v="1294"/>
    <x v="115"/>
    <n v="1"/>
    <s v="Empresa A"/>
    <s v="Torreón"/>
    <x v="10"/>
    <x v="2"/>
    <x v="2"/>
    <m/>
    <m/>
    <m/>
    <s v="Té verde"/>
    <x v="0"/>
    <n v="41.86"/>
    <n v="85"/>
    <x v="231"/>
    <n v="345.13570000000004"/>
  </r>
  <r>
    <n v="1295"/>
    <x v="110"/>
    <n v="28"/>
    <s v="Empresa BB"/>
    <s v="Toluca"/>
    <x v="6"/>
    <x v="5"/>
    <x v="3"/>
    <d v="2018-10-30T00:00:00"/>
    <s v="Empresa de embarque C"/>
    <s v="Tarjeta de crédito"/>
    <s v="Almejas"/>
    <x v="4"/>
    <n v="135.1"/>
    <n v="44"/>
    <x v="232"/>
    <n v="618.21760000000006"/>
  </r>
  <r>
    <n v="1296"/>
    <x v="110"/>
    <n v="28"/>
    <s v="Empresa BB"/>
    <s v="Toluca"/>
    <x v="6"/>
    <x v="5"/>
    <x v="3"/>
    <d v="2018-10-30T00:00:00"/>
    <s v="Empresa de embarque C"/>
    <s v="Tarjeta de crédito"/>
    <s v="Carne de cangrejo"/>
    <x v="8"/>
    <n v="257.59999999999997"/>
    <n v="24"/>
    <x v="233"/>
    <n v="599.69279999999992"/>
  </r>
  <r>
    <n v="1297"/>
    <x v="116"/>
    <n v="9"/>
    <s v="Empresa I"/>
    <s v="Guadalajara"/>
    <x v="3"/>
    <x v="7"/>
    <x v="0"/>
    <d v="2018-10-11T00:00:00"/>
    <s v="Empresa de embarque A"/>
    <s v="Cheque"/>
    <s v="Ravioli"/>
    <x v="9"/>
    <n v="273"/>
    <n v="64"/>
    <x v="234"/>
    <n v="1677.3120000000001"/>
  </r>
  <r>
    <n v="1298"/>
    <x v="116"/>
    <n v="9"/>
    <s v="Empresa I"/>
    <s v="Guadalajara"/>
    <x v="3"/>
    <x v="7"/>
    <x v="0"/>
    <d v="2018-10-11T00:00:00"/>
    <s v="Empresa de embarque A"/>
    <s v="Cheque"/>
    <s v="Mozzarella"/>
    <x v="10"/>
    <n v="487.19999999999993"/>
    <n v="70"/>
    <x v="235"/>
    <n v="3444.5040000000004"/>
  </r>
  <r>
    <n v="1299"/>
    <x v="109"/>
    <n v="6"/>
    <s v="Empresa F"/>
    <s v="Tijuana"/>
    <x v="5"/>
    <x v="4"/>
    <x v="2"/>
    <d v="2018-10-08T00:00:00"/>
    <s v="Empresa de embarque B"/>
    <s v="Tarjeta de crédito"/>
    <s v="Cerveza"/>
    <x v="0"/>
    <n v="196"/>
    <n v="98"/>
    <x v="236"/>
    <n v="1940.0080000000005"/>
  </r>
  <r>
    <n v="1300"/>
    <x v="111"/>
    <n v="8"/>
    <s v="Empresa H"/>
    <s v="Monterrey"/>
    <x v="2"/>
    <x v="2"/>
    <x v="2"/>
    <d v="2018-10-10T00:00:00"/>
    <s v="Empresa de embarque B"/>
    <s v="Cheque"/>
    <s v="Salsa curry"/>
    <x v="5"/>
    <n v="560"/>
    <n v="48"/>
    <x v="211"/>
    <n v="2634.24"/>
  </r>
  <r>
    <n v="1301"/>
    <x v="111"/>
    <n v="8"/>
    <s v="Empresa H"/>
    <s v="Monterrey"/>
    <x v="2"/>
    <x v="2"/>
    <x v="2"/>
    <d v="2018-10-10T00:00:00"/>
    <s v="Empresa de embarque B"/>
    <s v="Cheque"/>
    <s v="Galletas de chocolate"/>
    <x v="2"/>
    <n v="128.79999999999998"/>
    <n v="100"/>
    <x v="237"/>
    <n v="1275.1199999999999"/>
  </r>
  <r>
    <n v="1302"/>
    <x v="117"/>
    <n v="25"/>
    <s v="Empresa Y"/>
    <s v="León"/>
    <x v="7"/>
    <x v="6"/>
    <x v="1"/>
    <d v="2018-10-27T00:00:00"/>
    <s v="Empresa de embarque A"/>
    <s v="Efectivo"/>
    <s v="Bolillos"/>
    <x v="2"/>
    <n v="140"/>
    <n v="90"/>
    <x v="238"/>
    <n v="1222.2"/>
  </r>
  <r>
    <n v="1303"/>
    <x v="118"/>
    <n v="26"/>
    <s v="Empresa Z"/>
    <s v="Ciudad de México"/>
    <x v="9"/>
    <x v="5"/>
    <x v="3"/>
    <d v="2018-10-28T00:00:00"/>
    <s v="Empresa de embarque C"/>
    <s v="Tarjeta de crédito"/>
    <s v="Aceite de oliva"/>
    <x v="13"/>
    <n v="298.90000000000003"/>
    <n v="49"/>
    <x v="239"/>
    <n v="1435.3178"/>
  </r>
  <r>
    <n v="1304"/>
    <x v="118"/>
    <n v="26"/>
    <s v="Empresa Z"/>
    <s v="Ciudad de México"/>
    <x v="9"/>
    <x v="5"/>
    <x v="3"/>
    <d v="2018-10-28T00:00:00"/>
    <s v="Empresa de embarque C"/>
    <s v="Tarjeta de crédito"/>
    <s v="Almejas"/>
    <x v="4"/>
    <n v="135.1"/>
    <n v="71"/>
    <x v="240"/>
    <n v="920.84159999999997"/>
  </r>
  <r>
    <n v="1305"/>
    <x v="118"/>
    <n v="26"/>
    <s v="Empresa Z"/>
    <s v="Ciudad de México"/>
    <x v="9"/>
    <x v="5"/>
    <x v="3"/>
    <d v="2018-10-28T00:00:00"/>
    <s v="Empresa de embarque C"/>
    <s v="Tarjeta de crédito"/>
    <s v="Carne de cangrejo"/>
    <x v="8"/>
    <n v="257.59999999999997"/>
    <n v="10"/>
    <x v="241"/>
    <n v="267.90400000000005"/>
  </r>
  <r>
    <n v="1306"/>
    <x v="119"/>
    <n v="29"/>
    <s v="Empresa CC"/>
    <s v="Puerto Vallarta"/>
    <x v="3"/>
    <x v="3"/>
    <x v="0"/>
    <d v="2018-10-31T00:00:00"/>
    <s v="Empresa de embarque B"/>
    <s v="Cheque"/>
    <s v="Cerveza"/>
    <x v="0"/>
    <n v="196"/>
    <n v="78"/>
    <x v="242"/>
    <n v="1574.664"/>
  </r>
  <r>
    <n v="1307"/>
    <x v="109"/>
    <n v="6"/>
    <s v="Empresa F"/>
    <s v="Tijuana"/>
    <x v="5"/>
    <x v="4"/>
    <x v="2"/>
    <d v="2018-10-08T00:00:00"/>
    <s v="Empresa de embarque C"/>
    <s v="Cheque"/>
    <s v="Chocolate"/>
    <x v="3"/>
    <n v="178.5"/>
    <n v="44"/>
    <x v="134"/>
    <n v="753.98400000000004"/>
  </r>
  <r>
    <n v="1309"/>
    <x v="120"/>
    <n v="4"/>
    <s v="Empresa D"/>
    <s v="Querétaro"/>
    <x v="1"/>
    <x v="1"/>
    <x v="1"/>
    <d v="2018-10-06T00:00:00"/>
    <s v="Empresa de embarque A"/>
    <s v="Tarjeta de crédito"/>
    <s v="Mermelada de zarzamora"/>
    <x v="6"/>
    <n v="1134"/>
    <n v="82"/>
    <x v="243"/>
    <n v="9763.7400000000016"/>
  </r>
  <r>
    <n v="1310"/>
    <x v="120"/>
    <n v="4"/>
    <s v="Empresa D"/>
    <s v="Querétaro"/>
    <x v="1"/>
    <x v="1"/>
    <x v="1"/>
    <d v="2018-10-06T00:00:00"/>
    <s v="Empresa de embarque A"/>
    <s v="Tarjeta de crédito"/>
    <s v="Arroz de grano largo"/>
    <x v="14"/>
    <n v="98"/>
    <n v="29"/>
    <x v="244"/>
    <n v="284.2"/>
  </r>
  <r>
    <n v="1312"/>
    <x v="111"/>
    <n v="8"/>
    <s v="Empresa H"/>
    <s v="Monterrey"/>
    <x v="2"/>
    <x v="2"/>
    <x v="2"/>
    <d v="2018-10-10T00:00:00"/>
    <s v="Empresa de embarque C"/>
    <s v="Tarjeta de crédito"/>
    <s v="Mozzarella"/>
    <x v="10"/>
    <n v="487.19999999999993"/>
    <n v="93"/>
    <x v="245"/>
    <n v="4395.0311999999994"/>
  </r>
  <r>
    <n v="1315"/>
    <x v="121"/>
    <n v="3"/>
    <s v="Empresa C"/>
    <s v="Acapulco"/>
    <x v="4"/>
    <x v="0"/>
    <x v="0"/>
    <d v="2018-10-05T00:00:00"/>
    <s v="Empresa de embarque B"/>
    <s v="Efectivo"/>
    <s v="Jarabe"/>
    <x v="7"/>
    <n v="140"/>
    <n v="11"/>
    <x v="246"/>
    <n v="160.16000000000003"/>
  </r>
  <r>
    <n v="1316"/>
    <x v="121"/>
    <n v="3"/>
    <s v="Empresa C"/>
    <s v="Acapulco"/>
    <x v="4"/>
    <x v="0"/>
    <x v="0"/>
    <d v="2018-10-05T00:00:00"/>
    <s v="Empresa de embarque B"/>
    <s v="Efectivo"/>
    <s v="Salsa curry"/>
    <x v="5"/>
    <n v="560"/>
    <n v="91"/>
    <x v="158"/>
    <n v="5096"/>
  </r>
  <r>
    <n v="1320"/>
    <x v="112"/>
    <n v="10"/>
    <s v="Empresa J"/>
    <s v="León"/>
    <x v="7"/>
    <x v="6"/>
    <x v="1"/>
    <d v="2018-10-12T00:00:00"/>
    <s v="Empresa de embarque B"/>
    <s v="Tarjeta de crédito"/>
    <s v="Almendras"/>
    <x v="1"/>
    <n v="140"/>
    <n v="12"/>
    <x v="247"/>
    <n v="173.04"/>
  </r>
  <r>
    <n v="1322"/>
    <x v="112"/>
    <n v="10"/>
    <s v="Empresa J"/>
    <s v="León"/>
    <x v="7"/>
    <x v="6"/>
    <x v="1"/>
    <m/>
    <s v="Empresa de embarque A"/>
    <m/>
    <s v="Ciruelas secas"/>
    <x v="1"/>
    <n v="49"/>
    <n v="78"/>
    <x v="217"/>
    <n v="382.2"/>
  </r>
  <r>
    <n v="1323"/>
    <x v="114"/>
    <n v="11"/>
    <s v="Empresa K"/>
    <s v="Ciudad de México"/>
    <x v="9"/>
    <x v="5"/>
    <x v="3"/>
    <m/>
    <s v="Empresa de embarque C"/>
    <m/>
    <s v="Salsa curry"/>
    <x v="5"/>
    <n v="560"/>
    <n v="60"/>
    <x v="248"/>
    <n v="3192"/>
  </r>
  <r>
    <n v="1324"/>
    <x v="115"/>
    <n v="1"/>
    <s v="Empresa A"/>
    <s v="Torreón"/>
    <x v="10"/>
    <x v="2"/>
    <x v="2"/>
    <m/>
    <s v="Empresa de embarque C"/>
    <m/>
    <s v="Carne de cangrejo"/>
    <x v="8"/>
    <n v="257.59999999999997"/>
    <n v="23"/>
    <x v="249"/>
    <n v="610.25440000000003"/>
  </r>
  <r>
    <n v="1325"/>
    <x v="110"/>
    <n v="28"/>
    <s v="Empresa BB"/>
    <s v="Toluca"/>
    <x v="6"/>
    <x v="5"/>
    <x v="3"/>
    <d v="2018-10-30T00:00:00"/>
    <s v="Empresa de embarque C"/>
    <s v="Tarjeta de crédito"/>
    <s v="Café"/>
    <x v="0"/>
    <n v="644"/>
    <n v="34"/>
    <x v="250"/>
    <n v="2211.4960000000001"/>
  </r>
  <r>
    <n v="1326"/>
    <x v="116"/>
    <n v="9"/>
    <s v="Empresa I"/>
    <s v="Guadalajara"/>
    <x v="3"/>
    <x v="7"/>
    <x v="0"/>
    <d v="2018-10-11T00:00:00"/>
    <s v="Empresa de embarque A"/>
    <s v="Cheque"/>
    <s v="Almejas"/>
    <x v="4"/>
    <n v="135.1"/>
    <n v="89"/>
    <x v="251"/>
    <n v="1214.4139"/>
  </r>
  <r>
    <n v="1327"/>
    <x v="109"/>
    <n v="6"/>
    <s v="Empresa F"/>
    <s v="Tijuana"/>
    <x v="5"/>
    <x v="4"/>
    <x v="2"/>
    <d v="2018-10-08T00:00:00"/>
    <s v="Empresa de embarque B"/>
    <s v="Tarjeta de crédito"/>
    <s v="Chocolate"/>
    <x v="3"/>
    <n v="178.5"/>
    <n v="82"/>
    <x v="252"/>
    <n v="1449.0630000000001"/>
  </r>
  <r>
    <n v="1328"/>
    <x v="111"/>
    <n v="8"/>
    <s v="Empresa H"/>
    <s v="Monterrey"/>
    <x v="2"/>
    <x v="2"/>
    <x v="2"/>
    <d v="2018-10-10T00:00:00"/>
    <s v="Empresa de embarque B"/>
    <s v="Cheque"/>
    <s v="Chocolate"/>
    <x v="3"/>
    <n v="178.5"/>
    <n v="43"/>
    <x v="253"/>
    <n v="736.84799999999996"/>
  </r>
  <r>
    <n v="1329"/>
    <x v="122"/>
    <n v="10"/>
    <s v="Empresa J"/>
    <s v="León"/>
    <x v="7"/>
    <x v="6"/>
    <x v="1"/>
    <d v="2018-11-12T00:00:00"/>
    <s v="Empresa de embarque A"/>
    <m/>
    <s v="Condimento cajún"/>
    <x v="7"/>
    <n v="308"/>
    <n v="96"/>
    <x v="254"/>
    <n v="3104.6400000000003"/>
  </r>
  <r>
    <n v="1330"/>
    <x v="122"/>
    <n v="10"/>
    <s v="Empresa J"/>
    <s v="León"/>
    <x v="7"/>
    <x v="6"/>
    <x v="1"/>
    <d v="2018-11-12T00:00:00"/>
    <s v="Empresa de embarque A"/>
    <m/>
    <s v="Galletas de chocolate"/>
    <x v="2"/>
    <n v="128.79999999999998"/>
    <n v="34"/>
    <x v="255"/>
    <n v="437.91999999999996"/>
  </r>
  <r>
    <n v="1331"/>
    <x v="123"/>
    <n v="11"/>
    <s v="Empresa K"/>
    <s v="Ciudad de México"/>
    <x v="9"/>
    <x v="5"/>
    <x v="3"/>
    <m/>
    <s v="Empresa de embarque C"/>
    <m/>
    <s v="Ciruelas secas"/>
    <x v="1"/>
    <n v="49"/>
    <n v="42"/>
    <x v="256"/>
    <n v="211.97400000000002"/>
  </r>
  <r>
    <n v="1332"/>
    <x v="123"/>
    <n v="11"/>
    <s v="Empresa K"/>
    <s v="Ciudad de México"/>
    <x v="9"/>
    <x v="5"/>
    <x v="3"/>
    <m/>
    <s v="Empresa de embarque C"/>
    <m/>
    <s v="Té verde"/>
    <x v="0"/>
    <n v="41.86"/>
    <n v="100"/>
    <x v="257"/>
    <n v="426.97200000000004"/>
  </r>
  <r>
    <n v="1333"/>
    <x v="124"/>
    <n v="1"/>
    <s v="Empresa A"/>
    <s v="Torreón"/>
    <x v="10"/>
    <x v="2"/>
    <x v="2"/>
    <m/>
    <m/>
    <m/>
    <s v="Té chai"/>
    <x v="0"/>
    <n v="252"/>
    <n v="42"/>
    <x v="21"/>
    <n v="1068.9840000000002"/>
  </r>
  <r>
    <n v="1334"/>
    <x v="124"/>
    <n v="1"/>
    <s v="Empresa A"/>
    <s v="Torreón"/>
    <x v="10"/>
    <x v="2"/>
    <x v="2"/>
    <m/>
    <m/>
    <m/>
    <s v="Café"/>
    <x v="0"/>
    <n v="644"/>
    <n v="16"/>
    <x v="258"/>
    <n v="989.18400000000008"/>
  </r>
  <r>
    <n v="1335"/>
    <x v="124"/>
    <n v="1"/>
    <s v="Empresa A"/>
    <s v="Torreón"/>
    <x v="10"/>
    <x v="2"/>
    <x v="2"/>
    <m/>
    <m/>
    <m/>
    <s v="Té verde"/>
    <x v="0"/>
    <n v="41.86"/>
    <n v="22"/>
    <x v="259"/>
    <n v="89.329239999999999"/>
  </r>
  <r>
    <n v="1336"/>
    <x v="125"/>
    <n v="28"/>
    <s v="Empresa BB"/>
    <s v="Toluca"/>
    <x v="6"/>
    <x v="5"/>
    <x v="3"/>
    <d v="2018-11-30T00:00:00"/>
    <s v="Empresa de embarque C"/>
    <s v="Tarjeta de crédito"/>
    <s v="Almejas"/>
    <x v="4"/>
    <n v="135.1"/>
    <n v="46"/>
    <x v="260"/>
    <n v="640.10380000000009"/>
  </r>
  <r>
    <n v="1337"/>
    <x v="125"/>
    <n v="28"/>
    <s v="Empresa BB"/>
    <s v="Toluca"/>
    <x v="6"/>
    <x v="5"/>
    <x v="3"/>
    <d v="2018-11-30T00:00:00"/>
    <s v="Empresa de embarque C"/>
    <s v="Tarjeta de crédito"/>
    <s v="Carne de cangrejo"/>
    <x v="8"/>
    <n v="257.59999999999997"/>
    <n v="100"/>
    <x v="261"/>
    <n v="2576"/>
  </r>
  <r>
    <n v="1338"/>
    <x v="126"/>
    <n v="9"/>
    <s v="Empresa I"/>
    <s v="Guadalajara"/>
    <x v="3"/>
    <x v="7"/>
    <x v="0"/>
    <d v="2018-11-11T00:00:00"/>
    <s v="Empresa de embarque A"/>
    <s v="Cheque"/>
    <s v="Ravioli"/>
    <x v="9"/>
    <n v="273"/>
    <n v="87"/>
    <x v="262"/>
    <n v="2446.3530000000001"/>
  </r>
  <r>
    <n v="1339"/>
    <x v="126"/>
    <n v="9"/>
    <s v="Empresa I"/>
    <s v="Guadalajara"/>
    <x v="3"/>
    <x v="7"/>
    <x v="0"/>
    <d v="2018-11-11T00:00:00"/>
    <s v="Empresa de embarque A"/>
    <s v="Cheque"/>
    <s v="Mozzarella"/>
    <x v="10"/>
    <n v="487.19999999999993"/>
    <n v="58"/>
    <x v="263"/>
    <n v="2882.2752"/>
  </r>
  <r>
    <n v="1340"/>
    <x v="127"/>
    <n v="6"/>
    <s v="Empresa F"/>
    <s v="Tijuana"/>
    <x v="5"/>
    <x v="4"/>
    <x v="2"/>
    <d v="2018-11-08T00:00:00"/>
    <s v="Empresa de embarque B"/>
    <s v="Tarjeta de crédito"/>
    <s v="Cerveza"/>
    <x v="0"/>
    <n v="196"/>
    <n v="85"/>
    <x v="264"/>
    <n v="1682.6599999999999"/>
  </r>
  <r>
    <n v="1341"/>
    <x v="128"/>
    <n v="8"/>
    <s v="Empresa H"/>
    <s v="Monterrey"/>
    <x v="2"/>
    <x v="2"/>
    <x v="2"/>
    <d v="2018-11-10T00:00:00"/>
    <s v="Empresa de embarque B"/>
    <s v="Cheque"/>
    <s v="Salsa curry"/>
    <x v="5"/>
    <n v="560"/>
    <n v="28"/>
    <x v="139"/>
    <n v="1552.32"/>
  </r>
  <r>
    <n v="1342"/>
    <x v="128"/>
    <n v="8"/>
    <s v="Empresa H"/>
    <s v="Monterrey"/>
    <x v="2"/>
    <x v="2"/>
    <x v="2"/>
    <d v="2018-11-10T00:00:00"/>
    <s v="Empresa de embarque B"/>
    <s v="Cheque"/>
    <s v="Galletas de chocolate"/>
    <x v="2"/>
    <n v="128.79999999999998"/>
    <n v="19"/>
    <x v="265"/>
    <n v="239.82560000000001"/>
  </r>
  <r>
    <n v="1343"/>
    <x v="129"/>
    <n v="25"/>
    <s v="Empresa Y"/>
    <s v="León"/>
    <x v="7"/>
    <x v="6"/>
    <x v="1"/>
    <d v="2018-11-27T00:00:00"/>
    <s v="Empresa de embarque A"/>
    <s v="Efectivo"/>
    <s v="Bolillos"/>
    <x v="2"/>
    <n v="140"/>
    <n v="99"/>
    <x v="82"/>
    <n v="1441.44"/>
  </r>
  <r>
    <n v="1344"/>
    <x v="130"/>
    <n v="26"/>
    <s v="Empresa Z"/>
    <s v="Ciudad de México"/>
    <x v="9"/>
    <x v="5"/>
    <x v="3"/>
    <d v="2018-11-28T00:00:00"/>
    <s v="Empresa de embarque C"/>
    <s v="Tarjeta de crédito"/>
    <s v="Aceite de oliva"/>
    <x v="13"/>
    <n v="298.90000000000003"/>
    <n v="69"/>
    <x v="266"/>
    <n v="2144.9064000000008"/>
  </r>
  <r>
    <n v="1345"/>
    <x v="130"/>
    <n v="26"/>
    <s v="Empresa Z"/>
    <s v="Ciudad de México"/>
    <x v="9"/>
    <x v="5"/>
    <x v="3"/>
    <d v="2018-11-28T00:00:00"/>
    <s v="Empresa de embarque C"/>
    <s v="Tarjeta de crédito"/>
    <s v="Almejas"/>
    <x v="4"/>
    <n v="135.1"/>
    <n v="37"/>
    <x v="267"/>
    <n v="474.87650000000002"/>
  </r>
  <r>
    <n v="1346"/>
    <x v="130"/>
    <n v="26"/>
    <s v="Empresa Z"/>
    <s v="Ciudad de México"/>
    <x v="9"/>
    <x v="5"/>
    <x v="3"/>
    <d v="2018-11-28T00:00:00"/>
    <s v="Empresa de embarque C"/>
    <s v="Tarjeta de crédito"/>
    <s v="Carne de cangrejo"/>
    <x v="8"/>
    <n v="257.59999999999997"/>
    <n v="64"/>
    <x v="107"/>
    <n v="1665.1263999999999"/>
  </r>
  <r>
    <n v="1347"/>
    <x v="131"/>
    <n v="29"/>
    <s v="Empresa CC"/>
    <s v="Puerto Vallarta"/>
    <x v="3"/>
    <x v="3"/>
    <x v="0"/>
    <d v="2018-12-01T00:00:00"/>
    <s v="Empresa de embarque B"/>
    <s v="Cheque"/>
    <s v="Cerveza"/>
    <x v="0"/>
    <n v="196"/>
    <n v="38"/>
    <x v="199"/>
    <n v="774.5920000000001"/>
  </r>
  <r>
    <n v="1348"/>
    <x v="127"/>
    <n v="6"/>
    <s v="Empresa F"/>
    <s v="Tijuana"/>
    <x v="5"/>
    <x v="4"/>
    <x v="2"/>
    <d v="2018-11-08T00:00:00"/>
    <s v="Empresa de embarque C"/>
    <s v="Cheque"/>
    <s v="Chocolate"/>
    <x v="3"/>
    <n v="178.5"/>
    <n v="15"/>
    <x v="268"/>
    <n v="259.71749999999997"/>
  </r>
  <r>
    <n v="1350"/>
    <x v="132"/>
    <n v="4"/>
    <s v="Empresa D"/>
    <s v="Querétaro"/>
    <x v="1"/>
    <x v="1"/>
    <x v="1"/>
    <d v="2018-11-06T00:00:00"/>
    <s v="Empresa de embarque A"/>
    <s v="Tarjeta de crédito"/>
    <s v="Mermelada de zarzamora"/>
    <x v="6"/>
    <n v="1134"/>
    <n v="52"/>
    <x v="269"/>
    <n v="5778.8640000000005"/>
  </r>
  <r>
    <n v="1351"/>
    <x v="132"/>
    <n v="4"/>
    <s v="Empresa D"/>
    <s v="Querétaro"/>
    <x v="1"/>
    <x v="1"/>
    <x v="1"/>
    <d v="2018-11-06T00:00:00"/>
    <s v="Empresa de embarque A"/>
    <s v="Tarjeta de crédito"/>
    <s v="Arroz de grano largo"/>
    <x v="14"/>
    <n v="98"/>
    <n v="37"/>
    <x v="58"/>
    <n v="355.34800000000001"/>
  </r>
  <r>
    <n v="1353"/>
    <x v="128"/>
    <n v="8"/>
    <s v="Empresa H"/>
    <s v="Monterrey"/>
    <x v="2"/>
    <x v="2"/>
    <x v="2"/>
    <d v="2018-11-10T00:00:00"/>
    <s v="Empresa de embarque C"/>
    <s v="Tarjeta de crédito"/>
    <s v="Mozzarella"/>
    <x v="10"/>
    <n v="487.19999999999993"/>
    <n v="24"/>
    <x v="270"/>
    <n v="1122.5087999999998"/>
  </r>
  <r>
    <n v="1356"/>
    <x v="133"/>
    <n v="3"/>
    <s v="Empresa C"/>
    <s v="Acapulco"/>
    <x v="4"/>
    <x v="0"/>
    <x v="0"/>
    <d v="2018-11-05T00:00:00"/>
    <s v="Empresa de embarque B"/>
    <s v="Efectivo"/>
    <s v="Jarabe"/>
    <x v="7"/>
    <n v="140"/>
    <n v="36"/>
    <x v="271"/>
    <n v="519.12"/>
  </r>
  <r>
    <n v="1357"/>
    <x v="133"/>
    <n v="3"/>
    <s v="Empresa C"/>
    <s v="Acapulco"/>
    <x v="4"/>
    <x v="0"/>
    <x v="0"/>
    <d v="2018-11-05T00:00:00"/>
    <s v="Empresa de embarque B"/>
    <s v="Efectivo"/>
    <s v="Salsa curry"/>
    <x v="5"/>
    <n v="560"/>
    <n v="24"/>
    <x v="272"/>
    <n v="1344"/>
  </r>
  <r>
    <n v="1361"/>
    <x v="122"/>
    <n v="10"/>
    <s v="Empresa J"/>
    <s v="León"/>
    <x v="7"/>
    <x v="6"/>
    <x v="1"/>
    <d v="2018-11-12T00:00:00"/>
    <s v="Empresa de embarque B"/>
    <s v="Tarjeta de crédito"/>
    <s v="Almendras"/>
    <x v="1"/>
    <n v="140"/>
    <n v="20"/>
    <x v="273"/>
    <n v="280"/>
  </r>
  <r>
    <n v="1363"/>
    <x v="122"/>
    <n v="10"/>
    <s v="Empresa J"/>
    <s v="León"/>
    <x v="7"/>
    <x v="6"/>
    <x v="1"/>
    <m/>
    <s v="Empresa de embarque A"/>
    <m/>
    <s v="Ciruelas secas"/>
    <x v="1"/>
    <n v="49"/>
    <n v="11"/>
    <x v="4"/>
    <n v="52.283000000000001"/>
  </r>
  <r>
    <n v="1364"/>
    <x v="123"/>
    <n v="11"/>
    <s v="Empresa K"/>
    <s v="Ciudad de México"/>
    <x v="9"/>
    <x v="5"/>
    <x v="3"/>
    <m/>
    <s v="Empresa de embarque C"/>
    <m/>
    <s v="Salsa curry"/>
    <x v="5"/>
    <n v="560"/>
    <n v="78"/>
    <x v="191"/>
    <n v="4193.28"/>
  </r>
  <r>
    <n v="1365"/>
    <x v="124"/>
    <n v="1"/>
    <s v="Empresa A"/>
    <s v="Torreón"/>
    <x v="10"/>
    <x v="2"/>
    <x v="2"/>
    <m/>
    <s v="Empresa de embarque C"/>
    <m/>
    <s v="Carne de cangrejo"/>
    <x v="8"/>
    <n v="257.59999999999997"/>
    <n v="76"/>
    <x v="274"/>
    <n v="2016.4928"/>
  </r>
  <r>
    <n v="1366"/>
    <x v="125"/>
    <n v="28"/>
    <s v="Empresa BB"/>
    <s v="Toluca"/>
    <x v="6"/>
    <x v="5"/>
    <x v="3"/>
    <d v="2018-11-30T00:00:00"/>
    <s v="Empresa de embarque C"/>
    <s v="Tarjeta de crédito"/>
    <s v="Café"/>
    <x v="0"/>
    <n v="644"/>
    <n v="57"/>
    <x v="275"/>
    <n v="3817.6319999999996"/>
  </r>
  <r>
    <n v="1367"/>
    <x v="126"/>
    <n v="9"/>
    <s v="Empresa I"/>
    <s v="Guadalajara"/>
    <x v="3"/>
    <x v="7"/>
    <x v="0"/>
    <d v="2018-11-11T00:00:00"/>
    <s v="Empresa de embarque A"/>
    <s v="Cheque"/>
    <s v="Almejas"/>
    <x v="4"/>
    <n v="135.1"/>
    <n v="14"/>
    <x v="276"/>
    <n v="181.5744"/>
  </r>
  <r>
    <n v="1368"/>
    <x v="134"/>
    <n v="27"/>
    <s v="Empresa AA"/>
    <s v="Mazatlán"/>
    <x v="0"/>
    <x v="0"/>
    <x v="0"/>
    <d v="2018-12-29T00:00:00"/>
    <s v="Empresa de embarque B"/>
    <s v="Cheque"/>
    <s v="Cerveza"/>
    <x v="0"/>
    <n v="196"/>
    <n v="14"/>
    <x v="277"/>
    <n v="277.14400000000006"/>
  </r>
  <r>
    <n v="1369"/>
    <x v="134"/>
    <n v="27"/>
    <s v="Empresa AA"/>
    <s v="Mazatlán"/>
    <x v="0"/>
    <x v="0"/>
    <x v="0"/>
    <d v="2018-12-29T00:00:00"/>
    <s v="Empresa de embarque B"/>
    <s v="Cheque"/>
    <s v="Ciruelas secas"/>
    <x v="1"/>
    <n v="49"/>
    <n v="70"/>
    <x v="278"/>
    <n v="353.28999999999996"/>
  </r>
  <r>
    <n v="1370"/>
    <x v="135"/>
    <n v="4"/>
    <s v="Empresa D"/>
    <s v="Querétaro"/>
    <x v="1"/>
    <x v="1"/>
    <x v="1"/>
    <d v="2018-12-06T00:00:00"/>
    <s v="Empresa de embarque A"/>
    <s v="Tarjeta de crédito"/>
    <s v="Peras secas"/>
    <x v="1"/>
    <n v="420"/>
    <n v="100"/>
    <x v="279"/>
    <n v="4074"/>
  </r>
  <r>
    <n v="1371"/>
    <x v="135"/>
    <n v="4"/>
    <s v="Empresa D"/>
    <s v="Querétaro"/>
    <x v="1"/>
    <x v="1"/>
    <x v="1"/>
    <d v="2018-12-06T00:00:00"/>
    <s v="Empresa de embarque A"/>
    <s v="Tarjeta de crédito"/>
    <s v="Manzanas secas"/>
    <x v="1"/>
    <n v="742"/>
    <n v="27"/>
    <x v="280"/>
    <n v="2003.3999999999999"/>
  </r>
  <r>
    <n v="1372"/>
    <x v="135"/>
    <n v="4"/>
    <s v="Empresa D"/>
    <s v="Querétaro"/>
    <x v="1"/>
    <x v="1"/>
    <x v="1"/>
    <d v="2018-12-06T00:00:00"/>
    <s v="Empresa de embarque A"/>
    <s v="Tarjeta de crédito"/>
    <s v="Ciruelas secas"/>
    <x v="1"/>
    <n v="49"/>
    <n v="70"/>
    <x v="278"/>
    <n v="336.14"/>
  </r>
  <r>
    <n v="1373"/>
    <x v="136"/>
    <n v="12"/>
    <s v="Empresa L"/>
    <s v="Mazatlán"/>
    <x v="0"/>
    <x v="0"/>
    <x v="0"/>
    <d v="2018-12-14T00:00:00"/>
    <s v="Empresa de embarque B"/>
    <s v="Tarjeta de crédito"/>
    <s v="Té chai"/>
    <x v="0"/>
    <n v="252"/>
    <n v="57"/>
    <x v="281"/>
    <n v="1436.4"/>
  </r>
  <r>
    <n v="1374"/>
    <x v="136"/>
    <n v="12"/>
    <s v="Empresa L"/>
    <s v="Mazatlán"/>
    <x v="0"/>
    <x v="0"/>
    <x v="0"/>
    <d v="2018-12-14T00:00:00"/>
    <s v="Empresa de embarque B"/>
    <s v="Tarjeta de crédito"/>
    <s v="Café"/>
    <x v="0"/>
    <n v="644"/>
    <n v="83"/>
    <x v="282"/>
    <n v="5238.2960000000003"/>
  </r>
  <r>
    <n v="1375"/>
    <x v="137"/>
    <n v="8"/>
    <s v="Empresa H"/>
    <s v="Monterrey"/>
    <x v="2"/>
    <x v="2"/>
    <x v="2"/>
    <d v="2018-12-10T00:00:00"/>
    <s v="Empresa de embarque C"/>
    <s v="Tarjeta de crédito"/>
    <s v="Galletas de chocolate"/>
    <x v="2"/>
    <n v="128.79999999999998"/>
    <n v="76"/>
    <x v="283"/>
    <n v="939.72479999999996"/>
  </r>
  <r>
    <n v="1376"/>
    <x v="135"/>
    <n v="4"/>
    <s v="Empresa D"/>
    <s v="Querétaro"/>
    <x v="1"/>
    <x v="1"/>
    <x v="1"/>
    <d v="2018-12-06T00:00:00"/>
    <s v="Empresa de embarque C"/>
    <s v="Cheque"/>
    <s v="Galletas de chocolate"/>
    <x v="2"/>
    <n v="128.79999999999998"/>
    <n v="80"/>
    <x v="129"/>
    <n v="1020.096"/>
  </r>
  <r>
    <n v="1377"/>
    <x v="138"/>
    <n v="29"/>
    <s v="Empresa CC"/>
    <s v="Puerto Vallarta"/>
    <x v="3"/>
    <x v="3"/>
    <x v="0"/>
    <d v="2018-12-31T00:00:00"/>
    <s v="Empresa de embarque B"/>
    <s v="Cheque"/>
    <s v="Chocolate"/>
    <x v="3"/>
    <n v="178.5"/>
    <n v="47"/>
    <x v="13"/>
    <n v="830.56050000000005"/>
  </r>
  <r>
    <n v="1378"/>
    <x v="139"/>
    <n v="3"/>
    <s v="Empresa C"/>
    <s v="Acapulco"/>
    <x v="4"/>
    <x v="0"/>
    <x v="0"/>
    <d v="2018-12-05T00:00:00"/>
    <s v="Empresa de embarque B"/>
    <s v="Efectivo"/>
    <s v="Almejas"/>
    <x v="4"/>
    <n v="135.1"/>
    <n v="96"/>
    <x v="284"/>
    <n v="1322.8992000000003"/>
  </r>
  <r>
    <n v="1379"/>
    <x v="140"/>
    <n v="6"/>
    <s v="Empresa F"/>
    <s v="Tijuana"/>
    <x v="5"/>
    <x v="4"/>
    <x v="2"/>
    <d v="2018-12-08T00:00:00"/>
    <s v="Empresa de embarque B"/>
    <s v="Tarjeta de crédito"/>
    <s v="Salsa curry"/>
    <x v="5"/>
    <n v="560"/>
    <n v="32"/>
    <x v="11"/>
    <n v="1881.6000000000001"/>
  </r>
  <r>
    <n v="1380"/>
    <x v="141"/>
    <n v="28"/>
    <s v="Empresa BB"/>
    <s v="Toluca"/>
    <x v="6"/>
    <x v="5"/>
    <x v="3"/>
    <d v="2018-12-30T00:00:00"/>
    <s v="Empresa de embarque C"/>
    <s v="Cheque"/>
    <s v="Café"/>
    <x v="0"/>
    <n v="644"/>
    <n v="16"/>
    <x v="258"/>
    <n v="1030.4000000000001"/>
  </r>
  <r>
    <n v="1381"/>
    <x v="137"/>
    <n v="8"/>
    <s v="Empresa H"/>
    <s v="Monterrey"/>
    <x v="2"/>
    <x v="2"/>
    <x v="2"/>
    <d v="2018-12-10T00:00:00"/>
    <s v="Empresa de embarque C"/>
    <s v="Cheque"/>
    <s v="Chocolate"/>
    <x v="3"/>
    <n v="178.5"/>
    <n v="41"/>
    <x v="87"/>
    <n v="717.21299999999997"/>
  </r>
  <r>
    <n v="1382"/>
    <x v="142"/>
    <n v="10"/>
    <s v="Empresa J"/>
    <s v="León"/>
    <x v="7"/>
    <x v="6"/>
    <x v="1"/>
    <d v="2018-12-12T00:00:00"/>
    <s v="Empresa de embarque B"/>
    <s v="Tarjeta de crédito"/>
    <s v="Té verde"/>
    <x v="0"/>
    <n v="41.86"/>
    <n v="41"/>
    <x v="285"/>
    <n v="180.20730000000003"/>
  </r>
  <r>
    <n v="1383"/>
    <x v="143"/>
    <n v="7"/>
    <s v="Empresa G"/>
    <s v="Chihuahua"/>
    <x v="8"/>
    <x v="2"/>
    <x v="2"/>
    <m/>
    <m/>
    <m/>
    <s v="Café"/>
    <x v="0"/>
    <n v="644"/>
    <n v="41"/>
    <x v="286"/>
    <n v="2719.6120000000005"/>
  </r>
  <r>
    <n v="1384"/>
    <x v="142"/>
    <n v="10"/>
    <s v="Empresa J"/>
    <s v="León"/>
    <x v="7"/>
    <x v="6"/>
    <x v="1"/>
    <d v="2018-12-12T00:00:00"/>
    <s v="Empresa de embarque A"/>
    <m/>
    <s v="Jalea de fresa"/>
    <x v="6"/>
    <n v="350"/>
    <n v="94"/>
    <x v="287"/>
    <n v="3290"/>
  </r>
  <r>
    <n v="1385"/>
    <x v="142"/>
    <n v="10"/>
    <s v="Empresa J"/>
    <s v="León"/>
    <x v="7"/>
    <x v="6"/>
    <x v="1"/>
    <d v="2018-12-12T00:00:00"/>
    <s v="Empresa de embarque A"/>
    <m/>
    <s v="Condimento cajún"/>
    <x v="7"/>
    <n v="308"/>
    <n v="20"/>
    <x v="288"/>
    <n v="646.80000000000007"/>
  </r>
  <r>
    <n v="1386"/>
    <x v="142"/>
    <n v="10"/>
    <s v="Empresa J"/>
    <s v="León"/>
    <x v="7"/>
    <x v="6"/>
    <x v="1"/>
    <d v="2018-12-12T00:00:00"/>
    <s v="Empresa de embarque A"/>
    <m/>
    <s v="Galletas de chocolate"/>
    <x v="2"/>
    <n v="128.79999999999998"/>
    <n v="13"/>
    <x v="289"/>
    <n v="174.13760000000002"/>
  </r>
  <r>
    <n v="1387"/>
    <x v="144"/>
    <n v="11"/>
    <s v="Empresa K"/>
    <s v="Ciudad de México"/>
    <x v="9"/>
    <x v="5"/>
    <x v="3"/>
    <m/>
    <s v="Empresa de embarque C"/>
    <m/>
    <s v="Ciruelas secas"/>
    <x v="1"/>
    <n v="49"/>
    <n v="74"/>
    <x v="58"/>
    <n v="377.10400000000004"/>
  </r>
  <r>
    <n v="1388"/>
    <x v="144"/>
    <n v="11"/>
    <s v="Empresa K"/>
    <s v="Ciudad de México"/>
    <x v="9"/>
    <x v="5"/>
    <x v="3"/>
    <m/>
    <s v="Empresa de embarque C"/>
    <m/>
    <s v="Té verde"/>
    <x v="0"/>
    <n v="41.86"/>
    <n v="53"/>
    <x v="290"/>
    <n v="224.07658000000004"/>
  </r>
  <r>
    <n v="1389"/>
    <x v="145"/>
    <n v="1"/>
    <s v="Empresa A"/>
    <s v="Torreón"/>
    <x v="10"/>
    <x v="2"/>
    <x v="2"/>
    <m/>
    <m/>
    <m/>
    <s v="Té chai"/>
    <x v="0"/>
    <n v="252"/>
    <n v="99"/>
    <x v="291"/>
    <n v="2444.9040000000005"/>
  </r>
  <r>
    <n v="1390"/>
    <x v="145"/>
    <n v="1"/>
    <s v="Empresa A"/>
    <s v="Torreón"/>
    <x v="10"/>
    <x v="2"/>
    <x v="2"/>
    <m/>
    <m/>
    <m/>
    <s v="Café"/>
    <x v="0"/>
    <n v="644"/>
    <n v="89"/>
    <x v="292"/>
    <n v="5445.02"/>
  </r>
  <r>
    <n v="1391"/>
    <x v="145"/>
    <n v="1"/>
    <s v="Empresa A"/>
    <s v="Torreón"/>
    <x v="10"/>
    <x v="2"/>
    <x v="2"/>
    <m/>
    <m/>
    <m/>
    <s v="Té verde"/>
    <x v="0"/>
    <n v="41.86"/>
    <n v="64"/>
    <x v="202"/>
    <n v="273.26208000000003"/>
  </r>
  <r>
    <n v="1392"/>
    <x v="141"/>
    <n v="28"/>
    <s v="Empresa BB"/>
    <s v="Toluca"/>
    <x v="6"/>
    <x v="5"/>
    <x v="3"/>
    <d v="2018-12-30T00:00:00"/>
    <s v="Empresa de embarque C"/>
    <s v="Tarjeta de crédito"/>
    <s v="Almejas"/>
    <x v="4"/>
    <n v="135.1"/>
    <n v="98"/>
    <x v="293"/>
    <n v="1350.4596000000001"/>
  </r>
  <r>
    <n v="1393"/>
    <x v="141"/>
    <n v="28"/>
    <s v="Empresa BB"/>
    <s v="Toluca"/>
    <x v="6"/>
    <x v="5"/>
    <x v="3"/>
    <d v="2018-12-30T00:00:00"/>
    <s v="Empresa de embarque C"/>
    <s v="Tarjeta de crédito"/>
    <s v="Carne de cangrejo"/>
    <x v="8"/>
    <n v="257.59999999999997"/>
    <n v="86"/>
    <x v="294"/>
    <n v="2171.0527999999999"/>
  </r>
  <r>
    <n v="1394"/>
    <x v="146"/>
    <n v="9"/>
    <s v="Empresa I"/>
    <s v="Guadalajara"/>
    <x v="3"/>
    <x v="7"/>
    <x v="0"/>
    <d v="2018-12-11T00:00:00"/>
    <s v="Empresa de embarque A"/>
    <s v="Cheque"/>
    <s v="Ravioli"/>
    <x v="9"/>
    <n v="273"/>
    <n v="20"/>
    <x v="295"/>
    <n v="573.30000000000007"/>
  </r>
  <r>
    <n v="1395"/>
    <x v="146"/>
    <n v="9"/>
    <s v="Empresa I"/>
    <s v="Guadalajara"/>
    <x v="3"/>
    <x v="7"/>
    <x v="0"/>
    <d v="2018-12-11T00:00:00"/>
    <s v="Empresa de embarque A"/>
    <s v="Cheque"/>
    <s v="Mozzarella"/>
    <x v="10"/>
    <n v="487.19999999999993"/>
    <n v="69"/>
    <x v="296"/>
    <n v="3361.6800000000003"/>
  </r>
  <r>
    <n v="1396"/>
    <x v="140"/>
    <n v="6"/>
    <s v="Empresa F"/>
    <s v="Tijuana"/>
    <x v="5"/>
    <x v="4"/>
    <x v="2"/>
    <d v="2018-12-08T00:00:00"/>
    <s v="Empresa de embarque B"/>
    <s v="Tarjeta de crédito"/>
    <s v="Cerveza"/>
    <x v="0"/>
    <n v="196"/>
    <n v="68"/>
    <x v="297"/>
    <n v="1279.4879999999998"/>
  </r>
  <r>
    <n v="1397"/>
    <x v="137"/>
    <n v="8"/>
    <s v="Empresa H"/>
    <s v="Monterrey"/>
    <x v="2"/>
    <x v="2"/>
    <x v="2"/>
    <d v="2018-12-10T00:00:00"/>
    <s v="Empresa de embarque B"/>
    <s v="Cheque"/>
    <s v="Salsa curry"/>
    <x v="5"/>
    <n v="560"/>
    <n v="52"/>
    <x v="298"/>
    <n v="2853.76"/>
  </r>
  <r>
    <n v="1398"/>
    <x v="137"/>
    <n v="8"/>
    <s v="Empresa H"/>
    <s v="Monterrey"/>
    <x v="2"/>
    <x v="2"/>
    <x v="2"/>
    <d v="2018-12-10T00:00:00"/>
    <s v="Empresa de embarque B"/>
    <s v="Cheque"/>
    <s v="Galletas de chocolate"/>
    <x v="2"/>
    <n v="128.79999999999998"/>
    <n v="40"/>
    <x v="299"/>
    <n v="540.96000000000015"/>
  </r>
  <r>
    <n v="1399"/>
    <x v="147"/>
    <n v="25"/>
    <s v="Empresa Y"/>
    <s v="León"/>
    <x v="7"/>
    <x v="6"/>
    <x v="1"/>
    <d v="2018-12-27T00:00:00"/>
    <s v="Empresa de embarque A"/>
    <s v="Efectivo"/>
    <s v="Bolillos"/>
    <x v="2"/>
    <n v="140"/>
    <n v="100"/>
    <x v="116"/>
    <n v="1372"/>
  </r>
  <r>
    <n v="1400"/>
    <x v="148"/>
    <n v="26"/>
    <s v="Empresa Z"/>
    <s v="Ciudad de México"/>
    <x v="9"/>
    <x v="5"/>
    <x v="3"/>
    <d v="2018-12-28T00:00:00"/>
    <s v="Empresa de embarque C"/>
    <s v="Tarjeta de crédito"/>
    <s v="Aceite de oliva"/>
    <x v="13"/>
    <n v="298.90000000000003"/>
    <n v="88"/>
    <x v="300"/>
    <n v="2577.7136000000005"/>
  </r>
  <r>
    <n v="1401"/>
    <x v="148"/>
    <n v="26"/>
    <s v="Empresa Z"/>
    <s v="Ciudad de México"/>
    <x v="9"/>
    <x v="5"/>
    <x v="3"/>
    <d v="2018-12-28T00:00:00"/>
    <s v="Empresa de embarque C"/>
    <s v="Tarjeta de crédito"/>
    <s v="Almejas"/>
    <x v="4"/>
    <n v="135.1"/>
    <n v="46"/>
    <x v="260"/>
    <n v="596.60160000000008"/>
  </r>
  <r>
    <n v="1402"/>
    <x v="148"/>
    <n v="26"/>
    <s v="Empresa Z"/>
    <s v="Ciudad de México"/>
    <x v="9"/>
    <x v="5"/>
    <x v="3"/>
    <d v="2018-12-28T00:00:00"/>
    <s v="Empresa de embarque C"/>
    <s v="Tarjeta de crédito"/>
    <s v="Carne de cangrejo"/>
    <x v="8"/>
    <n v="257.59999999999997"/>
    <n v="93"/>
    <x v="301"/>
    <n v="2347.7664"/>
  </r>
  <r>
    <n v="1403"/>
    <x v="138"/>
    <n v="29"/>
    <s v="Empresa CC"/>
    <s v="Puerto Vallarta"/>
    <x v="3"/>
    <x v="3"/>
    <x v="0"/>
    <d v="2018-12-31T00:00:00"/>
    <s v="Empresa de embarque B"/>
    <s v="Cheque"/>
    <s v="Cerveza"/>
    <x v="0"/>
    <n v="196"/>
    <n v="96"/>
    <x v="302"/>
    <n v="1975.68"/>
  </r>
  <r>
    <n v="1404"/>
    <x v="140"/>
    <n v="6"/>
    <s v="Empresa F"/>
    <s v="Tijuana"/>
    <x v="5"/>
    <x v="4"/>
    <x v="2"/>
    <d v="2018-12-08T00:00:00"/>
    <s v="Empresa de embarque C"/>
    <s v="Cheque"/>
    <s v="Chocolate"/>
    <x v="3"/>
    <n v="178.5"/>
    <n v="12"/>
    <x v="303"/>
    <n v="224.91000000000003"/>
  </r>
  <r>
    <n v="1406"/>
    <x v="135"/>
    <n v="4"/>
    <s v="Empresa D"/>
    <s v="Querétaro"/>
    <x v="1"/>
    <x v="1"/>
    <x v="1"/>
    <d v="2018-12-06T00:00:00"/>
    <s v="Empresa de embarque A"/>
    <s v="Tarjeta de crédito"/>
    <s v="Mermelada de zarzamora"/>
    <x v="6"/>
    <n v="1134"/>
    <n v="38"/>
    <x v="304"/>
    <n v="4093.7400000000002"/>
  </r>
  <r>
    <n v="1407"/>
    <x v="135"/>
    <n v="4"/>
    <s v="Empresa D"/>
    <s v="Querétaro"/>
    <x v="1"/>
    <x v="1"/>
    <x v="1"/>
    <d v="2018-12-06T00:00:00"/>
    <s v="Empresa de embarque A"/>
    <s v="Tarjeta de crédito"/>
    <s v="Arroz de grano largo"/>
    <x v="14"/>
    <n v="98"/>
    <n v="42"/>
    <x v="108"/>
    <n v="407.48400000000004"/>
  </r>
  <r>
    <n v="1409"/>
    <x v="137"/>
    <n v="8"/>
    <s v="Empresa H"/>
    <s v="Monterrey"/>
    <x v="2"/>
    <x v="2"/>
    <x v="2"/>
    <d v="2018-12-10T00:00:00"/>
    <s v="Empresa de embarque C"/>
    <s v="Tarjeta de crédito"/>
    <s v="Mozzarella"/>
    <x v="10"/>
    <n v="487.19999999999993"/>
    <n v="100"/>
    <x v="305"/>
    <n v="4823.28"/>
  </r>
  <r>
    <n v="1412"/>
    <x v="139"/>
    <n v="3"/>
    <s v="Empresa C"/>
    <s v="Acapulco"/>
    <x v="4"/>
    <x v="0"/>
    <x v="0"/>
    <d v="2018-12-05T00:00:00"/>
    <s v="Empresa de embarque B"/>
    <s v="Efectivo"/>
    <s v="Jarabe"/>
    <x v="7"/>
    <n v="140"/>
    <n v="89"/>
    <x v="306"/>
    <n v="1221.08"/>
  </r>
  <r>
    <n v="1413"/>
    <x v="139"/>
    <n v="3"/>
    <s v="Empresa C"/>
    <s v="Acapulco"/>
    <x v="4"/>
    <x v="0"/>
    <x v="0"/>
    <d v="2018-12-05T00:00:00"/>
    <s v="Empresa de embarque B"/>
    <s v="Efectivo"/>
    <s v="Salsa curry"/>
    <x v="5"/>
    <n v="560"/>
    <n v="12"/>
    <x v="60"/>
    <n v="651.84"/>
  </r>
  <r>
    <n v="1417"/>
    <x v="142"/>
    <n v="10"/>
    <s v="Empresa J"/>
    <s v="León"/>
    <x v="7"/>
    <x v="6"/>
    <x v="1"/>
    <d v="2018-12-12T00:00:00"/>
    <s v="Empresa de embarque B"/>
    <s v="Tarjeta de crédito"/>
    <s v="Almendras"/>
    <x v="1"/>
    <n v="140"/>
    <n v="97"/>
    <x v="307"/>
    <n v="1412.3200000000002"/>
  </r>
  <r>
    <n v="1419"/>
    <x v="142"/>
    <n v="10"/>
    <s v="Empresa J"/>
    <s v="León"/>
    <x v="7"/>
    <x v="6"/>
    <x v="1"/>
    <m/>
    <s v="Empresa de embarque A"/>
    <m/>
    <s v="Ciruelas secas"/>
    <x v="1"/>
    <n v="49"/>
    <n v="53"/>
    <x v="308"/>
    <n v="246.71499999999997"/>
  </r>
  <r>
    <n v="1420"/>
    <x v="144"/>
    <n v="11"/>
    <s v="Empresa K"/>
    <s v="Ciudad de México"/>
    <x v="9"/>
    <x v="5"/>
    <x v="3"/>
    <m/>
    <s v="Empresa de embarque C"/>
    <m/>
    <s v="Salsa curry"/>
    <x v="5"/>
    <n v="560"/>
    <n v="61"/>
    <x v="309"/>
    <n v="3484.3199999999997"/>
  </r>
  <r>
    <n v="1421"/>
    <x v="145"/>
    <n v="1"/>
    <s v="Empresa A"/>
    <s v="Torreón"/>
    <x v="10"/>
    <x v="2"/>
    <x v="2"/>
    <m/>
    <s v="Empresa de embarque C"/>
    <m/>
    <s v="Carne de cangrejo"/>
    <x v="8"/>
    <n v="257.59999999999997"/>
    <n v="45"/>
    <x v="310"/>
    <n v="1136.0159999999998"/>
  </r>
  <r>
    <n v="1422"/>
    <x v="141"/>
    <n v="28"/>
    <s v="Empresa BB"/>
    <s v="Toluca"/>
    <x v="6"/>
    <x v="5"/>
    <x v="3"/>
    <d v="2018-12-30T00:00:00"/>
    <s v="Empresa de embarque C"/>
    <s v="Tarjeta de crédito"/>
    <s v="Café"/>
    <x v="0"/>
    <n v="644"/>
    <n v="43"/>
    <x v="311"/>
    <n v="2769.2000000000003"/>
  </r>
  <r>
    <n v="1423"/>
    <x v="146"/>
    <n v="9"/>
    <s v="Empresa I"/>
    <s v="Guadalajara"/>
    <x v="3"/>
    <x v="7"/>
    <x v="0"/>
    <d v="2018-12-11T00:00:00"/>
    <s v="Empresa de embarque A"/>
    <s v="Cheque"/>
    <s v="Almejas"/>
    <x v="4"/>
    <n v="135.1"/>
    <n v="18"/>
    <x v="312"/>
    <n v="231.02100000000002"/>
  </r>
  <r>
    <n v="1424"/>
    <x v="140"/>
    <n v="6"/>
    <s v="Empresa F"/>
    <s v="Tijuana"/>
    <x v="5"/>
    <x v="4"/>
    <x v="2"/>
    <d v="2018-12-08T00:00:00"/>
    <s v="Empresa de embarque B"/>
    <s v="Tarjeta de crédito"/>
    <s v="Chocolate"/>
    <x v="3"/>
    <n v="178.5"/>
    <n v="41"/>
    <x v="87"/>
    <n v="709.89450000000011"/>
  </r>
  <r>
    <n v="1425"/>
    <x v="137"/>
    <n v="8"/>
    <s v="Empresa H"/>
    <s v="Monterrey"/>
    <x v="2"/>
    <x v="2"/>
    <x v="2"/>
    <d v="2018-12-10T00:00:00"/>
    <s v="Empresa de embarque B"/>
    <s v="Cheque"/>
    <s v="Chocolate"/>
    <x v="3"/>
    <n v="178.5"/>
    <n v="19"/>
    <x v="109"/>
    <n v="335.75850000000003"/>
  </r>
  <r>
    <n v="1426"/>
    <x v="147"/>
    <n v="25"/>
    <s v="Empresa Y"/>
    <s v="León"/>
    <x v="7"/>
    <x v="6"/>
    <x v="1"/>
    <d v="2018-12-27T00:00:00"/>
    <s v="Empresa de embarque A"/>
    <s v="Efectivo"/>
    <s v="Condimento cajún"/>
    <x v="7"/>
    <n v="308"/>
    <n v="65"/>
    <x v="313"/>
    <n v="1941.94"/>
  </r>
  <r>
    <n v="1427"/>
    <x v="148"/>
    <n v="26"/>
    <s v="Empresa Z"/>
    <s v="Ciudad de México"/>
    <x v="9"/>
    <x v="5"/>
    <x v="3"/>
    <d v="2018-12-28T00:00:00"/>
    <s v="Empresa de embarque C"/>
    <s v="Tarjeta de crédito"/>
    <s v="Jalea de fresa"/>
    <x v="6"/>
    <n v="350"/>
    <n v="13"/>
    <x v="314"/>
    <n v="450.44999999999993"/>
  </r>
  <r>
    <n v="1428"/>
    <x v="138"/>
    <n v="29"/>
    <s v="Empresa CC"/>
    <s v="Puerto Vallarta"/>
    <x v="3"/>
    <x v="3"/>
    <x v="0"/>
    <d v="2018-12-31T00:00:00"/>
    <s v="Empresa de embarque B"/>
    <s v="Cheque"/>
    <s v="Cóctel de frutas"/>
    <x v="12"/>
    <n v="546"/>
    <n v="54"/>
    <x v="315"/>
    <n v="3007.3680000000004"/>
  </r>
  <r>
    <n v="1429"/>
    <x v="140"/>
    <n v="6"/>
    <s v="Empresa F"/>
    <s v="Tijuana"/>
    <x v="5"/>
    <x v="4"/>
    <x v="2"/>
    <d v="2018-12-08T00:00:00"/>
    <s v="Empresa de embarque C"/>
    <s v="Cheque"/>
    <s v="Peras secas"/>
    <x v="1"/>
    <n v="420"/>
    <n v="33"/>
    <x v="82"/>
    <n v="1330.56"/>
  </r>
  <r>
    <n v="1430"/>
    <x v="140"/>
    <n v="6"/>
    <s v="Empresa F"/>
    <s v="Tijuana"/>
    <x v="5"/>
    <x v="4"/>
    <x v="2"/>
    <d v="2018-12-08T00:00:00"/>
    <s v="Empresa de embarque C"/>
    <s v="Cheque"/>
    <s v="Manzanas secas"/>
    <x v="1"/>
    <n v="742"/>
    <n v="34"/>
    <x v="316"/>
    <n v="2598.4840000000004"/>
  </r>
  <r>
    <n v="1431"/>
    <x v="135"/>
    <n v="4"/>
    <s v="Empresa D"/>
    <s v="Querétaro"/>
    <x v="1"/>
    <x v="1"/>
    <x v="1"/>
    <m/>
    <m/>
    <m/>
    <s v="Pasta penne"/>
    <x v="9"/>
    <n v="532"/>
    <n v="59"/>
    <x v="317"/>
    <n v="3170.1880000000001"/>
  </r>
  <r>
    <n v="1432"/>
    <x v="139"/>
    <n v="3"/>
    <s v="Empresa C"/>
    <s v="Acapulco"/>
    <x v="4"/>
    <x v="0"/>
    <x v="0"/>
    <m/>
    <m/>
    <m/>
    <s v="Té verde"/>
    <x v="0"/>
    <n v="41.86"/>
    <n v="24"/>
    <x v="318"/>
    <n v="99.45936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591BE-8F6F-40B5-A503-C21C0D20D2A8}" name="TablaDinámica2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A18:B27" firstHeaderRow="1" firstDataRow="1" firstDataCol="1"/>
  <pivotFields count="18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 defaultSubtota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55ED1-D98D-4893-854A-AB5FD5BDFB93}" name="TablaDinámica1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A3:B16" firstHeaderRow="1" firstDataRow="1" firstDataCol="1"/>
  <pivotFields count="18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07E6B-2ECB-4E0D-95F5-7CD994166741}" name="TablaDinámica5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A68:B74" firstHeaderRow="1" firstDataRow="1" firstDataCol="1"/>
  <pivotFields count="18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axis="axisRow" dataField="1" showAll="0">
      <items count="8">
        <item h="1" x="0"/>
        <item n="$0-$25" x="1"/>
        <item n="$25-$50" x="2"/>
        <item n="$50-$75" x="3"/>
        <item n="$75-$100" x="4"/>
        <item n="$100-$125" x="5"/>
        <item x="6"/>
        <item t="default"/>
      </items>
    </pivotField>
    <pivotField numFmtId="166" showAll="0"/>
    <pivotField showAll="0" defaultSubtotal="0"/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15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5DF23-5A0B-4D52-82AC-97F5B2DB7042}" name="TablaDinámica4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53:B65" firstHeaderRow="1" firstDataRow="1" firstDataCol="1"/>
  <pivotFields count="18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0BB41-22BE-4A1F-AE42-8D7A6EA93CF8}" name="TablaDinámica3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A34:B50" firstHeaderRow="1" firstDataRow="1" firstDataCol="1"/>
  <pivotFields count="18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 defaultSubtotal="0"/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E906B8BB-021D-4760-80B9-3DCEDB516BC0}" sourceName="Vendedor">
  <pivotTables>
    <pivotTable tabId="3" name="TablaDinámica1"/>
    <pivotTable tabId="3" name="TablaDinámica2"/>
    <pivotTable tabId="3" name="TablaDinámica5"/>
    <pivotTable tabId="3" name="TablaDinámica3"/>
    <pivotTable tabId="3" name="TablaDinámica4"/>
  </pivotTables>
  <data>
    <tabular pivotCacheId="713054102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E73BB862-68F3-420F-8B1F-35A209F82FDD}" sourceName="Region">
  <pivotTables>
    <pivotTable tabId="3" name="TablaDinámica1"/>
    <pivotTable tabId="3" name="TablaDinámica2"/>
    <pivotTable tabId="3" name="TablaDinámica5"/>
    <pivotTable tabId="3" name="TablaDinámica3"/>
    <pivotTable tabId="3" name="TablaDinámica4"/>
  </pivotTables>
  <data>
    <tabular pivotCacheId="713054102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EFFFF8DC-076C-455B-8648-B41A29FEADE5}" sourceName="Categoría">
  <pivotTables>
    <pivotTable tabId="3" name="TablaDinámica1"/>
    <pivotTable tabId="3" name="TablaDinámica2"/>
    <pivotTable tabId="3" name="TablaDinámica5"/>
    <pivotTable tabId="3" name="TablaDinámica3"/>
    <pivotTable tabId="3" name="TablaDinámica4"/>
  </pivotTables>
  <data>
    <tabular pivotCacheId="713054102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E8C507B2-0747-42DA-8C99-AF15F694540C}" cache="SegmentaciónDeDatos_Vendedor" caption="Vendedor" style="FiltroAzul" rowHeight="234950"/>
  <slicer name="Region" xr10:uid="{921DF01D-5BB8-42B3-AF5F-C5431A9CC61B}" cache="SegmentaciónDeDatos_Region" caption="Region" style="FiltroAzul" rowHeight="234950"/>
  <slicer name="Categoría" xr10:uid="{688AF986-DCBB-4081-B1DB-BBD0CBECEDA0}" cache="SegmentaciónDeDatos_Categoría" caption="Categoría" style="FiltroAzul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559ACA-E144-49D7-A0FF-E194F45BF204}" name="Tabla1" displayName="Tabla1" ref="B5:R374" totalsRowShown="0" headerRowDxfId="9">
  <autoFilter ref="B5:R374" xr:uid="{B7736C08-2A13-4B24-9AF2-065612C6039F}"/>
  <tableColumns count="17">
    <tableColumn id="1" xr3:uid="{8DFBBE86-F19E-4915-BA07-F49EE80F31ED}" name="Folio" dataDxfId="8"/>
    <tableColumn id="15" xr3:uid="{B1AAE461-FC51-46F9-B5A3-C55BD56F1BA4}" name="Fecha de orden" dataDxfId="7"/>
    <tableColumn id="3" xr3:uid="{F05F0631-D969-46FE-8302-5D4959FDC38E}" name="Num. cliente" dataDxfId="6"/>
    <tableColumn id="4" xr3:uid="{FD2A0DB6-0862-4E85-8515-FDB962455E83}" name="Nombre cliente"/>
    <tableColumn id="6" xr3:uid="{F24E29A2-24A1-4A86-BD49-E3DD4DB9A53F}" name="Ciudad"/>
    <tableColumn id="7" xr3:uid="{EF4E997D-8F89-4C65-863C-381A1632A6DF}" name="Estado"/>
    <tableColumn id="10" xr3:uid="{13A07223-EFB1-4788-AFF8-41316E2B9195}" name="Vendedor"/>
    <tableColumn id="11" xr3:uid="{9B7BF2C3-EE09-4597-935A-3AAD7E2D5C02}" name="Region"/>
    <tableColumn id="14" xr3:uid="{2F4C25A9-FCA6-4987-87FB-EB801EF9D862}" name="Fecha de embarque" dataDxfId="5"/>
    <tableColumn id="13" xr3:uid="{FD742B79-8607-45C3-B21F-233E475B2DF8}" name="Empresa fletera"/>
    <tableColumn id="20" xr3:uid="{CCB3B04F-D7D1-4F92-B43A-D7E220D5C328}" name="Forma de pago"/>
    <tableColumn id="5" xr3:uid="{4A4DAEA3-47F9-4D41-9621-3C6F2CD5BB01}" name="Nombre del producto" dataDxfId="4"/>
    <tableColumn id="8" xr3:uid="{993D4FF5-E46C-4135-BD95-E9DB79CD33E5}" name="Categoría" dataDxfId="3"/>
    <tableColumn id="23" xr3:uid="{087140D8-57E3-4141-9D2F-D8049FAABE97}" name="Precio unitario" dataDxfId="2"/>
    <tableColumn id="24" xr3:uid="{E46ED51C-267C-4220-BD6C-4EF8B8EA1D93}" name="Cantidad"/>
    <tableColumn id="25" xr3:uid="{EF261594-1E9A-4393-8A7B-E88E2D90B1CE}" name="Ingresos" dataDxfId="1" dataCellStyle="Currency 2">
      <calculatedColumnFormula>Tabla1[[#This Row],[Precio unitario]]*Tabla1[[#This Row],[Cantidad]]</calculatedColumnFormula>
    </tableColumn>
    <tableColumn id="26" xr3:uid="{DD0A7015-B3E3-4C8A-9AB1-2BBB99E3C516}" name="Tarifa de enví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orden" xr10:uid="{1469CAE0-0869-495D-B329-8F6D8F5E2F11}" sourceName="Fecha de orden">
  <pivotTables>
    <pivotTable tabId="3" name="TablaDinámica1"/>
    <pivotTable tabId="3" name="TablaDinámica2"/>
    <pivotTable tabId="3" name="TablaDinámica5"/>
    <pivotTable tabId="3" name="TablaDinámica3"/>
    <pivotTable tabId="3" name="TablaDinámica4"/>
  </pivotTables>
  <state minimalRefreshVersion="6" lastRefreshVersion="6" pivotCacheId="713054102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orden" xr10:uid="{BC48B7BF-8107-4815-8C28-1678E2C21C92}" cache="NativeTimeline_Fecha_de_orden" caption="Fecha de orden" level="2" selectionLevel="2" scrollPosition="2018-01-01T00:00:00" style="TiempoAzul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7359-3046-44FF-BAF8-1E318E54E959}">
  <dimension ref="A3:E74"/>
  <sheetViews>
    <sheetView zoomScale="80" zoomScaleNormal="80" workbookViewId="0">
      <selection activeCell="B56" sqref="B56"/>
    </sheetView>
  </sheetViews>
  <sheetFormatPr baseColWidth="10" defaultRowHeight="14.4" x14ac:dyDescent="0.3"/>
  <cols>
    <col min="1" max="1" width="17.6640625" bestFit="1" customWidth="1"/>
    <col min="2" max="2" width="16.109375" bestFit="1" customWidth="1"/>
  </cols>
  <sheetData>
    <row r="3" spans="1:2" x14ac:dyDescent="0.3">
      <c r="A3" s="11" t="s">
        <v>110</v>
      </c>
      <c r="B3" t="s">
        <v>124</v>
      </c>
    </row>
    <row r="4" spans="1:2" x14ac:dyDescent="0.3">
      <c r="A4" s="12" t="s">
        <v>112</v>
      </c>
      <c r="B4" s="13">
        <v>460709.76000000007</v>
      </c>
    </row>
    <row r="5" spans="1:2" x14ac:dyDescent="0.3">
      <c r="A5" s="12" t="s">
        <v>113</v>
      </c>
      <c r="B5" s="13">
        <v>279377</v>
      </c>
    </row>
    <row r="6" spans="1:2" x14ac:dyDescent="0.3">
      <c r="A6" s="12" t="s">
        <v>114</v>
      </c>
      <c r="B6" s="13">
        <v>431936.39999999997</v>
      </c>
    </row>
    <row r="7" spans="1:2" x14ac:dyDescent="0.3">
      <c r="A7" s="12" t="s">
        <v>115</v>
      </c>
      <c r="B7" s="13">
        <v>290805.06</v>
      </c>
    </row>
    <row r="8" spans="1:2" x14ac:dyDescent="0.3">
      <c r="A8" s="12" t="s">
        <v>116</v>
      </c>
      <c r="B8" s="13">
        <v>480298.70000000007</v>
      </c>
    </row>
    <row r="9" spans="1:2" x14ac:dyDescent="0.3">
      <c r="A9" s="12" t="s">
        <v>117</v>
      </c>
      <c r="B9" s="13">
        <v>778422.54</v>
      </c>
    </row>
    <row r="10" spans="1:2" x14ac:dyDescent="0.3">
      <c r="A10" s="12" t="s">
        <v>118</v>
      </c>
      <c r="B10" s="13">
        <v>382459.56</v>
      </c>
    </row>
    <row r="11" spans="1:2" x14ac:dyDescent="0.3">
      <c r="A11" s="12" t="s">
        <v>119</v>
      </c>
      <c r="B11" s="13">
        <v>418900.44</v>
      </c>
    </row>
    <row r="12" spans="1:2" x14ac:dyDescent="0.3">
      <c r="A12" s="12" t="s">
        <v>120</v>
      </c>
      <c r="B12" s="13">
        <v>447299.57999999996</v>
      </c>
    </row>
    <row r="13" spans="1:2" x14ac:dyDescent="0.3">
      <c r="A13" s="12" t="s">
        <v>121</v>
      </c>
      <c r="B13" s="13">
        <v>742470.26</v>
      </c>
    </row>
    <row r="14" spans="1:2" x14ac:dyDescent="0.3">
      <c r="A14" s="12" t="s">
        <v>122</v>
      </c>
      <c r="B14" s="13">
        <v>444828.02</v>
      </c>
    </row>
    <row r="15" spans="1:2" x14ac:dyDescent="0.3">
      <c r="A15" s="12" t="s">
        <v>123</v>
      </c>
      <c r="B15" s="13">
        <v>932998.92</v>
      </c>
    </row>
    <row r="16" spans="1:2" x14ac:dyDescent="0.3">
      <c r="A16" s="12" t="s">
        <v>111</v>
      </c>
      <c r="B16" s="13">
        <v>6090506.2400000002</v>
      </c>
    </row>
    <row r="18" spans="1:2" x14ac:dyDescent="0.3">
      <c r="A18" s="11" t="s">
        <v>110</v>
      </c>
      <c r="B18" t="s">
        <v>124</v>
      </c>
    </row>
    <row r="19" spans="1:2" x14ac:dyDescent="0.3">
      <c r="A19" s="12" t="s">
        <v>34</v>
      </c>
      <c r="B19" s="13">
        <v>1313876.6200000001</v>
      </c>
    </row>
    <row r="20" spans="1:2" x14ac:dyDescent="0.3">
      <c r="A20" s="12" t="s">
        <v>10</v>
      </c>
      <c r="B20" s="13">
        <v>940527</v>
      </c>
    </row>
    <row r="21" spans="1:2" x14ac:dyDescent="0.3">
      <c r="A21" s="12" t="s">
        <v>26</v>
      </c>
      <c r="B21" s="13">
        <v>228907</v>
      </c>
    </row>
    <row r="22" spans="1:2" x14ac:dyDescent="0.3">
      <c r="A22" s="12" t="s">
        <v>41</v>
      </c>
      <c r="B22" s="13">
        <v>575330.14</v>
      </c>
    </row>
    <row r="23" spans="1:2" x14ac:dyDescent="0.3">
      <c r="A23" s="12" t="s">
        <v>18</v>
      </c>
      <c r="B23" s="13">
        <v>523852</v>
      </c>
    </row>
    <row r="24" spans="1:2" x14ac:dyDescent="0.3">
      <c r="A24" s="12" t="s">
        <v>3</v>
      </c>
      <c r="B24" s="13">
        <v>593192.32000000007</v>
      </c>
    </row>
    <row r="25" spans="1:2" x14ac:dyDescent="0.3">
      <c r="A25" s="12" t="s">
        <v>47</v>
      </c>
      <c r="B25" s="13">
        <v>1459392.7600000002</v>
      </c>
    </row>
    <row r="26" spans="1:2" x14ac:dyDescent="0.3">
      <c r="A26" s="12" t="s">
        <v>53</v>
      </c>
      <c r="B26" s="13">
        <v>455428.4</v>
      </c>
    </row>
    <row r="27" spans="1:2" x14ac:dyDescent="0.3">
      <c r="A27" s="12" t="s">
        <v>111</v>
      </c>
      <c r="B27" s="13">
        <v>6090506.2400000002</v>
      </c>
    </row>
    <row r="34" spans="1:2" x14ac:dyDescent="0.3">
      <c r="A34" s="11" t="s">
        <v>110</v>
      </c>
      <c r="B34" t="s">
        <v>124</v>
      </c>
    </row>
    <row r="35" spans="1:2" x14ac:dyDescent="0.3">
      <c r="A35" s="12" t="s">
        <v>78</v>
      </c>
      <c r="B35" s="13">
        <v>186513.60000000003</v>
      </c>
    </row>
    <row r="36" spans="1:2" x14ac:dyDescent="0.3">
      <c r="A36" s="12" t="s">
        <v>0</v>
      </c>
      <c r="B36" s="13">
        <v>1548079.5399999998</v>
      </c>
    </row>
    <row r="37" spans="1:2" x14ac:dyDescent="0.3">
      <c r="A37" s="12" t="s">
        <v>60</v>
      </c>
      <c r="B37" s="13">
        <v>356518.39999999997</v>
      </c>
    </row>
    <row r="38" spans="1:2" x14ac:dyDescent="0.3">
      <c r="A38" s="12" t="s">
        <v>37</v>
      </c>
      <c r="B38" s="13">
        <v>283892</v>
      </c>
    </row>
    <row r="39" spans="1:2" x14ac:dyDescent="0.3">
      <c r="A39" s="12" t="s">
        <v>45</v>
      </c>
      <c r="B39" s="13">
        <v>249721.5</v>
      </c>
    </row>
    <row r="40" spans="1:2" x14ac:dyDescent="0.3">
      <c r="A40" s="12" t="s">
        <v>13</v>
      </c>
      <c r="B40" s="13">
        <v>391993</v>
      </c>
    </row>
    <row r="41" spans="1:2" x14ac:dyDescent="0.3">
      <c r="A41" s="12" t="s">
        <v>23</v>
      </c>
      <c r="B41" s="13">
        <v>97188</v>
      </c>
    </row>
    <row r="42" spans="1:2" x14ac:dyDescent="0.3">
      <c r="A42" s="12" t="s">
        <v>74</v>
      </c>
      <c r="B42" s="13">
        <v>40376</v>
      </c>
    </row>
    <row r="43" spans="1:2" x14ac:dyDescent="0.3">
      <c r="A43" s="12" t="s">
        <v>30</v>
      </c>
      <c r="B43" s="13">
        <v>721574</v>
      </c>
    </row>
    <row r="44" spans="1:2" x14ac:dyDescent="0.3">
      <c r="A44" s="12" t="s">
        <v>7</v>
      </c>
      <c r="B44" s="13">
        <v>282471</v>
      </c>
    </row>
    <row r="45" spans="1:2" x14ac:dyDescent="0.3">
      <c r="A45" s="12" t="s">
        <v>80</v>
      </c>
      <c r="B45" s="13">
        <v>266750.40000000002</v>
      </c>
    </row>
    <row r="46" spans="1:2" x14ac:dyDescent="0.3">
      <c r="A46" s="12" t="s">
        <v>72</v>
      </c>
      <c r="B46" s="13">
        <v>463814.39999999985</v>
      </c>
    </row>
    <row r="47" spans="1:2" x14ac:dyDescent="0.3">
      <c r="A47" s="12" t="s">
        <v>65</v>
      </c>
      <c r="B47" s="13">
        <v>966000</v>
      </c>
    </row>
    <row r="48" spans="1:2" x14ac:dyDescent="0.3">
      <c r="A48" s="12" t="s">
        <v>51</v>
      </c>
      <c r="B48" s="13">
        <v>235614.39999999997</v>
      </c>
    </row>
    <row r="49" spans="1:5" x14ac:dyDescent="0.3">
      <c r="A49" s="12" t="s">
        <v>91</v>
      </c>
      <c r="B49" s="13"/>
    </row>
    <row r="50" spans="1:5" x14ac:dyDescent="0.3">
      <c r="A50" s="12" t="s">
        <v>111</v>
      </c>
      <c r="B50" s="13">
        <v>6090506.2400000002</v>
      </c>
    </row>
    <row r="53" spans="1:5" x14ac:dyDescent="0.3">
      <c r="A53" s="11" t="s">
        <v>110</v>
      </c>
      <c r="B53" t="s">
        <v>124</v>
      </c>
      <c r="D53" t="s">
        <v>102</v>
      </c>
      <c r="E53" t="s">
        <v>125</v>
      </c>
    </row>
    <row r="54" spans="1:5" x14ac:dyDescent="0.3">
      <c r="A54" s="12" t="s">
        <v>19</v>
      </c>
      <c r="B54" s="13">
        <v>523852</v>
      </c>
      <c r="D54" s="12" t="s">
        <v>19</v>
      </c>
      <c r="E54" s="15">
        <f>GETPIVOTDATA("Ingresos",$A$53,"Estado","Baja California")</f>
        <v>523852</v>
      </c>
    </row>
    <row r="55" spans="1:5" x14ac:dyDescent="0.3">
      <c r="A55" s="12" t="s">
        <v>85</v>
      </c>
      <c r="B55" s="13">
        <v>240856</v>
      </c>
      <c r="D55" s="12" t="s">
        <v>85</v>
      </c>
      <c r="E55" s="15">
        <f>GETPIVOTDATA("Ingresos",$A$53,"Estado","Chihuahua")</f>
        <v>240856</v>
      </c>
    </row>
    <row r="56" spans="1:5" x14ac:dyDescent="0.3">
      <c r="A56" s="12" t="s">
        <v>35</v>
      </c>
      <c r="B56" s="13">
        <v>702034.61999999988</v>
      </c>
      <c r="D56" s="12" t="s">
        <v>35</v>
      </c>
      <c r="E56" s="15">
        <f>GETPIVOTDATA("Ingresos",$A$53,"Estado","Ciudad de México")</f>
        <v>702034.61999999988</v>
      </c>
    </row>
    <row r="57" spans="1:5" x14ac:dyDescent="0.3">
      <c r="A57" s="12" t="s">
        <v>62</v>
      </c>
      <c r="B57" s="13">
        <v>515759.85999999987</v>
      </c>
      <c r="D57" s="12" t="s">
        <v>62</v>
      </c>
      <c r="E57" s="15">
        <f>GETPIVOTDATA("Ingresos",$A$53,"Estado","Coahuila")</f>
        <v>515759.85999999987</v>
      </c>
    </row>
    <row r="58" spans="1:5" x14ac:dyDescent="0.3">
      <c r="A58" s="12" t="s">
        <v>57</v>
      </c>
      <c r="B58" s="13">
        <v>611842.00000000012</v>
      </c>
      <c r="D58" s="12" t="s">
        <v>57</v>
      </c>
      <c r="E58" s="15">
        <f>GETPIVOTDATA("Ingresos",$A$53,"Estado","Estado de México")</f>
        <v>611842.00000000012</v>
      </c>
    </row>
    <row r="59" spans="1:5" x14ac:dyDescent="0.3">
      <c r="A59" s="12" t="s">
        <v>42</v>
      </c>
      <c r="B59" s="13">
        <v>575330.14</v>
      </c>
      <c r="D59" s="12" t="s">
        <v>42</v>
      </c>
      <c r="E59" s="15">
        <f>GETPIVOTDATA("Ingresos",$A$53,"Estado","Guanajuato")</f>
        <v>575330.14</v>
      </c>
    </row>
    <row r="60" spans="1:5" x14ac:dyDescent="0.3">
      <c r="A60" s="12" t="s">
        <v>4</v>
      </c>
      <c r="B60" s="13">
        <v>378075.32</v>
      </c>
      <c r="D60" s="12" t="s">
        <v>4</v>
      </c>
      <c r="E60" s="15">
        <f>GETPIVOTDATA("Ingresos",$A$53,"Estado","Guerrero")</f>
        <v>378075.32</v>
      </c>
    </row>
    <row r="61" spans="1:5" x14ac:dyDescent="0.3">
      <c r="A61" s="12" t="s">
        <v>27</v>
      </c>
      <c r="B61" s="13">
        <v>684335.40000000014</v>
      </c>
      <c r="D61" s="12" t="s">
        <v>27</v>
      </c>
      <c r="E61" s="15">
        <f>GETPIVOTDATA("Ingresos",$A$53,"Estado","Jalisco")</f>
        <v>684335.40000000014</v>
      </c>
    </row>
    <row r="62" spans="1:5" x14ac:dyDescent="0.3">
      <c r="A62" s="12" t="s">
        <v>48</v>
      </c>
      <c r="B62" s="13">
        <v>702776.9</v>
      </c>
      <c r="D62" s="12" t="s">
        <v>48</v>
      </c>
      <c r="E62" s="15">
        <f>GETPIVOTDATA("Ingresos",$A$53,"Estado","Nuevo León")</f>
        <v>702776.9</v>
      </c>
    </row>
    <row r="63" spans="1:5" x14ac:dyDescent="0.3">
      <c r="A63" s="12" t="s">
        <v>11</v>
      </c>
      <c r="B63" s="13">
        <v>940527</v>
      </c>
      <c r="D63" s="12" t="s">
        <v>11</v>
      </c>
      <c r="E63" s="15">
        <f>GETPIVOTDATA("Ingresos",$A$53,"Estado","Querétaro")</f>
        <v>940527</v>
      </c>
    </row>
    <row r="64" spans="1:5" x14ac:dyDescent="0.3">
      <c r="A64" s="12" t="s">
        <v>87</v>
      </c>
      <c r="B64" s="13">
        <v>215117</v>
      </c>
      <c r="D64" s="12" t="s">
        <v>87</v>
      </c>
      <c r="E64" s="15">
        <f>GETPIVOTDATA("Ingresos",$A$53,"Estado","Sinaloa")</f>
        <v>215117</v>
      </c>
    </row>
    <row r="65" spans="1:2" x14ac:dyDescent="0.3">
      <c r="A65" s="12" t="s">
        <v>111</v>
      </c>
      <c r="B65" s="13">
        <v>6090506.2400000002</v>
      </c>
    </row>
    <row r="68" spans="1:2" x14ac:dyDescent="0.3">
      <c r="A68" s="11" t="s">
        <v>110</v>
      </c>
      <c r="B68" t="s">
        <v>124</v>
      </c>
    </row>
    <row r="69" spans="1:2" x14ac:dyDescent="0.3">
      <c r="A69" s="12" t="s">
        <v>126</v>
      </c>
      <c r="B69" s="13">
        <v>2792049.5399999996</v>
      </c>
    </row>
    <row r="70" spans="1:2" x14ac:dyDescent="0.3">
      <c r="A70" s="12" t="s">
        <v>127</v>
      </c>
      <c r="B70" s="13">
        <v>1982414.7000000002</v>
      </c>
    </row>
    <row r="71" spans="1:2" x14ac:dyDescent="0.3">
      <c r="A71" s="12" t="s">
        <v>128</v>
      </c>
      <c r="B71" s="13">
        <v>1024604</v>
      </c>
    </row>
    <row r="72" spans="1:2" x14ac:dyDescent="0.3">
      <c r="A72" s="12" t="s">
        <v>129</v>
      </c>
      <c r="B72" s="13">
        <v>180306</v>
      </c>
    </row>
    <row r="73" spans="1:2" x14ac:dyDescent="0.3">
      <c r="A73" s="12" t="s">
        <v>130</v>
      </c>
      <c r="B73" s="13">
        <v>111132</v>
      </c>
    </row>
    <row r="74" spans="1:2" x14ac:dyDescent="0.3">
      <c r="A74" s="12" t="s">
        <v>111</v>
      </c>
      <c r="B74" s="13">
        <v>6090506.2400000002</v>
      </c>
    </row>
  </sheetData>
  <pageMargins left="0.7" right="0.7" top="0.75" bottom="0.75" header="0.3" footer="0.3"/>
  <pageSetup paperSize="9"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350A-AFDB-4111-BF57-EB42A112F9A2}">
  <dimension ref="A1"/>
  <sheetViews>
    <sheetView tabSelected="1" topLeftCell="A4" zoomScale="80" zoomScaleNormal="80" workbookViewId="0">
      <selection activeCell="V7" sqref="V7"/>
    </sheetView>
  </sheetViews>
  <sheetFormatPr baseColWidth="10" defaultRowHeight="14.4" x14ac:dyDescent="0.3"/>
  <cols>
    <col min="1" max="16384" width="11.5546875" style="14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0A99-0A6F-461B-A8C4-0F49EDE0CB1B}">
  <dimension ref="B2:R374"/>
  <sheetViews>
    <sheetView showGridLines="0" topLeftCell="B6" workbookViewId="0">
      <selection activeCell="L17" sqref="B6:R374"/>
    </sheetView>
  </sheetViews>
  <sheetFormatPr baseColWidth="10" defaultColWidth="10.88671875" defaultRowHeight="14.4" x14ac:dyDescent="0.3"/>
  <cols>
    <col min="1" max="1" width="4.44140625" customWidth="1"/>
    <col min="3" max="3" width="14.44140625" customWidth="1"/>
    <col min="4" max="4" width="14.33203125" customWidth="1"/>
    <col min="5" max="5" width="16.5546875" bestFit="1" customWidth="1"/>
    <col min="6" max="7" width="16.88671875" bestFit="1" customWidth="1"/>
    <col min="8" max="8" width="23.109375" bestFit="1" customWidth="1"/>
    <col min="9" max="9" width="16" customWidth="1"/>
    <col min="11" max="11" width="22.88671875" bestFit="1" customWidth="1"/>
    <col min="12" max="12" width="21.88671875" style="1" bestFit="1" customWidth="1"/>
    <col min="13" max="13" width="16.109375" bestFit="1" customWidth="1"/>
    <col min="14" max="14" width="21.109375" bestFit="1" customWidth="1"/>
    <col min="15" max="15" width="19.109375" bestFit="1" customWidth="1"/>
    <col min="16" max="16" width="15.88671875" bestFit="1" customWidth="1"/>
    <col min="19" max="19" width="15.88671875" bestFit="1" customWidth="1"/>
    <col min="22" max="22" width="22.5546875" bestFit="1" customWidth="1"/>
  </cols>
  <sheetData>
    <row r="2" spans="2:18" ht="18" x14ac:dyDescent="0.35">
      <c r="B2" s="10" t="s">
        <v>109</v>
      </c>
    </row>
    <row r="3" spans="2:18" x14ac:dyDescent="0.3">
      <c r="B3" s="9" t="s">
        <v>108</v>
      </c>
    </row>
    <row r="5" spans="2:18" x14ac:dyDescent="0.3">
      <c r="B5" s="8" t="s">
        <v>107</v>
      </c>
      <c r="C5" s="8" t="s">
        <v>106</v>
      </c>
      <c r="D5" s="8" t="s">
        <v>105</v>
      </c>
      <c r="E5" s="6" t="s">
        <v>104</v>
      </c>
      <c r="F5" s="6" t="s">
        <v>103</v>
      </c>
      <c r="G5" s="6" t="s">
        <v>102</v>
      </c>
      <c r="H5" s="6" t="s">
        <v>101</v>
      </c>
      <c r="I5" s="6" t="s">
        <v>100</v>
      </c>
      <c r="J5" s="7" t="s">
        <v>99</v>
      </c>
      <c r="K5" s="6" t="s">
        <v>98</v>
      </c>
      <c r="L5" s="6" t="s">
        <v>97</v>
      </c>
      <c r="M5" s="6" t="s">
        <v>96</v>
      </c>
      <c r="N5" s="6" t="s">
        <v>95</v>
      </c>
      <c r="O5" s="6" t="s">
        <v>94</v>
      </c>
      <c r="P5" s="6" t="s">
        <v>93</v>
      </c>
      <c r="Q5" s="6" t="s">
        <v>92</v>
      </c>
      <c r="R5" s="6" t="s">
        <v>91</v>
      </c>
    </row>
    <row r="6" spans="2:18" x14ac:dyDescent="0.3">
      <c r="B6" s="5">
        <v>1001</v>
      </c>
      <c r="C6" s="4">
        <v>43127</v>
      </c>
      <c r="D6" s="5">
        <v>27</v>
      </c>
      <c r="E6" t="s">
        <v>90</v>
      </c>
      <c r="F6" t="s">
        <v>88</v>
      </c>
      <c r="G6" t="s">
        <v>87</v>
      </c>
      <c r="H6" t="s">
        <v>3</v>
      </c>
      <c r="I6" t="s">
        <v>2</v>
      </c>
      <c r="J6" s="4">
        <v>43129</v>
      </c>
      <c r="K6" t="s">
        <v>25</v>
      </c>
      <c r="L6" t="s">
        <v>15</v>
      </c>
      <c r="M6" t="s">
        <v>77</v>
      </c>
      <c r="N6" t="s">
        <v>0</v>
      </c>
      <c r="O6" s="2">
        <v>196</v>
      </c>
      <c r="P6">
        <v>49</v>
      </c>
      <c r="Q6" s="2">
        <f>Tabla1[[#This Row],[Precio unitario]]*Tabla1[[#This Row],[Cantidad]]</f>
        <v>9604</v>
      </c>
      <c r="R6" s="2">
        <v>931.58799999999997</v>
      </c>
    </row>
    <row r="7" spans="2:18" x14ac:dyDescent="0.3">
      <c r="B7" s="5">
        <v>1002</v>
      </c>
      <c r="C7" s="4">
        <v>43127</v>
      </c>
      <c r="D7" s="5">
        <v>27</v>
      </c>
      <c r="E7" t="s">
        <v>90</v>
      </c>
      <c r="F7" t="s">
        <v>88</v>
      </c>
      <c r="G7" t="s">
        <v>87</v>
      </c>
      <c r="H7" t="s">
        <v>3</v>
      </c>
      <c r="I7" t="s">
        <v>2</v>
      </c>
      <c r="J7" s="4">
        <v>43129</v>
      </c>
      <c r="K7" t="s">
        <v>25</v>
      </c>
      <c r="L7" t="s">
        <v>15</v>
      </c>
      <c r="M7" t="s">
        <v>68</v>
      </c>
      <c r="N7" t="s">
        <v>13</v>
      </c>
      <c r="O7" s="2">
        <v>49</v>
      </c>
      <c r="P7">
        <v>47</v>
      </c>
      <c r="Q7" s="3">
        <f>Tabla1[[#This Row],[Precio unitario]]*Tabla1[[#This Row],[Cantidad]]</f>
        <v>2303</v>
      </c>
      <c r="R7" s="2">
        <v>232.60300000000001</v>
      </c>
    </row>
    <row r="8" spans="2:18" x14ac:dyDescent="0.3">
      <c r="B8" s="5">
        <v>1003</v>
      </c>
      <c r="C8" s="4">
        <v>43104</v>
      </c>
      <c r="D8" s="5">
        <v>4</v>
      </c>
      <c r="E8" t="s">
        <v>12</v>
      </c>
      <c r="F8" t="s">
        <v>11</v>
      </c>
      <c r="G8" t="s">
        <v>11</v>
      </c>
      <c r="H8" t="s">
        <v>10</v>
      </c>
      <c r="I8" t="s">
        <v>9</v>
      </c>
      <c r="J8" s="4">
        <v>43106</v>
      </c>
      <c r="K8" t="s">
        <v>40</v>
      </c>
      <c r="L8" t="s">
        <v>32</v>
      </c>
      <c r="M8" t="s">
        <v>22</v>
      </c>
      <c r="N8" t="s">
        <v>13</v>
      </c>
      <c r="O8" s="2">
        <v>420</v>
      </c>
      <c r="P8">
        <v>69</v>
      </c>
      <c r="Q8" s="3">
        <f>Tabla1[[#This Row],[Precio unitario]]*Tabla1[[#This Row],[Cantidad]]</f>
        <v>28980</v>
      </c>
      <c r="R8" s="2">
        <v>2782.08</v>
      </c>
    </row>
    <row r="9" spans="2:18" x14ac:dyDescent="0.3">
      <c r="B9" s="5">
        <v>1004</v>
      </c>
      <c r="C9" s="4">
        <v>43104</v>
      </c>
      <c r="D9" s="5">
        <v>4</v>
      </c>
      <c r="E9" t="s">
        <v>12</v>
      </c>
      <c r="F9" t="s">
        <v>11</v>
      </c>
      <c r="G9" t="s">
        <v>11</v>
      </c>
      <c r="H9" t="s">
        <v>10</v>
      </c>
      <c r="I9" t="s">
        <v>9</v>
      </c>
      <c r="J9" s="4">
        <v>43106</v>
      </c>
      <c r="K9" t="s">
        <v>40</v>
      </c>
      <c r="L9" t="s">
        <v>32</v>
      </c>
      <c r="M9" t="s">
        <v>14</v>
      </c>
      <c r="N9" t="s">
        <v>13</v>
      </c>
      <c r="O9" s="2">
        <v>742</v>
      </c>
      <c r="P9">
        <v>89</v>
      </c>
      <c r="Q9" s="3">
        <f>Tabla1[[#This Row],[Precio unitario]]*Tabla1[[#This Row],[Cantidad]]</f>
        <v>66038</v>
      </c>
      <c r="R9" s="2">
        <v>6273.6100000000006</v>
      </c>
    </row>
    <row r="10" spans="2:18" x14ac:dyDescent="0.3">
      <c r="B10" s="5">
        <v>1005</v>
      </c>
      <c r="C10" s="4">
        <v>43104</v>
      </c>
      <c r="D10" s="5">
        <v>4</v>
      </c>
      <c r="E10" t="s">
        <v>12</v>
      </c>
      <c r="F10" t="s">
        <v>11</v>
      </c>
      <c r="G10" t="s">
        <v>11</v>
      </c>
      <c r="H10" t="s">
        <v>10</v>
      </c>
      <c r="I10" t="s">
        <v>9</v>
      </c>
      <c r="J10" s="4">
        <v>43106</v>
      </c>
      <c r="K10" t="s">
        <v>40</v>
      </c>
      <c r="L10" t="s">
        <v>32</v>
      </c>
      <c r="M10" t="s">
        <v>68</v>
      </c>
      <c r="N10" t="s">
        <v>13</v>
      </c>
      <c r="O10" s="2">
        <v>49</v>
      </c>
      <c r="P10">
        <v>11</v>
      </c>
      <c r="Q10" s="3">
        <f>Tabla1[[#This Row],[Precio unitario]]*Tabla1[[#This Row],[Cantidad]]</f>
        <v>539</v>
      </c>
      <c r="R10" s="2">
        <v>52.283000000000001</v>
      </c>
    </row>
    <row r="11" spans="2:18" x14ac:dyDescent="0.3">
      <c r="B11" s="5">
        <v>1006</v>
      </c>
      <c r="C11" s="4">
        <v>43112</v>
      </c>
      <c r="D11" s="5">
        <v>12</v>
      </c>
      <c r="E11" t="s">
        <v>89</v>
      </c>
      <c r="F11" t="s">
        <v>88</v>
      </c>
      <c r="G11" t="s">
        <v>87</v>
      </c>
      <c r="H11" t="s">
        <v>3</v>
      </c>
      <c r="I11" t="s">
        <v>2</v>
      </c>
      <c r="J11" s="4">
        <v>43114</v>
      </c>
      <c r="K11" t="s">
        <v>25</v>
      </c>
      <c r="L11" t="s">
        <v>32</v>
      </c>
      <c r="M11" t="s">
        <v>84</v>
      </c>
      <c r="N11" t="s">
        <v>0</v>
      </c>
      <c r="O11" s="2">
        <v>252</v>
      </c>
      <c r="P11">
        <v>81</v>
      </c>
      <c r="Q11" s="3">
        <f>Tabla1[[#This Row],[Precio unitario]]*Tabla1[[#This Row],[Cantidad]]</f>
        <v>20412</v>
      </c>
      <c r="R11" s="2">
        <v>1979.9640000000002</v>
      </c>
    </row>
    <row r="12" spans="2:18" x14ac:dyDescent="0.3">
      <c r="B12" s="5">
        <v>1007</v>
      </c>
      <c r="C12" s="4">
        <v>43112</v>
      </c>
      <c r="D12" s="5">
        <v>12</v>
      </c>
      <c r="E12" t="s">
        <v>89</v>
      </c>
      <c r="F12" t="s">
        <v>88</v>
      </c>
      <c r="G12" t="s">
        <v>87</v>
      </c>
      <c r="H12" t="s">
        <v>3</v>
      </c>
      <c r="I12" t="s">
        <v>2</v>
      </c>
      <c r="J12" s="4">
        <v>43114</v>
      </c>
      <c r="K12" t="s">
        <v>25</v>
      </c>
      <c r="L12" t="s">
        <v>32</v>
      </c>
      <c r="M12" t="s">
        <v>56</v>
      </c>
      <c r="N12" t="s">
        <v>0</v>
      </c>
      <c r="O12" s="2">
        <v>644</v>
      </c>
      <c r="P12">
        <v>44</v>
      </c>
      <c r="Q12" s="3">
        <f>Tabla1[[#This Row],[Precio unitario]]*Tabla1[[#This Row],[Cantidad]]</f>
        <v>28336</v>
      </c>
      <c r="R12" s="2">
        <v>2776.9279999999999</v>
      </c>
    </row>
    <row r="13" spans="2:18" x14ac:dyDescent="0.3">
      <c r="B13" s="5">
        <v>1008</v>
      </c>
      <c r="C13" s="4">
        <v>43108</v>
      </c>
      <c r="D13" s="5">
        <v>8</v>
      </c>
      <c r="E13" t="s">
        <v>50</v>
      </c>
      <c r="F13" t="s">
        <v>49</v>
      </c>
      <c r="G13" t="s">
        <v>48</v>
      </c>
      <c r="H13" t="s">
        <v>47</v>
      </c>
      <c r="I13" t="s">
        <v>17</v>
      </c>
      <c r="J13" s="4">
        <v>43110</v>
      </c>
      <c r="K13" t="s">
        <v>16</v>
      </c>
      <c r="L13" t="s">
        <v>32</v>
      </c>
      <c r="M13" t="s">
        <v>82</v>
      </c>
      <c r="N13" t="s">
        <v>80</v>
      </c>
      <c r="O13" s="2">
        <v>128.79999999999998</v>
      </c>
      <c r="P13">
        <v>38</v>
      </c>
      <c r="Q13" s="3">
        <f>Tabla1[[#This Row],[Precio unitario]]*Tabla1[[#This Row],[Cantidad]]</f>
        <v>4894.3999999999996</v>
      </c>
      <c r="R13" s="2">
        <v>504.1232</v>
      </c>
    </row>
    <row r="14" spans="2:18" x14ac:dyDescent="0.3">
      <c r="B14" s="5">
        <v>1009</v>
      </c>
      <c r="C14" s="4">
        <v>43104</v>
      </c>
      <c r="D14" s="5">
        <v>4</v>
      </c>
      <c r="E14" t="s">
        <v>12</v>
      </c>
      <c r="F14" t="s">
        <v>11</v>
      </c>
      <c r="G14" t="s">
        <v>11</v>
      </c>
      <c r="H14" t="s">
        <v>10</v>
      </c>
      <c r="I14" t="s">
        <v>9</v>
      </c>
      <c r="J14" s="4">
        <v>43106</v>
      </c>
      <c r="K14" t="s">
        <v>16</v>
      </c>
      <c r="L14" t="s">
        <v>15</v>
      </c>
      <c r="M14" t="s">
        <v>82</v>
      </c>
      <c r="N14" t="s">
        <v>80</v>
      </c>
      <c r="O14" s="2">
        <v>128.79999999999998</v>
      </c>
      <c r="P14">
        <v>88</v>
      </c>
      <c r="Q14" s="3">
        <f>Tabla1[[#This Row],[Precio unitario]]*Tabla1[[#This Row],[Cantidad]]</f>
        <v>11334.399999999998</v>
      </c>
      <c r="R14" s="2">
        <v>1110.7711999999999</v>
      </c>
    </row>
    <row r="15" spans="2:18" x14ac:dyDescent="0.3">
      <c r="B15" s="5">
        <v>1010</v>
      </c>
      <c r="C15" s="4">
        <v>43129</v>
      </c>
      <c r="D15" s="5">
        <v>29</v>
      </c>
      <c r="E15" t="s">
        <v>29</v>
      </c>
      <c r="F15" t="s">
        <v>28</v>
      </c>
      <c r="G15" t="s">
        <v>27</v>
      </c>
      <c r="H15" t="s">
        <v>26</v>
      </c>
      <c r="I15" t="s">
        <v>2</v>
      </c>
      <c r="J15" s="4">
        <v>43131</v>
      </c>
      <c r="K15" t="s">
        <v>25</v>
      </c>
      <c r="L15" t="s">
        <v>15</v>
      </c>
      <c r="M15" t="s">
        <v>46</v>
      </c>
      <c r="N15" t="s">
        <v>45</v>
      </c>
      <c r="O15" s="2">
        <v>178.5</v>
      </c>
      <c r="P15">
        <v>94</v>
      </c>
      <c r="Q15" s="3">
        <f>Tabla1[[#This Row],[Precio unitario]]*Tabla1[[#This Row],[Cantidad]]</f>
        <v>16779</v>
      </c>
      <c r="R15" s="2">
        <v>1711.4580000000001</v>
      </c>
    </row>
    <row r="16" spans="2:18" x14ac:dyDescent="0.3">
      <c r="B16" s="5">
        <v>1011</v>
      </c>
      <c r="C16" s="4">
        <v>43103</v>
      </c>
      <c r="D16" s="5">
        <v>3</v>
      </c>
      <c r="E16" t="s">
        <v>6</v>
      </c>
      <c r="F16" t="s">
        <v>5</v>
      </c>
      <c r="G16" t="s">
        <v>4</v>
      </c>
      <c r="H16" t="s">
        <v>3</v>
      </c>
      <c r="I16" t="s">
        <v>2</v>
      </c>
      <c r="J16" s="4">
        <v>43105</v>
      </c>
      <c r="K16" t="s">
        <v>25</v>
      </c>
      <c r="L16" t="s">
        <v>39</v>
      </c>
      <c r="M16" t="s">
        <v>52</v>
      </c>
      <c r="N16" t="s">
        <v>51</v>
      </c>
      <c r="O16" s="2">
        <v>135.1</v>
      </c>
      <c r="P16">
        <v>91</v>
      </c>
      <c r="Q16" s="3">
        <f>Tabla1[[#This Row],[Precio unitario]]*Tabla1[[#This Row],[Cantidad]]</f>
        <v>12294.1</v>
      </c>
      <c r="R16" s="2">
        <v>1290.8805</v>
      </c>
    </row>
    <row r="17" spans="2:18" x14ac:dyDescent="0.3">
      <c r="B17" s="5">
        <v>1012</v>
      </c>
      <c r="C17" s="4">
        <v>43106</v>
      </c>
      <c r="D17" s="5">
        <v>6</v>
      </c>
      <c r="E17" t="s">
        <v>21</v>
      </c>
      <c r="F17" t="s">
        <v>20</v>
      </c>
      <c r="G17" t="s">
        <v>19</v>
      </c>
      <c r="H17" t="s">
        <v>18</v>
      </c>
      <c r="I17" t="s">
        <v>17</v>
      </c>
      <c r="J17" s="4">
        <v>43108</v>
      </c>
      <c r="K17" t="s">
        <v>25</v>
      </c>
      <c r="L17" t="s">
        <v>32</v>
      </c>
      <c r="M17" t="s">
        <v>66</v>
      </c>
      <c r="N17" t="s">
        <v>65</v>
      </c>
      <c r="O17" s="2">
        <v>560</v>
      </c>
      <c r="P17">
        <v>32</v>
      </c>
      <c r="Q17" s="3">
        <f>Tabla1[[#This Row],[Precio unitario]]*Tabla1[[#This Row],[Cantidad]]</f>
        <v>17920</v>
      </c>
      <c r="R17" s="2">
        <v>1863.68</v>
      </c>
    </row>
    <row r="18" spans="2:18" x14ac:dyDescent="0.3">
      <c r="B18" s="5">
        <v>1013</v>
      </c>
      <c r="C18" s="4">
        <v>43128</v>
      </c>
      <c r="D18" s="5">
        <v>28</v>
      </c>
      <c r="E18" t="s">
        <v>59</v>
      </c>
      <c r="F18" t="s">
        <v>58</v>
      </c>
      <c r="G18" t="s">
        <v>57</v>
      </c>
      <c r="H18" t="s">
        <v>34</v>
      </c>
      <c r="I18" t="s">
        <v>33</v>
      </c>
      <c r="J18" s="4">
        <v>43130</v>
      </c>
      <c r="K18" t="s">
        <v>16</v>
      </c>
      <c r="L18" t="s">
        <v>15</v>
      </c>
      <c r="M18" t="s">
        <v>56</v>
      </c>
      <c r="N18" t="s">
        <v>0</v>
      </c>
      <c r="O18" s="2">
        <v>644</v>
      </c>
      <c r="P18">
        <v>55</v>
      </c>
      <c r="Q18" s="3">
        <f>Tabla1[[#This Row],[Precio unitario]]*Tabla1[[#This Row],[Cantidad]]</f>
        <v>35420</v>
      </c>
      <c r="R18" s="2">
        <v>3542</v>
      </c>
    </row>
    <row r="19" spans="2:18" x14ac:dyDescent="0.3">
      <c r="B19" s="5">
        <v>1014</v>
      </c>
      <c r="C19" s="4">
        <v>43108</v>
      </c>
      <c r="D19" s="5">
        <v>8</v>
      </c>
      <c r="E19" t="s">
        <v>50</v>
      </c>
      <c r="F19" t="s">
        <v>49</v>
      </c>
      <c r="G19" t="s">
        <v>48</v>
      </c>
      <c r="H19" t="s">
        <v>47</v>
      </c>
      <c r="I19" t="s">
        <v>17</v>
      </c>
      <c r="J19" s="4">
        <v>43110</v>
      </c>
      <c r="K19" t="s">
        <v>16</v>
      </c>
      <c r="L19" t="s">
        <v>15</v>
      </c>
      <c r="M19" t="s">
        <v>46</v>
      </c>
      <c r="N19" t="s">
        <v>45</v>
      </c>
      <c r="O19" s="2">
        <v>178.5</v>
      </c>
      <c r="P19">
        <v>47</v>
      </c>
      <c r="Q19" s="3">
        <f>Tabla1[[#This Row],[Precio unitario]]*Tabla1[[#This Row],[Cantidad]]</f>
        <v>8389.5</v>
      </c>
      <c r="R19" s="2">
        <v>864.11850000000004</v>
      </c>
    </row>
    <row r="20" spans="2:18" x14ac:dyDescent="0.3">
      <c r="B20" s="5">
        <v>1015</v>
      </c>
      <c r="C20" s="4">
        <v>43110</v>
      </c>
      <c r="D20" s="5">
        <v>10</v>
      </c>
      <c r="E20" t="s">
        <v>69</v>
      </c>
      <c r="F20" t="s">
        <v>43</v>
      </c>
      <c r="G20" t="s">
        <v>42</v>
      </c>
      <c r="H20" t="s">
        <v>41</v>
      </c>
      <c r="I20" t="s">
        <v>9</v>
      </c>
      <c r="J20" s="4">
        <v>43112</v>
      </c>
      <c r="K20" t="s">
        <v>25</v>
      </c>
      <c r="L20" t="s">
        <v>32</v>
      </c>
      <c r="M20" t="s">
        <v>1</v>
      </c>
      <c r="N20" t="s">
        <v>0</v>
      </c>
      <c r="O20" s="2">
        <v>41.86</v>
      </c>
      <c r="P20">
        <v>90</v>
      </c>
      <c r="Q20" s="3">
        <f>Tabla1[[#This Row],[Precio unitario]]*Tabla1[[#This Row],[Cantidad]]</f>
        <v>3767.4</v>
      </c>
      <c r="R20" s="2">
        <v>388.04220000000009</v>
      </c>
    </row>
    <row r="21" spans="2:18" x14ac:dyDescent="0.3">
      <c r="B21" s="5">
        <v>1016</v>
      </c>
      <c r="C21" s="4">
        <v>43107</v>
      </c>
      <c r="D21" s="5">
        <v>7</v>
      </c>
      <c r="E21" t="s">
        <v>86</v>
      </c>
      <c r="F21" t="s">
        <v>85</v>
      </c>
      <c r="G21" t="s">
        <v>85</v>
      </c>
      <c r="H21" t="s">
        <v>47</v>
      </c>
      <c r="I21" t="s">
        <v>17</v>
      </c>
      <c r="J21" s="4"/>
      <c r="L21"/>
      <c r="M21" t="s">
        <v>56</v>
      </c>
      <c r="N21" t="s">
        <v>0</v>
      </c>
      <c r="O21" s="2">
        <v>644</v>
      </c>
      <c r="P21">
        <v>24</v>
      </c>
      <c r="Q21" s="3">
        <f>Tabla1[[#This Row],[Precio unitario]]*Tabla1[[#This Row],[Cantidad]]</f>
        <v>15456</v>
      </c>
      <c r="R21" s="2">
        <v>1545.6000000000001</v>
      </c>
    </row>
    <row r="22" spans="2:18" x14ac:dyDescent="0.3">
      <c r="B22" s="5">
        <v>1017</v>
      </c>
      <c r="C22" s="4">
        <v>43110</v>
      </c>
      <c r="D22" s="5">
        <v>10</v>
      </c>
      <c r="E22" t="s">
        <v>69</v>
      </c>
      <c r="F22" t="s">
        <v>43</v>
      </c>
      <c r="G22" t="s">
        <v>42</v>
      </c>
      <c r="H22" t="s">
        <v>41</v>
      </c>
      <c r="I22" t="s">
        <v>9</v>
      </c>
      <c r="J22" s="4">
        <v>43112</v>
      </c>
      <c r="K22" t="s">
        <v>40</v>
      </c>
      <c r="L22"/>
      <c r="M22" t="s">
        <v>31</v>
      </c>
      <c r="N22" t="s">
        <v>30</v>
      </c>
      <c r="O22" s="2">
        <v>350</v>
      </c>
      <c r="P22">
        <v>34</v>
      </c>
      <c r="Q22" s="3">
        <f>Tabla1[[#This Row],[Precio unitario]]*Tabla1[[#This Row],[Cantidad]]</f>
        <v>11900</v>
      </c>
      <c r="R22" s="2">
        <v>1130.5</v>
      </c>
    </row>
    <row r="23" spans="2:18" x14ac:dyDescent="0.3">
      <c r="B23" s="5">
        <v>1018</v>
      </c>
      <c r="C23" s="4">
        <v>43110</v>
      </c>
      <c r="D23" s="5">
        <v>10</v>
      </c>
      <c r="E23" t="s">
        <v>69</v>
      </c>
      <c r="F23" t="s">
        <v>43</v>
      </c>
      <c r="G23" t="s">
        <v>42</v>
      </c>
      <c r="H23" t="s">
        <v>41</v>
      </c>
      <c r="I23" t="s">
        <v>9</v>
      </c>
      <c r="J23" s="4">
        <v>43112</v>
      </c>
      <c r="K23" t="s">
        <v>40</v>
      </c>
      <c r="L23"/>
      <c r="M23" t="s">
        <v>38</v>
      </c>
      <c r="N23" t="s">
        <v>37</v>
      </c>
      <c r="O23" s="2">
        <v>308</v>
      </c>
      <c r="P23">
        <v>17</v>
      </c>
      <c r="Q23" s="3">
        <f>Tabla1[[#This Row],[Precio unitario]]*Tabla1[[#This Row],[Cantidad]]</f>
        <v>5236</v>
      </c>
      <c r="R23" s="2">
        <v>502.65599999999995</v>
      </c>
    </row>
    <row r="24" spans="2:18" x14ac:dyDescent="0.3">
      <c r="B24" s="5">
        <v>1019</v>
      </c>
      <c r="C24" s="4">
        <v>43110</v>
      </c>
      <c r="D24" s="5">
        <v>10</v>
      </c>
      <c r="E24" t="s">
        <v>69</v>
      </c>
      <c r="F24" t="s">
        <v>43</v>
      </c>
      <c r="G24" t="s">
        <v>42</v>
      </c>
      <c r="H24" t="s">
        <v>41</v>
      </c>
      <c r="I24" t="s">
        <v>9</v>
      </c>
      <c r="J24" s="4">
        <v>43112</v>
      </c>
      <c r="K24" t="s">
        <v>40</v>
      </c>
      <c r="L24"/>
      <c r="M24" t="s">
        <v>82</v>
      </c>
      <c r="N24" t="s">
        <v>80</v>
      </c>
      <c r="O24" s="2">
        <v>128.79999999999998</v>
      </c>
      <c r="P24">
        <v>44</v>
      </c>
      <c r="Q24" s="3">
        <f>Tabla1[[#This Row],[Precio unitario]]*Tabla1[[#This Row],[Cantidad]]</f>
        <v>5667.1999999999989</v>
      </c>
      <c r="R24" s="2">
        <v>589.38879999999995</v>
      </c>
    </row>
    <row r="25" spans="2:18" x14ac:dyDescent="0.3">
      <c r="B25" s="5">
        <v>1020</v>
      </c>
      <c r="C25" s="4">
        <v>43111</v>
      </c>
      <c r="D25" s="5">
        <v>11</v>
      </c>
      <c r="E25" t="s">
        <v>67</v>
      </c>
      <c r="F25" t="s">
        <v>35</v>
      </c>
      <c r="G25" t="s">
        <v>35</v>
      </c>
      <c r="H25" t="s">
        <v>34</v>
      </c>
      <c r="I25" t="s">
        <v>33</v>
      </c>
      <c r="J25" s="4"/>
      <c r="K25" t="s">
        <v>16</v>
      </c>
      <c r="L25"/>
      <c r="M25" t="s">
        <v>68</v>
      </c>
      <c r="N25" t="s">
        <v>13</v>
      </c>
      <c r="O25" s="2">
        <v>49</v>
      </c>
      <c r="P25">
        <v>81</v>
      </c>
      <c r="Q25" s="3">
        <f>Tabla1[[#This Row],[Precio unitario]]*Tabla1[[#This Row],[Cantidad]]</f>
        <v>3969</v>
      </c>
      <c r="R25" s="2">
        <v>384.99299999999999</v>
      </c>
    </row>
    <row r="26" spans="2:18" x14ac:dyDescent="0.3">
      <c r="B26" s="5">
        <v>1021</v>
      </c>
      <c r="C26" s="4">
        <v>43111</v>
      </c>
      <c r="D26" s="5">
        <v>11</v>
      </c>
      <c r="E26" t="s">
        <v>67</v>
      </c>
      <c r="F26" t="s">
        <v>35</v>
      </c>
      <c r="G26" t="s">
        <v>35</v>
      </c>
      <c r="H26" t="s">
        <v>34</v>
      </c>
      <c r="I26" t="s">
        <v>33</v>
      </c>
      <c r="J26" s="4"/>
      <c r="K26" t="s">
        <v>16</v>
      </c>
      <c r="L26"/>
      <c r="M26" t="s">
        <v>1</v>
      </c>
      <c r="N26" t="s">
        <v>0</v>
      </c>
      <c r="O26" s="2">
        <v>41.86</v>
      </c>
      <c r="P26">
        <v>49</v>
      </c>
      <c r="Q26" s="3">
        <f>Tabla1[[#This Row],[Precio unitario]]*Tabla1[[#This Row],[Cantidad]]</f>
        <v>2051.14</v>
      </c>
      <c r="R26" s="2">
        <v>211.26742000000007</v>
      </c>
    </row>
    <row r="27" spans="2:18" x14ac:dyDescent="0.3">
      <c r="B27" s="5">
        <v>1022</v>
      </c>
      <c r="C27" s="4">
        <v>43101</v>
      </c>
      <c r="D27" s="5">
        <v>1</v>
      </c>
      <c r="E27" t="s">
        <v>64</v>
      </c>
      <c r="F27" t="s">
        <v>63</v>
      </c>
      <c r="G27" t="s">
        <v>62</v>
      </c>
      <c r="H27" t="s">
        <v>47</v>
      </c>
      <c r="I27" t="s">
        <v>17</v>
      </c>
      <c r="J27" s="4"/>
      <c r="L27"/>
      <c r="M27" t="s">
        <v>84</v>
      </c>
      <c r="N27" t="s">
        <v>0</v>
      </c>
      <c r="O27" s="2">
        <v>252</v>
      </c>
      <c r="P27">
        <v>42</v>
      </c>
      <c r="Q27" s="3">
        <f>Tabla1[[#This Row],[Precio unitario]]*Tabla1[[#This Row],[Cantidad]]</f>
        <v>10584</v>
      </c>
      <c r="R27" s="2">
        <v>1058.4000000000001</v>
      </c>
    </row>
    <row r="28" spans="2:18" x14ac:dyDescent="0.3">
      <c r="B28" s="5">
        <v>1023</v>
      </c>
      <c r="C28" s="4">
        <v>43101</v>
      </c>
      <c r="D28" s="5">
        <v>1</v>
      </c>
      <c r="E28" t="s">
        <v>64</v>
      </c>
      <c r="F28" t="s">
        <v>63</v>
      </c>
      <c r="G28" t="s">
        <v>62</v>
      </c>
      <c r="H28" t="s">
        <v>47</v>
      </c>
      <c r="I28" t="s">
        <v>17</v>
      </c>
      <c r="J28" s="4"/>
      <c r="L28"/>
      <c r="M28" t="s">
        <v>56</v>
      </c>
      <c r="N28" t="s">
        <v>0</v>
      </c>
      <c r="O28" s="2">
        <v>644</v>
      </c>
      <c r="P28">
        <v>58</v>
      </c>
      <c r="Q28" s="3">
        <f>Tabla1[[#This Row],[Precio unitario]]*Tabla1[[#This Row],[Cantidad]]</f>
        <v>37352</v>
      </c>
      <c r="R28" s="2">
        <v>3772.5520000000001</v>
      </c>
    </row>
    <row r="29" spans="2:18" x14ac:dyDescent="0.3">
      <c r="B29" s="5">
        <v>1024</v>
      </c>
      <c r="C29" s="4">
        <v>43101</v>
      </c>
      <c r="D29" s="5">
        <v>1</v>
      </c>
      <c r="E29" t="s">
        <v>64</v>
      </c>
      <c r="F29" t="s">
        <v>63</v>
      </c>
      <c r="G29" t="s">
        <v>62</v>
      </c>
      <c r="H29" t="s">
        <v>47</v>
      </c>
      <c r="I29" t="s">
        <v>17</v>
      </c>
      <c r="J29" s="4"/>
      <c r="L29"/>
      <c r="M29" t="s">
        <v>1</v>
      </c>
      <c r="N29" t="s">
        <v>0</v>
      </c>
      <c r="O29" s="2">
        <v>41.86</v>
      </c>
      <c r="P29">
        <v>67</v>
      </c>
      <c r="Q29" s="3">
        <f>Tabla1[[#This Row],[Precio unitario]]*Tabla1[[#This Row],[Cantidad]]</f>
        <v>2804.62</v>
      </c>
      <c r="R29" s="2">
        <v>280.46199999999999</v>
      </c>
    </row>
    <row r="30" spans="2:18" x14ac:dyDescent="0.3">
      <c r="B30" s="5">
        <v>1025</v>
      </c>
      <c r="C30" s="4">
        <v>43128</v>
      </c>
      <c r="D30" s="5">
        <v>28</v>
      </c>
      <c r="E30" t="s">
        <v>59</v>
      </c>
      <c r="F30" t="s">
        <v>58</v>
      </c>
      <c r="G30" t="s">
        <v>57</v>
      </c>
      <c r="H30" t="s">
        <v>34</v>
      </c>
      <c r="I30" t="s">
        <v>33</v>
      </c>
      <c r="J30" s="4">
        <v>43130</v>
      </c>
      <c r="K30" t="s">
        <v>16</v>
      </c>
      <c r="L30" t="s">
        <v>32</v>
      </c>
      <c r="M30" t="s">
        <v>52</v>
      </c>
      <c r="N30" t="s">
        <v>51</v>
      </c>
      <c r="O30" s="2">
        <v>135.1</v>
      </c>
      <c r="P30">
        <v>100</v>
      </c>
      <c r="Q30" s="3">
        <f>Tabla1[[#This Row],[Precio unitario]]*Tabla1[[#This Row],[Cantidad]]</f>
        <v>13510</v>
      </c>
      <c r="R30" s="2">
        <v>1310.47</v>
      </c>
    </row>
    <row r="31" spans="2:18" x14ac:dyDescent="0.3">
      <c r="B31" s="5">
        <v>1026</v>
      </c>
      <c r="C31" s="4">
        <v>43128</v>
      </c>
      <c r="D31" s="5">
        <v>28</v>
      </c>
      <c r="E31" t="s">
        <v>59</v>
      </c>
      <c r="F31" t="s">
        <v>58</v>
      </c>
      <c r="G31" t="s">
        <v>57</v>
      </c>
      <c r="H31" t="s">
        <v>34</v>
      </c>
      <c r="I31" t="s">
        <v>33</v>
      </c>
      <c r="J31" s="4">
        <v>43130</v>
      </c>
      <c r="K31" t="s">
        <v>16</v>
      </c>
      <c r="L31" t="s">
        <v>32</v>
      </c>
      <c r="M31" t="s">
        <v>61</v>
      </c>
      <c r="N31" t="s">
        <v>60</v>
      </c>
      <c r="O31" s="2">
        <v>257.59999999999997</v>
      </c>
      <c r="P31">
        <v>63</v>
      </c>
      <c r="Q31" s="3">
        <f>Tabla1[[#This Row],[Precio unitario]]*Tabla1[[#This Row],[Cantidad]]</f>
        <v>16228.799999999997</v>
      </c>
      <c r="R31" s="2">
        <v>1606.6511999999998</v>
      </c>
    </row>
    <row r="32" spans="2:18" x14ac:dyDescent="0.3">
      <c r="B32" s="5">
        <v>1027</v>
      </c>
      <c r="C32" s="4">
        <v>43109</v>
      </c>
      <c r="D32" s="5">
        <v>9</v>
      </c>
      <c r="E32" t="s">
        <v>55</v>
      </c>
      <c r="F32" t="s">
        <v>54</v>
      </c>
      <c r="G32" t="s">
        <v>27</v>
      </c>
      <c r="H32" t="s">
        <v>53</v>
      </c>
      <c r="I32" t="s">
        <v>2</v>
      </c>
      <c r="J32" s="4">
        <v>43111</v>
      </c>
      <c r="K32" t="s">
        <v>40</v>
      </c>
      <c r="L32" t="s">
        <v>15</v>
      </c>
      <c r="M32" t="s">
        <v>83</v>
      </c>
      <c r="N32" t="s">
        <v>7</v>
      </c>
      <c r="O32" s="2">
        <v>273</v>
      </c>
      <c r="P32">
        <v>57</v>
      </c>
      <c r="Q32" s="3">
        <f>Tabla1[[#This Row],[Precio unitario]]*Tabla1[[#This Row],[Cantidad]]</f>
        <v>15561</v>
      </c>
      <c r="R32" s="2">
        <v>1540.539</v>
      </c>
    </row>
    <row r="33" spans="2:18" x14ac:dyDescent="0.3">
      <c r="B33" s="5">
        <v>1028</v>
      </c>
      <c r="C33" s="4">
        <v>43109</v>
      </c>
      <c r="D33" s="5">
        <v>9</v>
      </c>
      <c r="E33" t="s">
        <v>55</v>
      </c>
      <c r="F33" t="s">
        <v>54</v>
      </c>
      <c r="G33" t="s">
        <v>27</v>
      </c>
      <c r="H33" t="s">
        <v>53</v>
      </c>
      <c r="I33" t="s">
        <v>2</v>
      </c>
      <c r="J33" s="4">
        <v>43111</v>
      </c>
      <c r="K33" t="s">
        <v>40</v>
      </c>
      <c r="L33" t="s">
        <v>15</v>
      </c>
      <c r="M33" t="s">
        <v>73</v>
      </c>
      <c r="N33" t="s">
        <v>72</v>
      </c>
      <c r="O33" s="2">
        <v>487.19999999999993</v>
      </c>
      <c r="P33">
        <v>81</v>
      </c>
      <c r="Q33" s="3">
        <f>Tabla1[[#This Row],[Precio unitario]]*Tabla1[[#This Row],[Cantidad]]</f>
        <v>39463.199999999997</v>
      </c>
      <c r="R33" s="2">
        <v>4143.6359999999995</v>
      </c>
    </row>
    <row r="34" spans="2:18" x14ac:dyDescent="0.3">
      <c r="B34" s="5">
        <v>1029</v>
      </c>
      <c r="C34" s="4">
        <v>43106</v>
      </c>
      <c r="D34" s="5">
        <v>6</v>
      </c>
      <c r="E34" t="s">
        <v>21</v>
      </c>
      <c r="F34" t="s">
        <v>20</v>
      </c>
      <c r="G34" t="s">
        <v>19</v>
      </c>
      <c r="H34" t="s">
        <v>18</v>
      </c>
      <c r="I34" t="s">
        <v>17</v>
      </c>
      <c r="J34" s="4">
        <v>43108</v>
      </c>
      <c r="K34" t="s">
        <v>25</v>
      </c>
      <c r="L34" t="s">
        <v>32</v>
      </c>
      <c r="M34" t="s">
        <v>77</v>
      </c>
      <c r="N34" t="s">
        <v>0</v>
      </c>
      <c r="O34" s="2">
        <v>196</v>
      </c>
      <c r="P34">
        <v>71</v>
      </c>
      <c r="Q34" s="3">
        <f>Tabla1[[#This Row],[Precio unitario]]*Tabla1[[#This Row],[Cantidad]]</f>
        <v>13916</v>
      </c>
      <c r="R34" s="2">
        <v>1335.9360000000001</v>
      </c>
    </row>
    <row r="35" spans="2:18" x14ac:dyDescent="0.3">
      <c r="B35" s="5">
        <v>1030</v>
      </c>
      <c r="C35" s="4">
        <v>43139</v>
      </c>
      <c r="D35" s="5">
        <v>8</v>
      </c>
      <c r="E35" t="s">
        <v>50</v>
      </c>
      <c r="F35" t="s">
        <v>49</v>
      </c>
      <c r="G35" t="s">
        <v>48</v>
      </c>
      <c r="H35" t="s">
        <v>47</v>
      </c>
      <c r="I35" t="s">
        <v>17</v>
      </c>
      <c r="J35" s="4">
        <v>43141</v>
      </c>
      <c r="K35" t="s">
        <v>25</v>
      </c>
      <c r="L35" t="s">
        <v>15</v>
      </c>
      <c r="M35" t="s">
        <v>66</v>
      </c>
      <c r="N35" t="s">
        <v>65</v>
      </c>
      <c r="O35" s="2">
        <v>560</v>
      </c>
      <c r="P35">
        <v>32</v>
      </c>
      <c r="Q35" s="3">
        <f>Tabla1[[#This Row],[Precio unitario]]*Tabla1[[#This Row],[Cantidad]]</f>
        <v>17920</v>
      </c>
      <c r="R35" s="2">
        <v>1809.92</v>
      </c>
    </row>
    <row r="36" spans="2:18" x14ac:dyDescent="0.3">
      <c r="B36" s="5">
        <v>1031</v>
      </c>
      <c r="C36" s="4">
        <v>43134</v>
      </c>
      <c r="D36" s="5">
        <v>3</v>
      </c>
      <c r="E36" t="s">
        <v>6</v>
      </c>
      <c r="F36" t="s">
        <v>5</v>
      </c>
      <c r="G36" t="s">
        <v>4</v>
      </c>
      <c r="H36" t="s">
        <v>3</v>
      </c>
      <c r="I36" t="s">
        <v>2</v>
      </c>
      <c r="J36" s="4">
        <v>43136</v>
      </c>
      <c r="K36" t="s">
        <v>25</v>
      </c>
      <c r="L36" t="s">
        <v>39</v>
      </c>
      <c r="M36" t="s">
        <v>71</v>
      </c>
      <c r="N36" t="s">
        <v>37</v>
      </c>
      <c r="O36" s="2">
        <v>140</v>
      </c>
      <c r="P36">
        <v>63</v>
      </c>
      <c r="Q36" s="3">
        <f>Tabla1[[#This Row],[Precio unitario]]*Tabla1[[#This Row],[Cantidad]]</f>
        <v>8820</v>
      </c>
      <c r="R36" s="2">
        <v>917.28</v>
      </c>
    </row>
    <row r="37" spans="2:18" x14ac:dyDescent="0.3">
      <c r="B37" s="5">
        <v>1032</v>
      </c>
      <c r="C37" s="4">
        <v>43134</v>
      </c>
      <c r="D37" s="5">
        <v>3</v>
      </c>
      <c r="E37" t="s">
        <v>6</v>
      </c>
      <c r="F37" t="s">
        <v>5</v>
      </c>
      <c r="G37" t="s">
        <v>4</v>
      </c>
      <c r="H37" t="s">
        <v>3</v>
      </c>
      <c r="I37" t="s">
        <v>2</v>
      </c>
      <c r="J37" s="4">
        <v>43136</v>
      </c>
      <c r="K37" t="s">
        <v>25</v>
      </c>
      <c r="L37" t="s">
        <v>39</v>
      </c>
      <c r="M37" t="s">
        <v>66</v>
      </c>
      <c r="N37" t="s">
        <v>65</v>
      </c>
      <c r="O37" s="2">
        <v>560</v>
      </c>
      <c r="P37">
        <v>30</v>
      </c>
      <c r="Q37" s="3">
        <f>Tabla1[[#This Row],[Precio unitario]]*Tabla1[[#This Row],[Cantidad]]</f>
        <v>16800</v>
      </c>
      <c r="R37" s="2">
        <v>1680</v>
      </c>
    </row>
    <row r="38" spans="2:18" x14ac:dyDescent="0.3">
      <c r="B38" s="5">
        <v>1033</v>
      </c>
      <c r="C38" s="4">
        <v>43137</v>
      </c>
      <c r="D38" s="5">
        <v>6</v>
      </c>
      <c r="E38" t="s">
        <v>21</v>
      </c>
      <c r="F38" t="s">
        <v>20</v>
      </c>
      <c r="G38" t="s">
        <v>19</v>
      </c>
      <c r="H38" t="s">
        <v>18</v>
      </c>
      <c r="I38" t="s">
        <v>17</v>
      </c>
      <c r="J38" s="4">
        <v>43139</v>
      </c>
      <c r="K38" t="s">
        <v>25</v>
      </c>
      <c r="L38" t="s">
        <v>32</v>
      </c>
      <c r="N38" t="s">
        <v>91</v>
      </c>
      <c r="O38" s="2"/>
      <c r="Q38" s="3"/>
      <c r="R38" s="2">
        <v>602</v>
      </c>
    </row>
    <row r="39" spans="2:18" x14ac:dyDescent="0.3">
      <c r="B39" s="5">
        <v>1034</v>
      </c>
      <c r="C39" s="4">
        <v>43159</v>
      </c>
      <c r="D39" s="5">
        <v>28</v>
      </c>
      <c r="E39" t="s">
        <v>59</v>
      </c>
      <c r="F39" t="s">
        <v>58</v>
      </c>
      <c r="G39" t="s">
        <v>57</v>
      </c>
      <c r="H39" t="s">
        <v>34</v>
      </c>
      <c r="I39" t="s">
        <v>33</v>
      </c>
      <c r="J39" s="4">
        <v>43161</v>
      </c>
      <c r="K39" t="s">
        <v>16</v>
      </c>
      <c r="L39" t="s">
        <v>15</v>
      </c>
      <c r="N39" t="s">
        <v>91</v>
      </c>
      <c r="O39" s="2"/>
      <c r="Q39" s="3"/>
      <c r="R39" s="2">
        <v>434</v>
      </c>
    </row>
    <row r="40" spans="2:18" x14ac:dyDescent="0.3">
      <c r="B40" s="5">
        <v>1035</v>
      </c>
      <c r="C40" s="4">
        <v>43139</v>
      </c>
      <c r="D40" s="5">
        <v>8</v>
      </c>
      <c r="E40" t="s">
        <v>50</v>
      </c>
      <c r="F40" t="s">
        <v>49</v>
      </c>
      <c r="G40" t="s">
        <v>48</v>
      </c>
      <c r="H40" t="s">
        <v>47</v>
      </c>
      <c r="I40" t="s">
        <v>17</v>
      </c>
      <c r="J40" s="4">
        <v>43141</v>
      </c>
      <c r="K40" t="s">
        <v>16</v>
      </c>
      <c r="L40" t="s">
        <v>15</v>
      </c>
      <c r="N40" t="s">
        <v>91</v>
      </c>
      <c r="O40" s="2"/>
      <c r="Q40" s="3"/>
      <c r="R40" s="2">
        <v>644</v>
      </c>
    </row>
    <row r="41" spans="2:18" x14ac:dyDescent="0.3">
      <c r="B41" s="5">
        <v>1036</v>
      </c>
      <c r="C41" s="4">
        <v>43141</v>
      </c>
      <c r="D41" s="5">
        <v>10</v>
      </c>
      <c r="E41" t="s">
        <v>69</v>
      </c>
      <c r="F41" t="s">
        <v>43</v>
      </c>
      <c r="G41" t="s">
        <v>42</v>
      </c>
      <c r="H41" t="s">
        <v>41</v>
      </c>
      <c r="I41" t="s">
        <v>9</v>
      </c>
      <c r="J41" s="4">
        <v>43143</v>
      </c>
      <c r="K41" t="s">
        <v>25</v>
      </c>
      <c r="L41" t="s">
        <v>32</v>
      </c>
      <c r="M41" t="s">
        <v>70</v>
      </c>
      <c r="N41" t="s">
        <v>13</v>
      </c>
      <c r="O41" s="2">
        <v>140</v>
      </c>
      <c r="P41">
        <v>47</v>
      </c>
      <c r="Q41" s="3">
        <f>Tabla1[[#This Row],[Precio unitario]]*Tabla1[[#This Row],[Cantidad]]</f>
        <v>6580</v>
      </c>
      <c r="R41" s="2">
        <v>684.32</v>
      </c>
    </row>
    <row r="42" spans="2:18" x14ac:dyDescent="0.3">
      <c r="B42" s="5">
        <v>1038</v>
      </c>
      <c r="C42" s="4">
        <v>43141</v>
      </c>
      <c r="D42" s="5">
        <v>10</v>
      </c>
      <c r="E42" t="s">
        <v>69</v>
      </c>
      <c r="F42" t="s">
        <v>43</v>
      </c>
      <c r="G42" t="s">
        <v>42</v>
      </c>
      <c r="H42" t="s">
        <v>41</v>
      </c>
      <c r="I42" t="s">
        <v>9</v>
      </c>
      <c r="J42" s="4"/>
      <c r="K42" t="s">
        <v>40</v>
      </c>
      <c r="L42"/>
      <c r="M42" t="s">
        <v>68</v>
      </c>
      <c r="N42" t="s">
        <v>13</v>
      </c>
      <c r="O42" s="2">
        <v>49</v>
      </c>
      <c r="P42">
        <v>49</v>
      </c>
      <c r="Q42" s="3">
        <f>Tabla1[[#This Row],[Precio unitario]]*Tabla1[[#This Row],[Cantidad]]</f>
        <v>2401</v>
      </c>
      <c r="R42" s="2">
        <v>230.49600000000004</v>
      </c>
    </row>
    <row r="43" spans="2:18" x14ac:dyDescent="0.3">
      <c r="B43" s="5">
        <v>1039</v>
      </c>
      <c r="C43" s="4">
        <v>43142</v>
      </c>
      <c r="D43" s="5">
        <v>11</v>
      </c>
      <c r="E43" t="s">
        <v>67</v>
      </c>
      <c r="F43" t="s">
        <v>35</v>
      </c>
      <c r="G43" t="s">
        <v>35</v>
      </c>
      <c r="H43" t="s">
        <v>34</v>
      </c>
      <c r="I43" t="s">
        <v>33</v>
      </c>
      <c r="J43" s="4"/>
      <c r="K43" t="s">
        <v>16</v>
      </c>
      <c r="L43"/>
      <c r="M43" t="s">
        <v>66</v>
      </c>
      <c r="N43" t="s">
        <v>65</v>
      </c>
      <c r="O43" s="2">
        <v>560</v>
      </c>
      <c r="P43">
        <v>72</v>
      </c>
      <c r="Q43" s="3">
        <f>Tabla1[[#This Row],[Precio unitario]]*Tabla1[[#This Row],[Cantidad]]</f>
        <v>40320</v>
      </c>
      <c r="R43" s="2">
        <v>3991.6800000000003</v>
      </c>
    </row>
    <row r="44" spans="2:18" x14ac:dyDescent="0.3">
      <c r="B44" s="5">
        <v>1040</v>
      </c>
      <c r="C44" s="4">
        <v>43132</v>
      </c>
      <c r="D44" s="5">
        <v>1</v>
      </c>
      <c r="E44" t="s">
        <v>64</v>
      </c>
      <c r="F44" t="s">
        <v>63</v>
      </c>
      <c r="G44" t="s">
        <v>62</v>
      </c>
      <c r="H44" t="s">
        <v>47</v>
      </c>
      <c r="I44" t="s">
        <v>17</v>
      </c>
      <c r="J44" s="4"/>
      <c r="K44" t="s">
        <v>16</v>
      </c>
      <c r="L44"/>
      <c r="M44" t="s">
        <v>61</v>
      </c>
      <c r="N44" t="s">
        <v>60</v>
      </c>
      <c r="O44" s="2">
        <v>257.59999999999997</v>
      </c>
      <c r="P44">
        <v>13</v>
      </c>
      <c r="Q44" s="3">
        <f>Tabla1[[#This Row],[Precio unitario]]*Tabla1[[#This Row],[Cantidad]]</f>
        <v>3348.7999999999997</v>
      </c>
      <c r="R44" s="2">
        <v>331.53120000000001</v>
      </c>
    </row>
    <row r="45" spans="2:18" x14ac:dyDescent="0.3">
      <c r="B45" s="5">
        <v>1041</v>
      </c>
      <c r="C45" s="4">
        <v>43159</v>
      </c>
      <c r="D45" s="5">
        <v>28</v>
      </c>
      <c r="E45" t="s">
        <v>59</v>
      </c>
      <c r="F45" t="s">
        <v>58</v>
      </c>
      <c r="G45" t="s">
        <v>57</v>
      </c>
      <c r="H45" t="s">
        <v>34</v>
      </c>
      <c r="I45" t="s">
        <v>33</v>
      </c>
      <c r="J45" s="4">
        <v>43161</v>
      </c>
      <c r="K45" t="s">
        <v>16</v>
      </c>
      <c r="L45" t="s">
        <v>32</v>
      </c>
      <c r="M45" t="s">
        <v>56</v>
      </c>
      <c r="N45" t="s">
        <v>0</v>
      </c>
      <c r="O45" s="2">
        <v>644</v>
      </c>
      <c r="P45">
        <v>32</v>
      </c>
      <c r="Q45" s="3">
        <f>Tabla1[[#This Row],[Precio unitario]]*Tabla1[[#This Row],[Cantidad]]</f>
        <v>20608</v>
      </c>
      <c r="R45" s="2">
        <v>2081.4080000000004</v>
      </c>
    </row>
    <row r="46" spans="2:18" x14ac:dyDescent="0.3">
      <c r="B46" s="5">
        <v>1042</v>
      </c>
      <c r="C46" s="4">
        <v>43140</v>
      </c>
      <c r="D46" s="5">
        <v>9</v>
      </c>
      <c r="E46" t="s">
        <v>55</v>
      </c>
      <c r="F46" t="s">
        <v>54</v>
      </c>
      <c r="G46" t="s">
        <v>27</v>
      </c>
      <c r="H46" t="s">
        <v>53</v>
      </c>
      <c r="I46" t="s">
        <v>2</v>
      </c>
      <c r="J46" s="4">
        <v>43142</v>
      </c>
      <c r="K46" t="s">
        <v>40</v>
      </c>
      <c r="L46" t="s">
        <v>15</v>
      </c>
      <c r="M46" t="s">
        <v>52</v>
      </c>
      <c r="N46" t="s">
        <v>51</v>
      </c>
      <c r="O46" s="2">
        <v>135.1</v>
      </c>
      <c r="P46">
        <v>27</v>
      </c>
      <c r="Q46" s="3">
        <f>Tabla1[[#This Row],[Precio unitario]]*Tabla1[[#This Row],[Cantidad]]</f>
        <v>3647.7</v>
      </c>
      <c r="R46" s="2">
        <v>346.53150000000005</v>
      </c>
    </row>
    <row r="47" spans="2:18" x14ac:dyDescent="0.3">
      <c r="B47" s="5">
        <v>1043</v>
      </c>
      <c r="C47" s="4">
        <v>43137</v>
      </c>
      <c r="D47" s="5">
        <v>6</v>
      </c>
      <c r="E47" t="s">
        <v>21</v>
      </c>
      <c r="F47" t="s">
        <v>20</v>
      </c>
      <c r="G47" t="s">
        <v>19</v>
      </c>
      <c r="H47" t="s">
        <v>18</v>
      </c>
      <c r="I47" t="s">
        <v>17</v>
      </c>
      <c r="J47" s="4">
        <v>43139</v>
      </c>
      <c r="K47" t="s">
        <v>25</v>
      </c>
      <c r="L47" t="s">
        <v>32</v>
      </c>
      <c r="M47" t="s">
        <v>46</v>
      </c>
      <c r="N47" t="s">
        <v>45</v>
      </c>
      <c r="O47" s="2">
        <v>178.5</v>
      </c>
      <c r="P47">
        <v>71</v>
      </c>
      <c r="Q47" s="3">
        <f>Tabla1[[#This Row],[Precio unitario]]*Tabla1[[#This Row],[Cantidad]]</f>
        <v>12673.5</v>
      </c>
      <c r="R47" s="2">
        <v>1280.0235</v>
      </c>
    </row>
    <row r="48" spans="2:18" x14ac:dyDescent="0.3">
      <c r="B48" s="5">
        <v>1044</v>
      </c>
      <c r="C48" s="4">
        <v>43139</v>
      </c>
      <c r="D48" s="5">
        <v>8</v>
      </c>
      <c r="E48" t="s">
        <v>50</v>
      </c>
      <c r="F48" t="s">
        <v>49</v>
      </c>
      <c r="G48" t="s">
        <v>48</v>
      </c>
      <c r="H48" t="s">
        <v>47</v>
      </c>
      <c r="I48" t="s">
        <v>17</v>
      </c>
      <c r="J48" s="4">
        <v>43141</v>
      </c>
      <c r="K48" t="s">
        <v>25</v>
      </c>
      <c r="L48" t="s">
        <v>15</v>
      </c>
      <c r="M48" t="s">
        <v>46</v>
      </c>
      <c r="N48" t="s">
        <v>45</v>
      </c>
      <c r="O48" s="2">
        <v>178.5</v>
      </c>
      <c r="P48">
        <v>13</v>
      </c>
      <c r="Q48" s="3">
        <f>Tabla1[[#This Row],[Precio unitario]]*Tabla1[[#This Row],[Cantidad]]</f>
        <v>2320.5</v>
      </c>
      <c r="R48" s="2">
        <v>220.44749999999996</v>
      </c>
    </row>
    <row r="49" spans="2:18" x14ac:dyDescent="0.3">
      <c r="B49" s="5">
        <v>1045</v>
      </c>
      <c r="C49" s="4">
        <v>43156</v>
      </c>
      <c r="D49" s="5">
        <v>25</v>
      </c>
      <c r="E49" t="s">
        <v>44</v>
      </c>
      <c r="F49" t="s">
        <v>43</v>
      </c>
      <c r="G49" t="s">
        <v>42</v>
      </c>
      <c r="H49" t="s">
        <v>41</v>
      </c>
      <c r="I49" t="s">
        <v>9</v>
      </c>
      <c r="J49" s="4">
        <v>43158</v>
      </c>
      <c r="K49" t="s">
        <v>40</v>
      </c>
      <c r="L49" t="s">
        <v>39</v>
      </c>
      <c r="M49" t="s">
        <v>38</v>
      </c>
      <c r="N49" t="s">
        <v>37</v>
      </c>
      <c r="O49" s="2">
        <v>308</v>
      </c>
      <c r="P49">
        <v>98</v>
      </c>
      <c r="Q49" s="3">
        <f>Tabla1[[#This Row],[Precio unitario]]*Tabla1[[#This Row],[Cantidad]]</f>
        <v>30184</v>
      </c>
      <c r="R49" s="2">
        <v>2867.4800000000005</v>
      </c>
    </row>
    <row r="50" spans="2:18" x14ac:dyDescent="0.3">
      <c r="B50" s="5">
        <v>1046</v>
      </c>
      <c r="C50" s="4">
        <v>43157</v>
      </c>
      <c r="D50" s="5">
        <v>26</v>
      </c>
      <c r="E50" t="s">
        <v>36</v>
      </c>
      <c r="F50" t="s">
        <v>35</v>
      </c>
      <c r="G50" t="s">
        <v>35</v>
      </c>
      <c r="H50" t="s">
        <v>34</v>
      </c>
      <c r="I50" t="s">
        <v>33</v>
      </c>
      <c r="J50" s="4">
        <v>43159</v>
      </c>
      <c r="K50" t="s">
        <v>16</v>
      </c>
      <c r="L50" t="s">
        <v>32</v>
      </c>
      <c r="M50" t="s">
        <v>31</v>
      </c>
      <c r="N50" t="s">
        <v>30</v>
      </c>
      <c r="O50" s="2">
        <v>350</v>
      </c>
      <c r="P50">
        <v>21</v>
      </c>
      <c r="Q50" s="3">
        <f>Tabla1[[#This Row],[Precio unitario]]*Tabla1[[#This Row],[Cantidad]]</f>
        <v>7350</v>
      </c>
      <c r="R50" s="2">
        <v>749.7</v>
      </c>
    </row>
    <row r="51" spans="2:18" x14ac:dyDescent="0.3">
      <c r="B51" s="5">
        <v>1047</v>
      </c>
      <c r="C51" s="4">
        <v>43160</v>
      </c>
      <c r="D51" s="5">
        <v>29</v>
      </c>
      <c r="E51" t="s">
        <v>29</v>
      </c>
      <c r="F51" t="s">
        <v>28</v>
      </c>
      <c r="G51" t="s">
        <v>27</v>
      </c>
      <c r="H51" t="s">
        <v>26</v>
      </c>
      <c r="I51" t="s">
        <v>2</v>
      </c>
      <c r="J51" s="4">
        <v>43162</v>
      </c>
      <c r="K51" t="s">
        <v>25</v>
      </c>
      <c r="L51" t="s">
        <v>15</v>
      </c>
      <c r="M51" t="s">
        <v>24</v>
      </c>
      <c r="N51" t="s">
        <v>23</v>
      </c>
      <c r="O51" s="2">
        <v>546</v>
      </c>
      <c r="P51">
        <v>26</v>
      </c>
      <c r="Q51" s="3">
        <f>Tabla1[[#This Row],[Precio unitario]]*Tabla1[[#This Row],[Cantidad]]</f>
        <v>14196</v>
      </c>
      <c r="R51" s="2">
        <v>1490.5800000000002</v>
      </c>
    </row>
    <row r="52" spans="2:18" x14ac:dyDescent="0.3">
      <c r="B52" s="5">
        <v>1048</v>
      </c>
      <c r="C52" s="4">
        <v>43137</v>
      </c>
      <c r="D52" s="5">
        <v>6</v>
      </c>
      <c r="E52" t="s">
        <v>21</v>
      </c>
      <c r="F52" t="s">
        <v>20</v>
      </c>
      <c r="G52" t="s">
        <v>19</v>
      </c>
      <c r="H52" t="s">
        <v>18</v>
      </c>
      <c r="I52" t="s">
        <v>17</v>
      </c>
      <c r="J52" s="4">
        <v>43139</v>
      </c>
      <c r="K52" t="s">
        <v>16</v>
      </c>
      <c r="L52" t="s">
        <v>15</v>
      </c>
      <c r="M52" t="s">
        <v>22</v>
      </c>
      <c r="N52" t="s">
        <v>13</v>
      </c>
      <c r="O52" s="2">
        <v>420</v>
      </c>
      <c r="P52">
        <v>96</v>
      </c>
      <c r="Q52" s="3">
        <f>Tabla1[[#This Row],[Precio unitario]]*Tabla1[[#This Row],[Cantidad]]</f>
        <v>40320</v>
      </c>
      <c r="R52" s="2">
        <v>4152.96</v>
      </c>
    </row>
    <row r="53" spans="2:18" x14ac:dyDescent="0.3">
      <c r="B53" s="5">
        <v>1049</v>
      </c>
      <c r="C53" s="4">
        <v>43137</v>
      </c>
      <c r="D53" s="5">
        <v>6</v>
      </c>
      <c r="E53" t="s">
        <v>21</v>
      </c>
      <c r="F53" t="s">
        <v>20</v>
      </c>
      <c r="G53" t="s">
        <v>19</v>
      </c>
      <c r="H53" t="s">
        <v>18</v>
      </c>
      <c r="I53" t="s">
        <v>17</v>
      </c>
      <c r="J53" s="4">
        <v>43139</v>
      </c>
      <c r="K53" t="s">
        <v>16</v>
      </c>
      <c r="L53" t="s">
        <v>15</v>
      </c>
      <c r="M53" t="s">
        <v>14</v>
      </c>
      <c r="N53" t="s">
        <v>13</v>
      </c>
      <c r="O53" s="2">
        <v>742</v>
      </c>
      <c r="P53">
        <v>16</v>
      </c>
      <c r="Q53" s="3">
        <f>Tabla1[[#This Row],[Precio unitario]]*Tabla1[[#This Row],[Cantidad]]</f>
        <v>11872</v>
      </c>
      <c r="R53" s="2">
        <v>1234.6880000000003</v>
      </c>
    </row>
    <row r="54" spans="2:18" x14ac:dyDescent="0.3">
      <c r="B54" s="5">
        <v>1050</v>
      </c>
      <c r="C54" s="4">
        <v>43135</v>
      </c>
      <c r="D54" s="5">
        <v>4</v>
      </c>
      <c r="E54" t="s">
        <v>12</v>
      </c>
      <c r="F54" t="s">
        <v>11</v>
      </c>
      <c r="G54" t="s">
        <v>11</v>
      </c>
      <c r="H54" t="s">
        <v>10</v>
      </c>
      <c r="I54" t="s">
        <v>9</v>
      </c>
      <c r="J54" s="4"/>
      <c r="L54"/>
      <c r="M54" t="s">
        <v>8</v>
      </c>
      <c r="N54" t="s">
        <v>7</v>
      </c>
      <c r="O54" s="2">
        <v>532</v>
      </c>
      <c r="P54">
        <v>96</v>
      </c>
      <c r="Q54" s="3">
        <f>Tabla1[[#This Row],[Precio unitario]]*Tabla1[[#This Row],[Cantidad]]</f>
        <v>51072</v>
      </c>
      <c r="R54" s="2">
        <v>4851.84</v>
      </c>
    </row>
    <row r="55" spans="2:18" x14ac:dyDescent="0.3">
      <c r="B55" s="5">
        <v>1051</v>
      </c>
      <c r="C55" s="4">
        <v>43134</v>
      </c>
      <c r="D55" s="5">
        <v>3</v>
      </c>
      <c r="E55" t="s">
        <v>6</v>
      </c>
      <c r="F55" t="s">
        <v>5</v>
      </c>
      <c r="G55" t="s">
        <v>4</v>
      </c>
      <c r="H55" t="s">
        <v>3</v>
      </c>
      <c r="I55" t="s">
        <v>2</v>
      </c>
      <c r="J55" s="4"/>
      <c r="L55"/>
      <c r="M55" t="s">
        <v>1</v>
      </c>
      <c r="N55" t="s">
        <v>0</v>
      </c>
      <c r="O55" s="2">
        <v>41.86</v>
      </c>
      <c r="P55">
        <v>75</v>
      </c>
      <c r="Q55" s="3">
        <f>Tabla1[[#This Row],[Precio unitario]]*Tabla1[[#This Row],[Cantidad]]</f>
        <v>3139.5</v>
      </c>
      <c r="R55" s="2">
        <v>323.36850000000004</v>
      </c>
    </row>
    <row r="56" spans="2:18" x14ac:dyDescent="0.3">
      <c r="B56" s="5">
        <v>1052</v>
      </c>
      <c r="C56" s="4">
        <v>43168</v>
      </c>
      <c r="D56" s="5">
        <v>9</v>
      </c>
      <c r="E56" t="s">
        <v>55</v>
      </c>
      <c r="F56" t="s">
        <v>54</v>
      </c>
      <c r="G56" t="s">
        <v>27</v>
      </c>
      <c r="H56" t="s">
        <v>53</v>
      </c>
      <c r="I56" t="s">
        <v>2</v>
      </c>
      <c r="J56" s="4">
        <v>43170</v>
      </c>
      <c r="K56" t="s">
        <v>40</v>
      </c>
      <c r="L56" t="s">
        <v>15</v>
      </c>
      <c r="M56" t="s">
        <v>83</v>
      </c>
      <c r="N56" t="s">
        <v>7</v>
      </c>
      <c r="O56" s="2">
        <v>273</v>
      </c>
      <c r="P56">
        <v>55</v>
      </c>
      <c r="Q56" s="3">
        <f>Tabla1[[#This Row],[Precio unitario]]*Tabla1[[#This Row],[Cantidad]]</f>
        <v>15015</v>
      </c>
      <c r="R56" s="2">
        <v>1516.5150000000001</v>
      </c>
    </row>
    <row r="57" spans="2:18" x14ac:dyDescent="0.3">
      <c r="B57" s="5">
        <v>1053</v>
      </c>
      <c r="C57" s="4">
        <v>43168</v>
      </c>
      <c r="D57" s="5">
        <v>9</v>
      </c>
      <c r="E57" t="s">
        <v>55</v>
      </c>
      <c r="F57" t="s">
        <v>54</v>
      </c>
      <c r="G57" t="s">
        <v>27</v>
      </c>
      <c r="H57" t="s">
        <v>53</v>
      </c>
      <c r="I57" t="s">
        <v>2</v>
      </c>
      <c r="J57" s="4">
        <v>43170</v>
      </c>
      <c r="K57" t="s">
        <v>40</v>
      </c>
      <c r="L57" t="s">
        <v>15</v>
      </c>
      <c r="M57" t="s">
        <v>73</v>
      </c>
      <c r="N57" t="s">
        <v>72</v>
      </c>
      <c r="O57" s="2">
        <v>487.19999999999993</v>
      </c>
      <c r="P57">
        <v>11</v>
      </c>
      <c r="Q57" s="3">
        <f>Tabla1[[#This Row],[Precio unitario]]*Tabla1[[#This Row],[Cantidad]]</f>
        <v>5359.1999999999989</v>
      </c>
      <c r="R57" s="2">
        <v>514.4831999999999</v>
      </c>
    </row>
    <row r="58" spans="2:18" x14ac:dyDescent="0.3">
      <c r="B58" s="5">
        <v>1054</v>
      </c>
      <c r="C58" s="4">
        <v>43165</v>
      </c>
      <c r="D58" s="5">
        <v>6</v>
      </c>
      <c r="E58" t="s">
        <v>21</v>
      </c>
      <c r="F58" t="s">
        <v>20</v>
      </c>
      <c r="G58" t="s">
        <v>19</v>
      </c>
      <c r="H58" t="s">
        <v>18</v>
      </c>
      <c r="I58" t="s">
        <v>17</v>
      </c>
      <c r="J58" s="4">
        <v>43167</v>
      </c>
      <c r="K58" t="s">
        <v>25</v>
      </c>
      <c r="L58" t="s">
        <v>32</v>
      </c>
      <c r="M58" t="s">
        <v>77</v>
      </c>
      <c r="N58" t="s">
        <v>0</v>
      </c>
      <c r="O58" s="2">
        <v>196</v>
      </c>
      <c r="P58">
        <v>53</v>
      </c>
      <c r="Q58" s="3">
        <f>Tabla1[[#This Row],[Precio unitario]]*Tabla1[[#This Row],[Cantidad]]</f>
        <v>10388</v>
      </c>
      <c r="R58" s="2">
        <v>1007.6360000000001</v>
      </c>
    </row>
    <row r="59" spans="2:18" x14ac:dyDescent="0.3">
      <c r="B59" s="5">
        <v>1055</v>
      </c>
      <c r="C59" s="4">
        <v>43167</v>
      </c>
      <c r="D59" s="5">
        <v>8</v>
      </c>
      <c r="E59" t="s">
        <v>50</v>
      </c>
      <c r="F59" t="s">
        <v>49</v>
      </c>
      <c r="G59" t="s">
        <v>48</v>
      </c>
      <c r="H59" t="s">
        <v>47</v>
      </c>
      <c r="I59" t="s">
        <v>17</v>
      </c>
      <c r="J59" s="4">
        <v>43169</v>
      </c>
      <c r="K59" t="s">
        <v>25</v>
      </c>
      <c r="L59" t="s">
        <v>15</v>
      </c>
      <c r="M59" t="s">
        <v>66</v>
      </c>
      <c r="N59" t="s">
        <v>65</v>
      </c>
      <c r="O59" s="2">
        <v>560</v>
      </c>
      <c r="P59">
        <v>85</v>
      </c>
      <c r="Q59" s="3">
        <f>Tabla1[[#This Row],[Precio unitario]]*Tabla1[[#This Row],[Cantidad]]</f>
        <v>47600</v>
      </c>
      <c r="R59" s="2">
        <v>4998</v>
      </c>
    </row>
    <row r="60" spans="2:18" x14ac:dyDescent="0.3">
      <c r="B60" s="5">
        <v>1056</v>
      </c>
      <c r="C60" s="4">
        <v>43167</v>
      </c>
      <c r="D60" s="5">
        <v>8</v>
      </c>
      <c r="E60" t="s">
        <v>50</v>
      </c>
      <c r="F60" t="s">
        <v>49</v>
      </c>
      <c r="G60" t="s">
        <v>48</v>
      </c>
      <c r="H60" t="s">
        <v>47</v>
      </c>
      <c r="I60" t="s">
        <v>17</v>
      </c>
      <c r="J60" s="4">
        <v>43169</v>
      </c>
      <c r="K60" t="s">
        <v>25</v>
      </c>
      <c r="L60" t="s">
        <v>15</v>
      </c>
      <c r="M60" t="s">
        <v>82</v>
      </c>
      <c r="N60" t="s">
        <v>80</v>
      </c>
      <c r="O60" s="2">
        <v>128.79999999999998</v>
      </c>
      <c r="P60">
        <v>97</v>
      </c>
      <c r="Q60" s="3">
        <f>Tabla1[[#This Row],[Precio unitario]]*Tabla1[[#This Row],[Cantidad]]</f>
        <v>12493.599999999999</v>
      </c>
      <c r="R60" s="2">
        <v>1274.3472000000002</v>
      </c>
    </row>
    <row r="61" spans="2:18" x14ac:dyDescent="0.3">
      <c r="B61" s="5">
        <v>1057</v>
      </c>
      <c r="C61" s="4">
        <v>43184</v>
      </c>
      <c r="D61" s="5">
        <v>25</v>
      </c>
      <c r="E61" t="s">
        <v>44</v>
      </c>
      <c r="F61" t="s">
        <v>43</v>
      </c>
      <c r="G61" t="s">
        <v>42</v>
      </c>
      <c r="H61" t="s">
        <v>41</v>
      </c>
      <c r="I61" t="s">
        <v>9</v>
      </c>
      <c r="J61" s="4">
        <v>43186</v>
      </c>
      <c r="K61" t="s">
        <v>40</v>
      </c>
      <c r="L61" t="s">
        <v>39</v>
      </c>
      <c r="M61" t="s">
        <v>81</v>
      </c>
      <c r="N61" t="s">
        <v>80</v>
      </c>
      <c r="O61" s="2">
        <v>140</v>
      </c>
      <c r="P61">
        <v>46</v>
      </c>
      <c r="Q61" s="3">
        <f>Tabla1[[#This Row],[Precio unitario]]*Tabla1[[#This Row],[Cantidad]]</f>
        <v>6440</v>
      </c>
      <c r="R61" s="2">
        <v>650.44000000000005</v>
      </c>
    </row>
    <row r="62" spans="2:18" x14ac:dyDescent="0.3">
      <c r="B62" s="5">
        <v>1058</v>
      </c>
      <c r="C62" s="4">
        <v>43185</v>
      </c>
      <c r="D62" s="5">
        <v>26</v>
      </c>
      <c r="E62" t="s">
        <v>36</v>
      </c>
      <c r="F62" t="s">
        <v>35</v>
      </c>
      <c r="G62" t="s">
        <v>35</v>
      </c>
      <c r="H62" t="s">
        <v>34</v>
      </c>
      <c r="I62" t="s">
        <v>33</v>
      </c>
      <c r="J62" s="4">
        <v>43187</v>
      </c>
      <c r="K62" t="s">
        <v>16</v>
      </c>
      <c r="L62" t="s">
        <v>32</v>
      </c>
      <c r="M62" t="s">
        <v>79</v>
      </c>
      <c r="N62" t="s">
        <v>78</v>
      </c>
      <c r="O62" s="2">
        <v>298.90000000000003</v>
      </c>
      <c r="P62">
        <v>97</v>
      </c>
      <c r="Q62" s="3">
        <f>Tabla1[[#This Row],[Precio unitario]]*Tabla1[[#This Row],[Cantidad]]</f>
        <v>28993.300000000003</v>
      </c>
      <c r="R62" s="2">
        <v>2754.3634999999999</v>
      </c>
    </row>
    <row r="63" spans="2:18" x14ac:dyDescent="0.3">
      <c r="B63" s="5">
        <v>1059</v>
      </c>
      <c r="C63" s="4">
        <v>43185</v>
      </c>
      <c r="D63" s="5">
        <v>26</v>
      </c>
      <c r="E63" t="s">
        <v>36</v>
      </c>
      <c r="F63" t="s">
        <v>35</v>
      </c>
      <c r="G63" t="s">
        <v>35</v>
      </c>
      <c r="H63" t="s">
        <v>34</v>
      </c>
      <c r="I63" t="s">
        <v>33</v>
      </c>
      <c r="J63" s="4">
        <v>43187</v>
      </c>
      <c r="K63" t="s">
        <v>16</v>
      </c>
      <c r="L63" t="s">
        <v>32</v>
      </c>
      <c r="M63" t="s">
        <v>52</v>
      </c>
      <c r="N63" t="s">
        <v>51</v>
      </c>
      <c r="O63" s="2">
        <v>135.1</v>
      </c>
      <c r="P63">
        <v>97</v>
      </c>
      <c r="Q63" s="3">
        <f>Tabla1[[#This Row],[Precio unitario]]*Tabla1[[#This Row],[Cantidad]]</f>
        <v>13104.699999999999</v>
      </c>
      <c r="R63" s="2">
        <v>1336.6794000000002</v>
      </c>
    </row>
    <row r="64" spans="2:18" x14ac:dyDescent="0.3">
      <c r="B64" s="5">
        <v>1060</v>
      </c>
      <c r="C64" s="4">
        <v>43185</v>
      </c>
      <c r="D64" s="5">
        <v>26</v>
      </c>
      <c r="E64" t="s">
        <v>36</v>
      </c>
      <c r="F64" t="s">
        <v>35</v>
      </c>
      <c r="G64" t="s">
        <v>35</v>
      </c>
      <c r="H64" t="s">
        <v>34</v>
      </c>
      <c r="I64" t="s">
        <v>33</v>
      </c>
      <c r="J64" s="4">
        <v>43187</v>
      </c>
      <c r="K64" t="s">
        <v>16</v>
      </c>
      <c r="L64" t="s">
        <v>32</v>
      </c>
      <c r="M64" t="s">
        <v>61</v>
      </c>
      <c r="N64" t="s">
        <v>60</v>
      </c>
      <c r="O64" s="2">
        <v>257.59999999999997</v>
      </c>
      <c r="P64">
        <v>65</v>
      </c>
      <c r="Q64" s="3">
        <f>Tabla1[[#This Row],[Precio unitario]]*Tabla1[[#This Row],[Cantidad]]</f>
        <v>16743.999999999996</v>
      </c>
      <c r="R64" s="2">
        <v>1724.6320000000003</v>
      </c>
    </row>
    <row r="65" spans="2:18" x14ac:dyDescent="0.3">
      <c r="B65" s="5">
        <v>1061</v>
      </c>
      <c r="C65" s="4">
        <v>43188</v>
      </c>
      <c r="D65" s="5">
        <v>29</v>
      </c>
      <c r="E65" t="s">
        <v>29</v>
      </c>
      <c r="F65" t="s">
        <v>28</v>
      </c>
      <c r="G65" t="s">
        <v>27</v>
      </c>
      <c r="H65" t="s">
        <v>26</v>
      </c>
      <c r="I65" t="s">
        <v>2</v>
      </c>
      <c r="J65" s="4">
        <v>43190</v>
      </c>
      <c r="K65" t="s">
        <v>25</v>
      </c>
      <c r="L65" t="s">
        <v>15</v>
      </c>
      <c r="M65" t="s">
        <v>77</v>
      </c>
      <c r="N65" t="s">
        <v>0</v>
      </c>
      <c r="O65" s="2">
        <v>196</v>
      </c>
      <c r="P65">
        <v>72</v>
      </c>
      <c r="Q65" s="3">
        <f>Tabla1[[#This Row],[Precio unitario]]*Tabla1[[#This Row],[Cantidad]]</f>
        <v>14112</v>
      </c>
      <c r="R65" s="2">
        <v>1411.2000000000003</v>
      </c>
    </row>
    <row r="66" spans="2:18" x14ac:dyDescent="0.3">
      <c r="B66" s="5">
        <v>1062</v>
      </c>
      <c r="C66" s="4">
        <v>43165</v>
      </c>
      <c r="D66" s="5">
        <v>6</v>
      </c>
      <c r="E66" t="s">
        <v>21</v>
      </c>
      <c r="F66" t="s">
        <v>20</v>
      </c>
      <c r="G66" t="s">
        <v>19</v>
      </c>
      <c r="H66" t="s">
        <v>18</v>
      </c>
      <c r="I66" t="s">
        <v>17</v>
      </c>
      <c r="J66" s="4">
        <v>43167</v>
      </c>
      <c r="K66" t="s">
        <v>16</v>
      </c>
      <c r="L66" t="s">
        <v>15</v>
      </c>
      <c r="M66" t="s">
        <v>46</v>
      </c>
      <c r="N66" t="s">
        <v>45</v>
      </c>
      <c r="O66" s="2">
        <v>178.5</v>
      </c>
      <c r="P66">
        <v>16</v>
      </c>
      <c r="Q66" s="3">
        <f>Tabla1[[#This Row],[Precio unitario]]*Tabla1[[#This Row],[Cantidad]]</f>
        <v>2856</v>
      </c>
      <c r="R66" s="2">
        <v>282.74400000000003</v>
      </c>
    </row>
    <row r="67" spans="2:18" x14ac:dyDescent="0.3">
      <c r="B67" s="5">
        <v>1064</v>
      </c>
      <c r="C67" s="4">
        <v>43163</v>
      </c>
      <c r="D67" s="5">
        <v>4</v>
      </c>
      <c r="E67" t="s">
        <v>12</v>
      </c>
      <c r="F67" t="s">
        <v>11</v>
      </c>
      <c r="G67" t="s">
        <v>11</v>
      </c>
      <c r="H67" t="s">
        <v>10</v>
      </c>
      <c r="I67" t="s">
        <v>9</v>
      </c>
      <c r="J67" s="4">
        <v>43165</v>
      </c>
      <c r="K67" t="s">
        <v>40</v>
      </c>
      <c r="L67" t="s">
        <v>32</v>
      </c>
      <c r="M67" t="s">
        <v>76</v>
      </c>
      <c r="N67" t="s">
        <v>30</v>
      </c>
      <c r="O67" s="2">
        <v>1134</v>
      </c>
      <c r="P67">
        <v>77</v>
      </c>
      <c r="Q67" s="3">
        <f>Tabla1[[#This Row],[Precio unitario]]*Tabla1[[#This Row],[Cantidad]]</f>
        <v>87318</v>
      </c>
      <c r="R67" s="2">
        <v>8993.7540000000008</v>
      </c>
    </row>
    <row r="68" spans="2:18" x14ac:dyDescent="0.3">
      <c r="B68" s="5">
        <v>1065</v>
      </c>
      <c r="C68" s="4">
        <v>43163</v>
      </c>
      <c r="D68" s="5">
        <v>4</v>
      </c>
      <c r="E68" t="s">
        <v>12</v>
      </c>
      <c r="F68" t="s">
        <v>11</v>
      </c>
      <c r="G68" t="s">
        <v>11</v>
      </c>
      <c r="H68" t="s">
        <v>10</v>
      </c>
      <c r="I68" t="s">
        <v>9</v>
      </c>
      <c r="J68" s="4">
        <v>43165</v>
      </c>
      <c r="K68" t="s">
        <v>40</v>
      </c>
      <c r="L68" t="s">
        <v>32</v>
      </c>
      <c r="M68" t="s">
        <v>75</v>
      </c>
      <c r="N68" t="s">
        <v>74</v>
      </c>
      <c r="O68" s="2">
        <v>98</v>
      </c>
      <c r="P68">
        <v>37</v>
      </c>
      <c r="Q68" s="3">
        <f>Tabla1[[#This Row],[Precio unitario]]*Tabla1[[#This Row],[Cantidad]]</f>
        <v>3626</v>
      </c>
      <c r="R68" s="2">
        <v>344.47</v>
      </c>
    </row>
    <row r="69" spans="2:18" x14ac:dyDescent="0.3">
      <c r="B69" s="5">
        <v>1067</v>
      </c>
      <c r="C69" s="4">
        <v>43167</v>
      </c>
      <c r="D69" s="5">
        <v>8</v>
      </c>
      <c r="E69" t="s">
        <v>50</v>
      </c>
      <c r="F69" t="s">
        <v>49</v>
      </c>
      <c r="G69" t="s">
        <v>48</v>
      </c>
      <c r="H69" t="s">
        <v>47</v>
      </c>
      <c r="I69" t="s">
        <v>17</v>
      </c>
      <c r="J69" s="4">
        <v>43169</v>
      </c>
      <c r="K69" t="s">
        <v>16</v>
      </c>
      <c r="L69" t="s">
        <v>32</v>
      </c>
      <c r="M69" t="s">
        <v>73</v>
      </c>
      <c r="N69" t="s">
        <v>72</v>
      </c>
      <c r="O69" s="2">
        <v>487.19999999999993</v>
      </c>
      <c r="P69">
        <v>63</v>
      </c>
      <c r="Q69" s="3">
        <f>Tabla1[[#This Row],[Precio unitario]]*Tabla1[[#This Row],[Cantidad]]</f>
        <v>30693.599999999995</v>
      </c>
      <c r="R69" s="2">
        <v>3038.6664000000001</v>
      </c>
    </row>
    <row r="70" spans="2:18" x14ac:dyDescent="0.3">
      <c r="B70" s="5">
        <v>1070</v>
      </c>
      <c r="C70" s="4">
        <v>43162</v>
      </c>
      <c r="D70" s="5">
        <v>3</v>
      </c>
      <c r="E70" t="s">
        <v>6</v>
      </c>
      <c r="F70" t="s">
        <v>5</v>
      </c>
      <c r="G70" t="s">
        <v>4</v>
      </c>
      <c r="H70" t="s">
        <v>3</v>
      </c>
      <c r="I70" t="s">
        <v>2</v>
      </c>
      <c r="J70" s="4">
        <v>43164</v>
      </c>
      <c r="K70" t="s">
        <v>25</v>
      </c>
      <c r="L70" t="s">
        <v>39</v>
      </c>
      <c r="M70" t="s">
        <v>71</v>
      </c>
      <c r="N70" t="s">
        <v>37</v>
      </c>
      <c r="O70" s="2">
        <v>140</v>
      </c>
      <c r="P70">
        <v>48</v>
      </c>
      <c r="Q70" s="3">
        <f>Tabla1[[#This Row],[Precio unitario]]*Tabla1[[#This Row],[Cantidad]]</f>
        <v>6720</v>
      </c>
      <c r="R70" s="2">
        <v>672</v>
      </c>
    </row>
    <row r="71" spans="2:18" x14ac:dyDescent="0.3">
      <c r="B71" s="5">
        <v>1071</v>
      </c>
      <c r="C71" s="4">
        <v>43162</v>
      </c>
      <c r="D71" s="5">
        <v>3</v>
      </c>
      <c r="E71" t="s">
        <v>6</v>
      </c>
      <c r="F71" t="s">
        <v>5</v>
      </c>
      <c r="G71" t="s">
        <v>4</v>
      </c>
      <c r="H71" t="s">
        <v>3</v>
      </c>
      <c r="I71" t="s">
        <v>2</v>
      </c>
      <c r="J71" s="4">
        <v>43164</v>
      </c>
      <c r="K71" t="s">
        <v>25</v>
      </c>
      <c r="L71" t="s">
        <v>39</v>
      </c>
      <c r="M71" t="s">
        <v>66</v>
      </c>
      <c r="N71" t="s">
        <v>65</v>
      </c>
      <c r="O71" s="2">
        <v>560</v>
      </c>
      <c r="P71">
        <v>71</v>
      </c>
      <c r="Q71" s="3">
        <f>Tabla1[[#This Row],[Precio unitario]]*Tabla1[[#This Row],[Cantidad]]</f>
        <v>39760</v>
      </c>
      <c r="R71" s="2">
        <v>4135.04</v>
      </c>
    </row>
    <row r="72" spans="2:18" x14ac:dyDescent="0.3">
      <c r="B72" s="5">
        <v>1075</v>
      </c>
      <c r="C72" s="4">
        <v>43169</v>
      </c>
      <c r="D72" s="5">
        <v>10</v>
      </c>
      <c r="E72" t="s">
        <v>69</v>
      </c>
      <c r="F72" t="s">
        <v>43</v>
      </c>
      <c r="G72" t="s">
        <v>42</v>
      </c>
      <c r="H72" t="s">
        <v>41</v>
      </c>
      <c r="I72" t="s">
        <v>9</v>
      </c>
      <c r="J72" s="4">
        <v>43171</v>
      </c>
      <c r="K72" t="s">
        <v>25</v>
      </c>
      <c r="L72" t="s">
        <v>32</v>
      </c>
      <c r="M72" t="s">
        <v>70</v>
      </c>
      <c r="N72" t="s">
        <v>13</v>
      </c>
      <c r="O72" s="2">
        <v>140</v>
      </c>
      <c r="P72">
        <v>55</v>
      </c>
      <c r="Q72" s="3">
        <f>Tabla1[[#This Row],[Precio unitario]]*Tabla1[[#This Row],[Cantidad]]</f>
        <v>7700</v>
      </c>
      <c r="R72" s="2">
        <v>770</v>
      </c>
    </row>
    <row r="73" spans="2:18" x14ac:dyDescent="0.3">
      <c r="B73" s="5">
        <v>1077</v>
      </c>
      <c r="C73" s="4">
        <v>43169</v>
      </c>
      <c r="D73" s="5">
        <v>10</v>
      </c>
      <c r="E73" t="s">
        <v>69</v>
      </c>
      <c r="F73" t="s">
        <v>43</v>
      </c>
      <c r="G73" t="s">
        <v>42</v>
      </c>
      <c r="H73" t="s">
        <v>41</v>
      </c>
      <c r="I73" t="s">
        <v>9</v>
      </c>
      <c r="J73" s="4"/>
      <c r="K73" t="s">
        <v>40</v>
      </c>
      <c r="L73"/>
      <c r="M73" t="s">
        <v>68</v>
      </c>
      <c r="N73" t="s">
        <v>13</v>
      </c>
      <c r="O73" s="2">
        <v>49</v>
      </c>
      <c r="P73">
        <v>21</v>
      </c>
      <c r="Q73" s="3">
        <f>Tabla1[[#This Row],[Precio unitario]]*Tabla1[[#This Row],[Cantidad]]</f>
        <v>1029</v>
      </c>
      <c r="R73" s="2">
        <v>102.9</v>
      </c>
    </row>
    <row r="74" spans="2:18" x14ac:dyDescent="0.3">
      <c r="B74" s="5">
        <v>1078</v>
      </c>
      <c r="C74" s="4">
        <v>43170</v>
      </c>
      <c r="D74" s="5">
        <v>11</v>
      </c>
      <c r="E74" t="s">
        <v>67</v>
      </c>
      <c r="F74" t="s">
        <v>35</v>
      </c>
      <c r="G74" t="s">
        <v>35</v>
      </c>
      <c r="H74" t="s">
        <v>34</v>
      </c>
      <c r="I74" t="s">
        <v>33</v>
      </c>
      <c r="J74" s="4"/>
      <c r="K74" t="s">
        <v>16</v>
      </c>
      <c r="L74"/>
      <c r="M74" t="s">
        <v>66</v>
      </c>
      <c r="N74" t="s">
        <v>65</v>
      </c>
      <c r="O74" s="2">
        <v>560</v>
      </c>
      <c r="P74">
        <v>67</v>
      </c>
      <c r="Q74" s="3">
        <f>Tabla1[[#This Row],[Precio unitario]]*Tabla1[[#This Row],[Cantidad]]</f>
        <v>37520</v>
      </c>
      <c r="R74" s="2">
        <v>3789.52</v>
      </c>
    </row>
    <row r="75" spans="2:18" x14ac:dyDescent="0.3">
      <c r="B75" s="5">
        <v>1079</v>
      </c>
      <c r="C75" s="4">
        <v>43160</v>
      </c>
      <c r="D75" s="5">
        <v>1</v>
      </c>
      <c r="E75" t="s">
        <v>64</v>
      </c>
      <c r="F75" t="s">
        <v>63</v>
      </c>
      <c r="G75" t="s">
        <v>62</v>
      </c>
      <c r="H75" t="s">
        <v>47</v>
      </c>
      <c r="I75" t="s">
        <v>17</v>
      </c>
      <c r="J75" s="4"/>
      <c r="K75" t="s">
        <v>16</v>
      </c>
      <c r="L75"/>
      <c r="M75" t="s">
        <v>61</v>
      </c>
      <c r="N75" t="s">
        <v>60</v>
      </c>
      <c r="O75" s="2">
        <v>257.59999999999997</v>
      </c>
      <c r="P75">
        <v>75</v>
      </c>
      <c r="Q75" s="3">
        <f>Tabla1[[#This Row],[Precio unitario]]*Tabla1[[#This Row],[Cantidad]]</f>
        <v>19319.999999999996</v>
      </c>
      <c r="R75" s="2">
        <v>1932</v>
      </c>
    </row>
    <row r="76" spans="2:18" x14ac:dyDescent="0.3">
      <c r="B76" s="5">
        <v>1080</v>
      </c>
      <c r="C76" s="4">
        <v>43187</v>
      </c>
      <c r="D76" s="5">
        <v>28</v>
      </c>
      <c r="E76" t="s">
        <v>59</v>
      </c>
      <c r="F76" t="s">
        <v>58</v>
      </c>
      <c r="G76" t="s">
        <v>57</v>
      </c>
      <c r="H76" t="s">
        <v>34</v>
      </c>
      <c r="I76" t="s">
        <v>33</v>
      </c>
      <c r="J76" s="4">
        <v>43189</v>
      </c>
      <c r="K76" t="s">
        <v>16</v>
      </c>
      <c r="L76" t="s">
        <v>32</v>
      </c>
      <c r="M76" t="s">
        <v>56</v>
      </c>
      <c r="N76" t="s">
        <v>0</v>
      </c>
      <c r="O76" s="2">
        <v>644</v>
      </c>
      <c r="P76">
        <v>17</v>
      </c>
      <c r="Q76" s="3">
        <f>Tabla1[[#This Row],[Precio unitario]]*Tabla1[[#This Row],[Cantidad]]</f>
        <v>10948</v>
      </c>
      <c r="R76" s="2">
        <v>1127.644</v>
      </c>
    </row>
    <row r="77" spans="2:18" x14ac:dyDescent="0.3">
      <c r="B77" s="5">
        <v>1081</v>
      </c>
      <c r="C77" s="4">
        <v>43194</v>
      </c>
      <c r="D77" s="5">
        <v>4</v>
      </c>
      <c r="E77" t="s">
        <v>12</v>
      </c>
      <c r="F77" t="s">
        <v>11</v>
      </c>
      <c r="G77" t="s">
        <v>11</v>
      </c>
      <c r="H77" t="s">
        <v>10</v>
      </c>
      <c r="I77" t="s">
        <v>9</v>
      </c>
      <c r="J77" s="4">
        <v>43196</v>
      </c>
      <c r="K77" t="s">
        <v>40</v>
      </c>
      <c r="L77" t="s">
        <v>32</v>
      </c>
      <c r="M77" t="s">
        <v>68</v>
      </c>
      <c r="N77" t="s">
        <v>13</v>
      </c>
      <c r="O77" s="2">
        <v>49</v>
      </c>
      <c r="P77">
        <v>48</v>
      </c>
      <c r="Q77" s="3">
        <f>Tabla1[[#This Row],[Precio unitario]]*Tabla1[[#This Row],[Cantidad]]</f>
        <v>2352</v>
      </c>
      <c r="R77" s="2">
        <v>228.14400000000001</v>
      </c>
    </row>
    <row r="78" spans="2:18" x14ac:dyDescent="0.3">
      <c r="B78" s="5">
        <v>1082</v>
      </c>
      <c r="C78" s="4">
        <v>43202</v>
      </c>
      <c r="D78" s="5">
        <v>12</v>
      </c>
      <c r="E78" t="s">
        <v>89</v>
      </c>
      <c r="F78" t="s">
        <v>88</v>
      </c>
      <c r="G78" t="s">
        <v>87</v>
      </c>
      <c r="H78" t="s">
        <v>3</v>
      </c>
      <c r="I78" t="s">
        <v>2</v>
      </c>
      <c r="J78" s="4">
        <v>43204</v>
      </c>
      <c r="K78" t="s">
        <v>25</v>
      </c>
      <c r="L78" t="s">
        <v>32</v>
      </c>
      <c r="M78" t="s">
        <v>84</v>
      </c>
      <c r="N78" t="s">
        <v>0</v>
      </c>
      <c r="O78" s="2">
        <v>252</v>
      </c>
      <c r="P78">
        <v>74</v>
      </c>
      <c r="Q78" s="3">
        <f>Tabla1[[#This Row],[Precio unitario]]*Tabla1[[#This Row],[Cantidad]]</f>
        <v>18648</v>
      </c>
      <c r="R78" s="2">
        <v>1920.7440000000004</v>
      </c>
    </row>
    <row r="79" spans="2:18" x14ac:dyDescent="0.3">
      <c r="B79" s="5">
        <v>1083</v>
      </c>
      <c r="C79" s="4">
        <v>43202</v>
      </c>
      <c r="D79" s="5">
        <v>12</v>
      </c>
      <c r="E79" t="s">
        <v>89</v>
      </c>
      <c r="F79" t="s">
        <v>88</v>
      </c>
      <c r="G79" t="s">
        <v>87</v>
      </c>
      <c r="H79" t="s">
        <v>3</v>
      </c>
      <c r="I79" t="s">
        <v>2</v>
      </c>
      <c r="J79" s="4">
        <v>43204</v>
      </c>
      <c r="K79" t="s">
        <v>25</v>
      </c>
      <c r="L79" t="s">
        <v>32</v>
      </c>
      <c r="M79" t="s">
        <v>56</v>
      </c>
      <c r="N79" t="s">
        <v>0</v>
      </c>
      <c r="O79" s="2">
        <v>644</v>
      </c>
      <c r="P79">
        <v>96</v>
      </c>
      <c r="Q79" s="3">
        <f>Tabla1[[#This Row],[Precio unitario]]*Tabla1[[#This Row],[Cantidad]]</f>
        <v>61824</v>
      </c>
      <c r="R79" s="2">
        <v>5996.9280000000008</v>
      </c>
    </row>
    <row r="80" spans="2:18" x14ac:dyDescent="0.3">
      <c r="B80" s="5">
        <v>1084</v>
      </c>
      <c r="C80" s="4">
        <v>43198</v>
      </c>
      <c r="D80" s="5">
        <v>8</v>
      </c>
      <c r="E80" t="s">
        <v>50</v>
      </c>
      <c r="F80" t="s">
        <v>49</v>
      </c>
      <c r="G80" t="s">
        <v>48</v>
      </c>
      <c r="H80" t="s">
        <v>47</v>
      </c>
      <c r="I80" t="s">
        <v>17</v>
      </c>
      <c r="J80" s="4">
        <v>43200</v>
      </c>
      <c r="K80" t="s">
        <v>16</v>
      </c>
      <c r="L80" t="s">
        <v>32</v>
      </c>
      <c r="M80" t="s">
        <v>82</v>
      </c>
      <c r="N80" t="s">
        <v>80</v>
      </c>
      <c r="O80" s="2">
        <v>128.79999999999998</v>
      </c>
      <c r="P80">
        <v>12</v>
      </c>
      <c r="Q80" s="3">
        <f>Tabla1[[#This Row],[Precio unitario]]*Tabla1[[#This Row],[Cantidad]]</f>
        <v>1545.6</v>
      </c>
      <c r="R80" s="2">
        <v>159.1968</v>
      </c>
    </row>
    <row r="81" spans="2:18" x14ac:dyDescent="0.3">
      <c r="B81" s="5">
        <v>1085</v>
      </c>
      <c r="C81" s="4">
        <v>43194</v>
      </c>
      <c r="D81" s="5">
        <v>4</v>
      </c>
      <c r="E81" t="s">
        <v>12</v>
      </c>
      <c r="F81" t="s">
        <v>11</v>
      </c>
      <c r="G81" t="s">
        <v>11</v>
      </c>
      <c r="H81" t="s">
        <v>10</v>
      </c>
      <c r="I81" t="s">
        <v>9</v>
      </c>
      <c r="J81" s="4">
        <v>43196</v>
      </c>
      <c r="K81" t="s">
        <v>16</v>
      </c>
      <c r="L81" t="s">
        <v>15</v>
      </c>
      <c r="M81" t="s">
        <v>82</v>
      </c>
      <c r="N81" t="s">
        <v>80</v>
      </c>
      <c r="O81" s="2">
        <v>128.79999999999998</v>
      </c>
      <c r="P81">
        <v>62</v>
      </c>
      <c r="Q81" s="3">
        <f>Tabla1[[#This Row],[Precio unitario]]*Tabla1[[#This Row],[Cantidad]]</f>
        <v>7985.5999999999985</v>
      </c>
      <c r="R81" s="2">
        <v>822.51679999999999</v>
      </c>
    </row>
    <row r="82" spans="2:18" x14ac:dyDescent="0.3">
      <c r="B82" s="5">
        <v>1086</v>
      </c>
      <c r="C82" s="4">
        <v>43219</v>
      </c>
      <c r="D82" s="5">
        <v>29</v>
      </c>
      <c r="E82" t="s">
        <v>29</v>
      </c>
      <c r="F82" t="s">
        <v>28</v>
      </c>
      <c r="G82" t="s">
        <v>27</v>
      </c>
      <c r="H82" t="s">
        <v>26</v>
      </c>
      <c r="I82" t="s">
        <v>2</v>
      </c>
      <c r="J82" s="4">
        <v>43221</v>
      </c>
      <c r="K82" t="s">
        <v>25</v>
      </c>
      <c r="L82" t="s">
        <v>15</v>
      </c>
      <c r="M82" t="s">
        <v>46</v>
      </c>
      <c r="N82" t="s">
        <v>45</v>
      </c>
      <c r="O82" s="2">
        <v>178.5</v>
      </c>
      <c r="P82">
        <v>35</v>
      </c>
      <c r="Q82" s="3">
        <f>Tabla1[[#This Row],[Precio unitario]]*Tabla1[[#This Row],[Cantidad]]</f>
        <v>6247.5</v>
      </c>
      <c r="R82" s="2">
        <v>643.49250000000006</v>
      </c>
    </row>
    <row r="83" spans="2:18" x14ac:dyDescent="0.3">
      <c r="B83" s="5">
        <v>1087</v>
      </c>
      <c r="C83" s="4">
        <v>43193</v>
      </c>
      <c r="D83" s="5">
        <v>3</v>
      </c>
      <c r="E83" t="s">
        <v>6</v>
      </c>
      <c r="F83" t="s">
        <v>5</v>
      </c>
      <c r="G83" t="s">
        <v>4</v>
      </c>
      <c r="H83" t="s">
        <v>3</v>
      </c>
      <c r="I83" t="s">
        <v>2</v>
      </c>
      <c r="J83" s="4">
        <v>43195</v>
      </c>
      <c r="K83" t="s">
        <v>25</v>
      </c>
      <c r="L83" t="s">
        <v>39</v>
      </c>
      <c r="M83" t="s">
        <v>52</v>
      </c>
      <c r="N83" t="s">
        <v>51</v>
      </c>
      <c r="O83" s="2">
        <v>135.1</v>
      </c>
      <c r="P83">
        <v>95</v>
      </c>
      <c r="Q83" s="3">
        <f>Tabla1[[#This Row],[Precio unitario]]*Tabla1[[#This Row],[Cantidad]]</f>
        <v>12834.5</v>
      </c>
      <c r="R83" s="2">
        <v>1283.4500000000003</v>
      </c>
    </row>
    <row r="84" spans="2:18" x14ac:dyDescent="0.3">
      <c r="B84" s="5">
        <v>1088</v>
      </c>
      <c r="C84" s="4">
        <v>43196</v>
      </c>
      <c r="D84" s="5">
        <v>6</v>
      </c>
      <c r="E84" t="s">
        <v>21</v>
      </c>
      <c r="F84" t="s">
        <v>20</v>
      </c>
      <c r="G84" t="s">
        <v>19</v>
      </c>
      <c r="H84" t="s">
        <v>18</v>
      </c>
      <c r="I84" t="s">
        <v>17</v>
      </c>
      <c r="J84" s="4">
        <v>43198</v>
      </c>
      <c r="K84" t="s">
        <v>25</v>
      </c>
      <c r="L84" t="s">
        <v>32</v>
      </c>
      <c r="M84" t="s">
        <v>66</v>
      </c>
      <c r="N84" t="s">
        <v>65</v>
      </c>
      <c r="O84" s="2">
        <v>560</v>
      </c>
      <c r="P84">
        <v>17</v>
      </c>
      <c r="Q84" s="3">
        <f>Tabla1[[#This Row],[Precio unitario]]*Tabla1[[#This Row],[Cantidad]]</f>
        <v>9520</v>
      </c>
      <c r="R84" s="2">
        <v>961.5200000000001</v>
      </c>
    </row>
    <row r="85" spans="2:18" x14ac:dyDescent="0.3">
      <c r="B85" s="5">
        <v>1089</v>
      </c>
      <c r="C85" s="4">
        <v>43218</v>
      </c>
      <c r="D85" s="5">
        <v>28</v>
      </c>
      <c r="E85" t="s">
        <v>59</v>
      </c>
      <c r="F85" t="s">
        <v>58</v>
      </c>
      <c r="G85" t="s">
        <v>57</v>
      </c>
      <c r="H85" t="s">
        <v>34</v>
      </c>
      <c r="I85" t="s">
        <v>33</v>
      </c>
      <c r="J85" s="4">
        <v>43220</v>
      </c>
      <c r="K85" t="s">
        <v>16</v>
      </c>
      <c r="L85" t="s">
        <v>15</v>
      </c>
      <c r="M85" t="s">
        <v>56</v>
      </c>
      <c r="N85" t="s">
        <v>0</v>
      </c>
      <c r="O85" s="2">
        <v>644</v>
      </c>
      <c r="P85">
        <v>96</v>
      </c>
      <c r="Q85" s="3">
        <f>Tabla1[[#This Row],[Precio unitario]]*Tabla1[[#This Row],[Cantidad]]</f>
        <v>61824</v>
      </c>
      <c r="R85" s="2">
        <v>6491.52</v>
      </c>
    </row>
    <row r="86" spans="2:18" x14ac:dyDescent="0.3">
      <c r="B86" s="5">
        <v>1090</v>
      </c>
      <c r="C86" s="4">
        <v>43198</v>
      </c>
      <c r="D86" s="5">
        <v>8</v>
      </c>
      <c r="E86" t="s">
        <v>50</v>
      </c>
      <c r="F86" t="s">
        <v>49</v>
      </c>
      <c r="G86" t="s">
        <v>48</v>
      </c>
      <c r="H86" t="s">
        <v>47</v>
      </c>
      <c r="I86" t="s">
        <v>17</v>
      </c>
      <c r="J86" s="4">
        <v>43200</v>
      </c>
      <c r="K86" t="s">
        <v>16</v>
      </c>
      <c r="L86" t="s">
        <v>15</v>
      </c>
      <c r="M86" t="s">
        <v>46</v>
      </c>
      <c r="N86" t="s">
        <v>45</v>
      </c>
      <c r="O86" s="2">
        <v>178.5</v>
      </c>
      <c r="P86">
        <v>83</v>
      </c>
      <c r="Q86" s="3">
        <f>Tabla1[[#This Row],[Precio unitario]]*Tabla1[[#This Row],[Cantidad]]</f>
        <v>14815.5</v>
      </c>
      <c r="R86" s="2">
        <v>1437.1034999999999</v>
      </c>
    </row>
    <row r="87" spans="2:18" x14ac:dyDescent="0.3">
      <c r="B87" s="5">
        <v>1091</v>
      </c>
      <c r="C87" s="4">
        <v>43200</v>
      </c>
      <c r="D87" s="5">
        <v>10</v>
      </c>
      <c r="E87" t="s">
        <v>69</v>
      </c>
      <c r="F87" t="s">
        <v>43</v>
      </c>
      <c r="G87" t="s">
        <v>42</v>
      </c>
      <c r="H87" t="s">
        <v>41</v>
      </c>
      <c r="I87" t="s">
        <v>9</v>
      </c>
      <c r="J87" s="4">
        <v>43202</v>
      </c>
      <c r="K87" t="s">
        <v>25</v>
      </c>
      <c r="L87" t="s">
        <v>32</v>
      </c>
      <c r="M87" t="s">
        <v>1</v>
      </c>
      <c r="N87" t="s">
        <v>0</v>
      </c>
      <c r="O87" s="2">
        <v>41.86</v>
      </c>
      <c r="P87">
        <v>88</v>
      </c>
      <c r="Q87" s="3">
        <f>Tabla1[[#This Row],[Precio unitario]]*Tabla1[[#This Row],[Cantidad]]</f>
        <v>3683.68</v>
      </c>
      <c r="R87" s="2">
        <v>364.68432000000001</v>
      </c>
    </row>
    <row r="88" spans="2:18" x14ac:dyDescent="0.3">
      <c r="B88" s="5">
        <v>1092</v>
      </c>
      <c r="C88" s="4">
        <v>43197</v>
      </c>
      <c r="D88" s="5">
        <v>7</v>
      </c>
      <c r="E88" t="s">
        <v>86</v>
      </c>
      <c r="F88" t="s">
        <v>85</v>
      </c>
      <c r="G88" t="s">
        <v>85</v>
      </c>
      <c r="H88" t="s">
        <v>47</v>
      </c>
      <c r="I88" t="s">
        <v>17</v>
      </c>
      <c r="J88" s="4"/>
      <c r="L88"/>
      <c r="M88" t="s">
        <v>56</v>
      </c>
      <c r="N88" t="s">
        <v>0</v>
      </c>
      <c r="O88" s="2">
        <v>644</v>
      </c>
      <c r="P88">
        <v>59</v>
      </c>
      <c r="Q88" s="3">
        <f>Tabla1[[#This Row],[Precio unitario]]*Tabla1[[#This Row],[Cantidad]]</f>
        <v>37996</v>
      </c>
      <c r="R88" s="2">
        <v>3989.5800000000004</v>
      </c>
    </row>
    <row r="89" spans="2:18" x14ac:dyDescent="0.3">
      <c r="B89" s="5">
        <v>1093</v>
      </c>
      <c r="C89" s="4">
        <v>43200</v>
      </c>
      <c r="D89" s="5">
        <v>10</v>
      </c>
      <c r="E89" t="s">
        <v>69</v>
      </c>
      <c r="F89" t="s">
        <v>43</v>
      </c>
      <c r="G89" t="s">
        <v>42</v>
      </c>
      <c r="H89" t="s">
        <v>41</v>
      </c>
      <c r="I89" t="s">
        <v>9</v>
      </c>
      <c r="J89" s="4">
        <v>43202</v>
      </c>
      <c r="K89" t="s">
        <v>40</v>
      </c>
      <c r="L89"/>
      <c r="M89" t="s">
        <v>31</v>
      </c>
      <c r="N89" t="s">
        <v>30</v>
      </c>
      <c r="O89" s="2">
        <v>350</v>
      </c>
      <c r="P89">
        <v>27</v>
      </c>
      <c r="Q89" s="3">
        <f>Tabla1[[#This Row],[Precio unitario]]*Tabla1[[#This Row],[Cantidad]]</f>
        <v>9450</v>
      </c>
      <c r="R89" s="2">
        <v>963.89999999999986</v>
      </c>
    </row>
    <row r="90" spans="2:18" x14ac:dyDescent="0.3">
      <c r="B90" s="5">
        <v>1094</v>
      </c>
      <c r="C90" s="4">
        <v>43200</v>
      </c>
      <c r="D90" s="5">
        <v>10</v>
      </c>
      <c r="E90" t="s">
        <v>69</v>
      </c>
      <c r="F90" t="s">
        <v>43</v>
      </c>
      <c r="G90" t="s">
        <v>42</v>
      </c>
      <c r="H90" t="s">
        <v>41</v>
      </c>
      <c r="I90" t="s">
        <v>9</v>
      </c>
      <c r="J90" s="4">
        <v>43202</v>
      </c>
      <c r="K90" t="s">
        <v>40</v>
      </c>
      <c r="L90"/>
      <c r="M90" t="s">
        <v>38</v>
      </c>
      <c r="N90" t="s">
        <v>37</v>
      </c>
      <c r="O90" s="2">
        <v>308</v>
      </c>
      <c r="P90">
        <v>37</v>
      </c>
      <c r="Q90" s="3">
        <f>Tabla1[[#This Row],[Precio unitario]]*Tabla1[[#This Row],[Cantidad]]</f>
        <v>11396</v>
      </c>
      <c r="R90" s="2">
        <v>1196.5800000000002</v>
      </c>
    </row>
    <row r="91" spans="2:18" x14ac:dyDescent="0.3">
      <c r="B91" s="5">
        <v>1095</v>
      </c>
      <c r="C91" s="4">
        <v>43200</v>
      </c>
      <c r="D91" s="5">
        <v>10</v>
      </c>
      <c r="E91" t="s">
        <v>69</v>
      </c>
      <c r="F91" t="s">
        <v>43</v>
      </c>
      <c r="G91" t="s">
        <v>42</v>
      </c>
      <c r="H91" t="s">
        <v>41</v>
      </c>
      <c r="I91" t="s">
        <v>9</v>
      </c>
      <c r="J91" s="4">
        <v>43202</v>
      </c>
      <c r="K91" t="s">
        <v>40</v>
      </c>
      <c r="L91"/>
      <c r="M91" t="s">
        <v>82</v>
      </c>
      <c r="N91" t="s">
        <v>80</v>
      </c>
      <c r="O91" s="2">
        <v>128.79999999999998</v>
      </c>
      <c r="P91">
        <v>75</v>
      </c>
      <c r="Q91" s="3">
        <f>Tabla1[[#This Row],[Precio unitario]]*Tabla1[[#This Row],[Cantidad]]</f>
        <v>9659.9999999999982</v>
      </c>
      <c r="R91" s="2">
        <v>966</v>
      </c>
    </row>
    <row r="92" spans="2:18" x14ac:dyDescent="0.3">
      <c r="B92" s="5">
        <v>1096</v>
      </c>
      <c r="C92" s="4">
        <v>43201</v>
      </c>
      <c r="D92" s="5">
        <v>11</v>
      </c>
      <c r="E92" t="s">
        <v>67</v>
      </c>
      <c r="F92" t="s">
        <v>35</v>
      </c>
      <c r="G92" t="s">
        <v>35</v>
      </c>
      <c r="H92" t="s">
        <v>34</v>
      </c>
      <c r="I92" t="s">
        <v>33</v>
      </c>
      <c r="J92" s="4"/>
      <c r="K92" t="s">
        <v>16</v>
      </c>
      <c r="L92"/>
      <c r="M92" t="s">
        <v>68</v>
      </c>
      <c r="N92" t="s">
        <v>13</v>
      </c>
      <c r="O92" s="2">
        <v>49</v>
      </c>
      <c r="P92">
        <v>71</v>
      </c>
      <c r="Q92" s="3">
        <f>Tabla1[[#This Row],[Precio unitario]]*Tabla1[[#This Row],[Cantidad]]</f>
        <v>3479</v>
      </c>
      <c r="R92" s="2">
        <v>337.46300000000002</v>
      </c>
    </row>
    <row r="93" spans="2:18" x14ac:dyDescent="0.3">
      <c r="B93" s="5">
        <v>1097</v>
      </c>
      <c r="C93" s="4">
        <v>43201</v>
      </c>
      <c r="D93" s="5">
        <v>11</v>
      </c>
      <c r="E93" t="s">
        <v>67</v>
      </c>
      <c r="F93" t="s">
        <v>35</v>
      </c>
      <c r="G93" t="s">
        <v>35</v>
      </c>
      <c r="H93" t="s">
        <v>34</v>
      </c>
      <c r="I93" t="s">
        <v>33</v>
      </c>
      <c r="J93" s="4"/>
      <c r="K93" t="s">
        <v>16</v>
      </c>
      <c r="L93"/>
      <c r="M93" t="s">
        <v>1</v>
      </c>
      <c r="N93" t="s">
        <v>0</v>
      </c>
      <c r="O93" s="2">
        <v>41.86</v>
      </c>
      <c r="P93">
        <v>88</v>
      </c>
      <c r="Q93" s="3">
        <f>Tabla1[[#This Row],[Precio unitario]]*Tabla1[[#This Row],[Cantidad]]</f>
        <v>3683.68</v>
      </c>
      <c r="R93" s="2">
        <v>364.68432000000001</v>
      </c>
    </row>
    <row r="94" spans="2:18" x14ac:dyDescent="0.3">
      <c r="B94" s="5">
        <v>1098</v>
      </c>
      <c r="C94" s="4">
        <v>43191</v>
      </c>
      <c r="D94" s="5">
        <v>1</v>
      </c>
      <c r="E94" t="s">
        <v>64</v>
      </c>
      <c r="F94" t="s">
        <v>63</v>
      </c>
      <c r="G94" t="s">
        <v>62</v>
      </c>
      <c r="H94" t="s">
        <v>47</v>
      </c>
      <c r="I94" t="s">
        <v>17</v>
      </c>
      <c r="J94" s="4"/>
      <c r="L94"/>
      <c r="M94" t="s">
        <v>84</v>
      </c>
      <c r="N94" t="s">
        <v>0</v>
      </c>
      <c r="O94" s="2">
        <v>252</v>
      </c>
      <c r="P94">
        <v>55</v>
      </c>
      <c r="Q94" s="3">
        <f>Tabla1[[#This Row],[Precio unitario]]*Tabla1[[#This Row],[Cantidad]]</f>
        <v>13860</v>
      </c>
      <c r="R94" s="2">
        <v>1358.28</v>
      </c>
    </row>
    <row r="95" spans="2:18" x14ac:dyDescent="0.3">
      <c r="B95" s="5">
        <v>1099</v>
      </c>
      <c r="C95" s="4">
        <v>43249</v>
      </c>
      <c r="D95" s="5">
        <v>29</v>
      </c>
      <c r="E95" t="s">
        <v>29</v>
      </c>
      <c r="F95" t="s">
        <v>28</v>
      </c>
      <c r="G95" t="s">
        <v>27</v>
      </c>
      <c r="H95" t="s">
        <v>26</v>
      </c>
      <c r="I95" t="s">
        <v>2</v>
      </c>
      <c r="J95" s="4">
        <v>43251</v>
      </c>
      <c r="K95" t="s">
        <v>25</v>
      </c>
      <c r="L95" t="s">
        <v>15</v>
      </c>
      <c r="M95" t="s">
        <v>46</v>
      </c>
      <c r="N95" t="s">
        <v>45</v>
      </c>
      <c r="O95" s="2">
        <v>178.5</v>
      </c>
      <c r="P95">
        <v>14</v>
      </c>
      <c r="Q95" s="3">
        <f>Tabla1[[#This Row],[Precio unitario]]*Tabla1[[#This Row],[Cantidad]]</f>
        <v>2499</v>
      </c>
      <c r="R95" s="2">
        <v>237.405</v>
      </c>
    </row>
    <row r="96" spans="2:18" x14ac:dyDescent="0.3">
      <c r="B96" s="5">
        <v>1100</v>
      </c>
      <c r="C96" s="4">
        <v>43223</v>
      </c>
      <c r="D96" s="5">
        <v>3</v>
      </c>
      <c r="E96" t="s">
        <v>6</v>
      </c>
      <c r="F96" t="s">
        <v>5</v>
      </c>
      <c r="G96" t="s">
        <v>4</v>
      </c>
      <c r="H96" t="s">
        <v>3</v>
      </c>
      <c r="I96" t="s">
        <v>2</v>
      </c>
      <c r="J96" s="4">
        <v>43225</v>
      </c>
      <c r="K96" t="s">
        <v>25</v>
      </c>
      <c r="L96" t="s">
        <v>39</v>
      </c>
      <c r="M96" t="s">
        <v>52</v>
      </c>
      <c r="N96" t="s">
        <v>51</v>
      </c>
      <c r="O96" s="2">
        <v>135.1</v>
      </c>
      <c r="P96">
        <v>43</v>
      </c>
      <c r="Q96" s="3">
        <f>Tabla1[[#This Row],[Precio unitario]]*Tabla1[[#This Row],[Cantidad]]</f>
        <v>5809.3</v>
      </c>
      <c r="R96" s="2">
        <v>592.54860000000008</v>
      </c>
    </row>
    <row r="97" spans="2:18" x14ac:dyDescent="0.3">
      <c r="B97" s="5">
        <v>1101</v>
      </c>
      <c r="C97" s="4">
        <v>43226</v>
      </c>
      <c r="D97" s="5">
        <v>6</v>
      </c>
      <c r="E97" t="s">
        <v>21</v>
      </c>
      <c r="F97" t="s">
        <v>20</v>
      </c>
      <c r="G97" t="s">
        <v>19</v>
      </c>
      <c r="H97" t="s">
        <v>18</v>
      </c>
      <c r="I97" t="s">
        <v>17</v>
      </c>
      <c r="J97" s="4">
        <v>43228</v>
      </c>
      <c r="K97" t="s">
        <v>25</v>
      </c>
      <c r="L97" t="s">
        <v>32</v>
      </c>
      <c r="M97" t="s">
        <v>66</v>
      </c>
      <c r="N97" t="s">
        <v>65</v>
      </c>
      <c r="O97" s="2">
        <v>560</v>
      </c>
      <c r="P97">
        <v>63</v>
      </c>
      <c r="Q97" s="3">
        <f>Tabla1[[#This Row],[Precio unitario]]*Tabla1[[#This Row],[Cantidad]]</f>
        <v>35280</v>
      </c>
      <c r="R97" s="2">
        <v>3563.28</v>
      </c>
    </row>
    <row r="98" spans="2:18" x14ac:dyDescent="0.3">
      <c r="B98" s="5">
        <v>1102</v>
      </c>
      <c r="C98" s="4">
        <v>43248</v>
      </c>
      <c r="D98" s="5">
        <v>28</v>
      </c>
      <c r="E98" t="s">
        <v>59</v>
      </c>
      <c r="F98" t="s">
        <v>58</v>
      </c>
      <c r="G98" t="s">
        <v>57</v>
      </c>
      <c r="H98" t="s">
        <v>34</v>
      </c>
      <c r="I98" t="s">
        <v>33</v>
      </c>
      <c r="J98" s="4">
        <v>43250</v>
      </c>
      <c r="K98" t="s">
        <v>16</v>
      </c>
      <c r="L98" t="s">
        <v>15</v>
      </c>
      <c r="M98" t="s">
        <v>56</v>
      </c>
      <c r="N98" t="s">
        <v>0</v>
      </c>
      <c r="O98" s="2">
        <v>644</v>
      </c>
      <c r="P98">
        <v>36</v>
      </c>
      <c r="Q98" s="3">
        <f>Tabla1[[#This Row],[Precio unitario]]*Tabla1[[#This Row],[Cantidad]]</f>
        <v>23184</v>
      </c>
      <c r="R98" s="2">
        <v>2318.4000000000005</v>
      </c>
    </row>
    <row r="99" spans="2:18" x14ac:dyDescent="0.3">
      <c r="B99" s="5">
        <v>1103</v>
      </c>
      <c r="C99" s="4">
        <v>43228</v>
      </c>
      <c r="D99" s="5">
        <v>8</v>
      </c>
      <c r="E99" t="s">
        <v>50</v>
      </c>
      <c r="F99" t="s">
        <v>49</v>
      </c>
      <c r="G99" t="s">
        <v>48</v>
      </c>
      <c r="H99" t="s">
        <v>47</v>
      </c>
      <c r="I99" t="s">
        <v>17</v>
      </c>
      <c r="J99" s="4">
        <v>43230</v>
      </c>
      <c r="K99" t="s">
        <v>16</v>
      </c>
      <c r="L99" t="s">
        <v>15</v>
      </c>
      <c r="M99" t="s">
        <v>46</v>
      </c>
      <c r="N99" t="s">
        <v>45</v>
      </c>
      <c r="O99" s="2">
        <v>178.5</v>
      </c>
      <c r="P99">
        <v>41</v>
      </c>
      <c r="Q99" s="3">
        <f>Tabla1[[#This Row],[Precio unitario]]*Tabla1[[#This Row],[Cantidad]]</f>
        <v>7318.5</v>
      </c>
      <c r="R99" s="2">
        <v>761.12400000000014</v>
      </c>
    </row>
    <row r="100" spans="2:18" x14ac:dyDescent="0.3">
      <c r="B100" s="5">
        <v>1104</v>
      </c>
      <c r="C100" s="4">
        <v>43230</v>
      </c>
      <c r="D100" s="5">
        <v>10</v>
      </c>
      <c r="E100" t="s">
        <v>69</v>
      </c>
      <c r="F100" t="s">
        <v>43</v>
      </c>
      <c r="G100" t="s">
        <v>42</v>
      </c>
      <c r="H100" t="s">
        <v>41</v>
      </c>
      <c r="I100" t="s">
        <v>9</v>
      </c>
      <c r="J100" s="4">
        <v>43232</v>
      </c>
      <c r="K100" t="s">
        <v>25</v>
      </c>
      <c r="L100" t="s">
        <v>32</v>
      </c>
      <c r="M100" t="s">
        <v>1</v>
      </c>
      <c r="N100" t="s">
        <v>0</v>
      </c>
      <c r="O100" s="2">
        <v>41.86</v>
      </c>
      <c r="P100">
        <v>35</v>
      </c>
      <c r="Q100" s="3">
        <f>Tabla1[[#This Row],[Precio unitario]]*Tabla1[[#This Row],[Cantidad]]</f>
        <v>1465.1</v>
      </c>
      <c r="R100" s="2">
        <v>143.57980000000001</v>
      </c>
    </row>
    <row r="101" spans="2:18" x14ac:dyDescent="0.3">
      <c r="B101" s="5">
        <v>1105</v>
      </c>
      <c r="C101" s="4">
        <v>43227</v>
      </c>
      <c r="D101" s="5">
        <v>7</v>
      </c>
      <c r="E101" t="s">
        <v>86</v>
      </c>
      <c r="F101" t="s">
        <v>85</v>
      </c>
      <c r="G101" t="s">
        <v>85</v>
      </c>
      <c r="H101" t="s">
        <v>47</v>
      </c>
      <c r="I101" t="s">
        <v>17</v>
      </c>
      <c r="J101" s="4"/>
      <c r="L101"/>
      <c r="M101" t="s">
        <v>56</v>
      </c>
      <c r="N101" t="s">
        <v>0</v>
      </c>
      <c r="O101" s="2">
        <v>644</v>
      </c>
      <c r="P101">
        <v>31</v>
      </c>
      <c r="Q101" s="3">
        <f>Tabla1[[#This Row],[Precio unitario]]*Tabla1[[#This Row],[Cantidad]]</f>
        <v>19964</v>
      </c>
      <c r="R101" s="2">
        <v>1916.5439999999999</v>
      </c>
    </row>
    <row r="102" spans="2:18" x14ac:dyDescent="0.3">
      <c r="B102" s="5">
        <v>1106</v>
      </c>
      <c r="C102" s="4">
        <v>43230</v>
      </c>
      <c r="D102" s="5">
        <v>10</v>
      </c>
      <c r="E102" t="s">
        <v>69</v>
      </c>
      <c r="F102" t="s">
        <v>43</v>
      </c>
      <c r="G102" t="s">
        <v>42</v>
      </c>
      <c r="H102" t="s">
        <v>41</v>
      </c>
      <c r="I102" t="s">
        <v>9</v>
      </c>
      <c r="J102" s="4">
        <v>43232</v>
      </c>
      <c r="K102" t="s">
        <v>40</v>
      </c>
      <c r="L102"/>
      <c r="M102" t="s">
        <v>31</v>
      </c>
      <c r="N102" t="s">
        <v>30</v>
      </c>
      <c r="O102" s="2">
        <v>350</v>
      </c>
      <c r="P102">
        <v>52</v>
      </c>
      <c r="Q102" s="3">
        <f>Tabla1[[#This Row],[Precio unitario]]*Tabla1[[#This Row],[Cantidad]]</f>
        <v>18200</v>
      </c>
      <c r="R102" s="2">
        <v>1729</v>
      </c>
    </row>
    <row r="103" spans="2:18" x14ac:dyDescent="0.3">
      <c r="B103" s="5">
        <v>1107</v>
      </c>
      <c r="C103" s="4">
        <v>43230</v>
      </c>
      <c r="D103" s="5">
        <v>10</v>
      </c>
      <c r="E103" t="s">
        <v>69</v>
      </c>
      <c r="F103" t="s">
        <v>43</v>
      </c>
      <c r="G103" t="s">
        <v>42</v>
      </c>
      <c r="H103" t="s">
        <v>41</v>
      </c>
      <c r="I103" t="s">
        <v>9</v>
      </c>
      <c r="J103" s="4">
        <v>43232</v>
      </c>
      <c r="K103" t="s">
        <v>40</v>
      </c>
      <c r="L103"/>
      <c r="M103" t="s">
        <v>38</v>
      </c>
      <c r="N103" t="s">
        <v>37</v>
      </c>
      <c r="O103" s="2">
        <v>308</v>
      </c>
      <c r="P103">
        <v>30</v>
      </c>
      <c r="Q103" s="3">
        <f>Tabla1[[#This Row],[Precio unitario]]*Tabla1[[#This Row],[Cantidad]]</f>
        <v>9240</v>
      </c>
      <c r="R103" s="2">
        <v>942.48000000000013</v>
      </c>
    </row>
    <row r="104" spans="2:18" x14ac:dyDescent="0.3">
      <c r="B104" s="5">
        <v>1108</v>
      </c>
      <c r="C104" s="4">
        <v>43230</v>
      </c>
      <c r="D104" s="5">
        <v>10</v>
      </c>
      <c r="E104" t="s">
        <v>69</v>
      </c>
      <c r="F104" t="s">
        <v>43</v>
      </c>
      <c r="G104" t="s">
        <v>42</v>
      </c>
      <c r="H104" t="s">
        <v>41</v>
      </c>
      <c r="I104" t="s">
        <v>9</v>
      </c>
      <c r="J104" s="4">
        <v>43232</v>
      </c>
      <c r="K104" t="s">
        <v>40</v>
      </c>
      <c r="L104"/>
      <c r="M104" t="s">
        <v>82</v>
      </c>
      <c r="N104" t="s">
        <v>80</v>
      </c>
      <c r="O104" s="2">
        <v>128.79999999999998</v>
      </c>
      <c r="P104">
        <v>41</v>
      </c>
      <c r="Q104" s="3">
        <f>Tabla1[[#This Row],[Precio unitario]]*Tabla1[[#This Row],[Cantidad]]</f>
        <v>5280.7999999999993</v>
      </c>
      <c r="R104" s="2">
        <v>538.64160000000004</v>
      </c>
    </row>
    <row r="105" spans="2:18" x14ac:dyDescent="0.3">
      <c r="B105" s="5">
        <v>1109</v>
      </c>
      <c r="C105" s="4">
        <v>43231</v>
      </c>
      <c r="D105" s="5">
        <v>11</v>
      </c>
      <c r="E105" t="s">
        <v>67</v>
      </c>
      <c r="F105" t="s">
        <v>35</v>
      </c>
      <c r="G105" t="s">
        <v>35</v>
      </c>
      <c r="H105" t="s">
        <v>34</v>
      </c>
      <c r="I105" t="s">
        <v>33</v>
      </c>
      <c r="J105" s="4"/>
      <c r="K105" t="s">
        <v>16</v>
      </c>
      <c r="L105"/>
      <c r="M105" t="s">
        <v>68</v>
      </c>
      <c r="N105" t="s">
        <v>13</v>
      </c>
      <c r="O105" s="2">
        <v>49</v>
      </c>
      <c r="P105">
        <v>44</v>
      </c>
      <c r="Q105" s="3">
        <f>Tabla1[[#This Row],[Precio unitario]]*Tabla1[[#This Row],[Cantidad]]</f>
        <v>2156</v>
      </c>
      <c r="R105" s="2">
        <v>213.44400000000002</v>
      </c>
    </row>
    <row r="106" spans="2:18" x14ac:dyDescent="0.3">
      <c r="B106" s="5">
        <v>1110</v>
      </c>
      <c r="C106" s="4">
        <v>43231</v>
      </c>
      <c r="D106" s="5">
        <v>11</v>
      </c>
      <c r="E106" t="s">
        <v>67</v>
      </c>
      <c r="F106" t="s">
        <v>35</v>
      </c>
      <c r="G106" t="s">
        <v>35</v>
      </c>
      <c r="H106" t="s">
        <v>34</v>
      </c>
      <c r="I106" t="s">
        <v>33</v>
      </c>
      <c r="J106" s="4"/>
      <c r="K106" t="s">
        <v>16</v>
      </c>
      <c r="L106"/>
      <c r="M106" t="s">
        <v>1</v>
      </c>
      <c r="N106" t="s">
        <v>0</v>
      </c>
      <c r="O106" s="2">
        <v>41.86</v>
      </c>
      <c r="P106">
        <v>77</v>
      </c>
      <c r="Q106" s="3">
        <f>Tabla1[[#This Row],[Precio unitario]]*Tabla1[[#This Row],[Cantidad]]</f>
        <v>3223.22</v>
      </c>
      <c r="R106" s="2">
        <v>322.32200000000006</v>
      </c>
    </row>
    <row r="107" spans="2:18" x14ac:dyDescent="0.3">
      <c r="B107" s="5">
        <v>1111</v>
      </c>
      <c r="C107" s="4">
        <v>43221</v>
      </c>
      <c r="D107" s="5">
        <v>1</v>
      </c>
      <c r="E107" t="s">
        <v>64</v>
      </c>
      <c r="F107" t="s">
        <v>63</v>
      </c>
      <c r="G107" t="s">
        <v>62</v>
      </c>
      <c r="H107" t="s">
        <v>47</v>
      </c>
      <c r="I107" t="s">
        <v>17</v>
      </c>
      <c r="J107" s="4"/>
      <c r="L107"/>
      <c r="M107" t="s">
        <v>84</v>
      </c>
      <c r="N107" t="s">
        <v>0</v>
      </c>
      <c r="O107" s="2">
        <v>252</v>
      </c>
      <c r="P107">
        <v>29</v>
      </c>
      <c r="Q107" s="3">
        <f>Tabla1[[#This Row],[Precio unitario]]*Tabla1[[#This Row],[Cantidad]]</f>
        <v>7308</v>
      </c>
      <c r="R107" s="2">
        <v>738.10800000000006</v>
      </c>
    </row>
    <row r="108" spans="2:18" x14ac:dyDescent="0.3">
      <c r="B108" s="5">
        <v>1112</v>
      </c>
      <c r="C108" s="4">
        <v>43221</v>
      </c>
      <c r="D108" s="5">
        <v>1</v>
      </c>
      <c r="E108" t="s">
        <v>64</v>
      </c>
      <c r="F108" t="s">
        <v>63</v>
      </c>
      <c r="G108" t="s">
        <v>62</v>
      </c>
      <c r="H108" t="s">
        <v>47</v>
      </c>
      <c r="I108" t="s">
        <v>17</v>
      </c>
      <c r="J108" s="4"/>
      <c r="L108"/>
      <c r="M108" t="s">
        <v>56</v>
      </c>
      <c r="N108" t="s">
        <v>0</v>
      </c>
      <c r="O108" s="2">
        <v>644</v>
      </c>
      <c r="P108">
        <v>77</v>
      </c>
      <c r="Q108" s="3">
        <f>Tabla1[[#This Row],[Precio unitario]]*Tabla1[[#This Row],[Cantidad]]</f>
        <v>49588</v>
      </c>
      <c r="R108" s="2">
        <v>5157.152000000001</v>
      </c>
    </row>
    <row r="109" spans="2:18" x14ac:dyDescent="0.3">
      <c r="B109" s="5">
        <v>1113</v>
      </c>
      <c r="C109" s="4">
        <v>43221</v>
      </c>
      <c r="D109" s="5">
        <v>1</v>
      </c>
      <c r="E109" t="s">
        <v>64</v>
      </c>
      <c r="F109" t="s">
        <v>63</v>
      </c>
      <c r="G109" t="s">
        <v>62</v>
      </c>
      <c r="H109" t="s">
        <v>47</v>
      </c>
      <c r="I109" t="s">
        <v>17</v>
      </c>
      <c r="J109" s="4"/>
      <c r="L109"/>
      <c r="M109" t="s">
        <v>1</v>
      </c>
      <c r="N109" t="s">
        <v>0</v>
      </c>
      <c r="O109" s="2">
        <v>41.86</v>
      </c>
      <c r="P109">
        <v>73</v>
      </c>
      <c r="Q109" s="3">
        <f>Tabla1[[#This Row],[Precio unitario]]*Tabla1[[#This Row],[Cantidad]]</f>
        <v>3055.7799999999997</v>
      </c>
      <c r="R109" s="2">
        <v>305.57800000000003</v>
      </c>
    </row>
    <row r="110" spans="2:18" x14ac:dyDescent="0.3">
      <c r="B110" s="5">
        <v>1114</v>
      </c>
      <c r="C110" s="4">
        <v>43248</v>
      </c>
      <c r="D110" s="5">
        <v>28</v>
      </c>
      <c r="E110" t="s">
        <v>59</v>
      </c>
      <c r="F110" t="s">
        <v>58</v>
      </c>
      <c r="G110" t="s">
        <v>57</v>
      </c>
      <c r="H110" t="s">
        <v>34</v>
      </c>
      <c r="I110" t="s">
        <v>33</v>
      </c>
      <c r="J110" s="4">
        <v>43250</v>
      </c>
      <c r="K110" t="s">
        <v>16</v>
      </c>
      <c r="L110" t="s">
        <v>32</v>
      </c>
      <c r="M110" t="s">
        <v>52</v>
      </c>
      <c r="N110" t="s">
        <v>51</v>
      </c>
      <c r="O110" s="2">
        <v>135.1</v>
      </c>
      <c r="P110">
        <v>74</v>
      </c>
      <c r="Q110" s="3">
        <f>Tabla1[[#This Row],[Precio unitario]]*Tabla1[[#This Row],[Cantidad]]</f>
        <v>9997.4</v>
      </c>
      <c r="R110" s="2">
        <v>949.75300000000004</v>
      </c>
    </row>
    <row r="111" spans="2:18" x14ac:dyDescent="0.3">
      <c r="B111" s="5">
        <v>1115</v>
      </c>
      <c r="C111" s="4">
        <v>43248</v>
      </c>
      <c r="D111" s="5">
        <v>28</v>
      </c>
      <c r="E111" t="s">
        <v>59</v>
      </c>
      <c r="F111" t="s">
        <v>58</v>
      </c>
      <c r="G111" t="s">
        <v>57</v>
      </c>
      <c r="H111" t="s">
        <v>34</v>
      </c>
      <c r="I111" t="s">
        <v>33</v>
      </c>
      <c r="J111" s="4">
        <v>43250</v>
      </c>
      <c r="K111" t="s">
        <v>16</v>
      </c>
      <c r="L111" t="s">
        <v>32</v>
      </c>
      <c r="M111" t="s">
        <v>61</v>
      </c>
      <c r="N111" t="s">
        <v>60</v>
      </c>
      <c r="O111" s="2">
        <v>257.59999999999997</v>
      </c>
      <c r="P111">
        <v>25</v>
      </c>
      <c r="Q111" s="3">
        <f>Tabla1[[#This Row],[Precio unitario]]*Tabla1[[#This Row],[Cantidad]]</f>
        <v>6439.9999999999991</v>
      </c>
      <c r="R111" s="2">
        <v>650.44000000000005</v>
      </c>
    </row>
    <row r="112" spans="2:18" x14ac:dyDescent="0.3">
      <c r="B112" s="5">
        <v>1116</v>
      </c>
      <c r="C112" s="4">
        <v>43229</v>
      </c>
      <c r="D112" s="5">
        <v>9</v>
      </c>
      <c r="E112" t="s">
        <v>55</v>
      </c>
      <c r="F112" t="s">
        <v>54</v>
      </c>
      <c r="G112" t="s">
        <v>27</v>
      </c>
      <c r="H112" t="s">
        <v>53</v>
      </c>
      <c r="I112" t="s">
        <v>2</v>
      </c>
      <c r="J112" s="4">
        <v>43231</v>
      </c>
      <c r="K112" t="s">
        <v>40</v>
      </c>
      <c r="L112" t="s">
        <v>15</v>
      </c>
      <c r="M112" t="s">
        <v>83</v>
      </c>
      <c r="N112" t="s">
        <v>7</v>
      </c>
      <c r="O112" s="2">
        <v>273</v>
      </c>
      <c r="P112">
        <v>82</v>
      </c>
      <c r="Q112" s="3">
        <f>Tabla1[[#This Row],[Precio unitario]]*Tabla1[[#This Row],[Cantidad]]</f>
        <v>22386</v>
      </c>
      <c r="R112" s="2">
        <v>2149.056</v>
      </c>
    </row>
    <row r="113" spans="2:18" x14ac:dyDescent="0.3">
      <c r="B113" s="5">
        <v>1117</v>
      </c>
      <c r="C113" s="4">
        <v>43229</v>
      </c>
      <c r="D113" s="5">
        <v>9</v>
      </c>
      <c r="E113" t="s">
        <v>55</v>
      </c>
      <c r="F113" t="s">
        <v>54</v>
      </c>
      <c r="G113" t="s">
        <v>27</v>
      </c>
      <c r="H113" t="s">
        <v>53</v>
      </c>
      <c r="I113" t="s">
        <v>2</v>
      </c>
      <c r="J113" s="4">
        <v>43231</v>
      </c>
      <c r="K113" t="s">
        <v>40</v>
      </c>
      <c r="L113" t="s">
        <v>15</v>
      </c>
      <c r="M113" t="s">
        <v>73</v>
      </c>
      <c r="N113" t="s">
        <v>72</v>
      </c>
      <c r="O113" s="2">
        <v>487.19999999999993</v>
      </c>
      <c r="P113">
        <v>37</v>
      </c>
      <c r="Q113" s="3">
        <f>Tabla1[[#This Row],[Precio unitario]]*Tabla1[[#This Row],[Cantidad]]</f>
        <v>18026.399999999998</v>
      </c>
      <c r="R113" s="2">
        <v>1856.7191999999998</v>
      </c>
    </row>
    <row r="114" spans="2:18" x14ac:dyDescent="0.3">
      <c r="B114" s="5">
        <v>1118</v>
      </c>
      <c r="C114" s="4">
        <v>43226</v>
      </c>
      <c r="D114" s="5">
        <v>6</v>
      </c>
      <c r="E114" t="s">
        <v>21</v>
      </c>
      <c r="F114" t="s">
        <v>20</v>
      </c>
      <c r="G114" t="s">
        <v>19</v>
      </c>
      <c r="H114" t="s">
        <v>18</v>
      </c>
      <c r="I114" t="s">
        <v>17</v>
      </c>
      <c r="J114" s="4">
        <v>43228</v>
      </c>
      <c r="K114" t="s">
        <v>25</v>
      </c>
      <c r="L114" t="s">
        <v>32</v>
      </c>
      <c r="M114" t="s">
        <v>77</v>
      </c>
      <c r="N114" t="s">
        <v>0</v>
      </c>
      <c r="O114" s="2">
        <v>196</v>
      </c>
      <c r="P114">
        <v>84</v>
      </c>
      <c r="Q114" s="3">
        <f>Tabla1[[#This Row],[Precio unitario]]*Tabla1[[#This Row],[Cantidad]]</f>
        <v>16464</v>
      </c>
      <c r="R114" s="2">
        <v>1580.5440000000001</v>
      </c>
    </row>
    <row r="115" spans="2:18" x14ac:dyDescent="0.3">
      <c r="B115" s="5">
        <v>1119</v>
      </c>
      <c r="C115" s="4">
        <v>43228</v>
      </c>
      <c r="D115" s="5">
        <v>8</v>
      </c>
      <c r="E115" t="s">
        <v>50</v>
      </c>
      <c r="F115" t="s">
        <v>49</v>
      </c>
      <c r="G115" t="s">
        <v>48</v>
      </c>
      <c r="H115" t="s">
        <v>47</v>
      </c>
      <c r="I115" t="s">
        <v>17</v>
      </c>
      <c r="J115" s="4">
        <v>43230</v>
      </c>
      <c r="K115" t="s">
        <v>25</v>
      </c>
      <c r="L115" t="s">
        <v>15</v>
      </c>
      <c r="M115" t="s">
        <v>66</v>
      </c>
      <c r="N115" t="s">
        <v>65</v>
      </c>
      <c r="O115" s="2">
        <v>560</v>
      </c>
      <c r="P115">
        <v>73</v>
      </c>
      <c r="Q115" s="3">
        <f>Tabla1[[#This Row],[Precio unitario]]*Tabla1[[#This Row],[Cantidad]]</f>
        <v>40880</v>
      </c>
      <c r="R115" s="2">
        <v>3965.36</v>
      </c>
    </row>
    <row r="116" spans="2:18" x14ac:dyDescent="0.3">
      <c r="B116" s="5">
        <v>1120</v>
      </c>
      <c r="C116" s="4">
        <v>43228</v>
      </c>
      <c r="D116" s="5">
        <v>8</v>
      </c>
      <c r="E116" t="s">
        <v>50</v>
      </c>
      <c r="F116" t="s">
        <v>49</v>
      </c>
      <c r="G116" t="s">
        <v>48</v>
      </c>
      <c r="H116" t="s">
        <v>47</v>
      </c>
      <c r="I116" t="s">
        <v>17</v>
      </c>
      <c r="J116" s="4">
        <v>43230</v>
      </c>
      <c r="K116" t="s">
        <v>25</v>
      </c>
      <c r="L116" t="s">
        <v>15</v>
      </c>
      <c r="M116" t="s">
        <v>82</v>
      </c>
      <c r="N116" t="s">
        <v>80</v>
      </c>
      <c r="O116" s="2">
        <v>128.79999999999998</v>
      </c>
      <c r="P116">
        <v>51</v>
      </c>
      <c r="Q116" s="3">
        <f>Tabla1[[#This Row],[Precio unitario]]*Tabla1[[#This Row],[Cantidad]]</f>
        <v>6568.7999999999993</v>
      </c>
      <c r="R116" s="2">
        <v>624.03599999999994</v>
      </c>
    </row>
    <row r="117" spans="2:18" x14ac:dyDescent="0.3">
      <c r="B117" s="5">
        <v>1121</v>
      </c>
      <c r="C117" s="4">
        <v>43245</v>
      </c>
      <c r="D117" s="5">
        <v>25</v>
      </c>
      <c r="E117" t="s">
        <v>44</v>
      </c>
      <c r="F117" t="s">
        <v>43</v>
      </c>
      <c r="G117" t="s">
        <v>42</v>
      </c>
      <c r="H117" t="s">
        <v>41</v>
      </c>
      <c r="I117" t="s">
        <v>9</v>
      </c>
      <c r="J117" s="4">
        <v>43247</v>
      </c>
      <c r="K117" t="s">
        <v>40</v>
      </c>
      <c r="L117" t="s">
        <v>39</v>
      </c>
      <c r="M117" t="s">
        <v>81</v>
      </c>
      <c r="N117" t="s">
        <v>80</v>
      </c>
      <c r="O117" s="2">
        <v>140</v>
      </c>
      <c r="P117">
        <v>66</v>
      </c>
      <c r="Q117" s="3">
        <f>Tabla1[[#This Row],[Precio unitario]]*Tabla1[[#This Row],[Cantidad]]</f>
        <v>9240</v>
      </c>
      <c r="R117" s="2">
        <v>960.96</v>
      </c>
    </row>
    <row r="118" spans="2:18" x14ac:dyDescent="0.3">
      <c r="B118" s="5">
        <v>1122</v>
      </c>
      <c r="C118" s="4">
        <v>43246</v>
      </c>
      <c r="D118" s="5">
        <v>26</v>
      </c>
      <c r="E118" t="s">
        <v>36</v>
      </c>
      <c r="F118" t="s">
        <v>35</v>
      </c>
      <c r="G118" t="s">
        <v>35</v>
      </c>
      <c r="H118" t="s">
        <v>34</v>
      </c>
      <c r="I118" t="s">
        <v>33</v>
      </c>
      <c r="J118" s="4">
        <v>43248</v>
      </c>
      <c r="K118" t="s">
        <v>16</v>
      </c>
      <c r="L118" t="s">
        <v>32</v>
      </c>
      <c r="M118" t="s">
        <v>79</v>
      </c>
      <c r="N118" t="s">
        <v>78</v>
      </c>
      <c r="O118" s="2">
        <v>298.90000000000003</v>
      </c>
      <c r="P118">
        <v>36</v>
      </c>
      <c r="Q118" s="3">
        <f>Tabla1[[#This Row],[Precio unitario]]*Tabla1[[#This Row],[Cantidad]]</f>
        <v>10760.400000000001</v>
      </c>
      <c r="R118" s="2">
        <v>1043.7588000000001</v>
      </c>
    </row>
    <row r="119" spans="2:18" x14ac:dyDescent="0.3">
      <c r="B119" s="5">
        <v>1123</v>
      </c>
      <c r="C119" s="4">
        <v>43246</v>
      </c>
      <c r="D119" s="5">
        <v>26</v>
      </c>
      <c r="E119" t="s">
        <v>36</v>
      </c>
      <c r="F119" t="s">
        <v>35</v>
      </c>
      <c r="G119" t="s">
        <v>35</v>
      </c>
      <c r="H119" t="s">
        <v>34</v>
      </c>
      <c r="I119" t="s">
        <v>33</v>
      </c>
      <c r="J119" s="4">
        <v>43248</v>
      </c>
      <c r="K119" t="s">
        <v>16</v>
      </c>
      <c r="L119" t="s">
        <v>32</v>
      </c>
      <c r="M119" t="s">
        <v>52</v>
      </c>
      <c r="N119" t="s">
        <v>51</v>
      </c>
      <c r="O119" s="2">
        <v>135.1</v>
      </c>
      <c r="P119">
        <v>87</v>
      </c>
      <c r="Q119" s="3">
        <f>Tabla1[[#This Row],[Precio unitario]]*Tabla1[[#This Row],[Cantidad]]</f>
        <v>11753.699999999999</v>
      </c>
      <c r="R119" s="2">
        <v>1222.3848</v>
      </c>
    </row>
    <row r="120" spans="2:18" x14ac:dyDescent="0.3">
      <c r="B120" s="5">
        <v>1124</v>
      </c>
      <c r="C120" s="4">
        <v>43246</v>
      </c>
      <c r="D120" s="5">
        <v>26</v>
      </c>
      <c r="E120" t="s">
        <v>36</v>
      </c>
      <c r="F120" t="s">
        <v>35</v>
      </c>
      <c r="G120" t="s">
        <v>35</v>
      </c>
      <c r="H120" t="s">
        <v>34</v>
      </c>
      <c r="I120" t="s">
        <v>33</v>
      </c>
      <c r="J120" s="4">
        <v>43248</v>
      </c>
      <c r="K120" t="s">
        <v>16</v>
      </c>
      <c r="L120" t="s">
        <v>32</v>
      </c>
      <c r="M120" t="s">
        <v>61</v>
      </c>
      <c r="N120" t="s">
        <v>60</v>
      </c>
      <c r="O120" s="2">
        <v>257.59999999999997</v>
      </c>
      <c r="P120">
        <v>64</v>
      </c>
      <c r="Q120" s="3">
        <f>Tabla1[[#This Row],[Precio unitario]]*Tabla1[[#This Row],[Cantidad]]</f>
        <v>16486.399999999998</v>
      </c>
      <c r="R120" s="2">
        <v>1615.6671999999999</v>
      </c>
    </row>
    <row r="121" spans="2:18" x14ac:dyDescent="0.3">
      <c r="B121" s="5">
        <v>1125</v>
      </c>
      <c r="C121" s="4">
        <v>43249</v>
      </c>
      <c r="D121" s="5">
        <v>29</v>
      </c>
      <c r="E121" t="s">
        <v>29</v>
      </c>
      <c r="F121" t="s">
        <v>28</v>
      </c>
      <c r="G121" t="s">
        <v>27</v>
      </c>
      <c r="H121" t="s">
        <v>26</v>
      </c>
      <c r="I121" t="s">
        <v>2</v>
      </c>
      <c r="J121" s="4">
        <v>43251</v>
      </c>
      <c r="K121" t="s">
        <v>25</v>
      </c>
      <c r="L121" t="s">
        <v>15</v>
      </c>
      <c r="M121" t="s">
        <v>77</v>
      </c>
      <c r="N121" t="s">
        <v>0</v>
      </c>
      <c r="O121" s="2">
        <v>196</v>
      </c>
      <c r="P121">
        <v>21</v>
      </c>
      <c r="Q121" s="3">
        <f>Tabla1[[#This Row],[Precio unitario]]*Tabla1[[#This Row],[Cantidad]]</f>
        <v>4116</v>
      </c>
      <c r="R121" s="2">
        <v>432.18000000000006</v>
      </c>
    </row>
    <row r="122" spans="2:18" x14ac:dyDescent="0.3">
      <c r="B122" s="5">
        <v>1126</v>
      </c>
      <c r="C122" s="4">
        <v>43226</v>
      </c>
      <c r="D122" s="5">
        <v>6</v>
      </c>
      <c r="E122" t="s">
        <v>21</v>
      </c>
      <c r="F122" t="s">
        <v>20</v>
      </c>
      <c r="G122" t="s">
        <v>19</v>
      </c>
      <c r="H122" t="s">
        <v>18</v>
      </c>
      <c r="I122" t="s">
        <v>17</v>
      </c>
      <c r="J122" s="4">
        <v>43228</v>
      </c>
      <c r="K122" t="s">
        <v>16</v>
      </c>
      <c r="L122" t="s">
        <v>15</v>
      </c>
      <c r="M122" t="s">
        <v>46</v>
      </c>
      <c r="N122" t="s">
        <v>45</v>
      </c>
      <c r="O122" s="2">
        <v>178.5</v>
      </c>
      <c r="P122">
        <v>19</v>
      </c>
      <c r="Q122" s="3">
        <f>Tabla1[[#This Row],[Precio unitario]]*Tabla1[[#This Row],[Cantidad]]</f>
        <v>3391.5</v>
      </c>
      <c r="R122" s="2">
        <v>342.54149999999998</v>
      </c>
    </row>
    <row r="123" spans="2:18" x14ac:dyDescent="0.3">
      <c r="B123" s="5">
        <v>1128</v>
      </c>
      <c r="C123" s="4">
        <v>43224</v>
      </c>
      <c r="D123" s="5">
        <v>4</v>
      </c>
      <c r="E123" t="s">
        <v>12</v>
      </c>
      <c r="F123" t="s">
        <v>11</v>
      </c>
      <c r="G123" t="s">
        <v>11</v>
      </c>
      <c r="H123" t="s">
        <v>10</v>
      </c>
      <c r="I123" t="s">
        <v>9</v>
      </c>
      <c r="J123" s="4">
        <v>43226</v>
      </c>
      <c r="K123" t="s">
        <v>40</v>
      </c>
      <c r="L123" t="s">
        <v>32</v>
      </c>
      <c r="M123" t="s">
        <v>76</v>
      </c>
      <c r="N123" t="s">
        <v>30</v>
      </c>
      <c r="O123" s="2">
        <v>1134</v>
      </c>
      <c r="P123">
        <v>23</v>
      </c>
      <c r="Q123" s="3">
        <f>Tabla1[[#This Row],[Precio unitario]]*Tabla1[[#This Row],[Cantidad]]</f>
        <v>26082</v>
      </c>
      <c r="R123" s="2">
        <v>2738.61</v>
      </c>
    </row>
    <row r="124" spans="2:18" x14ac:dyDescent="0.3">
      <c r="B124" s="5">
        <v>1129</v>
      </c>
      <c r="C124" s="4">
        <v>43224</v>
      </c>
      <c r="D124" s="5">
        <v>4</v>
      </c>
      <c r="E124" t="s">
        <v>12</v>
      </c>
      <c r="F124" t="s">
        <v>11</v>
      </c>
      <c r="G124" t="s">
        <v>11</v>
      </c>
      <c r="H124" t="s">
        <v>10</v>
      </c>
      <c r="I124" t="s">
        <v>9</v>
      </c>
      <c r="J124" s="4">
        <v>43226</v>
      </c>
      <c r="K124" t="s">
        <v>40</v>
      </c>
      <c r="L124" t="s">
        <v>32</v>
      </c>
      <c r="M124" t="s">
        <v>75</v>
      </c>
      <c r="N124" t="s">
        <v>74</v>
      </c>
      <c r="O124" s="2">
        <v>98</v>
      </c>
      <c r="P124">
        <v>72</v>
      </c>
      <c r="Q124" s="3">
        <f>Tabla1[[#This Row],[Precio unitario]]*Tabla1[[#This Row],[Cantidad]]</f>
        <v>7056</v>
      </c>
      <c r="R124" s="2">
        <v>726.76800000000003</v>
      </c>
    </row>
    <row r="125" spans="2:18" x14ac:dyDescent="0.3">
      <c r="B125" s="5">
        <v>1131</v>
      </c>
      <c r="C125" s="4">
        <v>43228</v>
      </c>
      <c r="D125" s="5">
        <v>8</v>
      </c>
      <c r="E125" t="s">
        <v>50</v>
      </c>
      <c r="F125" t="s">
        <v>49</v>
      </c>
      <c r="G125" t="s">
        <v>48</v>
      </c>
      <c r="H125" t="s">
        <v>47</v>
      </c>
      <c r="I125" t="s">
        <v>17</v>
      </c>
      <c r="J125" s="4">
        <v>43230</v>
      </c>
      <c r="K125" t="s">
        <v>16</v>
      </c>
      <c r="L125" t="s">
        <v>32</v>
      </c>
      <c r="M125" t="s">
        <v>73</v>
      </c>
      <c r="N125" t="s">
        <v>72</v>
      </c>
      <c r="O125" s="2">
        <v>487.19999999999993</v>
      </c>
      <c r="P125">
        <v>22</v>
      </c>
      <c r="Q125" s="3">
        <f>Tabla1[[#This Row],[Precio unitario]]*Tabla1[[#This Row],[Cantidad]]</f>
        <v>10718.399999999998</v>
      </c>
      <c r="R125" s="2">
        <v>1050.4031999999997</v>
      </c>
    </row>
    <row r="126" spans="2:18" x14ac:dyDescent="0.3">
      <c r="B126" s="5">
        <v>1134</v>
      </c>
      <c r="C126" s="4">
        <v>43223</v>
      </c>
      <c r="D126" s="5">
        <v>3</v>
      </c>
      <c r="E126" t="s">
        <v>6</v>
      </c>
      <c r="F126" t="s">
        <v>5</v>
      </c>
      <c r="G126" t="s">
        <v>4</v>
      </c>
      <c r="H126" t="s">
        <v>3</v>
      </c>
      <c r="I126" t="s">
        <v>2</v>
      </c>
      <c r="J126" s="4">
        <v>43225</v>
      </c>
      <c r="K126" t="s">
        <v>25</v>
      </c>
      <c r="L126" t="s">
        <v>39</v>
      </c>
      <c r="M126" t="s">
        <v>71</v>
      </c>
      <c r="N126" t="s">
        <v>37</v>
      </c>
      <c r="O126" s="2">
        <v>140</v>
      </c>
      <c r="P126">
        <v>82</v>
      </c>
      <c r="Q126" s="3">
        <f>Tabla1[[#This Row],[Precio unitario]]*Tabla1[[#This Row],[Cantidad]]</f>
        <v>11480</v>
      </c>
      <c r="R126" s="2">
        <v>1193.92</v>
      </c>
    </row>
    <row r="127" spans="2:18" x14ac:dyDescent="0.3">
      <c r="B127" s="5">
        <v>1135</v>
      </c>
      <c r="C127" s="4">
        <v>43223</v>
      </c>
      <c r="D127" s="5">
        <v>3</v>
      </c>
      <c r="E127" t="s">
        <v>6</v>
      </c>
      <c r="F127" t="s">
        <v>5</v>
      </c>
      <c r="G127" t="s">
        <v>4</v>
      </c>
      <c r="H127" t="s">
        <v>3</v>
      </c>
      <c r="I127" t="s">
        <v>2</v>
      </c>
      <c r="J127" s="4">
        <v>43225</v>
      </c>
      <c r="K127" t="s">
        <v>25</v>
      </c>
      <c r="L127" t="s">
        <v>39</v>
      </c>
      <c r="M127" t="s">
        <v>66</v>
      </c>
      <c r="N127" t="s">
        <v>65</v>
      </c>
      <c r="O127" s="2">
        <v>560</v>
      </c>
      <c r="P127">
        <v>98</v>
      </c>
      <c r="Q127" s="3">
        <f>Tabla1[[#This Row],[Precio unitario]]*Tabla1[[#This Row],[Cantidad]]</f>
        <v>54880</v>
      </c>
      <c r="R127" s="2">
        <v>5762.4000000000005</v>
      </c>
    </row>
    <row r="128" spans="2:18" x14ac:dyDescent="0.3">
      <c r="B128" s="5">
        <v>1138</v>
      </c>
      <c r="C128" s="4">
        <v>43258</v>
      </c>
      <c r="D128" s="5">
        <v>7</v>
      </c>
      <c r="E128" t="s">
        <v>86</v>
      </c>
      <c r="F128" t="s">
        <v>85</v>
      </c>
      <c r="G128" t="s">
        <v>85</v>
      </c>
      <c r="H128" t="s">
        <v>47</v>
      </c>
      <c r="I128" t="s">
        <v>17</v>
      </c>
      <c r="J128" s="4"/>
      <c r="L128"/>
      <c r="M128" t="s">
        <v>56</v>
      </c>
      <c r="N128" t="s">
        <v>0</v>
      </c>
      <c r="O128" s="2">
        <v>644</v>
      </c>
      <c r="P128">
        <v>71</v>
      </c>
      <c r="Q128" s="3">
        <f>Tabla1[[#This Row],[Precio unitario]]*Tabla1[[#This Row],[Cantidad]]</f>
        <v>45724</v>
      </c>
      <c r="R128" s="2">
        <v>4343.78</v>
      </c>
    </row>
    <row r="129" spans="2:18" x14ac:dyDescent="0.3">
      <c r="B129" s="5">
        <v>1139</v>
      </c>
      <c r="C129" s="4">
        <v>43261</v>
      </c>
      <c r="D129" s="5">
        <v>10</v>
      </c>
      <c r="E129" t="s">
        <v>69</v>
      </c>
      <c r="F129" t="s">
        <v>43</v>
      </c>
      <c r="G129" t="s">
        <v>42</v>
      </c>
      <c r="H129" t="s">
        <v>41</v>
      </c>
      <c r="I129" t="s">
        <v>9</v>
      </c>
      <c r="J129" s="4">
        <v>43263</v>
      </c>
      <c r="K129" t="s">
        <v>40</v>
      </c>
      <c r="L129"/>
      <c r="M129" t="s">
        <v>31</v>
      </c>
      <c r="N129" t="s">
        <v>30</v>
      </c>
      <c r="O129" s="2">
        <v>350</v>
      </c>
      <c r="P129">
        <v>40</v>
      </c>
      <c r="Q129" s="3">
        <f>Tabla1[[#This Row],[Precio unitario]]*Tabla1[[#This Row],[Cantidad]]</f>
        <v>14000</v>
      </c>
      <c r="R129" s="2">
        <v>1470</v>
      </c>
    </row>
    <row r="130" spans="2:18" x14ac:dyDescent="0.3">
      <c r="B130" s="5">
        <v>1140</v>
      </c>
      <c r="C130" s="4">
        <v>43261</v>
      </c>
      <c r="D130" s="5">
        <v>10</v>
      </c>
      <c r="E130" t="s">
        <v>69</v>
      </c>
      <c r="F130" t="s">
        <v>43</v>
      </c>
      <c r="G130" t="s">
        <v>42</v>
      </c>
      <c r="H130" t="s">
        <v>41</v>
      </c>
      <c r="I130" t="s">
        <v>9</v>
      </c>
      <c r="J130" s="4">
        <v>43263</v>
      </c>
      <c r="K130" t="s">
        <v>40</v>
      </c>
      <c r="L130"/>
      <c r="M130" t="s">
        <v>38</v>
      </c>
      <c r="N130" t="s">
        <v>37</v>
      </c>
      <c r="O130" s="2">
        <v>308</v>
      </c>
      <c r="P130">
        <v>80</v>
      </c>
      <c r="Q130" s="3">
        <f>Tabla1[[#This Row],[Precio unitario]]*Tabla1[[#This Row],[Cantidad]]</f>
        <v>24640</v>
      </c>
      <c r="R130" s="2">
        <v>2414.7199999999998</v>
      </c>
    </row>
    <row r="131" spans="2:18" x14ac:dyDescent="0.3">
      <c r="B131" s="5">
        <v>1141</v>
      </c>
      <c r="C131" s="4">
        <v>43261</v>
      </c>
      <c r="D131" s="5">
        <v>10</v>
      </c>
      <c r="E131" t="s">
        <v>69</v>
      </c>
      <c r="F131" t="s">
        <v>43</v>
      </c>
      <c r="G131" t="s">
        <v>42</v>
      </c>
      <c r="H131" t="s">
        <v>41</v>
      </c>
      <c r="I131" t="s">
        <v>9</v>
      </c>
      <c r="J131" s="4">
        <v>43263</v>
      </c>
      <c r="K131" t="s">
        <v>40</v>
      </c>
      <c r="L131"/>
      <c r="M131" t="s">
        <v>82</v>
      </c>
      <c r="N131" t="s">
        <v>80</v>
      </c>
      <c r="O131" s="2">
        <v>128.79999999999998</v>
      </c>
      <c r="P131">
        <v>38</v>
      </c>
      <c r="Q131" s="3">
        <f>Tabla1[[#This Row],[Precio unitario]]*Tabla1[[#This Row],[Cantidad]]</f>
        <v>4894.3999999999996</v>
      </c>
      <c r="R131" s="2">
        <v>464.96799999999996</v>
      </c>
    </row>
    <row r="132" spans="2:18" x14ac:dyDescent="0.3">
      <c r="B132" s="5">
        <v>1142</v>
      </c>
      <c r="C132" s="4">
        <v>43262</v>
      </c>
      <c r="D132" s="5">
        <v>11</v>
      </c>
      <c r="E132" t="s">
        <v>67</v>
      </c>
      <c r="F132" t="s">
        <v>35</v>
      </c>
      <c r="G132" t="s">
        <v>35</v>
      </c>
      <c r="H132" t="s">
        <v>34</v>
      </c>
      <c r="I132" t="s">
        <v>33</v>
      </c>
      <c r="J132" s="4"/>
      <c r="K132" t="s">
        <v>16</v>
      </c>
      <c r="L132"/>
      <c r="M132" t="s">
        <v>68</v>
      </c>
      <c r="N132" t="s">
        <v>13</v>
      </c>
      <c r="O132" s="2">
        <v>49</v>
      </c>
      <c r="P132">
        <v>28</v>
      </c>
      <c r="Q132" s="3">
        <f>Tabla1[[#This Row],[Precio unitario]]*Tabla1[[#This Row],[Cantidad]]</f>
        <v>1372</v>
      </c>
      <c r="R132" s="2">
        <v>144.06</v>
      </c>
    </row>
    <row r="133" spans="2:18" x14ac:dyDescent="0.3">
      <c r="B133" s="5">
        <v>1143</v>
      </c>
      <c r="C133" s="4">
        <v>43262</v>
      </c>
      <c r="D133" s="5">
        <v>11</v>
      </c>
      <c r="E133" t="s">
        <v>67</v>
      </c>
      <c r="F133" t="s">
        <v>35</v>
      </c>
      <c r="G133" t="s">
        <v>35</v>
      </c>
      <c r="H133" t="s">
        <v>34</v>
      </c>
      <c r="I133" t="s">
        <v>33</v>
      </c>
      <c r="J133" s="4"/>
      <c r="K133" t="s">
        <v>16</v>
      </c>
      <c r="L133"/>
      <c r="M133" t="s">
        <v>1</v>
      </c>
      <c r="N133" t="s">
        <v>0</v>
      </c>
      <c r="O133" s="2">
        <v>41.86</v>
      </c>
      <c r="P133">
        <v>60</v>
      </c>
      <c r="Q133" s="3">
        <f>Tabla1[[#This Row],[Precio unitario]]*Tabla1[[#This Row],[Cantidad]]</f>
        <v>2511.6</v>
      </c>
      <c r="R133" s="2">
        <v>246.13680000000005</v>
      </c>
    </row>
    <row r="134" spans="2:18" x14ac:dyDescent="0.3">
      <c r="B134" s="5">
        <v>1144</v>
      </c>
      <c r="C134" s="4">
        <v>43252</v>
      </c>
      <c r="D134" s="5">
        <v>1</v>
      </c>
      <c r="E134" t="s">
        <v>64</v>
      </c>
      <c r="F134" t="s">
        <v>63</v>
      </c>
      <c r="G134" t="s">
        <v>62</v>
      </c>
      <c r="H134" t="s">
        <v>47</v>
      </c>
      <c r="I134" t="s">
        <v>17</v>
      </c>
      <c r="J134" s="4"/>
      <c r="L134"/>
      <c r="M134" t="s">
        <v>84</v>
      </c>
      <c r="N134" t="s">
        <v>0</v>
      </c>
      <c r="O134" s="2">
        <v>252</v>
      </c>
      <c r="P134">
        <v>33</v>
      </c>
      <c r="Q134" s="3">
        <f>Tabla1[[#This Row],[Precio unitario]]*Tabla1[[#This Row],[Cantidad]]</f>
        <v>8316</v>
      </c>
      <c r="R134" s="2">
        <v>814.96800000000007</v>
      </c>
    </row>
    <row r="135" spans="2:18" x14ac:dyDescent="0.3">
      <c r="B135" s="5">
        <v>1145</v>
      </c>
      <c r="C135" s="4">
        <v>43252</v>
      </c>
      <c r="D135" s="5">
        <v>1</v>
      </c>
      <c r="E135" t="s">
        <v>64</v>
      </c>
      <c r="F135" t="s">
        <v>63</v>
      </c>
      <c r="G135" t="s">
        <v>62</v>
      </c>
      <c r="H135" t="s">
        <v>47</v>
      </c>
      <c r="I135" t="s">
        <v>17</v>
      </c>
      <c r="J135" s="4"/>
      <c r="L135"/>
      <c r="M135" t="s">
        <v>56</v>
      </c>
      <c r="N135" t="s">
        <v>0</v>
      </c>
      <c r="O135" s="2">
        <v>644</v>
      </c>
      <c r="P135">
        <v>22</v>
      </c>
      <c r="Q135" s="3">
        <f>Tabla1[[#This Row],[Precio unitario]]*Tabla1[[#This Row],[Cantidad]]</f>
        <v>14168</v>
      </c>
      <c r="R135" s="2">
        <v>1416.8</v>
      </c>
    </row>
    <row r="136" spans="2:18" x14ac:dyDescent="0.3">
      <c r="B136" s="5">
        <v>1146</v>
      </c>
      <c r="C136" s="4">
        <v>43252</v>
      </c>
      <c r="D136" s="5">
        <v>1</v>
      </c>
      <c r="E136" t="s">
        <v>64</v>
      </c>
      <c r="F136" t="s">
        <v>63</v>
      </c>
      <c r="G136" t="s">
        <v>62</v>
      </c>
      <c r="H136" t="s">
        <v>47</v>
      </c>
      <c r="I136" t="s">
        <v>17</v>
      </c>
      <c r="J136" s="4"/>
      <c r="L136"/>
      <c r="M136" t="s">
        <v>1</v>
      </c>
      <c r="N136" t="s">
        <v>0</v>
      </c>
      <c r="O136" s="2">
        <v>41.86</v>
      </c>
      <c r="P136">
        <v>51</v>
      </c>
      <c r="Q136" s="3">
        <f>Tabla1[[#This Row],[Precio unitario]]*Tabla1[[#This Row],[Cantidad]]</f>
        <v>2134.86</v>
      </c>
      <c r="R136" s="2">
        <v>209.21628000000004</v>
      </c>
    </row>
    <row r="137" spans="2:18" x14ac:dyDescent="0.3">
      <c r="B137" s="5">
        <v>1147</v>
      </c>
      <c r="C137" s="4">
        <v>43279</v>
      </c>
      <c r="D137" s="5">
        <v>28</v>
      </c>
      <c r="E137" t="s">
        <v>59</v>
      </c>
      <c r="F137" t="s">
        <v>58</v>
      </c>
      <c r="G137" t="s">
        <v>57</v>
      </c>
      <c r="H137" t="s">
        <v>34</v>
      </c>
      <c r="I137" t="s">
        <v>33</v>
      </c>
      <c r="J137" s="4">
        <v>43281</v>
      </c>
      <c r="K137" t="s">
        <v>16</v>
      </c>
      <c r="L137" t="s">
        <v>32</v>
      </c>
      <c r="M137" t="s">
        <v>52</v>
      </c>
      <c r="N137" t="s">
        <v>51</v>
      </c>
      <c r="O137" s="2">
        <v>135.1</v>
      </c>
      <c r="P137">
        <v>60</v>
      </c>
      <c r="Q137" s="3">
        <f>Tabla1[[#This Row],[Precio unitario]]*Tabla1[[#This Row],[Cantidad]]</f>
        <v>8106</v>
      </c>
      <c r="R137" s="2">
        <v>802.49400000000003</v>
      </c>
    </row>
    <row r="138" spans="2:18" x14ac:dyDescent="0.3">
      <c r="B138" s="5">
        <v>1148</v>
      </c>
      <c r="C138" s="4">
        <v>43279</v>
      </c>
      <c r="D138" s="5">
        <v>28</v>
      </c>
      <c r="E138" t="s">
        <v>59</v>
      </c>
      <c r="F138" t="s">
        <v>58</v>
      </c>
      <c r="G138" t="s">
        <v>57</v>
      </c>
      <c r="H138" t="s">
        <v>34</v>
      </c>
      <c r="I138" t="s">
        <v>33</v>
      </c>
      <c r="J138" s="4">
        <v>43281</v>
      </c>
      <c r="K138" t="s">
        <v>16</v>
      </c>
      <c r="L138" t="s">
        <v>32</v>
      </c>
      <c r="M138" t="s">
        <v>61</v>
      </c>
      <c r="N138" t="s">
        <v>60</v>
      </c>
      <c r="O138" s="2">
        <v>257.59999999999997</v>
      </c>
      <c r="P138">
        <v>98</v>
      </c>
      <c r="Q138" s="3">
        <f>Tabla1[[#This Row],[Precio unitario]]*Tabla1[[#This Row],[Cantidad]]</f>
        <v>25244.799999999996</v>
      </c>
      <c r="R138" s="2">
        <v>2574.9695999999999</v>
      </c>
    </row>
    <row r="139" spans="2:18" x14ac:dyDescent="0.3">
      <c r="B139" s="5">
        <v>1149</v>
      </c>
      <c r="C139" s="4">
        <v>43260</v>
      </c>
      <c r="D139" s="5">
        <v>9</v>
      </c>
      <c r="E139" t="s">
        <v>55</v>
      </c>
      <c r="F139" t="s">
        <v>54</v>
      </c>
      <c r="G139" t="s">
        <v>27</v>
      </c>
      <c r="H139" t="s">
        <v>53</v>
      </c>
      <c r="I139" t="s">
        <v>2</v>
      </c>
      <c r="J139" s="4">
        <v>43262</v>
      </c>
      <c r="K139" t="s">
        <v>40</v>
      </c>
      <c r="L139" t="s">
        <v>15</v>
      </c>
      <c r="M139" t="s">
        <v>83</v>
      </c>
      <c r="N139" t="s">
        <v>7</v>
      </c>
      <c r="O139" s="2">
        <v>273</v>
      </c>
      <c r="P139">
        <v>27</v>
      </c>
      <c r="Q139" s="3">
        <f>Tabla1[[#This Row],[Precio unitario]]*Tabla1[[#This Row],[Cantidad]]</f>
        <v>7371</v>
      </c>
      <c r="R139" s="2">
        <v>714.98700000000008</v>
      </c>
    </row>
    <row r="140" spans="2:18" x14ac:dyDescent="0.3">
      <c r="B140" s="5">
        <v>1150</v>
      </c>
      <c r="C140" s="4">
        <v>43260</v>
      </c>
      <c r="D140" s="5">
        <v>9</v>
      </c>
      <c r="E140" t="s">
        <v>55</v>
      </c>
      <c r="F140" t="s">
        <v>54</v>
      </c>
      <c r="G140" t="s">
        <v>27</v>
      </c>
      <c r="H140" t="s">
        <v>53</v>
      </c>
      <c r="I140" t="s">
        <v>2</v>
      </c>
      <c r="J140" s="4">
        <v>43262</v>
      </c>
      <c r="K140" t="s">
        <v>40</v>
      </c>
      <c r="L140" t="s">
        <v>15</v>
      </c>
      <c r="M140" t="s">
        <v>73</v>
      </c>
      <c r="N140" t="s">
        <v>72</v>
      </c>
      <c r="O140" s="2">
        <v>487.19999999999993</v>
      </c>
      <c r="P140">
        <v>88</v>
      </c>
      <c r="Q140" s="3">
        <f>Tabla1[[#This Row],[Precio unitario]]*Tabla1[[#This Row],[Cantidad]]</f>
        <v>42873.599999999991</v>
      </c>
      <c r="R140" s="2">
        <v>4244.4863999999989</v>
      </c>
    </row>
    <row r="141" spans="2:18" x14ac:dyDescent="0.3">
      <c r="B141" s="5">
        <v>1151</v>
      </c>
      <c r="C141" s="4">
        <v>43257</v>
      </c>
      <c r="D141" s="5">
        <v>6</v>
      </c>
      <c r="E141" t="s">
        <v>21</v>
      </c>
      <c r="F141" t="s">
        <v>20</v>
      </c>
      <c r="G141" t="s">
        <v>19</v>
      </c>
      <c r="H141" t="s">
        <v>18</v>
      </c>
      <c r="I141" t="s">
        <v>17</v>
      </c>
      <c r="J141" s="4">
        <v>43259</v>
      </c>
      <c r="K141" t="s">
        <v>25</v>
      </c>
      <c r="L141" t="s">
        <v>32</v>
      </c>
      <c r="M141" t="s">
        <v>77</v>
      </c>
      <c r="N141" t="s">
        <v>0</v>
      </c>
      <c r="O141" s="2">
        <v>196</v>
      </c>
      <c r="P141">
        <v>65</v>
      </c>
      <c r="Q141" s="3">
        <f>Tabla1[[#This Row],[Precio unitario]]*Tabla1[[#This Row],[Cantidad]]</f>
        <v>12740</v>
      </c>
      <c r="R141" s="2">
        <v>1337.7</v>
      </c>
    </row>
    <row r="142" spans="2:18" x14ac:dyDescent="0.3">
      <c r="B142" s="5">
        <v>1152</v>
      </c>
      <c r="C142" s="4">
        <v>43259</v>
      </c>
      <c r="D142" s="5">
        <v>8</v>
      </c>
      <c r="E142" t="s">
        <v>50</v>
      </c>
      <c r="F142" t="s">
        <v>49</v>
      </c>
      <c r="G142" t="s">
        <v>48</v>
      </c>
      <c r="H142" t="s">
        <v>47</v>
      </c>
      <c r="I142" t="s">
        <v>17</v>
      </c>
      <c r="J142" s="4">
        <v>43261</v>
      </c>
      <c r="K142" t="s">
        <v>25</v>
      </c>
      <c r="L142" t="s">
        <v>15</v>
      </c>
      <c r="M142" t="s">
        <v>66</v>
      </c>
      <c r="N142" t="s">
        <v>65</v>
      </c>
      <c r="O142" s="2">
        <v>560</v>
      </c>
      <c r="P142">
        <v>38</v>
      </c>
      <c r="Q142" s="3">
        <f>Tabla1[[#This Row],[Precio unitario]]*Tabla1[[#This Row],[Cantidad]]</f>
        <v>21280</v>
      </c>
      <c r="R142" s="2">
        <v>2085.44</v>
      </c>
    </row>
    <row r="143" spans="2:18" x14ac:dyDescent="0.3">
      <c r="B143" s="5">
        <v>1153</v>
      </c>
      <c r="C143" s="4">
        <v>43259</v>
      </c>
      <c r="D143" s="5">
        <v>8</v>
      </c>
      <c r="E143" t="s">
        <v>50</v>
      </c>
      <c r="F143" t="s">
        <v>49</v>
      </c>
      <c r="G143" t="s">
        <v>48</v>
      </c>
      <c r="H143" t="s">
        <v>47</v>
      </c>
      <c r="I143" t="s">
        <v>17</v>
      </c>
      <c r="J143" s="4">
        <v>43261</v>
      </c>
      <c r="K143" t="s">
        <v>25</v>
      </c>
      <c r="L143" t="s">
        <v>15</v>
      </c>
      <c r="M143" t="s">
        <v>82</v>
      </c>
      <c r="N143" t="s">
        <v>80</v>
      </c>
      <c r="O143" s="2">
        <v>128.79999999999998</v>
      </c>
      <c r="P143">
        <v>80</v>
      </c>
      <c r="Q143" s="3">
        <f>Tabla1[[#This Row],[Precio unitario]]*Tabla1[[#This Row],[Cantidad]]</f>
        <v>10303.999999999998</v>
      </c>
      <c r="R143" s="2">
        <v>989.18400000000008</v>
      </c>
    </row>
    <row r="144" spans="2:18" x14ac:dyDescent="0.3">
      <c r="B144" s="5">
        <v>1154</v>
      </c>
      <c r="C144" s="4">
        <v>43276</v>
      </c>
      <c r="D144" s="5">
        <v>25</v>
      </c>
      <c r="E144" t="s">
        <v>44</v>
      </c>
      <c r="F144" t="s">
        <v>43</v>
      </c>
      <c r="G144" t="s">
        <v>42</v>
      </c>
      <c r="H144" t="s">
        <v>41</v>
      </c>
      <c r="I144" t="s">
        <v>9</v>
      </c>
      <c r="J144" s="4">
        <v>43278</v>
      </c>
      <c r="K144" t="s">
        <v>40</v>
      </c>
      <c r="L144" t="s">
        <v>39</v>
      </c>
      <c r="M144" t="s">
        <v>81</v>
      </c>
      <c r="N144" t="s">
        <v>80</v>
      </c>
      <c r="O144" s="2">
        <v>140</v>
      </c>
      <c r="P144">
        <v>49</v>
      </c>
      <c r="Q144" s="3">
        <f>Tabla1[[#This Row],[Precio unitario]]*Tabla1[[#This Row],[Cantidad]]</f>
        <v>6860</v>
      </c>
      <c r="R144" s="2">
        <v>658.56</v>
      </c>
    </row>
    <row r="145" spans="2:18" x14ac:dyDescent="0.3">
      <c r="B145" s="5">
        <v>1155</v>
      </c>
      <c r="C145" s="4">
        <v>43277</v>
      </c>
      <c r="D145" s="5">
        <v>26</v>
      </c>
      <c r="E145" t="s">
        <v>36</v>
      </c>
      <c r="F145" t="s">
        <v>35</v>
      </c>
      <c r="G145" t="s">
        <v>35</v>
      </c>
      <c r="H145" t="s">
        <v>34</v>
      </c>
      <c r="I145" t="s">
        <v>33</v>
      </c>
      <c r="J145" s="4">
        <v>43279</v>
      </c>
      <c r="K145" t="s">
        <v>16</v>
      </c>
      <c r="L145" t="s">
        <v>32</v>
      </c>
      <c r="M145" t="s">
        <v>79</v>
      </c>
      <c r="N145" t="s">
        <v>78</v>
      </c>
      <c r="O145" s="2">
        <v>298.90000000000003</v>
      </c>
      <c r="P145">
        <v>90</v>
      </c>
      <c r="Q145" s="3">
        <f>Tabla1[[#This Row],[Precio unitario]]*Tabla1[[#This Row],[Cantidad]]</f>
        <v>26901.000000000004</v>
      </c>
      <c r="R145" s="2">
        <v>2609.3970000000004</v>
      </c>
    </row>
    <row r="146" spans="2:18" x14ac:dyDescent="0.3">
      <c r="B146" s="5">
        <v>1156</v>
      </c>
      <c r="C146" s="4">
        <v>43277</v>
      </c>
      <c r="D146" s="5">
        <v>26</v>
      </c>
      <c r="E146" t="s">
        <v>36</v>
      </c>
      <c r="F146" t="s">
        <v>35</v>
      </c>
      <c r="G146" t="s">
        <v>35</v>
      </c>
      <c r="H146" t="s">
        <v>34</v>
      </c>
      <c r="I146" t="s">
        <v>33</v>
      </c>
      <c r="J146" s="4">
        <v>43279</v>
      </c>
      <c r="K146" t="s">
        <v>16</v>
      </c>
      <c r="L146" t="s">
        <v>32</v>
      </c>
      <c r="M146" t="s">
        <v>52</v>
      </c>
      <c r="N146" t="s">
        <v>51</v>
      </c>
      <c r="O146" s="2">
        <v>135.1</v>
      </c>
      <c r="P146">
        <v>60</v>
      </c>
      <c r="Q146" s="3">
        <f>Tabla1[[#This Row],[Precio unitario]]*Tabla1[[#This Row],[Cantidad]]</f>
        <v>8106</v>
      </c>
      <c r="R146" s="2">
        <v>834.91800000000012</v>
      </c>
    </row>
    <row r="147" spans="2:18" x14ac:dyDescent="0.3">
      <c r="B147" s="5">
        <v>1157</v>
      </c>
      <c r="C147" s="4">
        <v>43277</v>
      </c>
      <c r="D147" s="5">
        <v>26</v>
      </c>
      <c r="E147" t="s">
        <v>36</v>
      </c>
      <c r="F147" t="s">
        <v>35</v>
      </c>
      <c r="G147" t="s">
        <v>35</v>
      </c>
      <c r="H147" t="s">
        <v>34</v>
      </c>
      <c r="I147" t="s">
        <v>33</v>
      </c>
      <c r="J147" s="4">
        <v>43279</v>
      </c>
      <c r="K147" t="s">
        <v>16</v>
      </c>
      <c r="L147" t="s">
        <v>32</v>
      </c>
      <c r="M147" t="s">
        <v>61</v>
      </c>
      <c r="N147" t="s">
        <v>60</v>
      </c>
      <c r="O147" s="2">
        <v>257.59999999999997</v>
      </c>
      <c r="P147">
        <v>39</v>
      </c>
      <c r="Q147" s="3">
        <f>Tabla1[[#This Row],[Precio unitario]]*Tabla1[[#This Row],[Cantidad]]</f>
        <v>10046.399999999998</v>
      </c>
      <c r="R147" s="2">
        <v>1004.6399999999999</v>
      </c>
    </row>
    <row r="148" spans="2:18" x14ac:dyDescent="0.3">
      <c r="B148" s="5">
        <v>1158</v>
      </c>
      <c r="C148" s="4">
        <v>43280</v>
      </c>
      <c r="D148" s="5">
        <v>29</v>
      </c>
      <c r="E148" t="s">
        <v>29</v>
      </c>
      <c r="F148" t="s">
        <v>28</v>
      </c>
      <c r="G148" t="s">
        <v>27</v>
      </c>
      <c r="H148" t="s">
        <v>26</v>
      </c>
      <c r="I148" t="s">
        <v>2</v>
      </c>
      <c r="J148" s="4">
        <v>43282</v>
      </c>
      <c r="K148" t="s">
        <v>25</v>
      </c>
      <c r="L148" t="s">
        <v>15</v>
      </c>
      <c r="M148" t="s">
        <v>77</v>
      </c>
      <c r="N148" t="s">
        <v>0</v>
      </c>
      <c r="O148" s="2">
        <v>196</v>
      </c>
      <c r="P148">
        <v>79</v>
      </c>
      <c r="Q148" s="3">
        <f>Tabla1[[#This Row],[Precio unitario]]*Tabla1[[#This Row],[Cantidad]]</f>
        <v>15484</v>
      </c>
      <c r="R148" s="2">
        <v>1594.8520000000001</v>
      </c>
    </row>
    <row r="149" spans="2:18" x14ac:dyDescent="0.3">
      <c r="B149" s="5">
        <v>1159</v>
      </c>
      <c r="C149" s="4">
        <v>43257</v>
      </c>
      <c r="D149" s="5">
        <v>6</v>
      </c>
      <c r="E149" t="s">
        <v>21</v>
      </c>
      <c r="F149" t="s">
        <v>20</v>
      </c>
      <c r="G149" t="s">
        <v>19</v>
      </c>
      <c r="H149" t="s">
        <v>18</v>
      </c>
      <c r="I149" t="s">
        <v>17</v>
      </c>
      <c r="J149" s="4">
        <v>43259</v>
      </c>
      <c r="K149" t="s">
        <v>16</v>
      </c>
      <c r="L149" t="s">
        <v>15</v>
      </c>
      <c r="M149" t="s">
        <v>46</v>
      </c>
      <c r="N149" t="s">
        <v>45</v>
      </c>
      <c r="O149" s="2">
        <v>178.5</v>
      </c>
      <c r="P149">
        <v>44</v>
      </c>
      <c r="Q149" s="3">
        <f>Tabla1[[#This Row],[Precio unitario]]*Tabla1[[#This Row],[Cantidad]]</f>
        <v>7854</v>
      </c>
      <c r="R149" s="2">
        <v>801.10800000000006</v>
      </c>
    </row>
    <row r="150" spans="2:18" x14ac:dyDescent="0.3">
      <c r="B150" s="5">
        <v>1161</v>
      </c>
      <c r="C150" s="4">
        <v>43255</v>
      </c>
      <c r="D150" s="5">
        <v>4</v>
      </c>
      <c r="E150" t="s">
        <v>12</v>
      </c>
      <c r="F150" t="s">
        <v>11</v>
      </c>
      <c r="G150" t="s">
        <v>11</v>
      </c>
      <c r="H150" t="s">
        <v>10</v>
      </c>
      <c r="I150" t="s">
        <v>9</v>
      </c>
      <c r="J150" s="4">
        <v>43257</v>
      </c>
      <c r="K150" t="s">
        <v>40</v>
      </c>
      <c r="L150" t="s">
        <v>32</v>
      </c>
      <c r="M150" t="s">
        <v>76</v>
      </c>
      <c r="N150" t="s">
        <v>30</v>
      </c>
      <c r="O150" s="2">
        <v>1134</v>
      </c>
      <c r="P150">
        <v>98</v>
      </c>
      <c r="Q150" s="3">
        <f>Tabla1[[#This Row],[Precio unitario]]*Tabla1[[#This Row],[Cantidad]]</f>
        <v>111132</v>
      </c>
      <c r="R150" s="2">
        <v>10779.804</v>
      </c>
    </row>
    <row r="151" spans="2:18" x14ac:dyDescent="0.3">
      <c r="B151" s="5">
        <v>1162</v>
      </c>
      <c r="C151" s="4">
        <v>43255</v>
      </c>
      <c r="D151" s="5">
        <v>4</v>
      </c>
      <c r="E151" t="s">
        <v>12</v>
      </c>
      <c r="F151" t="s">
        <v>11</v>
      </c>
      <c r="G151" t="s">
        <v>11</v>
      </c>
      <c r="H151" t="s">
        <v>10</v>
      </c>
      <c r="I151" t="s">
        <v>9</v>
      </c>
      <c r="J151" s="4">
        <v>43257</v>
      </c>
      <c r="K151" t="s">
        <v>40</v>
      </c>
      <c r="L151" t="s">
        <v>32</v>
      </c>
      <c r="M151" t="s">
        <v>75</v>
      </c>
      <c r="N151" t="s">
        <v>74</v>
      </c>
      <c r="O151" s="2">
        <v>98</v>
      </c>
      <c r="P151">
        <v>61</v>
      </c>
      <c r="Q151" s="3">
        <f>Tabla1[[#This Row],[Precio unitario]]*Tabla1[[#This Row],[Cantidad]]</f>
        <v>5978</v>
      </c>
      <c r="R151" s="2">
        <v>591.822</v>
      </c>
    </row>
    <row r="152" spans="2:18" x14ac:dyDescent="0.3">
      <c r="B152" s="5">
        <v>1164</v>
      </c>
      <c r="C152" s="4">
        <v>43259</v>
      </c>
      <c r="D152" s="5">
        <v>8</v>
      </c>
      <c r="E152" t="s">
        <v>50</v>
      </c>
      <c r="F152" t="s">
        <v>49</v>
      </c>
      <c r="G152" t="s">
        <v>48</v>
      </c>
      <c r="H152" t="s">
        <v>47</v>
      </c>
      <c r="I152" t="s">
        <v>17</v>
      </c>
      <c r="J152" s="4">
        <v>43261</v>
      </c>
      <c r="K152" t="s">
        <v>16</v>
      </c>
      <c r="L152" t="s">
        <v>32</v>
      </c>
      <c r="M152" t="s">
        <v>73</v>
      </c>
      <c r="N152" t="s">
        <v>72</v>
      </c>
      <c r="O152" s="2">
        <v>487.19999999999993</v>
      </c>
      <c r="P152">
        <v>30</v>
      </c>
      <c r="Q152" s="3">
        <f>Tabla1[[#This Row],[Precio unitario]]*Tabla1[[#This Row],[Cantidad]]</f>
        <v>14615.999999999998</v>
      </c>
      <c r="R152" s="2">
        <v>1534.68</v>
      </c>
    </row>
    <row r="153" spans="2:18" x14ac:dyDescent="0.3">
      <c r="B153" s="5">
        <v>1167</v>
      </c>
      <c r="C153" s="4">
        <v>43254</v>
      </c>
      <c r="D153" s="5">
        <v>3</v>
      </c>
      <c r="E153" t="s">
        <v>6</v>
      </c>
      <c r="F153" t="s">
        <v>5</v>
      </c>
      <c r="G153" t="s">
        <v>4</v>
      </c>
      <c r="H153" t="s">
        <v>3</v>
      </c>
      <c r="I153" t="s">
        <v>2</v>
      </c>
      <c r="J153" s="4">
        <v>43256</v>
      </c>
      <c r="K153" t="s">
        <v>25</v>
      </c>
      <c r="L153" t="s">
        <v>39</v>
      </c>
      <c r="M153" t="s">
        <v>71</v>
      </c>
      <c r="N153" t="s">
        <v>37</v>
      </c>
      <c r="O153" s="2">
        <v>140</v>
      </c>
      <c r="P153">
        <v>24</v>
      </c>
      <c r="Q153" s="3">
        <f>Tabla1[[#This Row],[Precio unitario]]*Tabla1[[#This Row],[Cantidad]]</f>
        <v>3360</v>
      </c>
      <c r="R153" s="2">
        <v>352.80000000000007</v>
      </c>
    </row>
    <row r="154" spans="2:18" x14ac:dyDescent="0.3">
      <c r="B154" s="5">
        <v>1168</v>
      </c>
      <c r="C154" s="4">
        <v>43254</v>
      </c>
      <c r="D154" s="5">
        <v>3</v>
      </c>
      <c r="E154" t="s">
        <v>6</v>
      </c>
      <c r="F154" t="s">
        <v>5</v>
      </c>
      <c r="G154" t="s">
        <v>4</v>
      </c>
      <c r="H154" t="s">
        <v>3</v>
      </c>
      <c r="I154" t="s">
        <v>2</v>
      </c>
      <c r="J154" s="4">
        <v>43256</v>
      </c>
      <c r="K154" t="s">
        <v>25</v>
      </c>
      <c r="L154" t="s">
        <v>39</v>
      </c>
      <c r="M154" t="s">
        <v>66</v>
      </c>
      <c r="N154" t="s">
        <v>65</v>
      </c>
      <c r="O154" s="2">
        <v>560</v>
      </c>
      <c r="P154">
        <v>28</v>
      </c>
      <c r="Q154" s="3">
        <f>Tabla1[[#This Row],[Precio unitario]]*Tabla1[[#This Row],[Cantidad]]</f>
        <v>15680</v>
      </c>
      <c r="R154" s="2">
        <v>1536.6399999999999</v>
      </c>
    </row>
    <row r="155" spans="2:18" x14ac:dyDescent="0.3">
      <c r="B155" s="5">
        <v>1172</v>
      </c>
      <c r="C155" s="4">
        <v>43261</v>
      </c>
      <c r="D155" s="5">
        <v>10</v>
      </c>
      <c r="E155" t="s">
        <v>69</v>
      </c>
      <c r="F155" t="s">
        <v>43</v>
      </c>
      <c r="G155" t="s">
        <v>42</v>
      </c>
      <c r="H155" t="s">
        <v>41</v>
      </c>
      <c r="I155" t="s">
        <v>9</v>
      </c>
      <c r="J155" s="4">
        <v>43263</v>
      </c>
      <c r="K155" t="s">
        <v>25</v>
      </c>
      <c r="L155" t="s">
        <v>32</v>
      </c>
      <c r="M155" t="s">
        <v>70</v>
      </c>
      <c r="N155" t="s">
        <v>13</v>
      </c>
      <c r="O155" s="2">
        <v>140</v>
      </c>
      <c r="P155">
        <v>74</v>
      </c>
      <c r="Q155" s="3">
        <f>Tabla1[[#This Row],[Precio unitario]]*Tabla1[[#This Row],[Cantidad]]</f>
        <v>10360</v>
      </c>
      <c r="R155" s="2">
        <v>1004.9200000000001</v>
      </c>
    </row>
    <row r="156" spans="2:18" x14ac:dyDescent="0.3">
      <c r="B156" s="5">
        <v>1174</v>
      </c>
      <c r="C156" s="4">
        <v>43261</v>
      </c>
      <c r="D156" s="5">
        <v>10</v>
      </c>
      <c r="E156" t="s">
        <v>69</v>
      </c>
      <c r="F156" t="s">
        <v>43</v>
      </c>
      <c r="G156" t="s">
        <v>42</v>
      </c>
      <c r="H156" t="s">
        <v>41</v>
      </c>
      <c r="I156" t="s">
        <v>9</v>
      </c>
      <c r="J156" s="4"/>
      <c r="K156" t="s">
        <v>40</v>
      </c>
      <c r="L156"/>
      <c r="M156" t="s">
        <v>68</v>
      </c>
      <c r="N156" t="s">
        <v>13</v>
      </c>
      <c r="O156" s="2">
        <v>49</v>
      </c>
      <c r="P156">
        <v>90</v>
      </c>
      <c r="Q156" s="3">
        <f>Tabla1[[#This Row],[Precio unitario]]*Tabla1[[#This Row],[Cantidad]]</f>
        <v>4410</v>
      </c>
      <c r="R156" s="2">
        <v>423.35999999999996</v>
      </c>
    </row>
    <row r="157" spans="2:18" x14ac:dyDescent="0.3">
      <c r="B157" s="5">
        <v>1175</v>
      </c>
      <c r="C157" s="4">
        <v>43262</v>
      </c>
      <c r="D157" s="5">
        <v>11</v>
      </c>
      <c r="E157" t="s">
        <v>67</v>
      </c>
      <c r="F157" t="s">
        <v>35</v>
      </c>
      <c r="G157" t="s">
        <v>35</v>
      </c>
      <c r="H157" t="s">
        <v>34</v>
      </c>
      <c r="I157" t="s">
        <v>33</v>
      </c>
      <c r="J157" s="4"/>
      <c r="K157" t="s">
        <v>16</v>
      </c>
      <c r="L157"/>
      <c r="M157" t="s">
        <v>66</v>
      </c>
      <c r="N157" t="s">
        <v>65</v>
      </c>
      <c r="O157" s="2">
        <v>560</v>
      </c>
      <c r="P157">
        <v>27</v>
      </c>
      <c r="Q157" s="3">
        <f>Tabla1[[#This Row],[Precio unitario]]*Tabla1[[#This Row],[Cantidad]]</f>
        <v>15120</v>
      </c>
      <c r="R157" s="2">
        <v>1557.3600000000001</v>
      </c>
    </row>
    <row r="158" spans="2:18" x14ac:dyDescent="0.3">
      <c r="B158" s="5">
        <v>1176</v>
      </c>
      <c r="C158" s="4">
        <v>43252</v>
      </c>
      <c r="D158" s="5">
        <v>1</v>
      </c>
      <c r="E158" t="s">
        <v>64</v>
      </c>
      <c r="F158" t="s">
        <v>63</v>
      </c>
      <c r="G158" t="s">
        <v>62</v>
      </c>
      <c r="H158" t="s">
        <v>47</v>
      </c>
      <c r="I158" t="s">
        <v>17</v>
      </c>
      <c r="J158" s="4"/>
      <c r="K158" t="s">
        <v>16</v>
      </c>
      <c r="L158"/>
      <c r="M158" t="s">
        <v>61</v>
      </c>
      <c r="N158" t="s">
        <v>60</v>
      </c>
      <c r="O158" s="2">
        <v>257.59999999999997</v>
      </c>
      <c r="P158">
        <v>71</v>
      </c>
      <c r="Q158" s="3">
        <f>Tabla1[[#This Row],[Precio unitario]]*Tabla1[[#This Row],[Cantidad]]</f>
        <v>18289.599999999999</v>
      </c>
      <c r="R158" s="2">
        <v>1920.4079999999999</v>
      </c>
    </row>
    <row r="159" spans="2:18" x14ac:dyDescent="0.3">
      <c r="B159" s="5">
        <v>1177</v>
      </c>
      <c r="C159" s="4">
        <v>43279</v>
      </c>
      <c r="D159" s="5">
        <v>28</v>
      </c>
      <c r="E159" t="s">
        <v>59</v>
      </c>
      <c r="F159" t="s">
        <v>58</v>
      </c>
      <c r="G159" t="s">
        <v>57</v>
      </c>
      <c r="H159" t="s">
        <v>34</v>
      </c>
      <c r="I159" t="s">
        <v>33</v>
      </c>
      <c r="J159" s="4">
        <v>43281</v>
      </c>
      <c r="K159" t="s">
        <v>16</v>
      </c>
      <c r="L159" t="s">
        <v>32</v>
      </c>
      <c r="M159" t="s">
        <v>56</v>
      </c>
      <c r="N159" t="s">
        <v>0</v>
      </c>
      <c r="O159" s="2">
        <v>644</v>
      </c>
      <c r="P159">
        <v>74</v>
      </c>
      <c r="Q159" s="3">
        <f>Tabla1[[#This Row],[Precio unitario]]*Tabla1[[#This Row],[Cantidad]]</f>
        <v>47656</v>
      </c>
      <c r="R159" s="2">
        <v>4765.6000000000004</v>
      </c>
    </row>
    <row r="160" spans="2:18" x14ac:dyDescent="0.3">
      <c r="B160" s="5">
        <v>1178</v>
      </c>
      <c r="C160" s="4">
        <v>43260</v>
      </c>
      <c r="D160" s="5">
        <v>9</v>
      </c>
      <c r="E160" t="s">
        <v>55</v>
      </c>
      <c r="F160" t="s">
        <v>54</v>
      </c>
      <c r="G160" t="s">
        <v>27</v>
      </c>
      <c r="H160" t="s">
        <v>53</v>
      </c>
      <c r="I160" t="s">
        <v>2</v>
      </c>
      <c r="J160" s="4">
        <v>43262</v>
      </c>
      <c r="K160" t="s">
        <v>40</v>
      </c>
      <c r="L160" t="s">
        <v>15</v>
      </c>
      <c r="M160" t="s">
        <v>52</v>
      </c>
      <c r="N160" t="s">
        <v>51</v>
      </c>
      <c r="O160" s="2">
        <v>135.1</v>
      </c>
      <c r="P160">
        <v>76</v>
      </c>
      <c r="Q160" s="3">
        <f>Tabla1[[#This Row],[Precio unitario]]*Tabla1[[#This Row],[Cantidad]]</f>
        <v>10267.6</v>
      </c>
      <c r="R160" s="2">
        <v>1016.4924</v>
      </c>
    </row>
    <row r="161" spans="2:18" x14ac:dyDescent="0.3">
      <c r="B161" s="5">
        <v>1179</v>
      </c>
      <c r="C161" s="4">
        <v>43257</v>
      </c>
      <c r="D161" s="5">
        <v>6</v>
      </c>
      <c r="E161" t="s">
        <v>21</v>
      </c>
      <c r="F161" t="s">
        <v>20</v>
      </c>
      <c r="G161" t="s">
        <v>19</v>
      </c>
      <c r="H161" t="s">
        <v>18</v>
      </c>
      <c r="I161" t="s">
        <v>17</v>
      </c>
      <c r="J161" s="4">
        <v>43259</v>
      </c>
      <c r="K161" t="s">
        <v>25</v>
      </c>
      <c r="L161" t="s">
        <v>32</v>
      </c>
      <c r="M161" t="s">
        <v>46</v>
      </c>
      <c r="N161" t="s">
        <v>45</v>
      </c>
      <c r="O161" s="2">
        <v>178.5</v>
      </c>
      <c r="P161">
        <v>96</v>
      </c>
      <c r="Q161" s="3">
        <f>Tabla1[[#This Row],[Precio unitario]]*Tabla1[[#This Row],[Cantidad]]</f>
        <v>17136</v>
      </c>
      <c r="R161" s="2">
        <v>1730.7360000000001</v>
      </c>
    </row>
    <row r="162" spans="2:18" x14ac:dyDescent="0.3">
      <c r="B162" s="5">
        <v>1180</v>
      </c>
      <c r="C162" s="4">
        <v>43259</v>
      </c>
      <c r="D162" s="5">
        <v>8</v>
      </c>
      <c r="E162" t="s">
        <v>50</v>
      </c>
      <c r="F162" t="s">
        <v>49</v>
      </c>
      <c r="G162" t="s">
        <v>48</v>
      </c>
      <c r="H162" t="s">
        <v>47</v>
      </c>
      <c r="I162" t="s">
        <v>17</v>
      </c>
      <c r="J162" s="4">
        <v>43261</v>
      </c>
      <c r="K162" t="s">
        <v>25</v>
      </c>
      <c r="L162" t="s">
        <v>15</v>
      </c>
      <c r="M162" t="s">
        <v>46</v>
      </c>
      <c r="N162" t="s">
        <v>45</v>
      </c>
      <c r="O162" s="2">
        <v>178.5</v>
      </c>
      <c r="P162">
        <v>92</v>
      </c>
      <c r="Q162" s="3">
        <f>Tabla1[[#This Row],[Precio unitario]]*Tabla1[[#This Row],[Cantidad]]</f>
        <v>16422</v>
      </c>
      <c r="R162" s="2">
        <v>1625.7780000000002</v>
      </c>
    </row>
    <row r="163" spans="2:18" x14ac:dyDescent="0.3">
      <c r="B163" s="5">
        <v>1181</v>
      </c>
      <c r="C163" s="4">
        <v>43276</v>
      </c>
      <c r="D163" s="5">
        <v>25</v>
      </c>
      <c r="E163" t="s">
        <v>44</v>
      </c>
      <c r="F163" t="s">
        <v>43</v>
      </c>
      <c r="G163" t="s">
        <v>42</v>
      </c>
      <c r="H163" t="s">
        <v>41</v>
      </c>
      <c r="I163" t="s">
        <v>9</v>
      </c>
      <c r="J163" s="4">
        <v>43278</v>
      </c>
      <c r="K163" t="s">
        <v>40</v>
      </c>
      <c r="L163" t="s">
        <v>39</v>
      </c>
      <c r="M163" t="s">
        <v>38</v>
      </c>
      <c r="N163" t="s">
        <v>37</v>
      </c>
      <c r="O163" s="2">
        <v>308</v>
      </c>
      <c r="P163">
        <v>93</v>
      </c>
      <c r="Q163" s="3">
        <f>Tabla1[[#This Row],[Precio unitario]]*Tabla1[[#This Row],[Cantidad]]</f>
        <v>28644</v>
      </c>
      <c r="R163" s="2">
        <v>2807.1120000000001</v>
      </c>
    </row>
    <row r="164" spans="2:18" x14ac:dyDescent="0.3">
      <c r="B164" s="5">
        <v>1182</v>
      </c>
      <c r="C164" s="4">
        <v>43277</v>
      </c>
      <c r="D164" s="5">
        <v>26</v>
      </c>
      <c r="E164" t="s">
        <v>36</v>
      </c>
      <c r="F164" t="s">
        <v>35</v>
      </c>
      <c r="G164" t="s">
        <v>35</v>
      </c>
      <c r="H164" t="s">
        <v>34</v>
      </c>
      <c r="I164" t="s">
        <v>33</v>
      </c>
      <c r="J164" s="4">
        <v>43279</v>
      </c>
      <c r="K164" t="s">
        <v>16</v>
      </c>
      <c r="L164" t="s">
        <v>32</v>
      </c>
      <c r="M164" t="s">
        <v>31</v>
      </c>
      <c r="N164" t="s">
        <v>30</v>
      </c>
      <c r="O164" s="2">
        <v>350</v>
      </c>
      <c r="P164">
        <v>18</v>
      </c>
      <c r="Q164" s="3">
        <f>Tabla1[[#This Row],[Precio unitario]]*Tabla1[[#This Row],[Cantidad]]</f>
        <v>6300</v>
      </c>
      <c r="R164" s="2">
        <v>598.5</v>
      </c>
    </row>
    <row r="165" spans="2:18" x14ac:dyDescent="0.3">
      <c r="B165" s="5">
        <v>1183</v>
      </c>
      <c r="C165" s="4">
        <v>43280</v>
      </c>
      <c r="D165" s="5">
        <v>29</v>
      </c>
      <c r="E165" t="s">
        <v>29</v>
      </c>
      <c r="F165" t="s">
        <v>28</v>
      </c>
      <c r="G165" t="s">
        <v>27</v>
      </c>
      <c r="H165" t="s">
        <v>26</v>
      </c>
      <c r="I165" t="s">
        <v>2</v>
      </c>
      <c r="J165" s="4">
        <v>43282</v>
      </c>
      <c r="K165" t="s">
        <v>25</v>
      </c>
      <c r="L165" t="s">
        <v>15</v>
      </c>
      <c r="M165" t="s">
        <v>24</v>
      </c>
      <c r="N165" t="s">
        <v>23</v>
      </c>
      <c r="O165" s="2">
        <v>546</v>
      </c>
      <c r="P165">
        <v>98</v>
      </c>
      <c r="Q165" s="3">
        <f>Tabla1[[#This Row],[Precio unitario]]*Tabla1[[#This Row],[Cantidad]]</f>
        <v>53508</v>
      </c>
      <c r="R165" s="2">
        <v>5564.8320000000003</v>
      </c>
    </row>
    <row r="166" spans="2:18" x14ac:dyDescent="0.3">
      <c r="B166" s="5">
        <v>1184</v>
      </c>
      <c r="C166" s="4">
        <v>43257</v>
      </c>
      <c r="D166" s="5">
        <v>6</v>
      </c>
      <c r="E166" t="s">
        <v>21</v>
      </c>
      <c r="F166" t="s">
        <v>20</v>
      </c>
      <c r="G166" t="s">
        <v>19</v>
      </c>
      <c r="H166" t="s">
        <v>18</v>
      </c>
      <c r="I166" t="s">
        <v>17</v>
      </c>
      <c r="J166" s="4">
        <v>43259</v>
      </c>
      <c r="K166" t="s">
        <v>16</v>
      </c>
      <c r="L166" t="s">
        <v>15</v>
      </c>
      <c r="M166" t="s">
        <v>22</v>
      </c>
      <c r="N166" t="s">
        <v>13</v>
      </c>
      <c r="O166" s="2">
        <v>420</v>
      </c>
      <c r="P166">
        <v>46</v>
      </c>
      <c r="Q166" s="3">
        <f>Tabla1[[#This Row],[Precio unitario]]*Tabla1[[#This Row],[Cantidad]]</f>
        <v>19320</v>
      </c>
      <c r="R166" s="2">
        <v>1893.3600000000001</v>
      </c>
    </row>
    <row r="167" spans="2:18" x14ac:dyDescent="0.3">
      <c r="B167" s="5">
        <v>1185</v>
      </c>
      <c r="C167" s="4">
        <v>43257</v>
      </c>
      <c r="D167" s="5">
        <v>6</v>
      </c>
      <c r="E167" t="s">
        <v>21</v>
      </c>
      <c r="F167" t="s">
        <v>20</v>
      </c>
      <c r="G167" t="s">
        <v>19</v>
      </c>
      <c r="H167" t="s">
        <v>18</v>
      </c>
      <c r="I167" t="s">
        <v>17</v>
      </c>
      <c r="J167" s="4">
        <v>43259</v>
      </c>
      <c r="K167" t="s">
        <v>16</v>
      </c>
      <c r="L167" t="s">
        <v>15</v>
      </c>
      <c r="M167" t="s">
        <v>14</v>
      </c>
      <c r="N167" t="s">
        <v>13</v>
      </c>
      <c r="O167" s="2">
        <v>742</v>
      </c>
      <c r="P167">
        <v>14</v>
      </c>
      <c r="Q167" s="3">
        <f>Tabla1[[#This Row],[Precio unitario]]*Tabla1[[#This Row],[Cantidad]]</f>
        <v>10388</v>
      </c>
      <c r="R167" s="2">
        <v>1038.8</v>
      </c>
    </row>
    <row r="168" spans="2:18" x14ac:dyDescent="0.3">
      <c r="B168" s="5">
        <v>1186</v>
      </c>
      <c r="C168" s="4">
        <v>43255</v>
      </c>
      <c r="D168" s="5">
        <v>4</v>
      </c>
      <c r="E168" t="s">
        <v>12</v>
      </c>
      <c r="F168" t="s">
        <v>11</v>
      </c>
      <c r="G168" t="s">
        <v>11</v>
      </c>
      <c r="H168" t="s">
        <v>10</v>
      </c>
      <c r="I168" t="s">
        <v>9</v>
      </c>
      <c r="J168" s="4"/>
      <c r="L168"/>
      <c r="M168" t="s">
        <v>8</v>
      </c>
      <c r="N168" t="s">
        <v>7</v>
      </c>
      <c r="O168" s="2">
        <v>532</v>
      </c>
      <c r="P168">
        <v>85</v>
      </c>
      <c r="Q168" s="3">
        <f>Tabla1[[#This Row],[Precio unitario]]*Tabla1[[#This Row],[Cantidad]]</f>
        <v>45220</v>
      </c>
      <c r="R168" s="2">
        <v>4476.78</v>
      </c>
    </row>
    <row r="169" spans="2:18" x14ac:dyDescent="0.3">
      <c r="B169" s="5">
        <v>1187</v>
      </c>
      <c r="C169" s="4">
        <v>43254</v>
      </c>
      <c r="D169" s="5">
        <v>3</v>
      </c>
      <c r="E169" t="s">
        <v>6</v>
      </c>
      <c r="F169" t="s">
        <v>5</v>
      </c>
      <c r="G169" t="s">
        <v>4</v>
      </c>
      <c r="H169" t="s">
        <v>3</v>
      </c>
      <c r="I169" t="s">
        <v>2</v>
      </c>
      <c r="J169" s="4"/>
      <c r="L169"/>
      <c r="M169" t="s">
        <v>1</v>
      </c>
      <c r="N169" t="s">
        <v>0</v>
      </c>
      <c r="O169" s="2">
        <v>41.86</v>
      </c>
      <c r="P169">
        <v>88</v>
      </c>
      <c r="Q169" s="3">
        <f>Tabla1[[#This Row],[Precio unitario]]*Tabla1[[#This Row],[Cantidad]]</f>
        <v>3683.68</v>
      </c>
      <c r="R169" s="2">
        <v>357.31695999999999</v>
      </c>
    </row>
    <row r="170" spans="2:18" x14ac:dyDescent="0.3">
      <c r="B170" s="5">
        <v>1188</v>
      </c>
      <c r="C170" s="4">
        <v>43282</v>
      </c>
      <c r="D170" s="5">
        <v>1</v>
      </c>
      <c r="E170" t="s">
        <v>64</v>
      </c>
      <c r="F170" t="s">
        <v>63</v>
      </c>
      <c r="G170" t="s">
        <v>62</v>
      </c>
      <c r="H170" t="s">
        <v>47</v>
      </c>
      <c r="I170" t="s">
        <v>17</v>
      </c>
      <c r="J170" s="4"/>
      <c r="L170"/>
      <c r="M170" t="s">
        <v>1</v>
      </c>
      <c r="N170" t="s">
        <v>0</v>
      </c>
      <c r="O170" s="2">
        <v>41.86</v>
      </c>
      <c r="P170">
        <v>81</v>
      </c>
      <c r="Q170" s="3">
        <f>Tabla1[[#This Row],[Precio unitario]]*Tabla1[[#This Row],[Cantidad]]</f>
        <v>3390.66</v>
      </c>
      <c r="R170" s="2">
        <v>335.67534000000006</v>
      </c>
    </row>
    <row r="171" spans="2:18" x14ac:dyDescent="0.3">
      <c r="B171" s="5">
        <v>1189</v>
      </c>
      <c r="C171" s="4">
        <v>43309</v>
      </c>
      <c r="D171" s="5">
        <v>28</v>
      </c>
      <c r="E171" t="s">
        <v>59</v>
      </c>
      <c r="F171" t="s">
        <v>58</v>
      </c>
      <c r="G171" t="s">
        <v>57</v>
      </c>
      <c r="H171" t="s">
        <v>34</v>
      </c>
      <c r="I171" t="s">
        <v>33</v>
      </c>
      <c r="J171" s="4">
        <v>43311</v>
      </c>
      <c r="K171" t="s">
        <v>16</v>
      </c>
      <c r="L171" t="s">
        <v>32</v>
      </c>
      <c r="M171" t="s">
        <v>52</v>
      </c>
      <c r="N171" t="s">
        <v>51</v>
      </c>
      <c r="O171" s="2">
        <v>135.1</v>
      </c>
      <c r="P171">
        <v>33</v>
      </c>
      <c r="Q171" s="3">
        <f>Tabla1[[#This Row],[Precio unitario]]*Tabla1[[#This Row],[Cantidad]]</f>
        <v>4458.3</v>
      </c>
      <c r="R171" s="2">
        <v>423.5385</v>
      </c>
    </row>
    <row r="172" spans="2:18" x14ac:dyDescent="0.3">
      <c r="B172" s="5">
        <v>1190</v>
      </c>
      <c r="C172" s="4">
        <v>43309</v>
      </c>
      <c r="D172" s="5">
        <v>28</v>
      </c>
      <c r="E172" t="s">
        <v>59</v>
      </c>
      <c r="F172" t="s">
        <v>58</v>
      </c>
      <c r="G172" t="s">
        <v>57</v>
      </c>
      <c r="H172" t="s">
        <v>34</v>
      </c>
      <c r="I172" t="s">
        <v>33</v>
      </c>
      <c r="J172" s="4">
        <v>43311</v>
      </c>
      <c r="K172" t="s">
        <v>16</v>
      </c>
      <c r="L172" t="s">
        <v>32</v>
      </c>
      <c r="M172" t="s">
        <v>61</v>
      </c>
      <c r="N172" t="s">
        <v>60</v>
      </c>
      <c r="O172" s="2">
        <v>257.59999999999997</v>
      </c>
      <c r="P172">
        <v>47</v>
      </c>
      <c r="Q172" s="3">
        <f>Tabla1[[#This Row],[Precio unitario]]*Tabla1[[#This Row],[Cantidad]]</f>
        <v>12107.199999999999</v>
      </c>
      <c r="R172" s="2">
        <v>1271.2560000000001</v>
      </c>
    </row>
    <row r="173" spans="2:18" x14ac:dyDescent="0.3">
      <c r="B173" s="5">
        <v>1191</v>
      </c>
      <c r="C173" s="4">
        <v>43290</v>
      </c>
      <c r="D173" s="5">
        <v>9</v>
      </c>
      <c r="E173" t="s">
        <v>55</v>
      </c>
      <c r="F173" t="s">
        <v>54</v>
      </c>
      <c r="G173" t="s">
        <v>27</v>
      </c>
      <c r="H173" t="s">
        <v>53</v>
      </c>
      <c r="I173" t="s">
        <v>2</v>
      </c>
      <c r="J173" s="4">
        <v>43292</v>
      </c>
      <c r="K173" t="s">
        <v>40</v>
      </c>
      <c r="L173" t="s">
        <v>15</v>
      </c>
      <c r="M173" t="s">
        <v>83</v>
      </c>
      <c r="N173" t="s">
        <v>7</v>
      </c>
      <c r="O173" s="2">
        <v>273</v>
      </c>
      <c r="P173">
        <v>61</v>
      </c>
      <c r="Q173" s="3">
        <f>Tabla1[[#This Row],[Precio unitario]]*Tabla1[[#This Row],[Cantidad]]</f>
        <v>16653</v>
      </c>
      <c r="R173" s="2">
        <v>1731.9120000000003</v>
      </c>
    </row>
    <row r="174" spans="2:18" x14ac:dyDescent="0.3">
      <c r="B174" s="5">
        <v>1192</v>
      </c>
      <c r="C174" s="4">
        <v>43290</v>
      </c>
      <c r="D174" s="5">
        <v>9</v>
      </c>
      <c r="E174" t="s">
        <v>55</v>
      </c>
      <c r="F174" t="s">
        <v>54</v>
      </c>
      <c r="G174" t="s">
        <v>27</v>
      </c>
      <c r="H174" t="s">
        <v>53</v>
      </c>
      <c r="I174" t="s">
        <v>2</v>
      </c>
      <c r="J174" s="4">
        <v>43292</v>
      </c>
      <c r="K174" t="s">
        <v>40</v>
      </c>
      <c r="L174" t="s">
        <v>15</v>
      </c>
      <c r="M174" t="s">
        <v>73</v>
      </c>
      <c r="N174" t="s">
        <v>72</v>
      </c>
      <c r="O174" s="2">
        <v>487.19999999999993</v>
      </c>
      <c r="P174">
        <v>27</v>
      </c>
      <c r="Q174" s="3">
        <f>Tabla1[[#This Row],[Precio unitario]]*Tabla1[[#This Row],[Cantidad]]</f>
        <v>13154.399999999998</v>
      </c>
      <c r="R174" s="2">
        <v>1341.7487999999998</v>
      </c>
    </row>
    <row r="175" spans="2:18" x14ac:dyDescent="0.3">
      <c r="B175" s="5">
        <v>1193</v>
      </c>
      <c r="C175" s="4">
        <v>43287</v>
      </c>
      <c r="D175" s="5">
        <v>6</v>
      </c>
      <c r="E175" t="s">
        <v>21</v>
      </c>
      <c r="F175" t="s">
        <v>20</v>
      </c>
      <c r="G175" t="s">
        <v>19</v>
      </c>
      <c r="H175" t="s">
        <v>18</v>
      </c>
      <c r="I175" t="s">
        <v>17</v>
      </c>
      <c r="J175" s="4">
        <v>43289</v>
      </c>
      <c r="K175" t="s">
        <v>25</v>
      </c>
      <c r="L175" t="s">
        <v>32</v>
      </c>
      <c r="M175" t="s">
        <v>77</v>
      </c>
      <c r="N175" t="s">
        <v>0</v>
      </c>
      <c r="O175" s="2">
        <v>196</v>
      </c>
      <c r="P175">
        <v>84</v>
      </c>
      <c r="Q175" s="3">
        <f>Tabla1[[#This Row],[Precio unitario]]*Tabla1[[#This Row],[Cantidad]]</f>
        <v>16464</v>
      </c>
      <c r="R175" s="2">
        <v>1662.864</v>
      </c>
    </row>
    <row r="176" spans="2:18" x14ac:dyDescent="0.3">
      <c r="B176" s="5">
        <v>1194</v>
      </c>
      <c r="C176" s="4">
        <v>43289</v>
      </c>
      <c r="D176" s="5">
        <v>8</v>
      </c>
      <c r="E176" t="s">
        <v>50</v>
      </c>
      <c r="F176" t="s">
        <v>49</v>
      </c>
      <c r="G176" t="s">
        <v>48</v>
      </c>
      <c r="H176" t="s">
        <v>47</v>
      </c>
      <c r="I176" t="s">
        <v>17</v>
      </c>
      <c r="J176" s="4">
        <v>43291</v>
      </c>
      <c r="K176" t="s">
        <v>25</v>
      </c>
      <c r="L176" t="s">
        <v>15</v>
      </c>
      <c r="M176" t="s">
        <v>66</v>
      </c>
      <c r="N176" t="s">
        <v>65</v>
      </c>
      <c r="O176" s="2">
        <v>560</v>
      </c>
      <c r="P176">
        <v>91</v>
      </c>
      <c r="Q176" s="3">
        <f>Tabla1[[#This Row],[Precio unitario]]*Tabla1[[#This Row],[Cantidad]]</f>
        <v>50960</v>
      </c>
      <c r="R176" s="2">
        <v>5045.04</v>
      </c>
    </row>
    <row r="177" spans="2:18" x14ac:dyDescent="0.3">
      <c r="B177" s="5">
        <v>1195</v>
      </c>
      <c r="C177" s="4">
        <v>43289</v>
      </c>
      <c r="D177" s="5">
        <v>8</v>
      </c>
      <c r="E177" t="s">
        <v>50</v>
      </c>
      <c r="F177" t="s">
        <v>49</v>
      </c>
      <c r="G177" t="s">
        <v>48</v>
      </c>
      <c r="H177" t="s">
        <v>47</v>
      </c>
      <c r="I177" t="s">
        <v>17</v>
      </c>
      <c r="J177" s="4">
        <v>43291</v>
      </c>
      <c r="K177" t="s">
        <v>25</v>
      </c>
      <c r="L177" t="s">
        <v>15</v>
      </c>
      <c r="M177" t="s">
        <v>82</v>
      </c>
      <c r="N177" t="s">
        <v>80</v>
      </c>
      <c r="O177" s="2">
        <v>128.79999999999998</v>
      </c>
      <c r="P177">
        <v>36</v>
      </c>
      <c r="Q177" s="3">
        <f>Tabla1[[#This Row],[Precio unitario]]*Tabla1[[#This Row],[Cantidad]]</f>
        <v>4636.7999999999993</v>
      </c>
      <c r="R177" s="2">
        <v>482.22720000000004</v>
      </c>
    </row>
    <row r="178" spans="2:18" x14ac:dyDescent="0.3">
      <c r="B178" s="5">
        <v>1196</v>
      </c>
      <c r="C178" s="4">
        <v>43306</v>
      </c>
      <c r="D178" s="5">
        <v>25</v>
      </c>
      <c r="E178" t="s">
        <v>44</v>
      </c>
      <c r="F178" t="s">
        <v>43</v>
      </c>
      <c r="G178" t="s">
        <v>42</v>
      </c>
      <c r="H178" t="s">
        <v>41</v>
      </c>
      <c r="I178" t="s">
        <v>9</v>
      </c>
      <c r="J178" s="4">
        <v>43308</v>
      </c>
      <c r="K178" t="s">
        <v>40</v>
      </c>
      <c r="L178" t="s">
        <v>39</v>
      </c>
      <c r="M178" t="s">
        <v>81</v>
      </c>
      <c r="N178" t="s">
        <v>80</v>
      </c>
      <c r="O178" s="2">
        <v>140</v>
      </c>
      <c r="P178">
        <v>34</v>
      </c>
      <c r="Q178" s="3">
        <f>Tabla1[[#This Row],[Precio unitario]]*Tabla1[[#This Row],[Cantidad]]</f>
        <v>4760</v>
      </c>
      <c r="R178" s="2">
        <v>480.76000000000005</v>
      </c>
    </row>
    <row r="179" spans="2:18" x14ac:dyDescent="0.3">
      <c r="B179" s="5">
        <v>1197</v>
      </c>
      <c r="C179" s="4">
        <v>43307</v>
      </c>
      <c r="D179" s="5">
        <v>26</v>
      </c>
      <c r="E179" t="s">
        <v>36</v>
      </c>
      <c r="F179" t="s">
        <v>35</v>
      </c>
      <c r="G179" t="s">
        <v>35</v>
      </c>
      <c r="H179" t="s">
        <v>34</v>
      </c>
      <c r="I179" t="s">
        <v>33</v>
      </c>
      <c r="J179" s="4">
        <v>43309</v>
      </c>
      <c r="K179" t="s">
        <v>16</v>
      </c>
      <c r="L179" t="s">
        <v>32</v>
      </c>
      <c r="M179" t="s">
        <v>79</v>
      </c>
      <c r="N179" t="s">
        <v>78</v>
      </c>
      <c r="O179" s="2">
        <v>298.90000000000003</v>
      </c>
      <c r="P179">
        <v>81</v>
      </c>
      <c r="Q179" s="3">
        <f>Tabla1[[#This Row],[Precio unitario]]*Tabla1[[#This Row],[Cantidad]]</f>
        <v>24210.9</v>
      </c>
      <c r="R179" s="2">
        <v>2493.7227000000003</v>
      </c>
    </row>
    <row r="180" spans="2:18" x14ac:dyDescent="0.3">
      <c r="B180" s="5">
        <v>1198</v>
      </c>
      <c r="C180" s="4">
        <v>43307</v>
      </c>
      <c r="D180" s="5">
        <v>26</v>
      </c>
      <c r="E180" t="s">
        <v>36</v>
      </c>
      <c r="F180" t="s">
        <v>35</v>
      </c>
      <c r="G180" t="s">
        <v>35</v>
      </c>
      <c r="H180" t="s">
        <v>34</v>
      </c>
      <c r="I180" t="s">
        <v>33</v>
      </c>
      <c r="J180" s="4">
        <v>43309</v>
      </c>
      <c r="K180" t="s">
        <v>16</v>
      </c>
      <c r="L180" t="s">
        <v>32</v>
      </c>
      <c r="M180" t="s">
        <v>52</v>
      </c>
      <c r="N180" t="s">
        <v>51</v>
      </c>
      <c r="O180" s="2">
        <v>135.1</v>
      </c>
      <c r="P180">
        <v>25</v>
      </c>
      <c r="Q180" s="3">
        <f>Tabla1[[#This Row],[Precio unitario]]*Tabla1[[#This Row],[Cantidad]]</f>
        <v>3377.5</v>
      </c>
      <c r="R180" s="2">
        <v>327.61750000000001</v>
      </c>
    </row>
    <row r="181" spans="2:18" x14ac:dyDescent="0.3">
      <c r="B181" s="5">
        <v>1199</v>
      </c>
      <c r="C181" s="4">
        <v>43307</v>
      </c>
      <c r="D181" s="5">
        <v>26</v>
      </c>
      <c r="E181" t="s">
        <v>36</v>
      </c>
      <c r="F181" t="s">
        <v>35</v>
      </c>
      <c r="G181" t="s">
        <v>35</v>
      </c>
      <c r="H181" t="s">
        <v>34</v>
      </c>
      <c r="I181" t="s">
        <v>33</v>
      </c>
      <c r="J181" s="4">
        <v>43309</v>
      </c>
      <c r="K181" t="s">
        <v>16</v>
      </c>
      <c r="L181" t="s">
        <v>32</v>
      </c>
      <c r="M181" t="s">
        <v>61</v>
      </c>
      <c r="N181" t="s">
        <v>60</v>
      </c>
      <c r="O181" s="2">
        <v>257.59999999999997</v>
      </c>
      <c r="P181">
        <v>12</v>
      </c>
      <c r="Q181" s="3">
        <f>Tabla1[[#This Row],[Precio unitario]]*Tabla1[[#This Row],[Cantidad]]</f>
        <v>3091.2</v>
      </c>
      <c r="R181" s="2">
        <v>309.12</v>
      </c>
    </row>
    <row r="182" spans="2:18" x14ac:dyDescent="0.3">
      <c r="B182" s="5">
        <v>1200</v>
      </c>
      <c r="C182" s="4">
        <v>43310</v>
      </c>
      <c r="D182" s="5">
        <v>29</v>
      </c>
      <c r="E182" t="s">
        <v>29</v>
      </c>
      <c r="F182" t="s">
        <v>28</v>
      </c>
      <c r="G182" t="s">
        <v>27</v>
      </c>
      <c r="H182" t="s">
        <v>26</v>
      </c>
      <c r="I182" t="s">
        <v>2</v>
      </c>
      <c r="J182" s="4">
        <v>43312</v>
      </c>
      <c r="K182" t="s">
        <v>25</v>
      </c>
      <c r="L182" t="s">
        <v>15</v>
      </c>
      <c r="M182" t="s">
        <v>77</v>
      </c>
      <c r="N182" t="s">
        <v>0</v>
      </c>
      <c r="O182" s="2">
        <v>196</v>
      </c>
      <c r="P182">
        <v>23</v>
      </c>
      <c r="Q182" s="3">
        <f>Tabla1[[#This Row],[Precio unitario]]*Tabla1[[#This Row],[Cantidad]]</f>
        <v>4508</v>
      </c>
      <c r="R182" s="2">
        <v>432.76800000000003</v>
      </c>
    </row>
    <row r="183" spans="2:18" x14ac:dyDescent="0.3">
      <c r="B183" s="5">
        <v>1201</v>
      </c>
      <c r="C183" s="4">
        <v>43287</v>
      </c>
      <c r="D183" s="5">
        <v>6</v>
      </c>
      <c r="E183" t="s">
        <v>21</v>
      </c>
      <c r="F183" t="s">
        <v>20</v>
      </c>
      <c r="G183" t="s">
        <v>19</v>
      </c>
      <c r="H183" t="s">
        <v>18</v>
      </c>
      <c r="I183" t="s">
        <v>17</v>
      </c>
      <c r="J183" s="4">
        <v>43289</v>
      </c>
      <c r="K183" t="s">
        <v>16</v>
      </c>
      <c r="L183" t="s">
        <v>15</v>
      </c>
      <c r="M183" t="s">
        <v>46</v>
      </c>
      <c r="N183" t="s">
        <v>45</v>
      </c>
      <c r="O183" s="2">
        <v>178.5</v>
      </c>
      <c r="P183">
        <v>76</v>
      </c>
      <c r="Q183" s="3">
        <f>Tabla1[[#This Row],[Precio unitario]]*Tabla1[[#This Row],[Cantidad]]</f>
        <v>13566</v>
      </c>
      <c r="R183" s="2">
        <v>1370.1659999999999</v>
      </c>
    </row>
    <row r="184" spans="2:18" x14ac:dyDescent="0.3">
      <c r="B184" s="5">
        <v>1203</v>
      </c>
      <c r="C184" s="4">
        <v>43285</v>
      </c>
      <c r="D184" s="5">
        <v>4</v>
      </c>
      <c r="E184" t="s">
        <v>12</v>
      </c>
      <c r="F184" t="s">
        <v>11</v>
      </c>
      <c r="G184" t="s">
        <v>11</v>
      </c>
      <c r="H184" t="s">
        <v>10</v>
      </c>
      <c r="I184" t="s">
        <v>9</v>
      </c>
      <c r="J184" s="4">
        <v>43287</v>
      </c>
      <c r="K184" t="s">
        <v>40</v>
      </c>
      <c r="L184" t="s">
        <v>32</v>
      </c>
      <c r="M184" t="s">
        <v>76</v>
      </c>
      <c r="N184" t="s">
        <v>30</v>
      </c>
      <c r="O184" s="2">
        <v>1134</v>
      </c>
      <c r="P184">
        <v>55</v>
      </c>
      <c r="Q184" s="3">
        <f>Tabla1[[#This Row],[Precio unitario]]*Tabla1[[#This Row],[Cantidad]]</f>
        <v>62370</v>
      </c>
      <c r="R184" s="2">
        <v>6237</v>
      </c>
    </row>
    <row r="185" spans="2:18" x14ac:dyDescent="0.3">
      <c r="B185" s="5">
        <v>1204</v>
      </c>
      <c r="C185" s="4">
        <v>43285</v>
      </c>
      <c r="D185" s="5">
        <v>4</v>
      </c>
      <c r="E185" t="s">
        <v>12</v>
      </c>
      <c r="F185" t="s">
        <v>11</v>
      </c>
      <c r="G185" t="s">
        <v>11</v>
      </c>
      <c r="H185" t="s">
        <v>10</v>
      </c>
      <c r="I185" t="s">
        <v>9</v>
      </c>
      <c r="J185" s="4">
        <v>43287</v>
      </c>
      <c r="K185" t="s">
        <v>40</v>
      </c>
      <c r="L185" t="s">
        <v>32</v>
      </c>
      <c r="M185" t="s">
        <v>75</v>
      </c>
      <c r="N185" t="s">
        <v>74</v>
      </c>
      <c r="O185" s="2">
        <v>98</v>
      </c>
      <c r="P185">
        <v>19</v>
      </c>
      <c r="Q185" s="3">
        <f>Tabla1[[#This Row],[Precio unitario]]*Tabla1[[#This Row],[Cantidad]]</f>
        <v>1862</v>
      </c>
      <c r="R185" s="2">
        <v>180.614</v>
      </c>
    </row>
    <row r="186" spans="2:18" x14ac:dyDescent="0.3">
      <c r="B186" s="5">
        <v>1206</v>
      </c>
      <c r="C186" s="4">
        <v>43289</v>
      </c>
      <c r="D186" s="5">
        <v>8</v>
      </c>
      <c r="E186" t="s">
        <v>50</v>
      </c>
      <c r="F186" t="s">
        <v>49</v>
      </c>
      <c r="G186" t="s">
        <v>48</v>
      </c>
      <c r="H186" t="s">
        <v>47</v>
      </c>
      <c r="I186" t="s">
        <v>17</v>
      </c>
      <c r="J186" s="4">
        <v>43291</v>
      </c>
      <c r="K186" t="s">
        <v>16</v>
      </c>
      <c r="L186" t="s">
        <v>32</v>
      </c>
      <c r="M186" t="s">
        <v>73</v>
      </c>
      <c r="N186" t="s">
        <v>72</v>
      </c>
      <c r="O186" s="2">
        <v>487.19999999999993</v>
      </c>
      <c r="P186">
        <v>27</v>
      </c>
      <c r="Q186" s="3">
        <f>Tabla1[[#This Row],[Precio unitario]]*Tabla1[[#This Row],[Cantidad]]</f>
        <v>13154.399999999998</v>
      </c>
      <c r="R186" s="2">
        <v>1249.6679999999999</v>
      </c>
    </row>
    <row r="187" spans="2:18" x14ac:dyDescent="0.3">
      <c r="B187" s="5">
        <v>1209</v>
      </c>
      <c r="C187" s="4">
        <v>43284</v>
      </c>
      <c r="D187" s="5">
        <v>3</v>
      </c>
      <c r="E187" t="s">
        <v>6</v>
      </c>
      <c r="F187" t="s">
        <v>5</v>
      </c>
      <c r="G187" t="s">
        <v>4</v>
      </c>
      <c r="H187" t="s">
        <v>3</v>
      </c>
      <c r="I187" t="s">
        <v>2</v>
      </c>
      <c r="J187" s="4">
        <v>43286</v>
      </c>
      <c r="K187" t="s">
        <v>25</v>
      </c>
      <c r="L187" t="s">
        <v>39</v>
      </c>
      <c r="M187" t="s">
        <v>71</v>
      </c>
      <c r="N187" t="s">
        <v>37</v>
      </c>
      <c r="O187" s="2">
        <v>140</v>
      </c>
      <c r="P187">
        <v>99</v>
      </c>
      <c r="Q187" s="3">
        <f>Tabla1[[#This Row],[Precio unitario]]*Tabla1[[#This Row],[Cantidad]]</f>
        <v>13860</v>
      </c>
      <c r="R187" s="2">
        <v>1330.56</v>
      </c>
    </row>
    <row r="188" spans="2:18" x14ac:dyDescent="0.3">
      <c r="B188" s="5">
        <v>1210</v>
      </c>
      <c r="C188" s="4">
        <v>43284</v>
      </c>
      <c r="D188" s="5">
        <v>3</v>
      </c>
      <c r="E188" t="s">
        <v>6</v>
      </c>
      <c r="F188" t="s">
        <v>5</v>
      </c>
      <c r="G188" t="s">
        <v>4</v>
      </c>
      <c r="H188" t="s">
        <v>3</v>
      </c>
      <c r="I188" t="s">
        <v>2</v>
      </c>
      <c r="J188" s="4">
        <v>43286</v>
      </c>
      <c r="K188" t="s">
        <v>25</v>
      </c>
      <c r="L188" t="s">
        <v>39</v>
      </c>
      <c r="M188" t="s">
        <v>66</v>
      </c>
      <c r="N188" t="s">
        <v>65</v>
      </c>
      <c r="O188" s="2">
        <v>560</v>
      </c>
      <c r="P188">
        <v>10</v>
      </c>
      <c r="Q188" s="3">
        <f>Tabla1[[#This Row],[Precio unitario]]*Tabla1[[#This Row],[Cantidad]]</f>
        <v>5600</v>
      </c>
      <c r="R188" s="2">
        <v>560</v>
      </c>
    </row>
    <row r="189" spans="2:18" x14ac:dyDescent="0.3">
      <c r="B189" s="5">
        <v>1214</v>
      </c>
      <c r="C189" s="4">
        <v>43291</v>
      </c>
      <c r="D189" s="5">
        <v>10</v>
      </c>
      <c r="E189" t="s">
        <v>69</v>
      </c>
      <c r="F189" t="s">
        <v>43</v>
      </c>
      <c r="G189" t="s">
        <v>42</v>
      </c>
      <c r="H189" t="s">
        <v>41</v>
      </c>
      <c r="I189" t="s">
        <v>9</v>
      </c>
      <c r="J189" s="4">
        <v>43293</v>
      </c>
      <c r="K189" t="s">
        <v>25</v>
      </c>
      <c r="L189" t="s">
        <v>32</v>
      </c>
      <c r="M189" t="s">
        <v>70</v>
      </c>
      <c r="N189" t="s">
        <v>13</v>
      </c>
      <c r="O189" s="2">
        <v>140</v>
      </c>
      <c r="P189">
        <v>80</v>
      </c>
      <c r="Q189" s="3">
        <f>Tabla1[[#This Row],[Precio unitario]]*Tabla1[[#This Row],[Cantidad]]</f>
        <v>11200</v>
      </c>
      <c r="R189" s="2">
        <v>1086.3999999999999</v>
      </c>
    </row>
    <row r="190" spans="2:18" x14ac:dyDescent="0.3">
      <c r="B190" s="5">
        <v>1216</v>
      </c>
      <c r="C190" s="4">
        <v>43291</v>
      </c>
      <c r="D190" s="5">
        <v>10</v>
      </c>
      <c r="E190" t="s">
        <v>69</v>
      </c>
      <c r="F190" t="s">
        <v>43</v>
      </c>
      <c r="G190" t="s">
        <v>42</v>
      </c>
      <c r="H190" t="s">
        <v>41</v>
      </c>
      <c r="I190" t="s">
        <v>9</v>
      </c>
      <c r="J190" s="4"/>
      <c r="K190" t="s">
        <v>40</v>
      </c>
      <c r="L190"/>
      <c r="M190" t="s">
        <v>68</v>
      </c>
      <c r="N190" t="s">
        <v>13</v>
      </c>
      <c r="O190" s="2">
        <v>49</v>
      </c>
      <c r="P190">
        <v>27</v>
      </c>
      <c r="Q190" s="3">
        <f>Tabla1[[#This Row],[Precio unitario]]*Tabla1[[#This Row],[Cantidad]]</f>
        <v>1323</v>
      </c>
      <c r="R190" s="2">
        <v>127.00800000000001</v>
      </c>
    </row>
    <row r="191" spans="2:18" x14ac:dyDescent="0.3">
      <c r="B191" s="5">
        <v>1217</v>
      </c>
      <c r="C191" s="4">
        <v>43292</v>
      </c>
      <c r="D191" s="5">
        <v>11</v>
      </c>
      <c r="E191" t="s">
        <v>67</v>
      </c>
      <c r="F191" t="s">
        <v>35</v>
      </c>
      <c r="G191" t="s">
        <v>35</v>
      </c>
      <c r="H191" t="s">
        <v>34</v>
      </c>
      <c r="I191" t="s">
        <v>33</v>
      </c>
      <c r="J191" s="4"/>
      <c r="K191" t="s">
        <v>16</v>
      </c>
      <c r="L191"/>
      <c r="M191" t="s">
        <v>66</v>
      </c>
      <c r="N191" t="s">
        <v>65</v>
      </c>
      <c r="O191" s="2">
        <v>560</v>
      </c>
      <c r="P191">
        <v>97</v>
      </c>
      <c r="Q191" s="3">
        <f>Tabla1[[#This Row],[Precio unitario]]*Tabla1[[#This Row],[Cantidad]]</f>
        <v>54320</v>
      </c>
      <c r="R191" s="2">
        <v>5323.3600000000006</v>
      </c>
    </row>
    <row r="192" spans="2:18" x14ac:dyDescent="0.3">
      <c r="B192" s="5">
        <v>1218</v>
      </c>
      <c r="C192" s="4">
        <v>43282</v>
      </c>
      <c r="D192" s="5">
        <v>1</v>
      </c>
      <c r="E192" t="s">
        <v>64</v>
      </c>
      <c r="F192" t="s">
        <v>63</v>
      </c>
      <c r="G192" t="s">
        <v>62</v>
      </c>
      <c r="H192" t="s">
        <v>47</v>
      </c>
      <c r="I192" t="s">
        <v>17</v>
      </c>
      <c r="J192" s="4"/>
      <c r="K192" t="s">
        <v>16</v>
      </c>
      <c r="L192"/>
      <c r="M192" t="s">
        <v>61</v>
      </c>
      <c r="N192" t="s">
        <v>60</v>
      </c>
      <c r="O192" s="2">
        <v>257.59999999999997</v>
      </c>
      <c r="P192">
        <v>42</v>
      </c>
      <c r="Q192" s="3">
        <f>Tabla1[[#This Row],[Precio unitario]]*Tabla1[[#This Row],[Cantidad]]</f>
        <v>10819.199999999999</v>
      </c>
      <c r="R192" s="2">
        <v>1125.1967999999999</v>
      </c>
    </row>
    <row r="193" spans="2:18" x14ac:dyDescent="0.3">
      <c r="B193" s="5">
        <v>1219</v>
      </c>
      <c r="C193" s="4">
        <v>43309</v>
      </c>
      <c r="D193" s="5">
        <v>28</v>
      </c>
      <c r="E193" t="s">
        <v>59</v>
      </c>
      <c r="F193" t="s">
        <v>58</v>
      </c>
      <c r="G193" t="s">
        <v>57</v>
      </c>
      <c r="H193" t="s">
        <v>34</v>
      </c>
      <c r="I193" t="s">
        <v>33</v>
      </c>
      <c r="J193" s="4">
        <v>43311</v>
      </c>
      <c r="K193" t="s">
        <v>16</v>
      </c>
      <c r="L193" t="s">
        <v>32</v>
      </c>
      <c r="M193" t="s">
        <v>56</v>
      </c>
      <c r="N193" t="s">
        <v>0</v>
      </c>
      <c r="O193" s="2">
        <v>644</v>
      </c>
      <c r="P193">
        <v>24</v>
      </c>
      <c r="Q193" s="3">
        <f>Tabla1[[#This Row],[Precio unitario]]*Tabla1[[#This Row],[Cantidad]]</f>
        <v>15456</v>
      </c>
      <c r="R193" s="2">
        <v>1483.7759999999998</v>
      </c>
    </row>
    <row r="194" spans="2:18" x14ac:dyDescent="0.3">
      <c r="B194" s="5">
        <v>1220</v>
      </c>
      <c r="C194" s="4">
        <v>43290</v>
      </c>
      <c r="D194" s="5">
        <v>9</v>
      </c>
      <c r="E194" t="s">
        <v>55</v>
      </c>
      <c r="F194" t="s">
        <v>54</v>
      </c>
      <c r="G194" t="s">
        <v>27</v>
      </c>
      <c r="H194" t="s">
        <v>53</v>
      </c>
      <c r="I194" t="s">
        <v>2</v>
      </c>
      <c r="J194" s="4">
        <v>43292</v>
      </c>
      <c r="K194" t="s">
        <v>40</v>
      </c>
      <c r="L194" t="s">
        <v>15</v>
      </c>
      <c r="M194" t="s">
        <v>52</v>
      </c>
      <c r="N194" t="s">
        <v>51</v>
      </c>
      <c r="O194" s="2">
        <v>135.1</v>
      </c>
      <c r="P194">
        <v>90</v>
      </c>
      <c r="Q194" s="3">
        <f>Tabla1[[#This Row],[Precio unitario]]*Tabla1[[#This Row],[Cantidad]]</f>
        <v>12159</v>
      </c>
      <c r="R194" s="2">
        <v>1167.2640000000001</v>
      </c>
    </row>
    <row r="195" spans="2:18" x14ac:dyDescent="0.3">
      <c r="B195" s="5">
        <v>1221</v>
      </c>
      <c r="C195" s="4">
        <v>43287</v>
      </c>
      <c r="D195" s="5">
        <v>6</v>
      </c>
      <c r="E195" t="s">
        <v>21</v>
      </c>
      <c r="F195" t="s">
        <v>20</v>
      </c>
      <c r="G195" t="s">
        <v>19</v>
      </c>
      <c r="H195" t="s">
        <v>18</v>
      </c>
      <c r="I195" t="s">
        <v>17</v>
      </c>
      <c r="J195" s="4">
        <v>43289</v>
      </c>
      <c r="K195" t="s">
        <v>25</v>
      </c>
      <c r="L195" t="s">
        <v>32</v>
      </c>
      <c r="M195" t="s">
        <v>46</v>
      </c>
      <c r="N195" t="s">
        <v>45</v>
      </c>
      <c r="O195" s="2">
        <v>178.5</v>
      </c>
      <c r="P195">
        <v>28</v>
      </c>
      <c r="Q195" s="3">
        <f>Tabla1[[#This Row],[Precio unitario]]*Tabla1[[#This Row],[Cantidad]]</f>
        <v>4998</v>
      </c>
      <c r="R195" s="2">
        <v>499.80000000000007</v>
      </c>
    </row>
    <row r="196" spans="2:18" x14ac:dyDescent="0.3">
      <c r="B196" s="5">
        <v>1222</v>
      </c>
      <c r="C196" s="4">
        <v>43340</v>
      </c>
      <c r="D196" s="5">
        <v>28</v>
      </c>
      <c r="E196" t="s">
        <v>59</v>
      </c>
      <c r="F196" t="s">
        <v>58</v>
      </c>
      <c r="G196" t="s">
        <v>57</v>
      </c>
      <c r="H196" t="s">
        <v>34</v>
      </c>
      <c r="I196" t="s">
        <v>33</v>
      </c>
      <c r="J196" s="4">
        <v>43342</v>
      </c>
      <c r="K196" t="s">
        <v>16</v>
      </c>
      <c r="L196" t="s">
        <v>15</v>
      </c>
      <c r="M196" t="s">
        <v>56</v>
      </c>
      <c r="N196" t="s">
        <v>0</v>
      </c>
      <c r="O196" s="2">
        <v>644</v>
      </c>
      <c r="P196">
        <v>28</v>
      </c>
      <c r="Q196" s="3">
        <f>Tabla1[[#This Row],[Precio unitario]]*Tabla1[[#This Row],[Cantidad]]</f>
        <v>18032</v>
      </c>
      <c r="R196" s="2">
        <v>1875.3280000000004</v>
      </c>
    </row>
    <row r="197" spans="2:18" x14ac:dyDescent="0.3">
      <c r="B197" s="5">
        <v>1223</v>
      </c>
      <c r="C197" s="4">
        <v>43320</v>
      </c>
      <c r="D197" s="5">
        <v>8</v>
      </c>
      <c r="E197" t="s">
        <v>50</v>
      </c>
      <c r="F197" t="s">
        <v>49</v>
      </c>
      <c r="G197" t="s">
        <v>48</v>
      </c>
      <c r="H197" t="s">
        <v>47</v>
      </c>
      <c r="I197" t="s">
        <v>17</v>
      </c>
      <c r="J197" s="4">
        <v>43322</v>
      </c>
      <c r="K197" t="s">
        <v>16</v>
      </c>
      <c r="L197" t="s">
        <v>15</v>
      </c>
      <c r="M197" t="s">
        <v>46</v>
      </c>
      <c r="N197" t="s">
        <v>45</v>
      </c>
      <c r="O197" s="2">
        <v>178.5</v>
      </c>
      <c r="P197">
        <v>57</v>
      </c>
      <c r="Q197" s="3">
        <f>Tabla1[[#This Row],[Precio unitario]]*Tabla1[[#This Row],[Cantidad]]</f>
        <v>10174.5</v>
      </c>
      <c r="R197" s="2">
        <v>976.75199999999995</v>
      </c>
    </row>
    <row r="198" spans="2:18" x14ac:dyDescent="0.3">
      <c r="B198" s="5">
        <v>1224</v>
      </c>
      <c r="C198" s="4">
        <v>43322</v>
      </c>
      <c r="D198" s="5">
        <v>10</v>
      </c>
      <c r="E198" t="s">
        <v>69</v>
      </c>
      <c r="F198" t="s">
        <v>43</v>
      </c>
      <c r="G198" t="s">
        <v>42</v>
      </c>
      <c r="H198" t="s">
        <v>41</v>
      </c>
      <c r="I198" t="s">
        <v>9</v>
      </c>
      <c r="J198" s="4">
        <v>43324</v>
      </c>
      <c r="K198" t="s">
        <v>25</v>
      </c>
      <c r="L198" t="s">
        <v>32</v>
      </c>
      <c r="M198" t="s">
        <v>1</v>
      </c>
      <c r="N198" t="s">
        <v>0</v>
      </c>
      <c r="O198" s="2">
        <v>41.86</v>
      </c>
      <c r="P198">
        <v>23</v>
      </c>
      <c r="Q198" s="3">
        <f>Tabla1[[#This Row],[Precio unitario]]*Tabla1[[#This Row],[Cantidad]]</f>
        <v>962.78</v>
      </c>
      <c r="R198" s="2">
        <v>93.389660000000021</v>
      </c>
    </row>
    <row r="199" spans="2:18" x14ac:dyDescent="0.3">
      <c r="B199" s="5">
        <v>1225</v>
      </c>
      <c r="C199" s="4">
        <v>43319</v>
      </c>
      <c r="D199" s="5">
        <v>7</v>
      </c>
      <c r="E199" t="s">
        <v>86</v>
      </c>
      <c r="F199" t="s">
        <v>85</v>
      </c>
      <c r="G199" t="s">
        <v>85</v>
      </c>
      <c r="H199" t="s">
        <v>47</v>
      </c>
      <c r="I199" t="s">
        <v>17</v>
      </c>
      <c r="J199" s="4"/>
      <c r="L199"/>
      <c r="M199" t="s">
        <v>56</v>
      </c>
      <c r="N199" t="s">
        <v>0</v>
      </c>
      <c r="O199" s="2">
        <v>644</v>
      </c>
      <c r="P199">
        <v>86</v>
      </c>
      <c r="Q199" s="3">
        <f>Tabla1[[#This Row],[Precio unitario]]*Tabla1[[#This Row],[Cantidad]]</f>
        <v>55384</v>
      </c>
      <c r="R199" s="2">
        <v>5593.7840000000006</v>
      </c>
    </row>
    <row r="200" spans="2:18" x14ac:dyDescent="0.3">
      <c r="B200" s="5">
        <v>1226</v>
      </c>
      <c r="C200" s="4">
        <v>43322</v>
      </c>
      <c r="D200" s="5">
        <v>10</v>
      </c>
      <c r="E200" t="s">
        <v>69</v>
      </c>
      <c r="F200" t="s">
        <v>43</v>
      </c>
      <c r="G200" t="s">
        <v>42</v>
      </c>
      <c r="H200" t="s">
        <v>41</v>
      </c>
      <c r="I200" t="s">
        <v>9</v>
      </c>
      <c r="J200" s="4">
        <v>43324</v>
      </c>
      <c r="K200" t="s">
        <v>40</v>
      </c>
      <c r="L200"/>
      <c r="M200" t="s">
        <v>31</v>
      </c>
      <c r="N200" t="s">
        <v>30</v>
      </c>
      <c r="O200" s="2">
        <v>350</v>
      </c>
      <c r="P200">
        <v>47</v>
      </c>
      <c r="Q200" s="3">
        <f>Tabla1[[#This Row],[Precio unitario]]*Tabla1[[#This Row],[Cantidad]]</f>
        <v>16450</v>
      </c>
      <c r="R200" s="2">
        <v>1628.55</v>
      </c>
    </row>
    <row r="201" spans="2:18" x14ac:dyDescent="0.3">
      <c r="B201" s="5">
        <v>1227</v>
      </c>
      <c r="C201" s="4">
        <v>43322</v>
      </c>
      <c r="D201" s="5">
        <v>10</v>
      </c>
      <c r="E201" t="s">
        <v>69</v>
      </c>
      <c r="F201" t="s">
        <v>43</v>
      </c>
      <c r="G201" t="s">
        <v>42</v>
      </c>
      <c r="H201" t="s">
        <v>41</v>
      </c>
      <c r="I201" t="s">
        <v>9</v>
      </c>
      <c r="J201" s="4">
        <v>43324</v>
      </c>
      <c r="K201" t="s">
        <v>40</v>
      </c>
      <c r="L201"/>
      <c r="M201" t="s">
        <v>38</v>
      </c>
      <c r="N201" t="s">
        <v>37</v>
      </c>
      <c r="O201" s="2">
        <v>308</v>
      </c>
      <c r="P201">
        <v>97</v>
      </c>
      <c r="Q201" s="3">
        <f>Tabla1[[#This Row],[Precio unitario]]*Tabla1[[#This Row],[Cantidad]]</f>
        <v>29876</v>
      </c>
      <c r="R201" s="2">
        <v>3107.1040000000003</v>
      </c>
    </row>
    <row r="202" spans="2:18" x14ac:dyDescent="0.3">
      <c r="B202" s="5">
        <v>1228</v>
      </c>
      <c r="C202" s="4">
        <v>43322</v>
      </c>
      <c r="D202" s="5">
        <v>10</v>
      </c>
      <c r="E202" t="s">
        <v>69</v>
      </c>
      <c r="F202" t="s">
        <v>43</v>
      </c>
      <c r="G202" t="s">
        <v>42</v>
      </c>
      <c r="H202" t="s">
        <v>41</v>
      </c>
      <c r="I202" t="s">
        <v>9</v>
      </c>
      <c r="J202" s="4">
        <v>43324</v>
      </c>
      <c r="K202" t="s">
        <v>40</v>
      </c>
      <c r="L202"/>
      <c r="M202" t="s">
        <v>82</v>
      </c>
      <c r="N202" t="s">
        <v>80</v>
      </c>
      <c r="O202" s="2">
        <v>128.79999999999998</v>
      </c>
      <c r="P202">
        <v>96</v>
      </c>
      <c r="Q202" s="3">
        <f>Tabla1[[#This Row],[Precio unitario]]*Tabla1[[#This Row],[Cantidad]]</f>
        <v>12364.8</v>
      </c>
      <c r="R202" s="2">
        <v>1211.7503999999999</v>
      </c>
    </row>
    <row r="203" spans="2:18" x14ac:dyDescent="0.3">
      <c r="B203" s="5">
        <v>1229</v>
      </c>
      <c r="C203" s="4">
        <v>43323</v>
      </c>
      <c r="D203" s="5">
        <v>11</v>
      </c>
      <c r="E203" t="s">
        <v>67</v>
      </c>
      <c r="F203" t="s">
        <v>35</v>
      </c>
      <c r="G203" t="s">
        <v>35</v>
      </c>
      <c r="H203" t="s">
        <v>34</v>
      </c>
      <c r="I203" t="s">
        <v>33</v>
      </c>
      <c r="J203" s="4"/>
      <c r="K203" t="s">
        <v>16</v>
      </c>
      <c r="L203"/>
      <c r="M203" t="s">
        <v>68</v>
      </c>
      <c r="N203" t="s">
        <v>13</v>
      </c>
      <c r="O203" s="2">
        <v>49</v>
      </c>
      <c r="P203">
        <v>31</v>
      </c>
      <c r="Q203" s="3">
        <f>Tabla1[[#This Row],[Precio unitario]]*Tabla1[[#This Row],[Cantidad]]</f>
        <v>1519</v>
      </c>
      <c r="R203" s="2">
        <v>151.90000000000003</v>
      </c>
    </row>
    <row r="204" spans="2:18" x14ac:dyDescent="0.3">
      <c r="B204" s="5">
        <v>1230</v>
      </c>
      <c r="C204" s="4">
        <v>43323</v>
      </c>
      <c r="D204" s="5">
        <v>11</v>
      </c>
      <c r="E204" t="s">
        <v>67</v>
      </c>
      <c r="F204" t="s">
        <v>35</v>
      </c>
      <c r="G204" t="s">
        <v>35</v>
      </c>
      <c r="H204" t="s">
        <v>34</v>
      </c>
      <c r="I204" t="s">
        <v>33</v>
      </c>
      <c r="J204" s="4"/>
      <c r="K204" t="s">
        <v>16</v>
      </c>
      <c r="L204"/>
      <c r="M204" t="s">
        <v>1</v>
      </c>
      <c r="N204" t="s">
        <v>0</v>
      </c>
      <c r="O204" s="2">
        <v>41.86</v>
      </c>
      <c r="P204">
        <v>52</v>
      </c>
      <c r="Q204" s="3">
        <f>Tabla1[[#This Row],[Precio unitario]]*Tabla1[[#This Row],[Cantidad]]</f>
        <v>2176.7199999999998</v>
      </c>
      <c r="R204" s="2">
        <v>224.20216000000005</v>
      </c>
    </row>
    <row r="205" spans="2:18" x14ac:dyDescent="0.3">
      <c r="B205" s="5">
        <v>1231</v>
      </c>
      <c r="C205" s="4">
        <v>43313</v>
      </c>
      <c r="D205" s="5">
        <v>1</v>
      </c>
      <c r="E205" t="s">
        <v>64</v>
      </c>
      <c r="F205" t="s">
        <v>63</v>
      </c>
      <c r="G205" t="s">
        <v>62</v>
      </c>
      <c r="H205" t="s">
        <v>47</v>
      </c>
      <c r="I205" t="s">
        <v>17</v>
      </c>
      <c r="J205" s="4"/>
      <c r="L205"/>
      <c r="M205" t="s">
        <v>84</v>
      </c>
      <c r="N205" t="s">
        <v>0</v>
      </c>
      <c r="O205" s="2">
        <v>252</v>
      </c>
      <c r="P205">
        <v>91</v>
      </c>
      <c r="Q205" s="3">
        <f>Tabla1[[#This Row],[Precio unitario]]*Tabla1[[#This Row],[Cantidad]]</f>
        <v>22932</v>
      </c>
      <c r="R205" s="2">
        <v>2224.404</v>
      </c>
    </row>
    <row r="206" spans="2:18" x14ac:dyDescent="0.3">
      <c r="B206" s="5">
        <v>1232</v>
      </c>
      <c r="C206" s="4">
        <v>43313</v>
      </c>
      <c r="D206" s="5">
        <v>1</v>
      </c>
      <c r="E206" t="s">
        <v>64</v>
      </c>
      <c r="F206" t="s">
        <v>63</v>
      </c>
      <c r="G206" t="s">
        <v>62</v>
      </c>
      <c r="H206" t="s">
        <v>47</v>
      </c>
      <c r="I206" t="s">
        <v>17</v>
      </c>
      <c r="J206" s="4"/>
      <c r="L206"/>
      <c r="M206" t="s">
        <v>56</v>
      </c>
      <c r="N206" t="s">
        <v>0</v>
      </c>
      <c r="O206" s="2">
        <v>644</v>
      </c>
      <c r="P206">
        <v>14</v>
      </c>
      <c r="Q206" s="3">
        <f>Tabla1[[#This Row],[Precio unitario]]*Tabla1[[#This Row],[Cantidad]]</f>
        <v>9016</v>
      </c>
      <c r="R206" s="2">
        <v>892.58400000000006</v>
      </c>
    </row>
    <row r="207" spans="2:18" x14ac:dyDescent="0.3">
      <c r="B207" s="5">
        <v>1233</v>
      </c>
      <c r="C207" s="4">
        <v>43313</v>
      </c>
      <c r="D207" s="5">
        <v>1</v>
      </c>
      <c r="E207" t="s">
        <v>64</v>
      </c>
      <c r="F207" t="s">
        <v>63</v>
      </c>
      <c r="G207" t="s">
        <v>62</v>
      </c>
      <c r="H207" t="s">
        <v>47</v>
      </c>
      <c r="I207" t="s">
        <v>17</v>
      </c>
      <c r="J207" s="4"/>
      <c r="L207"/>
      <c r="M207" t="s">
        <v>1</v>
      </c>
      <c r="N207" t="s">
        <v>0</v>
      </c>
      <c r="O207" s="2">
        <v>41.86</v>
      </c>
      <c r="P207">
        <v>44</v>
      </c>
      <c r="Q207" s="3">
        <f>Tabla1[[#This Row],[Precio unitario]]*Tabla1[[#This Row],[Cantidad]]</f>
        <v>1841.84</v>
      </c>
      <c r="R207" s="2">
        <v>186.02584000000002</v>
      </c>
    </row>
    <row r="208" spans="2:18" x14ac:dyDescent="0.3">
      <c r="B208" s="5">
        <v>1234</v>
      </c>
      <c r="C208" s="4">
        <v>43340</v>
      </c>
      <c r="D208" s="5">
        <v>28</v>
      </c>
      <c r="E208" t="s">
        <v>59</v>
      </c>
      <c r="F208" t="s">
        <v>58</v>
      </c>
      <c r="G208" t="s">
        <v>57</v>
      </c>
      <c r="H208" t="s">
        <v>34</v>
      </c>
      <c r="I208" t="s">
        <v>33</v>
      </c>
      <c r="J208" s="4">
        <v>43342</v>
      </c>
      <c r="K208" t="s">
        <v>16</v>
      </c>
      <c r="L208" t="s">
        <v>32</v>
      </c>
      <c r="M208" t="s">
        <v>52</v>
      </c>
      <c r="N208" t="s">
        <v>51</v>
      </c>
      <c r="O208" s="2">
        <v>135.1</v>
      </c>
      <c r="P208">
        <v>97</v>
      </c>
      <c r="Q208" s="3">
        <f>Tabla1[[#This Row],[Precio unitario]]*Tabla1[[#This Row],[Cantidad]]</f>
        <v>13104.699999999999</v>
      </c>
      <c r="R208" s="2">
        <v>1336.6794000000002</v>
      </c>
    </row>
    <row r="209" spans="2:18" x14ac:dyDescent="0.3">
      <c r="B209" s="5">
        <v>1235</v>
      </c>
      <c r="C209" s="4">
        <v>43340</v>
      </c>
      <c r="D209" s="5">
        <v>28</v>
      </c>
      <c r="E209" t="s">
        <v>59</v>
      </c>
      <c r="F209" t="s">
        <v>58</v>
      </c>
      <c r="G209" t="s">
        <v>57</v>
      </c>
      <c r="H209" t="s">
        <v>34</v>
      </c>
      <c r="I209" t="s">
        <v>33</v>
      </c>
      <c r="J209" s="4">
        <v>43342</v>
      </c>
      <c r="K209" t="s">
        <v>16</v>
      </c>
      <c r="L209" t="s">
        <v>32</v>
      </c>
      <c r="M209" t="s">
        <v>61</v>
      </c>
      <c r="N209" t="s">
        <v>60</v>
      </c>
      <c r="O209" s="2">
        <v>257.59999999999997</v>
      </c>
      <c r="P209">
        <v>80</v>
      </c>
      <c r="Q209" s="3">
        <f>Tabla1[[#This Row],[Precio unitario]]*Tabla1[[#This Row],[Cantidad]]</f>
        <v>20607.999999999996</v>
      </c>
      <c r="R209" s="2">
        <v>2102.0160000000005</v>
      </c>
    </row>
    <row r="210" spans="2:18" x14ac:dyDescent="0.3">
      <c r="B210" s="5">
        <v>1236</v>
      </c>
      <c r="C210" s="4">
        <v>43321</v>
      </c>
      <c r="D210" s="5">
        <v>9</v>
      </c>
      <c r="E210" t="s">
        <v>55</v>
      </c>
      <c r="F210" t="s">
        <v>54</v>
      </c>
      <c r="G210" t="s">
        <v>27</v>
      </c>
      <c r="H210" t="s">
        <v>53</v>
      </c>
      <c r="I210" t="s">
        <v>2</v>
      </c>
      <c r="J210" s="4">
        <v>43323</v>
      </c>
      <c r="K210" t="s">
        <v>40</v>
      </c>
      <c r="L210" t="s">
        <v>15</v>
      </c>
      <c r="M210" t="s">
        <v>83</v>
      </c>
      <c r="N210" t="s">
        <v>7</v>
      </c>
      <c r="O210" s="2">
        <v>273</v>
      </c>
      <c r="P210">
        <v>66</v>
      </c>
      <c r="Q210" s="3">
        <f>Tabla1[[#This Row],[Precio unitario]]*Tabla1[[#This Row],[Cantidad]]</f>
        <v>18018</v>
      </c>
      <c r="R210" s="2">
        <v>1855.854</v>
      </c>
    </row>
    <row r="211" spans="2:18" x14ac:dyDescent="0.3">
      <c r="B211" s="5">
        <v>1237</v>
      </c>
      <c r="C211" s="4">
        <v>43321</v>
      </c>
      <c r="D211" s="5">
        <v>9</v>
      </c>
      <c r="E211" t="s">
        <v>55</v>
      </c>
      <c r="F211" t="s">
        <v>54</v>
      </c>
      <c r="G211" t="s">
        <v>27</v>
      </c>
      <c r="H211" t="s">
        <v>53</v>
      </c>
      <c r="I211" t="s">
        <v>2</v>
      </c>
      <c r="J211" s="4">
        <v>43323</v>
      </c>
      <c r="K211" t="s">
        <v>40</v>
      </c>
      <c r="L211" t="s">
        <v>15</v>
      </c>
      <c r="M211" t="s">
        <v>73</v>
      </c>
      <c r="N211" t="s">
        <v>72</v>
      </c>
      <c r="O211" s="2">
        <v>487.19999999999993</v>
      </c>
      <c r="P211">
        <v>32</v>
      </c>
      <c r="Q211" s="3">
        <f>Tabla1[[#This Row],[Precio unitario]]*Tabla1[[#This Row],[Cantidad]]</f>
        <v>15590.399999999998</v>
      </c>
      <c r="R211" s="2">
        <v>1559.04</v>
      </c>
    </row>
    <row r="212" spans="2:18" x14ac:dyDescent="0.3">
      <c r="B212" s="5">
        <v>1238</v>
      </c>
      <c r="C212" s="4">
        <v>43318</v>
      </c>
      <c r="D212" s="5">
        <v>6</v>
      </c>
      <c r="E212" t="s">
        <v>21</v>
      </c>
      <c r="F212" t="s">
        <v>20</v>
      </c>
      <c r="G212" t="s">
        <v>19</v>
      </c>
      <c r="H212" t="s">
        <v>18</v>
      </c>
      <c r="I212" t="s">
        <v>17</v>
      </c>
      <c r="J212" s="4">
        <v>43320</v>
      </c>
      <c r="K212" t="s">
        <v>25</v>
      </c>
      <c r="L212" t="s">
        <v>32</v>
      </c>
      <c r="M212" t="s">
        <v>77</v>
      </c>
      <c r="N212" t="s">
        <v>0</v>
      </c>
      <c r="O212" s="2">
        <v>196</v>
      </c>
      <c r="P212">
        <v>52</v>
      </c>
      <c r="Q212" s="3">
        <f>Tabla1[[#This Row],[Precio unitario]]*Tabla1[[#This Row],[Cantidad]]</f>
        <v>10192</v>
      </c>
      <c r="R212" s="2">
        <v>1019.1999999999999</v>
      </c>
    </row>
    <row r="213" spans="2:18" x14ac:dyDescent="0.3">
      <c r="B213" s="5">
        <v>1239</v>
      </c>
      <c r="C213" s="4">
        <v>43320</v>
      </c>
      <c r="D213" s="5">
        <v>8</v>
      </c>
      <c r="E213" t="s">
        <v>50</v>
      </c>
      <c r="F213" t="s">
        <v>49</v>
      </c>
      <c r="G213" t="s">
        <v>48</v>
      </c>
      <c r="H213" t="s">
        <v>47</v>
      </c>
      <c r="I213" t="s">
        <v>17</v>
      </c>
      <c r="J213" s="4">
        <v>43322</v>
      </c>
      <c r="K213" t="s">
        <v>25</v>
      </c>
      <c r="L213" t="s">
        <v>15</v>
      </c>
      <c r="M213" t="s">
        <v>66</v>
      </c>
      <c r="N213" t="s">
        <v>65</v>
      </c>
      <c r="O213" s="2">
        <v>560</v>
      </c>
      <c r="P213">
        <v>78</v>
      </c>
      <c r="Q213" s="3">
        <f>Tabla1[[#This Row],[Precio unitario]]*Tabla1[[#This Row],[Cantidad]]</f>
        <v>43680</v>
      </c>
      <c r="R213" s="2">
        <v>4455.3600000000006</v>
      </c>
    </row>
    <row r="214" spans="2:18" x14ac:dyDescent="0.3">
      <c r="B214" s="5">
        <v>1240</v>
      </c>
      <c r="C214" s="4">
        <v>43320</v>
      </c>
      <c r="D214" s="5">
        <v>8</v>
      </c>
      <c r="E214" t="s">
        <v>50</v>
      </c>
      <c r="F214" t="s">
        <v>49</v>
      </c>
      <c r="G214" t="s">
        <v>48</v>
      </c>
      <c r="H214" t="s">
        <v>47</v>
      </c>
      <c r="I214" t="s">
        <v>17</v>
      </c>
      <c r="J214" s="4">
        <v>43322</v>
      </c>
      <c r="K214" t="s">
        <v>25</v>
      </c>
      <c r="L214" t="s">
        <v>15</v>
      </c>
      <c r="M214" t="s">
        <v>82</v>
      </c>
      <c r="N214" t="s">
        <v>80</v>
      </c>
      <c r="O214" s="2">
        <v>128.79999999999998</v>
      </c>
      <c r="P214">
        <v>54</v>
      </c>
      <c r="Q214" s="3">
        <f>Tabla1[[#This Row],[Precio unitario]]*Tabla1[[#This Row],[Cantidad]]</f>
        <v>6955.1999999999989</v>
      </c>
      <c r="R214" s="2">
        <v>688.56479999999999</v>
      </c>
    </row>
    <row r="215" spans="2:18" x14ac:dyDescent="0.3">
      <c r="B215" s="5">
        <v>1241</v>
      </c>
      <c r="C215" s="4">
        <v>43337</v>
      </c>
      <c r="D215" s="5">
        <v>25</v>
      </c>
      <c r="E215" t="s">
        <v>44</v>
      </c>
      <c r="F215" t="s">
        <v>43</v>
      </c>
      <c r="G215" t="s">
        <v>42</v>
      </c>
      <c r="H215" t="s">
        <v>41</v>
      </c>
      <c r="I215" t="s">
        <v>9</v>
      </c>
      <c r="J215" s="4">
        <v>43339</v>
      </c>
      <c r="K215" t="s">
        <v>40</v>
      </c>
      <c r="L215" t="s">
        <v>39</v>
      </c>
      <c r="M215" t="s">
        <v>81</v>
      </c>
      <c r="N215" t="s">
        <v>80</v>
      </c>
      <c r="O215" s="2">
        <v>140</v>
      </c>
      <c r="P215">
        <v>55</v>
      </c>
      <c r="Q215" s="3">
        <f>Tabla1[[#This Row],[Precio unitario]]*Tabla1[[#This Row],[Cantidad]]</f>
        <v>7700</v>
      </c>
      <c r="R215" s="2">
        <v>731.5</v>
      </c>
    </row>
    <row r="216" spans="2:18" x14ac:dyDescent="0.3">
      <c r="B216" s="5">
        <v>1242</v>
      </c>
      <c r="C216" s="4">
        <v>43338</v>
      </c>
      <c r="D216" s="5">
        <v>26</v>
      </c>
      <c r="E216" t="s">
        <v>36</v>
      </c>
      <c r="F216" t="s">
        <v>35</v>
      </c>
      <c r="G216" t="s">
        <v>35</v>
      </c>
      <c r="H216" t="s">
        <v>34</v>
      </c>
      <c r="I216" t="s">
        <v>33</v>
      </c>
      <c r="J216" s="4">
        <v>43340</v>
      </c>
      <c r="K216" t="s">
        <v>16</v>
      </c>
      <c r="L216" t="s">
        <v>32</v>
      </c>
      <c r="M216" t="s">
        <v>79</v>
      </c>
      <c r="N216" t="s">
        <v>78</v>
      </c>
      <c r="O216" s="2">
        <v>298.90000000000003</v>
      </c>
      <c r="P216">
        <v>60</v>
      </c>
      <c r="Q216" s="3">
        <f>Tabla1[[#This Row],[Precio unitario]]*Tabla1[[#This Row],[Cantidad]]</f>
        <v>17934.000000000004</v>
      </c>
      <c r="R216" s="2">
        <v>1811.3340000000001</v>
      </c>
    </row>
    <row r="217" spans="2:18" x14ac:dyDescent="0.3">
      <c r="B217" s="5">
        <v>1243</v>
      </c>
      <c r="C217" s="4">
        <v>43338</v>
      </c>
      <c r="D217" s="5">
        <v>26</v>
      </c>
      <c r="E217" t="s">
        <v>36</v>
      </c>
      <c r="F217" t="s">
        <v>35</v>
      </c>
      <c r="G217" t="s">
        <v>35</v>
      </c>
      <c r="H217" t="s">
        <v>34</v>
      </c>
      <c r="I217" t="s">
        <v>33</v>
      </c>
      <c r="J217" s="4">
        <v>43340</v>
      </c>
      <c r="K217" t="s">
        <v>16</v>
      </c>
      <c r="L217" t="s">
        <v>32</v>
      </c>
      <c r="M217" t="s">
        <v>52</v>
      </c>
      <c r="N217" t="s">
        <v>51</v>
      </c>
      <c r="O217" s="2">
        <v>135.1</v>
      </c>
      <c r="P217">
        <v>19</v>
      </c>
      <c r="Q217" s="3">
        <f>Tabla1[[#This Row],[Precio unitario]]*Tabla1[[#This Row],[Cantidad]]</f>
        <v>2566.9</v>
      </c>
      <c r="R217" s="2">
        <v>243.85550000000001</v>
      </c>
    </row>
    <row r="218" spans="2:18" x14ac:dyDescent="0.3">
      <c r="B218" s="5">
        <v>1244</v>
      </c>
      <c r="C218" s="4">
        <v>43338</v>
      </c>
      <c r="D218" s="5">
        <v>26</v>
      </c>
      <c r="E218" t="s">
        <v>36</v>
      </c>
      <c r="F218" t="s">
        <v>35</v>
      </c>
      <c r="G218" t="s">
        <v>35</v>
      </c>
      <c r="H218" t="s">
        <v>34</v>
      </c>
      <c r="I218" t="s">
        <v>33</v>
      </c>
      <c r="J218" s="4">
        <v>43340</v>
      </c>
      <c r="K218" t="s">
        <v>16</v>
      </c>
      <c r="L218" t="s">
        <v>32</v>
      </c>
      <c r="M218" t="s">
        <v>61</v>
      </c>
      <c r="N218" t="s">
        <v>60</v>
      </c>
      <c r="O218" s="2">
        <v>257.59999999999997</v>
      </c>
      <c r="P218">
        <v>66</v>
      </c>
      <c r="Q218" s="3">
        <f>Tabla1[[#This Row],[Precio unitario]]*Tabla1[[#This Row],[Cantidad]]</f>
        <v>17001.599999999999</v>
      </c>
      <c r="R218" s="2">
        <v>1751.1648</v>
      </c>
    </row>
    <row r="219" spans="2:18" x14ac:dyDescent="0.3">
      <c r="B219" s="5">
        <v>1245</v>
      </c>
      <c r="C219" s="4">
        <v>43341</v>
      </c>
      <c r="D219" s="5">
        <v>29</v>
      </c>
      <c r="E219" t="s">
        <v>29</v>
      </c>
      <c r="F219" t="s">
        <v>28</v>
      </c>
      <c r="G219" t="s">
        <v>27</v>
      </c>
      <c r="H219" t="s">
        <v>26</v>
      </c>
      <c r="I219" t="s">
        <v>2</v>
      </c>
      <c r="J219" s="4">
        <v>43343</v>
      </c>
      <c r="K219" t="s">
        <v>25</v>
      </c>
      <c r="L219" t="s">
        <v>15</v>
      </c>
      <c r="M219" t="s">
        <v>77</v>
      </c>
      <c r="N219" t="s">
        <v>0</v>
      </c>
      <c r="O219" s="2">
        <v>196</v>
      </c>
      <c r="P219">
        <v>42</v>
      </c>
      <c r="Q219" s="3">
        <f>Tabla1[[#This Row],[Precio unitario]]*Tabla1[[#This Row],[Cantidad]]</f>
        <v>8232</v>
      </c>
      <c r="R219" s="2">
        <v>831.43200000000002</v>
      </c>
    </row>
    <row r="220" spans="2:18" x14ac:dyDescent="0.3">
      <c r="B220" s="5">
        <v>1246</v>
      </c>
      <c r="C220" s="4">
        <v>43318</v>
      </c>
      <c r="D220" s="5">
        <v>6</v>
      </c>
      <c r="E220" t="s">
        <v>21</v>
      </c>
      <c r="F220" t="s">
        <v>20</v>
      </c>
      <c r="G220" t="s">
        <v>19</v>
      </c>
      <c r="H220" t="s">
        <v>18</v>
      </c>
      <c r="I220" t="s">
        <v>17</v>
      </c>
      <c r="J220" s="4">
        <v>43320</v>
      </c>
      <c r="K220" t="s">
        <v>16</v>
      </c>
      <c r="L220" t="s">
        <v>15</v>
      </c>
      <c r="M220" t="s">
        <v>46</v>
      </c>
      <c r="N220" t="s">
        <v>45</v>
      </c>
      <c r="O220" s="2">
        <v>178.5</v>
      </c>
      <c r="P220">
        <v>72</v>
      </c>
      <c r="Q220" s="3">
        <f>Tabla1[[#This Row],[Precio unitario]]*Tabla1[[#This Row],[Cantidad]]</f>
        <v>12852</v>
      </c>
      <c r="R220" s="2">
        <v>1246.644</v>
      </c>
    </row>
    <row r="221" spans="2:18" x14ac:dyDescent="0.3">
      <c r="B221" s="5">
        <v>1248</v>
      </c>
      <c r="C221" s="4">
        <v>43316</v>
      </c>
      <c r="D221" s="5">
        <v>4</v>
      </c>
      <c r="E221" t="s">
        <v>12</v>
      </c>
      <c r="F221" t="s">
        <v>11</v>
      </c>
      <c r="G221" t="s">
        <v>11</v>
      </c>
      <c r="H221" t="s">
        <v>10</v>
      </c>
      <c r="I221" t="s">
        <v>9</v>
      </c>
      <c r="J221" s="4">
        <v>43318</v>
      </c>
      <c r="K221" t="s">
        <v>40</v>
      </c>
      <c r="L221" t="s">
        <v>32</v>
      </c>
      <c r="M221" t="s">
        <v>76</v>
      </c>
      <c r="N221" t="s">
        <v>30</v>
      </c>
      <c r="O221" s="2">
        <v>1134</v>
      </c>
      <c r="P221">
        <v>32</v>
      </c>
      <c r="Q221" s="3">
        <f>Tabla1[[#This Row],[Precio unitario]]*Tabla1[[#This Row],[Cantidad]]</f>
        <v>36288</v>
      </c>
      <c r="R221" s="2">
        <v>3519.9359999999997</v>
      </c>
    </row>
    <row r="222" spans="2:18" x14ac:dyDescent="0.3">
      <c r="B222" s="5">
        <v>1249</v>
      </c>
      <c r="C222" s="4">
        <v>43316</v>
      </c>
      <c r="D222" s="5">
        <v>4</v>
      </c>
      <c r="E222" t="s">
        <v>12</v>
      </c>
      <c r="F222" t="s">
        <v>11</v>
      </c>
      <c r="G222" t="s">
        <v>11</v>
      </c>
      <c r="H222" t="s">
        <v>10</v>
      </c>
      <c r="I222" t="s">
        <v>9</v>
      </c>
      <c r="J222" s="4">
        <v>43318</v>
      </c>
      <c r="K222" t="s">
        <v>40</v>
      </c>
      <c r="L222" t="s">
        <v>32</v>
      </c>
      <c r="M222" t="s">
        <v>75</v>
      </c>
      <c r="N222" t="s">
        <v>74</v>
      </c>
      <c r="O222" s="2">
        <v>98</v>
      </c>
      <c r="P222">
        <v>76</v>
      </c>
      <c r="Q222" s="3">
        <f>Tabla1[[#This Row],[Precio unitario]]*Tabla1[[#This Row],[Cantidad]]</f>
        <v>7448</v>
      </c>
      <c r="R222" s="2">
        <v>752.24800000000005</v>
      </c>
    </row>
    <row r="223" spans="2:18" x14ac:dyDescent="0.3">
      <c r="B223" s="5">
        <v>1250</v>
      </c>
      <c r="C223" s="4">
        <v>43353</v>
      </c>
      <c r="D223" s="5">
        <v>10</v>
      </c>
      <c r="E223" t="s">
        <v>69</v>
      </c>
      <c r="F223" t="s">
        <v>43</v>
      </c>
      <c r="G223" t="s">
        <v>42</v>
      </c>
      <c r="H223" t="s">
        <v>41</v>
      </c>
      <c r="I223" t="s">
        <v>9</v>
      </c>
      <c r="J223" s="4">
        <v>43355</v>
      </c>
      <c r="K223" t="s">
        <v>40</v>
      </c>
      <c r="L223"/>
      <c r="M223" t="s">
        <v>82</v>
      </c>
      <c r="N223" t="s">
        <v>80</v>
      </c>
      <c r="O223" s="2">
        <v>128.79999999999998</v>
      </c>
      <c r="P223">
        <v>83</v>
      </c>
      <c r="Q223" s="3">
        <f>Tabla1[[#This Row],[Precio unitario]]*Tabla1[[#This Row],[Cantidad]]</f>
        <v>10690.399999999998</v>
      </c>
      <c r="R223" s="2">
        <v>1047.6591999999998</v>
      </c>
    </row>
    <row r="224" spans="2:18" x14ac:dyDescent="0.3">
      <c r="B224" s="5">
        <v>1251</v>
      </c>
      <c r="C224" s="4">
        <v>43354</v>
      </c>
      <c r="D224" s="5">
        <v>11</v>
      </c>
      <c r="E224" t="s">
        <v>67</v>
      </c>
      <c r="F224" t="s">
        <v>35</v>
      </c>
      <c r="G224" t="s">
        <v>35</v>
      </c>
      <c r="H224" t="s">
        <v>34</v>
      </c>
      <c r="I224" t="s">
        <v>33</v>
      </c>
      <c r="J224" s="4"/>
      <c r="K224" t="s">
        <v>16</v>
      </c>
      <c r="L224"/>
      <c r="M224" t="s">
        <v>68</v>
      </c>
      <c r="N224" t="s">
        <v>13</v>
      </c>
      <c r="O224" s="2">
        <v>49</v>
      </c>
      <c r="P224">
        <v>91</v>
      </c>
      <c r="Q224" s="3">
        <f>Tabla1[[#This Row],[Precio unitario]]*Tabla1[[#This Row],[Cantidad]]</f>
        <v>4459</v>
      </c>
      <c r="R224" s="2">
        <v>436.98200000000003</v>
      </c>
    </row>
    <row r="225" spans="2:18" x14ac:dyDescent="0.3">
      <c r="B225" s="5">
        <v>1252</v>
      </c>
      <c r="C225" s="4">
        <v>43354</v>
      </c>
      <c r="D225" s="5">
        <v>11</v>
      </c>
      <c r="E225" t="s">
        <v>67</v>
      </c>
      <c r="F225" t="s">
        <v>35</v>
      </c>
      <c r="G225" t="s">
        <v>35</v>
      </c>
      <c r="H225" t="s">
        <v>34</v>
      </c>
      <c r="I225" t="s">
        <v>33</v>
      </c>
      <c r="J225" s="4"/>
      <c r="K225" t="s">
        <v>16</v>
      </c>
      <c r="L225"/>
      <c r="M225" t="s">
        <v>1</v>
      </c>
      <c r="N225" t="s">
        <v>0</v>
      </c>
      <c r="O225" s="2">
        <v>41.86</v>
      </c>
      <c r="P225">
        <v>64</v>
      </c>
      <c r="Q225" s="3">
        <f>Tabla1[[#This Row],[Precio unitario]]*Tabla1[[#This Row],[Cantidad]]</f>
        <v>2679.04</v>
      </c>
      <c r="R225" s="2">
        <v>273.26208000000003</v>
      </c>
    </row>
    <row r="226" spans="2:18" x14ac:dyDescent="0.3">
      <c r="B226" s="5">
        <v>1253</v>
      </c>
      <c r="C226" s="4">
        <v>43344</v>
      </c>
      <c r="D226" s="5">
        <v>1</v>
      </c>
      <c r="E226" t="s">
        <v>64</v>
      </c>
      <c r="F226" t="s">
        <v>63</v>
      </c>
      <c r="G226" t="s">
        <v>62</v>
      </c>
      <c r="H226" t="s">
        <v>47</v>
      </c>
      <c r="I226" t="s">
        <v>17</v>
      </c>
      <c r="J226" s="4"/>
      <c r="L226"/>
      <c r="M226" t="s">
        <v>84</v>
      </c>
      <c r="N226" t="s">
        <v>0</v>
      </c>
      <c r="O226" s="2">
        <v>252</v>
      </c>
      <c r="P226">
        <v>58</v>
      </c>
      <c r="Q226" s="3">
        <f>Tabla1[[#This Row],[Precio unitario]]*Tabla1[[#This Row],[Cantidad]]</f>
        <v>14616</v>
      </c>
      <c r="R226" s="2">
        <v>1446.9840000000002</v>
      </c>
    </row>
    <row r="227" spans="2:18" x14ac:dyDescent="0.3">
      <c r="B227" s="5">
        <v>1254</v>
      </c>
      <c r="C227" s="4">
        <v>43344</v>
      </c>
      <c r="D227" s="5">
        <v>1</v>
      </c>
      <c r="E227" t="s">
        <v>64</v>
      </c>
      <c r="F227" t="s">
        <v>63</v>
      </c>
      <c r="G227" t="s">
        <v>62</v>
      </c>
      <c r="H227" t="s">
        <v>47</v>
      </c>
      <c r="I227" t="s">
        <v>17</v>
      </c>
      <c r="J227" s="4"/>
      <c r="L227"/>
      <c r="M227" t="s">
        <v>56</v>
      </c>
      <c r="N227" t="s">
        <v>0</v>
      </c>
      <c r="O227" s="2">
        <v>644</v>
      </c>
      <c r="P227">
        <v>97</v>
      </c>
      <c r="Q227" s="3">
        <f>Tabla1[[#This Row],[Precio unitario]]*Tabla1[[#This Row],[Cantidad]]</f>
        <v>62468</v>
      </c>
      <c r="R227" s="2">
        <v>6496.6720000000005</v>
      </c>
    </row>
    <row r="228" spans="2:18" x14ac:dyDescent="0.3">
      <c r="B228" s="5">
        <v>1255</v>
      </c>
      <c r="C228" s="4">
        <v>43344</v>
      </c>
      <c r="D228" s="5">
        <v>1</v>
      </c>
      <c r="E228" t="s">
        <v>64</v>
      </c>
      <c r="F228" t="s">
        <v>63</v>
      </c>
      <c r="G228" t="s">
        <v>62</v>
      </c>
      <c r="H228" t="s">
        <v>47</v>
      </c>
      <c r="I228" t="s">
        <v>17</v>
      </c>
      <c r="J228" s="4"/>
      <c r="L228"/>
      <c r="M228" t="s">
        <v>1</v>
      </c>
      <c r="N228" t="s">
        <v>0</v>
      </c>
      <c r="O228" s="2">
        <v>41.86</v>
      </c>
      <c r="P228">
        <v>14</v>
      </c>
      <c r="Q228" s="3">
        <f>Tabla1[[#This Row],[Precio unitario]]*Tabla1[[#This Row],[Cantidad]]</f>
        <v>586.04</v>
      </c>
      <c r="R228" s="2">
        <v>60.948160000000001</v>
      </c>
    </row>
    <row r="229" spans="2:18" x14ac:dyDescent="0.3">
      <c r="B229" s="5">
        <v>1256</v>
      </c>
      <c r="C229" s="4">
        <v>43371</v>
      </c>
      <c r="D229" s="5">
        <v>28</v>
      </c>
      <c r="E229" t="s">
        <v>59</v>
      </c>
      <c r="F229" t="s">
        <v>58</v>
      </c>
      <c r="G229" t="s">
        <v>57</v>
      </c>
      <c r="H229" t="s">
        <v>34</v>
      </c>
      <c r="I229" t="s">
        <v>33</v>
      </c>
      <c r="J229" s="4">
        <v>43373</v>
      </c>
      <c r="K229" t="s">
        <v>16</v>
      </c>
      <c r="L229" t="s">
        <v>32</v>
      </c>
      <c r="M229" t="s">
        <v>52</v>
      </c>
      <c r="N229" t="s">
        <v>51</v>
      </c>
      <c r="O229" s="2">
        <v>135.1</v>
      </c>
      <c r="P229">
        <v>68</v>
      </c>
      <c r="Q229" s="3">
        <f>Tabla1[[#This Row],[Precio unitario]]*Tabla1[[#This Row],[Cantidad]]</f>
        <v>9186.7999999999993</v>
      </c>
      <c r="R229" s="2">
        <v>900.30640000000017</v>
      </c>
    </row>
    <row r="230" spans="2:18" x14ac:dyDescent="0.3">
      <c r="B230" s="5">
        <v>1257</v>
      </c>
      <c r="C230" s="4">
        <v>43371</v>
      </c>
      <c r="D230" s="5">
        <v>28</v>
      </c>
      <c r="E230" t="s">
        <v>59</v>
      </c>
      <c r="F230" t="s">
        <v>58</v>
      </c>
      <c r="G230" t="s">
        <v>57</v>
      </c>
      <c r="H230" t="s">
        <v>34</v>
      </c>
      <c r="I230" t="s">
        <v>33</v>
      </c>
      <c r="J230" s="4">
        <v>43373</v>
      </c>
      <c r="K230" t="s">
        <v>16</v>
      </c>
      <c r="L230" t="s">
        <v>32</v>
      </c>
      <c r="M230" t="s">
        <v>61</v>
      </c>
      <c r="N230" t="s">
        <v>60</v>
      </c>
      <c r="O230" s="2">
        <v>257.59999999999997</v>
      </c>
      <c r="P230">
        <v>32</v>
      </c>
      <c r="Q230" s="3">
        <f>Tabla1[[#This Row],[Precio unitario]]*Tabla1[[#This Row],[Cantidad]]</f>
        <v>8243.1999999999989</v>
      </c>
      <c r="R230" s="2">
        <v>824.31999999999994</v>
      </c>
    </row>
    <row r="231" spans="2:18" x14ac:dyDescent="0.3">
      <c r="B231" s="5">
        <v>1258</v>
      </c>
      <c r="C231" s="4">
        <v>43352</v>
      </c>
      <c r="D231" s="5">
        <v>9</v>
      </c>
      <c r="E231" t="s">
        <v>55</v>
      </c>
      <c r="F231" t="s">
        <v>54</v>
      </c>
      <c r="G231" t="s">
        <v>27</v>
      </c>
      <c r="H231" t="s">
        <v>53</v>
      </c>
      <c r="I231" t="s">
        <v>2</v>
      </c>
      <c r="J231" s="4">
        <v>43354</v>
      </c>
      <c r="K231" t="s">
        <v>40</v>
      </c>
      <c r="L231" t="s">
        <v>15</v>
      </c>
      <c r="M231" t="s">
        <v>83</v>
      </c>
      <c r="N231" t="s">
        <v>7</v>
      </c>
      <c r="O231" s="2">
        <v>273</v>
      </c>
      <c r="P231">
        <v>48</v>
      </c>
      <c r="Q231" s="3">
        <f>Tabla1[[#This Row],[Precio unitario]]*Tabla1[[#This Row],[Cantidad]]</f>
        <v>13104</v>
      </c>
      <c r="R231" s="2">
        <v>1323.5040000000001</v>
      </c>
    </row>
    <row r="232" spans="2:18" x14ac:dyDescent="0.3">
      <c r="B232" s="5">
        <v>1259</v>
      </c>
      <c r="C232" s="4">
        <v>43352</v>
      </c>
      <c r="D232" s="5">
        <v>9</v>
      </c>
      <c r="E232" t="s">
        <v>55</v>
      </c>
      <c r="F232" t="s">
        <v>54</v>
      </c>
      <c r="G232" t="s">
        <v>27</v>
      </c>
      <c r="H232" t="s">
        <v>53</v>
      </c>
      <c r="I232" t="s">
        <v>2</v>
      </c>
      <c r="J232" s="4">
        <v>43354</v>
      </c>
      <c r="K232" t="s">
        <v>40</v>
      </c>
      <c r="L232" t="s">
        <v>15</v>
      </c>
      <c r="M232" t="s">
        <v>73</v>
      </c>
      <c r="N232" t="s">
        <v>72</v>
      </c>
      <c r="O232" s="2">
        <v>487.19999999999993</v>
      </c>
      <c r="P232">
        <v>57</v>
      </c>
      <c r="Q232" s="3">
        <f>Tabla1[[#This Row],[Precio unitario]]*Tabla1[[#This Row],[Cantidad]]</f>
        <v>27770.399999999998</v>
      </c>
      <c r="R232" s="2">
        <v>2721.4992000000002</v>
      </c>
    </row>
    <row r="233" spans="2:18" x14ac:dyDescent="0.3">
      <c r="B233" s="5">
        <v>1260</v>
      </c>
      <c r="C233" s="4">
        <v>43349</v>
      </c>
      <c r="D233" s="5">
        <v>6</v>
      </c>
      <c r="E233" t="s">
        <v>21</v>
      </c>
      <c r="F233" t="s">
        <v>20</v>
      </c>
      <c r="G233" t="s">
        <v>19</v>
      </c>
      <c r="H233" t="s">
        <v>18</v>
      </c>
      <c r="I233" t="s">
        <v>17</v>
      </c>
      <c r="J233" s="4">
        <v>43351</v>
      </c>
      <c r="K233" t="s">
        <v>25</v>
      </c>
      <c r="L233" t="s">
        <v>32</v>
      </c>
      <c r="M233" t="s">
        <v>77</v>
      </c>
      <c r="N233" t="s">
        <v>0</v>
      </c>
      <c r="O233" s="2">
        <v>196</v>
      </c>
      <c r="P233">
        <v>67</v>
      </c>
      <c r="Q233" s="3">
        <f>Tabla1[[#This Row],[Precio unitario]]*Tabla1[[#This Row],[Cantidad]]</f>
        <v>13132</v>
      </c>
      <c r="R233" s="2">
        <v>1378.8600000000001</v>
      </c>
    </row>
    <row r="234" spans="2:18" x14ac:dyDescent="0.3">
      <c r="B234" s="5">
        <v>1261</v>
      </c>
      <c r="C234" s="4">
        <v>43351</v>
      </c>
      <c r="D234" s="5">
        <v>8</v>
      </c>
      <c r="E234" t="s">
        <v>50</v>
      </c>
      <c r="F234" t="s">
        <v>49</v>
      </c>
      <c r="G234" t="s">
        <v>48</v>
      </c>
      <c r="H234" t="s">
        <v>47</v>
      </c>
      <c r="I234" t="s">
        <v>17</v>
      </c>
      <c r="J234" s="4">
        <v>43353</v>
      </c>
      <c r="K234" t="s">
        <v>25</v>
      </c>
      <c r="L234" t="s">
        <v>15</v>
      </c>
      <c r="M234" t="s">
        <v>66</v>
      </c>
      <c r="N234" t="s">
        <v>65</v>
      </c>
      <c r="O234" s="2">
        <v>560</v>
      </c>
      <c r="P234">
        <v>48</v>
      </c>
      <c r="Q234" s="3">
        <f>Tabla1[[#This Row],[Precio unitario]]*Tabla1[[#This Row],[Cantidad]]</f>
        <v>26880</v>
      </c>
      <c r="R234" s="2">
        <v>2634.24</v>
      </c>
    </row>
    <row r="235" spans="2:18" x14ac:dyDescent="0.3">
      <c r="B235" s="5">
        <v>1262</v>
      </c>
      <c r="C235" s="4">
        <v>43351</v>
      </c>
      <c r="D235" s="5">
        <v>8</v>
      </c>
      <c r="E235" t="s">
        <v>50</v>
      </c>
      <c r="F235" t="s">
        <v>49</v>
      </c>
      <c r="G235" t="s">
        <v>48</v>
      </c>
      <c r="H235" t="s">
        <v>47</v>
      </c>
      <c r="I235" t="s">
        <v>17</v>
      </c>
      <c r="J235" s="4">
        <v>43353</v>
      </c>
      <c r="K235" t="s">
        <v>25</v>
      </c>
      <c r="L235" t="s">
        <v>15</v>
      </c>
      <c r="M235" t="s">
        <v>82</v>
      </c>
      <c r="N235" t="s">
        <v>80</v>
      </c>
      <c r="O235" s="2">
        <v>128.79999999999998</v>
      </c>
      <c r="P235">
        <v>77</v>
      </c>
      <c r="Q235" s="3">
        <f>Tabla1[[#This Row],[Precio unitario]]*Tabla1[[#This Row],[Cantidad]]</f>
        <v>9917.5999999999985</v>
      </c>
      <c r="R235" s="2">
        <v>1011.5952</v>
      </c>
    </row>
    <row r="236" spans="2:18" x14ac:dyDescent="0.3">
      <c r="B236" s="5">
        <v>1263</v>
      </c>
      <c r="C236" s="4">
        <v>43368</v>
      </c>
      <c r="D236" s="5">
        <v>25</v>
      </c>
      <c r="E236" t="s">
        <v>44</v>
      </c>
      <c r="F236" t="s">
        <v>43</v>
      </c>
      <c r="G236" t="s">
        <v>42</v>
      </c>
      <c r="H236" t="s">
        <v>41</v>
      </c>
      <c r="I236" t="s">
        <v>9</v>
      </c>
      <c r="J236" s="4">
        <v>43370</v>
      </c>
      <c r="K236" t="s">
        <v>40</v>
      </c>
      <c r="L236" t="s">
        <v>39</v>
      </c>
      <c r="M236" t="s">
        <v>81</v>
      </c>
      <c r="N236" t="s">
        <v>80</v>
      </c>
      <c r="O236" s="2">
        <v>140</v>
      </c>
      <c r="P236">
        <v>94</v>
      </c>
      <c r="Q236" s="3">
        <f>Tabla1[[#This Row],[Precio unitario]]*Tabla1[[#This Row],[Cantidad]]</f>
        <v>13160</v>
      </c>
      <c r="R236" s="2">
        <v>1368.64</v>
      </c>
    </row>
    <row r="237" spans="2:18" x14ac:dyDescent="0.3">
      <c r="B237" s="5">
        <v>1264</v>
      </c>
      <c r="C237" s="4">
        <v>43369</v>
      </c>
      <c r="D237" s="5">
        <v>26</v>
      </c>
      <c r="E237" t="s">
        <v>36</v>
      </c>
      <c r="F237" t="s">
        <v>35</v>
      </c>
      <c r="G237" t="s">
        <v>35</v>
      </c>
      <c r="H237" t="s">
        <v>34</v>
      </c>
      <c r="I237" t="s">
        <v>33</v>
      </c>
      <c r="J237" s="4">
        <v>43371</v>
      </c>
      <c r="K237" t="s">
        <v>16</v>
      </c>
      <c r="L237" t="s">
        <v>32</v>
      </c>
      <c r="M237" t="s">
        <v>79</v>
      </c>
      <c r="N237" t="s">
        <v>78</v>
      </c>
      <c r="O237" s="2">
        <v>298.90000000000003</v>
      </c>
      <c r="P237">
        <v>54</v>
      </c>
      <c r="Q237" s="3">
        <f>Tabla1[[#This Row],[Precio unitario]]*Tabla1[[#This Row],[Cantidad]]</f>
        <v>16140.600000000002</v>
      </c>
      <c r="R237" s="2">
        <v>1694.7630000000004</v>
      </c>
    </row>
    <row r="238" spans="2:18" x14ac:dyDescent="0.3">
      <c r="B238" s="5">
        <v>1265</v>
      </c>
      <c r="C238" s="4">
        <v>43369</v>
      </c>
      <c r="D238" s="5">
        <v>26</v>
      </c>
      <c r="E238" t="s">
        <v>36</v>
      </c>
      <c r="F238" t="s">
        <v>35</v>
      </c>
      <c r="G238" t="s">
        <v>35</v>
      </c>
      <c r="H238" t="s">
        <v>34</v>
      </c>
      <c r="I238" t="s">
        <v>33</v>
      </c>
      <c r="J238" s="4">
        <v>43371</v>
      </c>
      <c r="K238" t="s">
        <v>16</v>
      </c>
      <c r="L238" t="s">
        <v>32</v>
      </c>
      <c r="M238" t="s">
        <v>52</v>
      </c>
      <c r="N238" t="s">
        <v>51</v>
      </c>
      <c r="O238" s="2">
        <v>135.1</v>
      </c>
      <c r="P238">
        <v>43</v>
      </c>
      <c r="Q238" s="3">
        <f>Tabla1[[#This Row],[Precio unitario]]*Tabla1[[#This Row],[Cantidad]]</f>
        <v>5809.3</v>
      </c>
      <c r="R238" s="2">
        <v>563.50210000000004</v>
      </c>
    </row>
    <row r="239" spans="2:18" x14ac:dyDescent="0.3">
      <c r="B239" s="5">
        <v>1266</v>
      </c>
      <c r="C239" s="4">
        <v>43369</v>
      </c>
      <c r="D239" s="5">
        <v>26</v>
      </c>
      <c r="E239" t="s">
        <v>36</v>
      </c>
      <c r="F239" t="s">
        <v>35</v>
      </c>
      <c r="G239" t="s">
        <v>35</v>
      </c>
      <c r="H239" t="s">
        <v>34</v>
      </c>
      <c r="I239" t="s">
        <v>33</v>
      </c>
      <c r="J239" s="4">
        <v>43371</v>
      </c>
      <c r="K239" t="s">
        <v>16</v>
      </c>
      <c r="L239" t="s">
        <v>32</v>
      </c>
      <c r="M239" t="s">
        <v>61</v>
      </c>
      <c r="N239" t="s">
        <v>60</v>
      </c>
      <c r="O239" s="2">
        <v>257.59999999999997</v>
      </c>
      <c r="P239">
        <v>71</v>
      </c>
      <c r="Q239" s="3">
        <f>Tabla1[[#This Row],[Precio unitario]]*Tabla1[[#This Row],[Cantidad]]</f>
        <v>18289.599999999999</v>
      </c>
      <c r="R239" s="2">
        <v>1883.8287999999998</v>
      </c>
    </row>
    <row r="240" spans="2:18" x14ac:dyDescent="0.3">
      <c r="B240" s="5">
        <v>1267</v>
      </c>
      <c r="C240" s="4">
        <v>43372</v>
      </c>
      <c r="D240" s="5">
        <v>29</v>
      </c>
      <c r="E240" t="s">
        <v>29</v>
      </c>
      <c r="F240" t="s">
        <v>28</v>
      </c>
      <c r="G240" t="s">
        <v>27</v>
      </c>
      <c r="H240" t="s">
        <v>26</v>
      </c>
      <c r="I240" t="s">
        <v>2</v>
      </c>
      <c r="J240" s="4">
        <v>43374</v>
      </c>
      <c r="K240" t="s">
        <v>25</v>
      </c>
      <c r="L240" t="s">
        <v>15</v>
      </c>
      <c r="M240" t="s">
        <v>77</v>
      </c>
      <c r="N240" t="s">
        <v>0</v>
      </c>
      <c r="O240" s="2">
        <v>196</v>
      </c>
      <c r="P240">
        <v>50</v>
      </c>
      <c r="Q240" s="3">
        <f>Tabla1[[#This Row],[Precio unitario]]*Tabla1[[#This Row],[Cantidad]]</f>
        <v>9800</v>
      </c>
      <c r="R240" s="2">
        <v>940.80000000000007</v>
      </c>
    </row>
    <row r="241" spans="2:18" x14ac:dyDescent="0.3">
      <c r="B241" s="5">
        <v>1268</v>
      </c>
      <c r="C241" s="4">
        <v>43349</v>
      </c>
      <c r="D241" s="5">
        <v>6</v>
      </c>
      <c r="E241" t="s">
        <v>21</v>
      </c>
      <c r="F241" t="s">
        <v>20</v>
      </c>
      <c r="G241" t="s">
        <v>19</v>
      </c>
      <c r="H241" t="s">
        <v>18</v>
      </c>
      <c r="I241" t="s">
        <v>17</v>
      </c>
      <c r="J241" s="4">
        <v>43351</v>
      </c>
      <c r="K241" t="s">
        <v>16</v>
      </c>
      <c r="L241" t="s">
        <v>15</v>
      </c>
      <c r="M241" t="s">
        <v>46</v>
      </c>
      <c r="N241" t="s">
        <v>45</v>
      </c>
      <c r="O241" s="2">
        <v>178.5</v>
      </c>
      <c r="P241">
        <v>96</v>
      </c>
      <c r="Q241" s="3">
        <f>Tabla1[[#This Row],[Precio unitario]]*Tabla1[[#This Row],[Cantidad]]</f>
        <v>17136</v>
      </c>
      <c r="R241" s="2">
        <v>1679.328</v>
      </c>
    </row>
    <row r="242" spans="2:18" x14ac:dyDescent="0.3">
      <c r="B242" s="5">
        <v>1270</v>
      </c>
      <c r="C242" s="4">
        <v>43347</v>
      </c>
      <c r="D242" s="5">
        <v>4</v>
      </c>
      <c r="E242" t="s">
        <v>12</v>
      </c>
      <c r="F242" t="s">
        <v>11</v>
      </c>
      <c r="G242" t="s">
        <v>11</v>
      </c>
      <c r="H242" t="s">
        <v>10</v>
      </c>
      <c r="I242" t="s">
        <v>9</v>
      </c>
      <c r="J242" s="4">
        <v>43349</v>
      </c>
      <c r="K242" t="s">
        <v>40</v>
      </c>
      <c r="L242" t="s">
        <v>32</v>
      </c>
      <c r="M242" t="s">
        <v>76</v>
      </c>
      <c r="N242" t="s">
        <v>30</v>
      </c>
      <c r="O242" s="2">
        <v>1134</v>
      </c>
      <c r="P242">
        <v>54</v>
      </c>
      <c r="Q242" s="3">
        <f>Tabla1[[#This Row],[Precio unitario]]*Tabla1[[#This Row],[Cantidad]]</f>
        <v>61236</v>
      </c>
      <c r="R242" s="2">
        <v>6123.6</v>
      </c>
    </row>
    <row r="243" spans="2:18" x14ac:dyDescent="0.3">
      <c r="B243" s="5">
        <v>1271</v>
      </c>
      <c r="C243" s="4">
        <v>43347</v>
      </c>
      <c r="D243" s="5">
        <v>4</v>
      </c>
      <c r="E243" t="s">
        <v>12</v>
      </c>
      <c r="F243" t="s">
        <v>11</v>
      </c>
      <c r="G243" t="s">
        <v>11</v>
      </c>
      <c r="H243" t="s">
        <v>10</v>
      </c>
      <c r="I243" t="s">
        <v>9</v>
      </c>
      <c r="J243" s="4">
        <v>43349</v>
      </c>
      <c r="K243" t="s">
        <v>40</v>
      </c>
      <c r="L243" t="s">
        <v>32</v>
      </c>
      <c r="M243" t="s">
        <v>75</v>
      </c>
      <c r="N243" t="s">
        <v>74</v>
      </c>
      <c r="O243" s="2">
        <v>98</v>
      </c>
      <c r="P243">
        <v>39</v>
      </c>
      <c r="Q243" s="3">
        <f>Tabla1[[#This Row],[Precio unitario]]*Tabla1[[#This Row],[Cantidad]]</f>
        <v>3822</v>
      </c>
      <c r="R243" s="2">
        <v>382.2</v>
      </c>
    </row>
    <row r="244" spans="2:18" x14ac:dyDescent="0.3">
      <c r="B244" s="5">
        <v>1273</v>
      </c>
      <c r="C244" s="4">
        <v>43351</v>
      </c>
      <c r="D244" s="5">
        <v>8</v>
      </c>
      <c r="E244" t="s">
        <v>50</v>
      </c>
      <c r="F244" t="s">
        <v>49</v>
      </c>
      <c r="G244" t="s">
        <v>48</v>
      </c>
      <c r="H244" t="s">
        <v>47</v>
      </c>
      <c r="I244" t="s">
        <v>17</v>
      </c>
      <c r="J244" s="4">
        <v>43353</v>
      </c>
      <c r="K244" t="s">
        <v>16</v>
      </c>
      <c r="L244" t="s">
        <v>32</v>
      </c>
      <c r="M244" t="s">
        <v>73</v>
      </c>
      <c r="N244" t="s">
        <v>72</v>
      </c>
      <c r="O244" s="2">
        <v>487.19999999999993</v>
      </c>
      <c r="P244">
        <v>63</v>
      </c>
      <c r="Q244" s="3">
        <f>Tabla1[[#This Row],[Precio unitario]]*Tabla1[[#This Row],[Cantidad]]</f>
        <v>30693.599999999995</v>
      </c>
      <c r="R244" s="2">
        <v>3222.828</v>
      </c>
    </row>
    <row r="245" spans="2:18" x14ac:dyDescent="0.3">
      <c r="B245" s="5">
        <v>1276</v>
      </c>
      <c r="C245" s="4">
        <v>43346</v>
      </c>
      <c r="D245" s="5">
        <v>3</v>
      </c>
      <c r="E245" t="s">
        <v>6</v>
      </c>
      <c r="F245" t="s">
        <v>5</v>
      </c>
      <c r="G245" t="s">
        <v>4</v>
      </c>
      <c r="H245" t="s">
        <v>3</v>
      </c>
      <c r="I245" t="s">
        <v>2</v>
      </c>
      <c r="J245" s="4">
        <v>43348</v>
      </c>
      <c r="K245" t="s">
        <v>25</v>
      </c>
      <c r="L245" t="s">
        <v>39</v>
      </c>
      <c r="M245" t="s">
        <v>71</v>
      </c>
      <c r="N245" t="s">
        <v>37</v>
      </c>
      <c r="O245" s="2">
        <v>140</v>
      </c>
      <c r="P245">
        <v>71</v>
      </c>
      <c r="Q245" s="3">
        <f>Tabla1[[#This Row],[Precio unitario]]*Tabla1[[#This Row],[Cantidad]]</f>
        <v>9940</v>
      </c>
      <c r="R245" s="2">
        <v>1023.8199999999999</v>
      </c>
    </row>
    <row r="246" spans="2:18" x14ac:dyDescent="0.3">
      <c r="B246" s="5">
        <v>1277</v>
      </c>
      <c r="C246" s="4">
        <v>43346</v>
      </c>
      <c r="D246" s="5">
        <v>3</v>
      </c>
      <c r="E246" t="s">
        <v>6</v>
      </c>
      <c r="F246" t="s">
        <v>5</v>
      </c>
      <c r="G246" t="s">
        <v>4</v>
      </c>
      <c r="H246" t="s">
        <v>3</v>
      </c>
      <c r="I246" t="s">
        <v>2</v>
      </c>
      <c r="J246" s="4">
        <v>43348</v>
      </c>
      <c r="K246" t="s">
        <v>25</v>
      </c>
      <c r="L246" t="s">
        <v>39</v>
      </c>
      <c r="M246" t="s">
        <v>66</v>
      </c>
      <c r="N246" t="s">
        <v>65</v>
      </c>
      <c r="O246" s="2">
        <v>560</v>
      </c>
      <c r="P246">
        <v>88</v>
      </c>
      <c r="Q246" s="3">
        <f>Tabla1[[#This Row],[Precio unitario]]*Tabla1[[#This Row],[Cantidad]]</f>
        <v>49280</v>
      </c>
      <c r="R246" s="2">
        <v>5125.1200000000008</v>
      </c>
    </row>
    <row r="247" spans="2:18" x14ac:dyDescent="0.3">
      <c r="B247" s="5">
        <v>1281</v>
      </c>
      <c r="C247" s="4">
        <v>43353</v>
      </c>
      <c r="D247" s="5">
        <v>10</v>
      </c>
      <c r="E247" t="s">
        <v>69</v>
      </c>
      <c r="F247" t="s">
        <v>43</v>
      </c>
      <c r="G247" t="s">
        <v>42</v>
      </c>
      <c r="H247" t="s">
        <v>41</v>
      </c>
      <c r="I247" t="s">
        <v>9</v>
      </c>
      <c r="J247" s="4">
        <v>43355</v>
      </c>
      <c r="K247" t="s">
        <v>25</v>
      </c>
      <c r="L247" t="s">
        <v>32</v>
      </c>
      <c r="M247" t="s">
        <v>70</v>
      </c>
      <c r="N247" t="s">
        <v>13</v>
      </c>
      <c r="O247" s="2">
        <v>140</v>
      </c>
      <c r="P247">
        <v>59</v>
      </c>
      <c r="Q247" s="3">
        <f>Tabla1[[#This Row],[Precio unitario]]*Tabla1[[#This Row],[Cantidad]]</f>
        <v>8260</v>
      </c>
      <c r="R247" s="2">
        <v>834.26</v>
      </c>
    </row>
    <row r="248" spans="2:18" x14ac:dyDescent="0.3">
      <c r="B248" s="5">
        <v>1282</v>
      </c>
      <c r="C248" s="4">
        <v>43379</v>
      </c>
      <c r="D248" s="5">
        <v>6</v>
      </c>
      <c r="E248" t="s">
        <v>21</v>
      </c>
      <c r="F248" t="s">
        <v>20</v>
      </c>
      <c r="G248" t="s">
        <v>19</v>
      </c>
      <c r="H248" t="s">
        <v>18</v>
      </c>
      <c r="I248" t="s">
        <v>17</v>
      </c>
      <c r="J248" s="4">
        <v>43381</v>
      </c>
      <c r="K248" t="s">
        <v>25</v>
      </c>
      <c r="L248" t="s">
        <v>32</v>
      </c>
      <c r="M248" t="s">
        <v>66</v>
      </c>
      <c r="N248" t="s">
        <v>65</v>
      </c>
      <c r="O248" s="2">
        <v>560</v>
      </c>
      <c r="P248">
        <v>94</v>
      </c>
      <c r="Q248" s="3">
        <f>Tabla1[[#This Row],[Precio unitario]]*Tabla1[[#This Row],[Cantidad]]</f>
        <v>52640</v>
      </c>
      <c r="R248" s="2">
        <v>5264</v>
      </c>
    </row>
    <row r="249" spans="2:18" x14ac:dyDescent="0.3">
      <c r="B249" s="5">
        <v>1283</v>
      </c>
      <c r="C249" s="4">
        <v>43401</v>
      </c>
      <c r="D249" s="5">
        <v>28</v>
      </c>
      <c r="E249" t="s">
        <v>59</v>
      </c>
      <c r="F249" t="s">
        <v>58</v>
      </c>
      <c r="G249" t="s">
        <v>57</v>
      </c>
      <c r="H249" t="s">
        <v>34</v>
      </c>
      <c r="I249" t="s">
        <v>33</v>
      </c>
      <c r="J249" s="4">
        <v>43403</v>
      </c>
      <c r="K249" t="s">
        <v>16</v>
      </c>
      <c r="L249" t="s">
        <v>15</v>
      </c>
      <c r="M249" t="s">
        <v>56</v>
      </c>
      <c r="N249" t="s">
        <v>0</v>
      </c>
      <c r="O249" s="2">
        <v>644</v>
      </c>
      <c r="P249">
        <v>86</v>
      </c>
      <c r="Q249" s="3">
        <f>Tabla1[[#This Row],[Precio unitario]]*Tabla1[[#This Row],[Cantidad]]</f>
        <v>55384</v>
      </c>
      <c r="R249" s="2">
        <v>5316.8640000000005</v>
      </c>
    </row>
    <row r="250" spans="2:18" x14ac:dyDescent="0.3">
      <c r="B250" s="5">
        <v>1284</v>
      </c>
      <c r="C250" s="4">
        <v>43381</v>
      </c>
      <c r="D250" s="5">
        <v>8</v>
      </c>
      <c r="E250" t="s">
        <v>50</v>
      </c>
      <c r="F250" t="s">
        <v>49</v>
      </c>
      <c r="G250" t="s">
        <v>48</v>
      </c>
      <c r="H250" t="s">
        <v>47</v>
      </c>
      <c r="I250" t="s">
        <v>17</v>
      </c>
      <c r="J250" s="4">
        <v>43383</v>
      </c>
      <c r="K250" t="s">
        <v>16</v>
      </c>
      <c r="L250" t="s">
        <v>15</v>
      </c>
      <c r="M250" t="s">
        <v>46</v>
      </c>
      <c r="N250" t="s">
        <v>45</v>
      </c>
      <c r="O250" s="2">
        <v>178.5</v>
      </c>
      <c r="P250">
        <v>61</v>
      </c>
      <c r="Q250" s="3">
        <f>Tabla1[[#This Row],[Precio unitario]]*Tabla1[[#This Row],[Cantidad]]</f>
        <v>10888.5</v>
      </c>
      <c r="R250" s="2">
        <v>1099.7384999999999</v>
      </c>
    </row>
    <row r="251" spans="2:18" x14ac:dyDescent="0.3">
      <c r="B251" s="5">
        <v>1285</v>
      </c>
      <c r="C251" s="4">
        <v>43383</v>
      </c>
      <c r="D251" s="5">
        <v>10</v>
      </c>
      <c r="E251" t="s">
        <v>69</v>
      </c>
      <c r="F251" t="s">
        <v>43</v>
      </c>
      <c r="G251" t="s">
        <v>42</v>
      </c>
      <c r="H251" t="s">
        <v>41</v>
      </c>
      <c r="I251" t="s">
        <v>9</v>
      </c>
      <c r="J251" s="4">
        <v>43385</v>
      </c>
      <c r="K251" t="s">
        <v>25</v>
      </c>
      <c r="L251" t="s">
        <v>32</v>
      </c>
      <c r="M251" t="s">
        <v>1</v>
      </c>
      <c r="N251" t="s">
        <v>0</v>
      </c>
      <c r="O251" s="2">
        <v>41.86</v>
      </c>
      <c r="P251">
        <v>32</v>
      </c>
      <c r="Q251" s="3">
        <f>Tabla1[[#This Row],[Precio unitario]]*Tabla1[[#This Row],[Cantidad]]</f>
        <v>1339.52</v>
      </c>
      <c r="R251" s="2">
        <v>136.63104000000001</v>
      </c>
    </row>
    <row r="252" spans="2:18" x14ac:dyDescent="0.3">
      <c r="B252" s="5">
        <v>1286</v>
      </c>
      <c r="C252" s="4">
        <v>43380</v>
      </c>
      <c r="D252" s="5">
        <v>7</v>
      </c>
      <c r="E252" t="s">
        <v>86</v>
      </c>
      <c r="F252" t="s">
        <v>85</v>
      </c>
      <c r="G252" t="s">
        <v>85</v>
      </c>
      <c r="H252" t="s">
        <v>47</v>
      </c>
      <c r="I252" t="s">
        <v>17</v>
      </c>
      <c r="J252" s="4"/>
      <c r="L252"/>
      <c r="M252" t="s">
        <v>56</v>
      </c>
      <c r="N252" t="s">
        <v>0</v>
      </c>
      <c r="O252" s="2">
        <v>644</v>
      </c>
      <c r="P252">
        <v>62</v>
      </c>
      <c r="Q252" s="3">
        <f>Tabla1[[#This Row],[Precio unitario]]*Tabla1[[#This Row],[Cantidad]]</f>
        <v>39928</v>
      </c>
      <c r="R252" s="2">
        <v>4072.6559999999999</v>
      </c>
    </row>
    <row r="253" spans="2:18" x14ac:dyDescent="0.3">
      <c r="B253" s="5">
        <v>1287</v>
      </c>
      <c r="C253" s="4">
        <v>43383</v>
      </c>
      <c r="D253" s="5">
        <v>10</v>
      </c>
      <c r="E253" t="s">
        <v>69</v>
      </c>
      <c r="F253" t="s">
        <v>43</v>
      </c>
      <c r="G253" t="s">
        <v>42</v>
      </c>
      <c r="H253" t="s">
        <v>41</v>
      </c>
      <c r="I253" t="s">
        <v>9</v>
      </c>
      <c r="J253" s="4">
        <v>43385</v>
      </c>
      <c r="K253" t="s">
        <v>40</v>
      </c>
      <c r="L253"/>
      <c r="M253" t="s">
        <v>31</v>
      </c>
      <c r="N253" t="s">
        <v>30</v>
      </c>
      <c r="O253" s="2">
        <v>350</v>
      </c>
      <c r="P253">
        <v>60</v>
      </c>
      <c r="Q253" s="3">
        <f>Tabla1[[#This Row],[Precio unitario]]*Tabla1[[#This Row],[Cantidad]]</f>
        <v>21000</v>
      </c>
      <c r="R253" s="2">
        <v>2163</v>
      </c>
    </row>
    <row r="254" spans="2:18" x14ac:dyDescent="0.3">
      <c r="B254" s="5">
        <v>1288</v>
      </c>
      <c r="C254" s="4">
        <v>43383</v>
      </c>
      <c r="D254" s="5">
        <v>10</v>
      </c>
      <c r="E254" t="s">
        <v>69</v>
      </c>
      <c r="F254" t="s">
        <v>43</v>
      </c>
      <c r="G254" t="s">
        <v>42</v>
      </c>
      <c r="H254" t="s">
        <v>41</v>
      </c>
      <c r="I254" t="s">
        <v>9</v>
      </c>
      <c r="J254" s="4">
        <v>43385</v>
      </c>
      <c r="K254" t="s">
        <v>40</v>
      </c>
      <c r="L254"/>
      <c r="M254" t="s">
        <v>38</v>
      </c>
      <c r="N254" t="s">
        <v>37</v>
      </c>
      <c r="O254" s="2">
        <v>308</v>
      </c>
      <c r="P254">
        <v>51</v>
      </c>
      <c r="Q254" s="3">
        <f>Tabla1[[#This Row],[Precio unitario]]*Tabla1[[#This Row],[Cantidad]]</f>
        <v>15708</v>
      </c>
      <c r="R254" s="2">
        <v>1539.384</v>
      </c>
    </row>
    <row r="255" spans="2:18" x14ac:dyDescent="0.3">
      <c r="B255" s="5">
        <v>1289</v>
      </c>
      <c r="C255" s="4">
        <v>43383</v>
      </c>
      <c r="D255" s="5">
        <v>10</v>
      </c>
      <c r="E255" t="s">
        <v>69</v>
      </c>
      <c r="F255" t="s">
        <v>43</v>
      </c>
      <c r="G255" t="s">
        <v>42</v>
      </c>
      <c r="H255" t="s">
        <v>41</v>
      </c>
      <c r="I255" t="s">
        <v>9</v>
      </c>
      <c r="J255" s="4">
        <v>43385</v>
      </c>
      <c r="K255" t="s">
        <v>40</v>
      </c>
      <c r="L255"/>
      <c r="M255" t="s">
        <v>82</v>
      </c>
      <c r="N255" t="s">
        <v>80</v>
      </c>
      <c r="O255" s="2">
        <v>128.79999999999998</v>
      </c>
      <c r="P255">
        <v>49</v>
      </c>
      <c r="Q255" s="3">
        <f>Tabla1[[#This Row],[Precio unitario]]*Tabla1[[#This Row],[Cantidad]]</f>
        <v>6311.1999999999989</v>
      </c>
      <c r="R255" s="2">
        <v>624.80880000000002</v>
      </c>
    </row>
    <row r="256" spans="2:18" x14ac:dyDescent="0.3">
      <c r="B256" s="5">
        <v>1290</v>
      </c>
      <c r="C256" s="4">
        <v>43384</v>
      </c>
      <c r="D256" s="5">
        <v>11</v>
      </c>
      <c r="E256" t="s">
        <v>67</v>
      </c>
      <c r="F256" t="s">
        <v>35</v>
      </c>
      <c r="G256" t="s">
        <v>35</v>
      </c>
      <c r="H256" t="s">
        <v>34</v>
      </c>
      <c r="I256" t="s">
        <v>33</v>
      </c>
      <c r="J256" s="4"/>
      <c r="K256" t="s">
        <v>16</v>
      </c>
      <c r="L256"/>
      <c r="M256" t="s">
        <v>68</v>
      </c>
      <c r="N256" t="s">
        <v>13</v>
      </c>
      <c r="O256" s="2">
        <v>49</v>
      </c>
      <c r="P256">
        <v>20</v>
      </c>
      <c r="Q256" s="3">
        <f>Tabla1[[#This Row],[Precio unitario]]*Tabla1[[#This Row],[Cantidad]]</f>
        <v>980</v>
      </c>
      <c r="R256" s="2">
        <v>97.02</v>
      </c>
    </row>
    <row r="257" spans="2:18" x14ac:dyDescent="0.3">
      <c r="B257" s="5">
        <v>1291</v>
      </c>
      <c r="C257" s="4">
        <v>43384</v>
      </c>
      <c r="D257" s="5">
        <v>11</v>
      </c>
      <c r="E257" t="s">
        <v>67</v>
      </c>
      <c r="F257" t="s">
        <v>35</v>
      </c>
      <c r="G257" t="s">
        <v>35</v>
      </c>
      <c r="H257" t="s">
        <v>34</v>
      </c>
      <c r="I257" t="s">
        <v>33</v>
      </c>
      <c r="J257" s="4"/>
      <c r="K257" t="s">
        <v>16</v>
      </c>
      <c r="L257"/>
      <c r="M257" t="s">
        <v>1</v>
      </c>
      <c r="N257" t="s">
        <v>0</v>
      </c>
      <c r="O257" s="2">
        <v>41.86</v>
      </c>
      <c r="P257">
        <v>49</v>
      </c>
      <c r="Q257" s="3">
        <f>Tabla1[[#This Row],[Precio unitario]]*Tabla1[[#This Row],[Cantidad]]</f>
        <v>2051.14</v>
      </c>
      <c r="R257" s="2">
        <v>205.11400000000003</v>
      </c>
    </row>
    <row r="258" spans="2:18" x14ac:dyDescent="0.3">
      <c r="B258" s="5">
        <v>1292</v>
      </c>
      <c r="C258" s="4">
        <v>43374</v>
      </c>
      <c r="D258" s="5">
        <v>1</v>
      </c>
      <c r="E258" t="s">
        <v>64</v>
      </c>
      <c r="F258" t="s">
        <v>63</v>
      </c>
      <c r="G258" t="s">
        <v>62</v>
      </c>
      <c r="H258" t="s">
        <v>47</v>
      </c>
      <c r="I258" t="s">
        <v>17</v>
      </c>
      <c r="J258" s="4"/>
      <c r="L258"/>
      <c r="M258" t="s">
        <v>84</v>
      </c>
      <c r="N258" t="s">
        <v>0</v>
      </c>
      <c r="O258" s="2">
        <v>252</v>
      </c>
      <c r="P258">
        <v>22</v>
      </c>
      <c r="Q258" s="3">
        <f>Tabla1[[#This Row],[Precio unitario]]*Tabla1[[#This Row],[Cantidad]]</f>
        <v>5544</v>
      </c>
      <c r="R258" s="2">
        <v>532.22399999999993</v>
      </c>
    </row>
    <row r="259" spans="2:18" x14ac:dyDescent="0.3">
      <c r="B259" s="5">
        <v>1293</v>
      </c>
      <c r="C259" s="4">
        <v>43374</v>
      </c>
      <c r="D259" s="5">
        <v>1</v>
      </c>
      <c r="E259" t="s">
        <v>64</v>
      </c>
      <c r="F259" t="s">
        <v>63</v>
      </c>
      <c r="G259" t="s">
        <v>62</v>
      </c>
      <c r="H259" t="s">
        <v>47</v>
      </c>
      <c r="I259" t="s">
        <v>17</v>
      </c>
      <c r="J259" s="4"/>
      <c r="L259"/>
      <c r="M259" t="s">
        <v>56</v>
      </c>
      <c r="N259" t="s">
        <v>0</v>
      </c>
      <c r="O259" s="2">
        <v>644</v>
      </c>
      <c r="P259">
        <v>73</v>
      </c>
      <c r="Q259" s="3">
        <f>Tabla1[[#This Row],[Precio unitario]]*Tabla1[[#This Row],[Cantidad]]</f>
        <v>47012</v>
      </c>
      <c r="R259" s="2">
        <v>4748.2120000000004</v>
      </c>
    </row>
    <row r="260" spans="2:18" x14ac:dyDescent="0.3">
      <c r="B260" s="5">
        <v>1294</v>
      </c>
      <c r="C260" s="4">
        <v>43374</v>
      </c>
      <c r="D260" s="5">
        <v>1</v>
      </c>
      <c r="E260" t="s">
        <v>64</v>
      </c>
      <c r="F260" t="s">
        <v>63</v>
      </c>
      <c r="G260" t="s">
        <v>62</v>
      </c>
      <c r="H260" t="s">
        <v>47</v>
      </c>
      <c r="I260" t="s">
        <v>17</v>
      </c>
      <c r="J260" s="4"/>
      <c r="L260"/>
      <c r="M260" t="s">
        <v>1</v>
      </c>
      <c r="N260" t="s">
        <v>0</v>
      </c>
      <c r="O260" s="2">
        <v>41.86</v>
      </c>
      <c r="P260">
        <v>85</v>
      </c>
      <c r="Q260" s="3">
        <f>Tabla1[[#This Row],[Precio unitario]]*Tabla1[[#This Row],[Cantidad]]</f>
        <v>3558.1</v>
      </c>
      <c r="R260" s="2">
        <v>345.13570000000004</v>
      </c>
    </row>
    <row r="261" spans="2:18" x14ac:dyDescent="0.3">
      <c r="B261" s="5">
        <v>1295</v>
      </c>
      <c r="C261" s="4">
        <v>43401</v>
      </c>
      <c r="D261" s="5">
        <v>28</v>
      </c>
      <c r="E261" t="s">
        <v>59</v>
      </c>
      <c r="F261" t="s">
        <v>58</v>
      </c>
      <c r="G261" t="s">
        <v>57</v>
      </c>
      <c r="H261" t="s">
        <v>34</v>
      </c>
      <c r="I261" t="s">
        <v>33</v>
      </c>
      <c r="J261" s="4">
        <v>43403</v>
      </c>
      <c r="K261" t="s">
        <v>16</v>
      </c>
      <c r="L261" t="s">
        <v>32</v>
      </c>
      <c r="M261" t="s">
        <v>52</v>
      </c>
      <c r="N261" t="s">
        <v>51</v>
      </c>
      <c r="O261" s="2">
        <v>135.1</v>
      </c>
      <c r="P261">
        <v>44</v>
      </c>
      <c r="Q261" s="3">
        <f>Tabla1[[#This Row],[Precio unitario]]*Tabla1[[#This Row],[Cantidad]]</f>
        <v>5944.4</v>
      </c>
      <c r="R261" s="2">
        <v>618.21760000000006</v>
      </c>
    </row>
    <row r="262" spans="2:18" x14ac:dyDescent="0.3">
      <c r="B262" s="5">
        <v>1296</v>
      </c>
      <c r="C262" s="4">
        <v>43401</v>
      </c>
      <c r="D262" s="5">
        <v>28</v>
      </c>
      <c r="E262" t="s">
        <v>59</v>
      </c>
      <c r="F262" t="s">
        <v>58</v>
      </c>
      <c r="G262" t="s">
        <v>57</v>
      </c>
      <c r="H262" t="s">
        <v>34</v>
      </c>
      <c r="I262" t="s">
        <v>33</v>
      </c>
      <c r="J262" s="4">
        <v>43403</v>
      </c>
      <c r="K262" t="s">
        <v>16</v>
      </c>
      <c r="L262" t="s">
        <v>32</v>
      </c>
      <c r="M262" t="s">
        <v>61</v>
      </c>
      <c r="N262" t="s">
        <v>60</v>
      </c>
      <c r="O262" s="2">
        <v>257.59999999999997</v>
      </c>
      <c r="P262">
        <v>24</v>
      </c>
      <c r="Q262" s="3">
        <f>Tabla1[[#This Row],[Precio unitario]]*Tabla1[[#This Row],[Cantidad]]</f>
        <v>6182.4</v>
      </c>
      <c r="R262" s="2">
        <v>599.69279999999992</v>
      </c>
    </row>
    <row r="263" spans="2:18" x14ac:dyDescent="0.3">
      <c r="B263" s="5">
        <v>1297</v>
      </c>
      <c r="C263" s="4">
        <v>43382</v>
      </c>
      <c r="D263" s="5">
        <v>9</v>
      </c>
      <c r="E263" t="s">
        <v>55</v>
      </c>
      <c r="F263" t="s">
        <v>54</v>
      </c>
      <c r="G263" t="s">
        <v>27</v>
      </c>
      <c r="H263" t="s">
        <v>53</v>
      </c>
      <c r="I263" t="s">
        <v>2</v>
      </c>
      <c r="J263" s="4">
        <v>43384</v>
      </c>
      <c r="K263" t="s">
        <v>40</v>
      </c>
      <c r="L263" t="s">
        <v>15</v>
      </c>
      <c r="M263" t="s">
        <v>83</v>
      </c>
      <c r="N263" t="s">
        <v>7</v>
      </c>
      <c r="O263" s="2">
        <v>273</v>
      </c>
      <c r="P263">
        <v>64</v>
      </c>
      <c r="Q263" s="3">
        <f>Tabla1[[#This Row],[Precio unitario]]*Tabla1[[#This Row],[Cantidad]]</f>
        <v>17472</v>
      </c>
      <c r="R263" s="2">
        <v>1677.3120000000001</v>
      </c>
    </row>
    <row r="264" spans="2:18" x14ac:dyDescent="0.3">
      <c r="B264" s="5">
        <v>1298</v>
      </c>
      <c r="C264" s="4">
        <v>43382</v>
      </c>
      <c r="D264" s="5">
        <v>9</v>
      </c>
      <c r="E264" t="s">
        <v>55</v>
      </c>
      <c r="F264" t="s">
        <v>54</v>
      </c>
      <c r="G264" t="s">
        <v>27</v>
      </c>
      <c r="H264" t="s">
        <v>53</v>
      </c>
      <c r="I264" t="s">
        <v>2</v>
      </c>
      <c r="J264" s="4">
        <v>43384</v>
      </c>
      <c r="K264" t="s">
        <v>40</v>
      </c>
      <c r="L264" t="s">
        <v>15</v>
      </c>
      <c r="M264" t="s">
        <v>73</v>
      </c>
      <c r="N264" t="s">
        <v>72</v>
      </c>
      <c r="O264" s="2">
        <v>487.19999999999993</v>
      </c>
      <c r="P264">
        <v>70</v>
      </c>
      <c r="Q264" s="3">
        <f>Tabla1[[#This Row],[Precio unitario]]*Tabla1[[#This Row],[Cantidad]]</f>
        <v>34103.999999999993</v>
      </c>
      <c r="R264" s="2">
        <v>3444.5040000000004</v>
      </c>
    </row>
    <row r="265" spans="2:18" x14ac:dyDescent="0.3">
      <c r="B265" s="5">
        <v>1299</v>
      </c>
      <c r="C265" s="4">
        <v>43379</v>
      </c>
      <c r="D265" s="5">
        <v>6</v>
      </c>
      <c r="E265" t="s">
        <v>21</v>
      </c>
      <c r="F265" t="s">
        <v>20</v>
      </c>
      <c r="G265" t="s">
        <v>19</v>
      </c>
      <c r="H265" t="s">
        <v>18</v>
      </c>
      <c r="I265" t="s">
        <v>17</v>
      </c>
      <c r="J265" s="4">
        <v>43381</v>
      </c>
      <c r="K265" t="s">
        <v>25</v>
      </c>
      <c r="L265" t="s">
        <v>32</v>
      </c>
      <c r="M265" t="s">
        <v>77</v>
      </c>
      <c r="N265" t="s">
        <v>0</v>
      </c>
      <c r="O265" s="2">
        <v>196</v>
      </c>
      <c r="P265">
        <v>98</v>
      </c>
      <c r="Q265" s="3">
        <f>Tabla1[[#This Row],[Precio unitario]]*Tabla1[[#This Row],[Cantidad]]</f>
        <v>19208</v>
      </c>
      <c r="R265" s="2">
        <v>1940.0080000000005</v>
      </c>
    </row>
    <row r="266" spans="2:18" x14ac:dyDescent="0.3">
      <c r="B266" s="5">
        <v>1300</v>
      </c>
      <c r="C266" s="4">
        <v>43381</v>
      </c>
      <c r="D266" s="5">
        <v>8</v>
      </c>
      <c r="E266" t="s">
        <v>50</v>
      </c>
      <c r="F266" t="s">
        <v>49</v>
      </c>
      <c r="G266" t="s">
        <v>48</v>
      </c>
      <c r="H266" t="s">
        <v>47</v>
      </c>
      <c r="I266" t="s">
        <v>17</v>
      </c>
      <c r="J266" s="4">
        <v>43383</v>
      </c>
      <c r="K266" t="s">
        <v>25</v>
      </c>
      <c r="L266" t="s">
        <v>15</v>
      </c>
      <c r="M266" t="s">
        <v>66</v>
      </c>
      <c r="N266" t="s">
        <v>65</v>
      </c>
      <c r="O266" s="2">
        <v>560</v>
      </c>
      <c r="P266">
        <v>48</v>
      </c>
      <c r="Q266" s="3">
        <f>Tabla1[[#This Row],[Precio unitario]]*Tabla1[[#This Row],[Cantidad]]</f>
        <v>26880</v>
      </c>
      <c r="R266" s="2">
        <v>2634.24</v>
      </c>
    </row>
    <row r="267" spans="2:18" x14ac:dyDescent="0.3">
      <c r="B267" s="5">
        <v>1301</v>
      </c>
      <c r="C267" s="4">
        <v>43381</v>
      </c>
      <c r="D267" s="5">
        <v>8</v>
      </c>
      <c r="E267" t="s">
        <v>50</v>
      </c>
      <c r="F267" t="s">
        <v>49</v>
      </c>
      <c r="G267" t="s">
        <v>48</v>
      </c>
      <c r="H267" t="s">
        <v>47</v>
      </c>
      <c r="I267" t="s">
        <v>17</v>
      </c>
      <c r="J267" s="4">
        <v>43383</v>
      </c>
      <c r="K267" t="s">
        <v>25</v>
      </c>
      <c r="L267" t="s">
        <v>15</v>
      </c>
      <c r="M267" t="s">
        <v>82</v>
      </c>
      <c r="N267" t="s">
        <v>80</v>
      </c>
      <c r="O267" s="2">
        <v>128.79999999999998</v>
      </c>
      <c r="P267">
        <v>100</v>
      </c>
      <c r="Q267" s="3">
        <f>Tabla1[[#This Row],[Precio unitario]]*Tabla1[[#This Row],[Cantidad]]</f>
        <v>12879.999999999998</v>
      </c>
      <c r="R267" s="2">
        <v>1275.1199999999999</v>
      </c>
    </row>
    <row r="268" spans="2:18" x14ac:dyDescent="0.3">
      <c r="B268" s="5">
        <v>1302</v>
      </c>
      <c r="C268" s="4">
        <v>43398</v>
      </c>
      <c r="D268" s="5">
        <v>25</v>
      </c>
      <c r="E268" t="s">
        <v>44</v>
      </c>
      <c r="F268" t="s">
        <v>43</v>
      </c>
      <c r="G268" t="s">
        <v>42</v>
      </c>
      <c r="H268" t="s">
        <v>41</v>
      </c>
      <c r="I268" t="s">
        <v>9</v>
      </c>
      <c r="J268" s="4">
        <v>43400</v>
      </c>
      <c r="K268" t="s">
        <v>40</v>
      </c>
      <c r="L268" t="s">
        <v>39</v>
      </c>
      <c r="M268" t="s">
        <v>81</v>
      </c>
      <c r="N268" t="s">
        <v>80</v>
      </c>
      <c r="O268" s="2">
        <v>140</v>
      </c>
      <c r="P268">
        <v>90</v>
      </c>
      <c r="Q268" s="3">
        <f>Tabla1[[#This Row],[Precio unitario]]*Tabla1[[#This Row],[Cantidad]]</f>
        <v>12600</v>
      </c>
      <c r="R268" s="2">
        <v>1222.2</v>
      </c>
    </row>
    <row r="269" spans="2:18" x14ac:dyDescent="0.3">
      <c r="B269" s="5">
        <v>1303</v>
      </c>
      <c r="C269" s="4">
        <v>43399</v>
      </c>
      <c r="D269" s="5">
        <v>26</v>
      </c>
      <c r="E269" t="s">
        <v>36</v>
      </c>
      <c r="F269" t="s">
        <v>35</v>
      </c>
      <c r="G269" t="s">
        <v>35</v>
      </c>
      <c r="H269" t="s">
        <v>34</v>
      </c>
      <c r="I269" t="s">
        <v>33</v>
      </c>
      <c r="J269" s="4">
        <v>43401</v>
      </c>
      <c r="K269" t="s">
        <v>16</v>
      </c>
      <c r="L269" t="s">
        <v>32</v>
      </c>
      <c r="M269" t="s">
        <v>79</v>
      </c>
      <c r="N269" t="s">
        <v>78</v>
      </c>
      <c r="O269" s="2">
        <v>298.90000000000003</v>
      </c>
      <c r="P269">
        <v>49</v>
      </c>
      <c r="Q269" s="3">
        <f>Tabla1[[#This Row],[Precio unitario]]*Tabla1[[#This Row],[Cantidad]]</f>
        <v>14646.100000000002</v>
      </c>
      <c r="R269" s="2">
        <v>1435.3178</v>
      </c>
    </row>
    <row r="270" spans="2:18" x14ac:dyDescent="0.3">
      <c r="B270" s="5">
        <v>1304</v>
      </c>
      <c r="C270" s="4">
        <v>43399</v>
      </c>
      <c r="D270" s="5">
        <v>26</v>
      </c>
      <c r="E270" t="s">
        <v>36</v>
      </c>
      <c r="F270" t="s">
        <v>35</v>
      </c>
      <c r="G270" t="s">
        <v>35</v>
      </c>
      <c r="H270" t="s">
        <v>34</v>
      </c>
      <c r="I270" t="s">
        <v>33</v>
      </c>
      <c r="J270" s="4">
        <v>43401</v>
      </c>
      <c r="K270" t="s">
        <v>16</v>
      </c>
      <c r="L270" t="s">
        <v>32</v>
      </c>
      <c r="M270" t="s">
        <v>52</v>
      </c>
      <c r="N270" t="s">
        <v>51</v>
      </c>
      <c r="O270" s="2">
        <v>135.1</v>
      </c>
      <c r="P270">
        <v>71</v>
      </c>
      <c r="Q270" s="3">
        <f>Tabla1[[#This Row],[Precio unitario]]*Tabla1[[#This Row],[Cantidad]]</f>
        <v>9592.1</v>
      </c>
      <c r="R270" s="2">
        <v>920.84159999999997</v>
      </c>
    </row>
    <row r="271" spans="2:18" x14ac:dyDescent="0.3">
      <c r="B271" s="5">
        <v>1305</v>
      </c>
      <c r="C271" s="4">
        <v>43399</v>
      </c>
      <c r="D271" s="5">
        <v>26</v>
      </c>
      <c r="E271" t="s">
        <v>36</v>
      </c>
      <c r="F271" t="s">
        <v>35</v>
      </c>
      <c r="G271" t="s">
        <v>35</v>
      </c>
      <c r="H271" t="s">
        <v>34</v>
      </c>
      <c r="I271" t="s">
        <v>33</v>
      </c>
      <c r="J271" s="4">
        <v>43401</v>
      </c>
      <c r="K271" t="s">
        <v>16</v>
      </c>
      <c r="L271" t="s">
        <v>32</v>
      </c>
      <c r="M271" t="s">
        <v>61</v>
      </c>
      <c r="N271" t="s">
        <v>60</v>
      </c>
      <c r="O271" s="2">
        <v>257.59999999999997</v>
      </c>
      <c r="P271">
        <v>10</v>
      </c>
      <c r="Q271" s="3">
        <f>Tabla1[[#This Row],[Precio unitario]]*Tabla1[[#This Row],[Cantidad]]</f>
        <v>2575.9999999999995</v>
      </c>
      <c r="R271" s="2">
        <v>267.90400000000005</v>
      </c>
    </row>
    <row r="272" spans="2:18" x14ac:dyDescent="0.3">
      <c r="B272" s="5">
        <v>1306</v>
      </c>
      <c r="C272" s="4">
        <v>43402</v>
      </c>
      <c r="D272" s="5">
        <v>29</v>
      </c>
      <c r="E272" t="s">
        <v>29</v>
      </c>
      <c r="F272" t="s">
        <v>28</v>
      </c>
      <c r="G272" t="s">
        <v>27</v>
      </c>
      <c r="H272" t="s">
        <v>26</v>
      </c>
      <c r="I272" t="s">
        <v>2</v>
      </c>
      <c r="J272" s="4">
        <v>43404</v>
      </c>
      <c r="K272" t="s">
        <v>25</v>
      </c>
      <c r="L272" t="s">
        <v>15</v>
      </c>
      <c r="M272" t="s">
        <v>77</v>
      </c>
      <c r="N272" t="s">
        <v>0</v>
      </c>
      <c r="O272" s="2">
        <v>196</v>
      </c>
      <c r="P272">
        <v>78</v>
      </c>
      <c r="Q272" s="3">
        <f>Tabla1[[#This Row],[Precio unitario]]*Tabla1[[#This Row],[Cantidad]]</f>
        <v>15288</v>
      </c>
      <c r="R272" s="2">
        <v>1574.664</v>
      </c>
    </row>
    <row r="273" spans="2:18" x14ac:dyDescent="0.3">
      <c r="B273" s="5">
        <v>1307</v>
      </c>
      <c r="C273" s="4">
        <v>43379</v>
      </c>
      <c r="D273" s="5">
        <v>6</v>
      </c>
      <c r="E273" t="s">
        <v>21</v>
      </c>
      <c r="F273" t="s">
        <v>20</v>
      </c>
      <c r="G273" t="s">
        <v>19</v>
      </c>
      <c r="H273" t="s">
        <v>18</v>
      </c>
      <c r="I273" t="s">
        <v>17</v>
      </c>
      <c r="J273" s="4">
        <v>43381</v>
      </c>
      <c r="K273" t="s">
        <v>16</v>
      </c>
      <c r="L273" t="s">
        <v>15</v>
      </c>
      <c r="M273" t="s">
        <v>46</v>
      </c>
      <c r="N273" t="s">
        <v>45</v>
      </c>
      <c r="O273" s="2">
        <v>178.5</v>
      </c>
      <c r="P273">
        <v>44</v>
      </c>
      <c r="Q273" s="3">
        <f>Tabla1[[#This Row],[Precio unitario]]*Tabla1[[#This Row],[Cantidad]]</f>
        <v>7854</v>
      </c>
      <c r="R273" s="2">
        <v>753.98400000000004</v>
      </c>
    </row>
    <row r="274" spans="2:18" x14ac:dyDescent="0.3">
      <c r="B274" s="5">
        <v>1309</v>
      </c>
      <c r="C274" s="4">
        <v>43377</v>
      </c>
      <c r="D274" s="5">
        <v>4</v>
      </c>
      <c r="E274" t="s">
        <v>12</v>
      </c>
      <c r="F274" t="s">
        <v>11</v>
      </c>
      <c r="G274" t="s">
        <v>11</v>
      </c>
      <c r="H274" t="s">
        <v>10</v>
      </c>
      <c r="I274" t="s">
        <v>9</v>
      </c>
      <c r="J274" s="4">
        <v>43379</v>
      </c>
      <c r="K274" t="s">
        <v>40</v>
      </c>
      <c r="L274" t="s">
        <v>32</v>
      </c>
      <c r="M274" t="s">
        <v>76</v>
      </c>
      <c r="N274" t="s">
        <v>30</v>
      </c>
      <c r="O274" s="2">
        <v>1134</v>
      </c>
      <c r="P274">
        <v>82</v>
      </c>
      <c r="Q274" s="3">
        <f>Tabla1[[#This Row],[Precio unitario]]*Tabla1[[#This Row],[Cantidad]]</f>
        <v>92988</v>
      </c>
      <c r="R274" s="2">
        <v>9763.7400000000016</v>
      </c>
    </row>
    <row r="275" spans="2:18" x14ac:dyDescent="0.3">
      <c r="B275" s="5">
        <v>1310</v>
      </c>
      <c r="C275" s="4">
        <v>43377</v>
      </c>
      <c r="D275" s="5">
        <v>4</v>
      </c>
      <c r="E275" t="s">
        <v>12</v>
      </c>
      <c r="F275" t="s">
        <v>11</v>
      </c>
      <c r="G275" t="s">
        <v>11</v>
      </c>
      <c r="H275" t="s">
        <v>10</v>
      </c>
      <c r="I275" t="s">
        <v>9</v>
      </c>
      <c r="J275" s="4">
        <v>43379</v>
      </c>
      <c r="K275" t="s">
        <v>40</v>
      </c>
      <c r="L275" t="s">
        <v>32</v>
      </c>
      <c r="M275" t="s">
        <v>75</v>
      </c>
      <c r="N275" t="s">
        <v>74</v>
      </c>
      <c r="O275" s="2">
        <v>98</v>
      </c>
      <c r="P275">
        <v>29</v>
      </c>
      <c r="Q275" s="3">
        <f>Tabla1[[#This Row],[Precio unitario]]*Tabla1[[#This Row],[Cantidad]]</f>
        <v>2842</v>
      </c>
      <c r="R275" s="2">
        <v>284.2</v>
      </c>
    </row>
    <row r="276" spans="2:18" x14ac:dyDescent="0.3">
      <c r="B276" s="5">
        <v>1312</v>
      </c>
      <c r="C276" s="4">
        <v>43381</v>
      </c>
      <c r="D276" s="5">
        <v>8</v>
      </c>
      <c r="E276" t="s">
        <v>50</v>
      </c>
      <c r="F276" t="s">
        <v>49</v>
      </c>
      <c r="G276" t="s">
        <v>48</v>
      </c>
      <c r="H276" t="s">
        <v>47</v>
      </c>
      <c r="I276" t="s">
        <v>17</v>
      </c>
      <c r="J276" s="4">
        <v>43383</v>
      </c>
      <c r="K276" t="s">
        <v>16</v>
      </c>
      <c r="L276" t="s">
        <v>32</v>
      </c>
      <c r="M276" t="s">
        <v>73</v>
      </c>
      <c r="N276" t="s">
        <v>72</v>
      </c>
      <c r="O276" s="2">
        <v>487.19999999999993</v>
      </c>
      <c r="P276">
        <v>93</v>
      </c>
      <c r="Q276" s="3">
        <f>Tabla1[[#This Row],[Precio unitario]]*Tabla1[[#This Row],[Cantidad]]</f>
        <v>45309.599999999991</v>
      </c>
      <c r="R276" s="2">
        <v>4395.0311999999994</v>
      </c>
    </row>
    <row r="277" spans="2:18" x14ac:dyDescent="0.3">
      <c r="B277" s="5">
        <v>1315</v>
      </c>
      <c r="C277" s="4">
        <v>43376</v>
      </c>
      <c r="D277" s="5">
        <v>3</v>
      </c>
      <c r="E277" t="s">
        <v>6</v>
      </c>
      <c r="F277" t="s">
        <v>5</v>
      </c>
      <c r="G277" t="s">
        <v>4</v>
      </c>
      <c r="H277" t="s">
        <v>3</v>
      </c>
      <c r="I277" t="s">
        <v>2</v>
      </c>
      <c r="J277" s="4">
        <v>43378</v>
      </c>
      <c r="K277" t="s">
        <v>25</v>
      </c>
      <c r="L277" t="s">
        <v>39</v>
      </c>
      <c r="M277" t="s">
        <v>71</v>
      </c>
      <c r="N277" t="s">
        <v>37</v>
      </c>
      <c r="O277" s="2">
        <v>140</v>
      </c>
      <c r="P277">
        <v>11</v>
      </c>
      <c r="Q277" s="3">
        <f>Tabla1[[#This Row],[Precio unitario]]*Tabla1[[#This Row],[Cantidad]]</f>
        <v>1540</v>
      </c>
      <c r="R277" s="2">
        <v>160.16000000000003</v>
      </c>
    </row>
    <row r="278" spans="2:18" x14ac:dyDescent="0.3">
      <c r="B278" s="5">
        <v>1316</v>
      </c>
      <c r="C278" s="4">
        <v>43376</v>
      </c>
      <c r="D278" s="5">
        <v>3</v>
      </c>
      <c r="E278" t="s">
        <v>6</v>
      </c>
      <c r="F278" t="s">
        <v>5</v>
      </c>
      <c r="G278" t="s">
        <v>4</v>
      </c>
      <c r="H278" t="s">
        <v>3</v>
      </c>
      <c r="I278" t="s">
        <v>2</v>
      </c>
      <c r="J278" s="4">
        <v>43378</v>
      </c>
      <c r="K278" t="s">
        <v>25</v>
      </c>
      <c r="L278" t="s">
        <v>39</v>
      </c>
      <c r="M278" t="s">
        <v>66</v>
      </c>
      <c r="N278" t="s">
        <v>65</v>
      </c>
      <c r="O278" s="2">
        <v>560</v>
      </c>
      <c r="P278">
        <v>91</v>
      </c>
      <c r="Q278" s="3">
        <f>Tabla1[[#This Row],[Precio unitario]]*Tabla1[[#This Row],[Cantidad]]</f>
        <v>50960</v>
      </c>
      <c r="R278" s="2">
        <v>5096</v>
      </c>
    </row>
    <row r="279" spans="2:18" x14ac:dyDescent="0.3">
      <c r="B279" s="5">
        <v>1320</v>
      </c>
      <c r="C279" s="4">
        <v>43383</v>
      </c>
      <c r="D279" s="5">
        <v>10</v>
      </c>
      <c r="E279" t="s">
        <v>69</v>
      </c>
      <c r="F279" t="s">
        <v>43</v>
      </c>
      <c r="G279" t="s">
        <v>42</v>
      </c>
      <c r="H279" t="s">
        <v>41</v>
      </c>
      <c r="I279" t="s">
        <v>9</v>
      </c>
      <c r="J279" s="4">
        <v>43385</v>
      </c>
      <c r="K279" t="s">
        <v>25</v>
      </c>
      <c r="L279" t="s">
        <v>32</v>
      </c>
      <c r="M279" t="s">
        <v>70</v>
      </c>
      <c r="N279" t="s">
        <v>13</v>
      </c>
      <c r="O279" s="2">
        <v>140</v>
      </c>
      <c r="P279">
        <v>12</v>
      </c>
      <c r="Q279" s="3">
        <f>Tabla1[[#This Row],[Precio unitario]]*Tabla1[[#This Row],[Cantidad]]</f>
        <v>1680</v>
      </c>
      <c r="R279" s="2">
        <v>173.04</v>
      </c>
    </row>
    <row r="280" spans="2:18" x14ac:dyDescent="0.3">
      <c r="B280" s="5">
        <v>1322</v>
      </c>
      <c r="C280" s="4">
        <v>43383</v>
      </c>
      <c r="D280" s="5">
        <v>10</v>
      </c>
      <c r="E280" t="s">
        <v>69</v>
      </c>
      <c r="F280" t="s">
        <v>43</v>
      </c>
      <c r="G280" t="s">
        <v>42</v>
      </c>
      <c r="H280" t="s">
        <v>41</v>
      </c>
      <c r="I280" t="s">
        <v>9</v>
      </c>
      <c r="J280" s="4"/>
      <c r="K280" t="s">
        <v>40</v>
      </c>
      <c r="L280"/>
      <c r="M280" t="s">
        <v>68</v>
      </c>
      <c r="N280" t="s">
        <v>13</v>
      </c>
      <c r="O280" s="2">
        <v>49</v>
      </c>
      <c r="P280">
        <v>78</v>
      </c>
      <c r="Q280" s="3">
        <f>Tabla1[[#This Row],[Precio unitario]]*Tabla1[[#This Row],[Cantidad]]</f>
        <v>3822</v>
      </c>
      <c r="R280" s="2">
        <v>382.2</v>
      </c>
    </row>
    <row r="281" spans="2:18" x14ac:dyDescent="0.3">
      <c r="B281" s="5">
        <v>1323</v>
      </c>
      <c r="C281" s="4">
        <v>43384</v>
      </c>
      <c r="D281" s="5">
        <v>11</v>
      </c>
      <c r="E281" t="s">
        <v>67</v>
      </c>
      <c r="F281" t="s">
        <v>35</v>
      </c>
      <c r="G281" t="s">
        <v>35</v>
      </c>
      <c r="H281" t="s">
        <v>34</v>
      </c>
      <c r="I281" t="s">
        <v>33</v>
      </c>
      <c r="J281" s="4"/>
      <c r="K281" t="s">
        <v>16</v>
      </c>
      <c r="L281"/>
      <c r="M281" t="s">
        <v>66</v>
      </c>
      <c r="N281" t="s">
        <v>65</v>
      </c>
      <c r="O281" s="2">
        <v>560</v>
      </c>
      <c r="P281">
        <v>60</v>
      </c>
      <c r="Q281" s="3">
        <f>Tabla1[[#This Row],[Precio unitario]]*Tabla1[[#This Row],[Cantidad]]</f>
        <v>33600</v>
      </c>
      <c r="R281" s="2">
        <v>3192</v>
      </c>
    </row>
    <row r="282" spans="2:18" x14ac:dyDescent="0.3">
      <c r="B282" s="5">
        <v>1324</v>
      </c>
      <c r="C282" s="4">
        <v>43374</v>
      </c>
      <c r="D282" s="5">
        <v>1</v>
      </c>
      <c r="E282" t="s">
        <v>64</v>
      </c>
      <c r="F282" t="s">
        <v>63</v>
      </c>
      <c r="G282" t="s">
        <v>62</v>
      </c>
      <c r="H282" t="s">
        <v>47</v>
      </c>
      <c r="I282" t="s">
        <v>17</v>
      </c>
      <c r="J282" s="4"/>
      <c r="K282" t="s">
        <v>16</v>
      </c>
      <c r="L282"/>
      <c r="M282" t="s">
        <v>61</v>
      </c>
      <c r="N282" t="s">
        <v>60</v>
      </c>
      <c r="O282" s="2">
        <v>257.59999999999997</v>
      </c>
      <c r="P282">
        <v>23</v>
      </c>
      <c r="Q282" s="3">
        <f>Tabla1[[#This Row],[Precio unitario]]*Tabla1[[#This Row],[Cantidad]]</f>
        <v>5924.7999999999993</v>
      </c>
      <c r="R282" s="2">
        <v>610.25440000000003</v>
      </c>
    </row>
    <row r="283" spans="2:18" x14ac:dyDescent="0.3">
      <c r="B283" s="5">
        <v>1325</v>
      </c>
      <c r="C283" s="4">
        <v>43401</v>
      </c>
      <c r="D283" s="5">
        <v>28</v>
      </c>
      <c r="E283" t="s">
        <v>59</v>
      </c>
      <c r="F283" t="s">
        <v>58</v>
      </c>
      <c r="G283" t="s">
        <v>57</v>
      </c>
      <c r="H283" t="s">
        <v>34</v>
      </c>
      <c r="I283" t="s">
        <v>33</v>
      </c>
      <c r="J283" s="4">
        <v>43403</v>
      </c>
      <c r="K283" t="s">
        <v>16</v>
      </c>
      <c r="L283" t="s">
        <v>32</v>
      </c>
      <c r="M283" t="s">
        <v>56</v>
      </c>
      <c r="N283" t="s">
        <v>0</v>
      </c>
      <c r="O283" s="2">
        <v>644</v>
      </c>
      <c r="P283">
        <v>34</v>
      </c>
      <c r="Q283" s="3">
        <f>Tabla1[[#This Row],[Precio unitario]]*Tabla1[[#This Row],[Cantidad]]</f>
        <v>21896</v>
      </c>
      <c r="R283" s="2">
        <v>2211.4960000000001</v>
      </c>
    </row>
    <row r="284" spans="2:18" x14ac:dyDescent="0.3">
      <c r="B284" s="5">
        <v>1326</v>
      </c>
      <c r="C284" s="4">
        <v>43382</v>
      </c>
      <c r="D284" s="5">
        <v>9</v>
      </c>
      <c r="E284" t="s">
        <v>55</v>
      </c>
      <c r="F284" t="s">
        <v>54</v>
      </c>
      <c r="G284" t="s">
        <v>27</v>
      </c>
      <c r="H284" t="s">
        <v>53</v>
      </c>
      <c r="I284" t="s">
        <v>2</v>
      </c>
      <c r="J284" s="4">
        <v>43384</v>
      </c>
      <c r="K284" t="s">
        <v>40</v>
      </c>
      <c r="L284" t="s">
        <v>15</v>
      </c>
      <c r="M284" t="s">
        <v>52</v>
      </c>
      <c r="N284" t="s">
        <v>51</v>
      </c>
      <c r="O284" s="2">
        <v>135.1</v>
      </c>
      <c r="P284">
        <v>89</v>
      </c>
      <c r="Q284" s="3">
        <f>Tabla1[[#This Row],[Precio unitario]]*Tabla1[[#This Row],[Cantidad]]</f>
        <v>12023.9</v>
      </c>
      <c r="R284" s="2">
        <v>1214.4139</v>
      </c>
    </row>
    <row r="285" spans="2:18" x14ac:dyDescent="0.3">
      <c r="B285" s="5">
        <v>1327</v>
      </c>
      <c r="C285" s="4">
        <v>43379</v>
      </c>
      <c r="D285" s="5">
        <v>6</v>
      </c>
      <c r="E285" t="s">
        <v>21</v>
      </c>
      <c r="F285" t="s">
        <v>20</v>
      </c>
      <c r="G285" t="s">
        <v>19</v>
      </c>
      <c r="H285" t="s">
        <v>18</v>
      </c>
      <c r="I285" t="s">
        <v>17</v>
      </c>
      <c r="J285" s="4">
        <v>43381</v>
      </c>
      <c r="K285" t="s">
        <v>25</v>
      </c>
      <c r="L285" t="s">
        <v>32</v>
      </c>
      <c r="M285" t="s">
        <v>46</v>
      </c>
      <c r="N285" t="s">
        <v>45</v>
      </c>
      <c r="O285" s="2">
        <v>178.5</v>
      </c>
      <c r="P285">
        <v>82</v>
      </c>
      <c r="Q285" s="3">
        <f>Tabla1[[#This Row],[Precio unitario]]*Tabla1[[#This Row],[Cantidad]]</f>
        <v>14637</v>
      </c>
      <c r="R285" s="2">
        <v>1449.0630000000001</v>
      </c>
    </row>
    <row r="286" spans="2:18" x14ac:dyDescent="0.3">
      <c r="B286" s="5">
        <v>1328</v>
      </c>
      <c r="C286" s="4">
        <v>43381</v>
      </c>
      <c r="D286" s="5">
        <v>8</v>
      </c>
      <c r="E286" t="s">
        <v>50</v>
      </c>
      <c r="F286" t="s">
        <v>49</v>
      </c>
      <c r="G286" t="s">
        <v>48</v>
      </c>
      <c r="H286" t="s">
        <v>47</v>
      </c>
      <c r="I286" t="s">
        <v>17</v>
      </c>
      <c r="J286" s="4">
        <v>43383</v>
      </c>
      <c r="K286" t="s">
        <v>25</v>
      </c>
      <c r="L286" t="s">
        <v>15</v>
      </c>
      <c r="M286" t="s">
        <v>46</v>
      </c>
      <c r="N286" t="s">
        <v>45</v>
      </c>
      <c r="O286" s="2">
        <v>178.5</v>
      </c>
      <c r="P286">
        <v>43</v>
      </c>
      <c r="Q286" s="3">
        <f>Tabla1[[#This Row],[Precio unitario]]*Tabla1[[#This Row],[Cantidad]]</f>
        <v>7675.5</v>
      </c>
      <c r="R286" s="2">
        <v>736.84799999999996</v>
      </c>
    </row>
    <row r="287" spans="2:18" x14ac:dyDescent="0.3">
      <c r="B287" s="5">
        <v>1329</v>
      </c>
      <c r="C287" s="4">
        <v>43414</v>
      </c>
      <c r="D287" s="5">
        <v>10</v>
      </c>
      <c r="E287" t="s">
        <v>69</v>
      </c>
      <c r="F287" t="s">
        <v>43</v>
      </c>
      <c r="G287" t="s">
        <v>42</v>
      </c>
      <c r="H287" t="s">
        <v>41</v>
      </c>
      <c r="I287" t="s">
        <v>9</v>
      </c>
      <c r="J287" s="4">
        <v>43416</v>
      </c>
      <c r="K287" t="s">
        <v>40</v>
      </c>
      <c r="L287"/>
      <c r="M287" t="s">
        <v>38</v>
      </c>
      <c r="N287" t="s">
        <v>37</v>
      </c>
      <c r="O287" s="2">
        <v>308</v>
      </c>
      <c r="P287">
        <v>96</v>
      </c>
      <c r="Q287" s="3">
        <f>Tabla1[[#This Row],[Precio unitario]]*Tabla1[[#This Row],[Cantidad]]</f>
        <v>29568</v>
      </c>
      <c r="R287" s="2">
        <v>3104.6400000000003</v>
      </c>
    </row>
    <row r="288" spans="2:18" x14ac:dyDescent="0.3">
      <c r="B288" s="5">
        <v>1330</v>
      </c>
      <c r="C288" s="4">
        <v>43414</v>
      </c>
      <c r="D288" s="5">
        <v>10</v>
      </c>
      <c r="E288" t="s">
        <v>69</v>
      </c>
      <c r="F288" t="s">
        <v>43</v>
      </c>
      <c r="G288" t="s">
        <v>42</v>
      </c>
      <c r="H288" t="s">
        <v>41</v>
      </c>
      <c r="I288" t="s">
        <v>9</v>
      </c>
      <c r="J288" s="4">
        <v>43416</v>
      </c>
      <c r="K288" t="s">
        <v>40</v>
      </c>
      <c r="L288"/>
      <c r="M288" t="s">
        <v>82</v>
      </c>
      <c r="N288" t="s">
        <v>80</v>
      </c>
      <c r="O288" s="2">
        <v>128.79999999999998</v>
      </c>
      <c r="P288">
        <v>34</v>
      </c>
      <c r="Q288" s="3">
        <f>Tabla1[[#This Row],[Precio unitario]]*Tabla1[[#This Row],[Cantidad]]</f>
        <v>4379.2</v>
      </c>
      <c r="R288" s="2">
        <v>437.91999999999996</v>
      </c>
    </row>
    <row r="289" spans="2:18" x14ac:dyDescent="0.3">
      <c r="B289" s="5">
        <v>1331</v>
      </c>
      <c r="C289" s="4">
        <v>43415</v>
      </c>
      <c r="D289" s="5">
        <v>11</v>
      </c>
      <c r="E289" t="s">
        <v>67</v>
      </c>
      <c r="F289" t="s">
        <v>35</v>
      </c>
      <c r="G289" t="s">
        <v>35</v>
      </c>
      <c r="H289" t="s">
        <v>34</v>
      </c>
      <c r="I289" t="s">
        <v>33</v>
      </c>
      <c r="J289" s="4"/>
      <c r="K289" t="s">
        <v>16</v>
      </c>
      <c r="L289"/>
      <c r="M289" t="s">
        <v>68</v>
      </c>
      <c r="N289" t="s">
        <v>13</v>
      </c>
      <c r="O289" s="2">
        <v>49</v>
      </c>
      <c r="P289">
        <v>42</v>
      </c>
      <c r="Q289" s="3">
        <f>Tabla1[[#This Row],[Precio unitario]]*Tabla1[[#This Row],[Cantidad]]</f>
        <v>2058</v>
      </c>
      <c r="R289" s="2">
        <v>211.97400000000002</v>
      </c>
    </row>
    <row r="290" spans="2:18" x14ac:dyDescent="0.3">
      <c r="B290" s="5">
        <v>1332</v>
      </c>
      <c r="C290" s="4">
        <v>43415</v>
      </c>
      <c r="D290" s="5">
        <v>11</v>
      </c>
      <c r="E290" t="s">
        <v>67</v>
      </c>
      <c r="F290" t="s">
        <v>35</v>
      </c>
      <c r="G290" t="s">
        <v>35</v>
      </c>
      <c r="H290" t="s">
        <v>34</v>
      </c>
      <c r="I290" t="s">
        <v>33</v>
      </c>
      <c r="J290" s="4"/>
      <c r="K290" t="s">
        <v>16</v>
      </c>
      <c r="L290"/>
      <c r="M290" t="s">
        <v>1</v>
      </c>
      <c r="N290" t="s">
        <v>0</v>
      </c>
      <c r="O290" s="2">
        <v>41.86</v>
      </c>
      <c r="P290">
        <v>100</v>
      </c>
      <c r="Q290" s="3">
        <f>Tabla1[[#This Row],[Precio unitario]]*Tabla1[[#This Row],[Cantidad]]</f>
        <v>4186</v>
      </c>
      <c r="R290" s="2">
        <v>426.97200000000004</v>
      </c>
    </row>
    <row r="291" spans="2:18" x14ac:dyDescent="0.3">
      <c r="B291" s="5">
        <v>1333</v>
      </c>
      <c r="C291" s="4">
        <v>43405</v>
      </c>
      <c r="D291" s="5">
        <v>1</v>
      </c>
      <c r="E291" t="s">
        <v>64</v>
      </c>
      <c r="F291" t="s">
        <v>63</v>
      </c>
      <c r="G291" t="s">
        <v>62</v>
      </c>
      <c r="H291" t="s">
        <v>47</v>
      </c>
      <c r="I291" t="s">
        <v>17</v>
      </c>
      <c r="J291" s="4"/>
      <c r="L291"/>
      <c r="M291" t="s">
        <v>84</v>
      </c>
      <c r="N291" t="s">
        <v>0</v>
      </c>
      <c r="O291" s="2">
        <v>252</v>
      </c>
      <c r="P291">
        <v>42</v>
      </c>
      <c r="Q291" s="3">
        <f>Tabla1[[#This Row],[Precio unitario]]*Tabla1[[#This Row],[Cantidad]]</f>
        <v>10584</v>
      </c>
      <c r="R291" s="2">
        <v>1068.9840000000002</v>
      </c>
    </row>
    <row r="292" spans="2:18" x14ac:dyDescent="0.3">
      <c r="B292" s="5">
        <v>1334</v>
      </c>
      <c r="C292" s="4">
        <v>43405</v>
      </c>
      <c r="D292" s="5">
        <v>1</v>
      </c>
      <c r="E292" t="s">
        <v>64</v>
      </c>
      <c r="F292" t="s">
        <v>63</v>
      </c>
      <c r="G292" t="s">
        <v>62</v>
      </c>
      <c r="H292" t="s">
        <v>47</v>
      </c>
      <c r="I292" t="s">
        <v>17</v>
      </c>
      <c r="J292" s="4"/>
      <c r="L292"/>
      <c r="M292" t="s">
        <v>56</v>
      </c>
      <c r="N292" t="s">
        <v>0</v>
      </c>
      <c r="O292" s="2">
        <v>644</v>
      </c>
      <c r="P292">
        <v>16</v>
      </c>
      <c r="Q292" s="3">
        <f>Tabla1[[#This Row],[Precio unitario]]*Tabla1[[#This Row],[Cantidad]]</f>
        <v>10304</v>
      </c>
      <c r="R292" s="2">
        <v>989.18400000000008</v>
      </c>
    </row>
    <row r="293" spans="2:18" x14ac:dyDescent="0.3">
      <c r="B293" s="5">
        <v>1335</v>
      </c>
      <c r="C293" s="4">
        <v>43405</v>
      </c>
      <c r="D293" s="5">
        <v>1</v>
      </c>
      <c r="E293" t="s">
        <v>64</v>
      </c>
      <c r="F293" t="s">
        <v>63</v>
      </c>
      <c r="G293" t="s">
        <v>62</v>
      </c>
      <c r="H293" t="s">
        <v>47</v>
      </c>
      <c r="I293" t="s">
        <v>17</v>
      </c>
      <c r="J293" s="4"/>
      <c r="L293"/>
      <c r="M293" t="s">
        <v>1</v>
      </c>
      <c r="N293" t="s">
        <v>0</v>
      </c>
      <c r="O293" s="2">
        <v>41.86</v>
      </c>
      <c r="P293">
        <v>22</v>
      </c>
      <c r="Q293" s="3">
        <f>Tabla1[[#This Row],[Precio unitario]]*Tabla1[[#This Row],[Cantidad]]</f>
        <v>920.92</v>
      </c>
      <c r="R293" s="2">
        <v>89.329239999999999</v>
      </c>
    </row>
    <row r="294" spans="2:18" x14ac:dyDescent="0.3">
      <c r="B294" s="5">
        <v>1336</v>
      </c>
      <c r="C294" s="4">
        <v>43432</v>
      </c>
      <c r="D294" s="5">
        <v>28</v>
      </c>
      <c r="E294" t="s">
        <v>59</v>
      </c>
      <c r="F294" t="s">
        <v>58</v>
      </c>
      <c r="G294" t="s">
        <v>57</v>
      </c>
      <c r="H294" t="s">
        <v>34</v>
      </c>
      <c r="I294" t="s">
        <v>33</v>
      </c>
      <c r="J294" s="4">
        <v>43434</v>
      </c>
      <c r="K294" t="s">
        <v>16</v>
      </c>
      <c r="L294" t="s">
        <v>32</v>
      </c>
      <c r="M294" t="s">
        <v>52</v>
      </c>
      <c r="N294" t="s">
        <v>51</v>
      </c>
      <c r="O294" s="2">
        <v>135.1</v>
      </c>
      <c r="P294">
        <v>46</v>
      </c>
      <c r="Q294" s="3">
        <f>Tabla1[[#This Row],[Precio unitario]]*Tabla1[[#This Row],[Cantidad]]</f>
        <v>6214.5999999999995</v>
      </c>
      <c r="R294" s="2">
        <v>640.10380000000009</v>
      </c>
    </row>
    <row r="295" spans="2:18" x14ac:dyDescent="0.3">
      <c r="B295" s="5">
        <v>1337</v>
      </c>
      <c r="C295" s="4">
        <v>43432</v>
      </c>
      <c r="D295" s="5">
        <v>28</v>
      </c>
      <c r="E295" t="s">
        <v>59</v>
      </c>
      <c r="F295" t="s">
        <v>58</v>
      </c>
      <c r="G295" t="s">
        <v>57</v>
      </c>
      <c r="H295" t="s">
        <v>34</v>
      </c>
      <c r="I295" t="s">
        <v>33</v>
      </c>
      <c r="J295" s="4">
        <v>43434</v>
      </c>
      <c r="K295" t="s">
        <v>16</v>
      </c>
      <c r="L295" t="s">
        <v>32</v>
      </c>
      <c r="M295" t="s">
        <v>61</v>
      </c>
      <c r="N295" t="s">
        <v>60</v>
      </c>
      <c r="O295" s="2">
        <v>257.59999999999997</v>
      </c>
      <c r="P295">
        <v>100</v>
      </c>
      <c r="Q295" s="3">
        <f>Tabla1[[#This Row],[Precio unitario]]*Tabla1[[#This Row],[Cantidad]]</f>
        <v>25759.999999999996</v>
      </c>
      <c r="R295" s="2">
        <v>2576</v>
      </c>
    </row>
    <row r="296" spans="2:18" x14ac:dyDescent="0.3">
      <c r="B296" s="5">
        <v>1338</v>
      </c>
      <c r="C296" s="4">
        <v>43413</v>
      </c>
      <c r="D296" s="5">
        <v>9</v>
      </c>
      <c r="E296" t="s">
        <v>55</v>
      </c>
      <c r="F296" t="s">
        <v>54</v>
      </c>
      <c r="G296" t="s">
        <v>27</v>
      </c>
      <c r="H296" t="s">
        <v>53</v>
      </c>
      <c r="I296" t="s">
        <v>2</v>
      </c>
      <c r="J296" s="4">
        <v>43415</v>
      </c>
      <c r="K296" t="s">
        <v>40</v>
      </c>
      <c r="L296" t="s">
        <v>15</v>
      </c>
      <c r="M296" t="s">
        <v>83</v>
      </c>
      <c r="N296" t="s">
        <v>7</v>
      </c>
      <c r="O296" s="2">
        <v>273</v>
      </c>
      <c r="P296">
        <v>87</v>
      </c>
      <c r="Q296" s="3">
        <f>Tabla1[[#This Row],[Precio unitario]]*Tabla1[[#This Row],[Cantidad]]</f>
        <v>23751</v>
      </c>
      <c r="R296" s="2">
        <v>2446.3530000000001</v>
      </c>
    </row>
    <row r="297" spans="2:18" x14ac:dyDescent="0.3">
      <c r="B297" s="5">
        <v>1339</v>
      </c>
      <c r="C297" s="4">
        <v>43413</v>
      </c>
      <c r="D297" s="5">
        <v>9</v>
      </c>
      <c r="E297" t="s">
        <v>55</v>
      </c>
      <c r="F297" t="s">
        <v>54</v>
      </c>
      <c r="G297" t="s">
        <v>27</v>
      </c>
      <c r="H297" t="s">
        <v>53</v>
      </c>
      <c r="I297" t="s">
        <v>2</v>
      </c>
      <c r="J297" s="4">
        <v>43415</v>
      </c>
      <c r="K297" t="s">
        <v>40</v>
      </c>
      <c r="L297" t="s">
        <v>15</v>
      </c>
      <c r="M297" t="s">
        <v>73</v>
      </c>
      <c r="N297" t="s">
        <v>72</v>
      </c>
      <c r="O297" s="2">
        <v>487.19999999999993</v>
      </c>
      <c r="P297">
        <v>58</v>
      </c>
      <c r="Q297" s="3">
        <f>Tabla1[[#This Row],[Precio unitario]]*Tabla1[[#This Row],[Cantidad]]</f>
        <v>28257.599999999995</v>
      </c>
      <c r="R297" s="2">
        <v>2882.2752</v>
      </c>
    </row>
    <row r="298" spans="2:18" x14ac:dyDescent="0.3">
      <c r="B298" s="5">
        <v>1340</v>
      </c>
      <c r="C298" s="4">
        <v>43410</v>
      </c>
      <c r="D298" s="5">
        <v>6</v>
      </c>
      <c r="E298" t="s">
        <v>21</v>
      </c>
      <c r="F298" t="s">
        <v>20</v>
      </c>
      <c r="G298" t="s">
        <v>19</v>
      </c>
      <c r="H298" t="s">
        <v>18</v>
      </c>
      <c r="I298" t="s">
        <v>17</v>
      </c>
      <c r="J298" s="4">
        <v>43412</v>
      </c>
      <c r="K298" t="s">
        <v>25</v>
      </c>
      <c r="L298" t="s">
        <v>32</v>
      </c>
      <c r="M298" t="s">
        <v>77</v>
      </c>
      <c r="N298" t="s">
        <v>0</v>
      </c>
      <c r="O298" s="2">
        <v>196</v>
      </c>
      <c r="P298">
        <v>85</v>
      </c>
      <c r="Q298" s="3">
        <f>Tabla1[[#This Row],[Precio unitario]]*Tabla1[[#This Row],[Cantidad]]</f>
        <v>16660</v>
      </c>
      <c r="R298" s="2">
        <v>1682.6599999999999</v>
      </c>
    </row>
    <row r="299" spans="2:18" x14ac:dyDescent="0.3">
      <c r="B299" s="5">
        <v>1341</v>
      </c>
      <c r="C299" s="4">
        <v>43412</v>
      </c>
      <c r="D299" s="5">
        <v>8</v>
      </c>
      <c r="E299" t="s">
        <v>50</v>
      </c>
      <c r="F299" t="s">
        <v>49</v>
      </c>
      <c r="G299" t="s">
        <v>48</v>
      </c>
      <c r="H299" t="s">
        <v>47</v>
      </c>
      <c r="I299" t="s">
        <v>17</v>
      </c>
      <c r="J299" s="4">
        <v>43414</v>
      </c>
      <c r="K299" t="s">
        <v>25</v>
      </c>
      <c r="L299" t="s">
        <v>15</v>
      </c>
      <c r="M299" t="s">
        <v>66</v>
      </c>
      <c r="N299" t="s">
        <v>65</v>
      </c>
      <c r="O299" s="2">
        <v>560</v>
      </c>
      <c r="P299">
        <v>28</v>
      </c>
      <c r="Q299" s="3">
        <f>Tabla1[[#This Row],[Precio unitario]]*Tabla1[[#This Row],[Cantidad]]</f>
        <v>15680</v>
      </c>
      <c r="R299" s="2">
        <v>1552.32</v>
      </c>
    </row>
    <row r="300" spans="2:18" x14ac:dyDescent="0.3">
      <c r="B300" s="5">
        <v>1342</v>
      </c>
      <c r="C300" s="4">
        <v>43412</v>
      </c>
      <c r="D300" s="5">
        <v>8</v>
      </c>
      <c r="E300" t="s">
        <v>50</v>
      </c>
      <c r="F300" t="s">
        <v>49</v>
      </c>
      <c r="G300" t="s">
        <v>48</v>
      </c>
      <c r="H300" t="s">
        <v>47</v>
      </c>
      <c r="I300" t="s">
        <v>17</v>
      </c>
      <c r="J300" s="4">
        <v>43414</v>
      </c>
      <c r="K300" t="s">
        <v>25</v>
      </c>
      <c r="L300" t="s">
        <v>15</v>
      </c>
      <c r="M300" t="s">
        <v>82</v>
      </c>
      <c r="N300" t="s">
        <v>80</v>
      </c>
      <c r="O300" s="2">
        <v>128.79999999999998</v>
      </c>
      <c r="P300">
        <v>19</v>
      </c>
      <c r="Q300" s="3">
        <f>Tabla1[[#This Row],[Precio unitario]]*Tabla1[[#This Row],[Cantidad]]</f>
        <v>2447.1999999999998</v>
      </c>
      <c r="R300" s="2">
        <v>239.82560000000001</v>
      </c>
    </row>
    <row r="301" spans="2:18" x14ac:dyDescent="0.3">
      <c r="B301" s="5">
        <v>1343</v>
      </c>
      <c r="C301" s="4">
        <v>43429</v>
      </c>
      <c r="D301" s="5">
        <v>25</v>
      </c>
      <c r="E301" t="s">
        <v>44</v>
      </c>
      <c r="F301" t="s">
        <v>43</v>
      </c>
      <c r="G301" t="s">
        <v>42</v>
      </c>
      <c r="H301" t="s">
        <v>41</v>
      </c>
      <c r="I301" t="s">
        <v>9</v>
      </c>
      <c r="J301" s="4">
        <v>43431</v>
      </c>
      <c r="K301" t="s">
        <v>40</v>
      </c>
      <c r="L301" t="s">
        <v>39</v>
      </c>
      <c r="M301" t="s">
        <v>81</v>
      </c>
      <c r="N301" t="s">
        <v>80</v>
      </c>
      <c r="O301" s="2">
        <v>140</v>
      </c>
      <c r="P301">
        <v>99</v>
      </c>
      <c r="Q301" s="3">
        <f>Tabla1[[#This Row],[Precio unitario]]*Tabla1[[#This Row],[Cantidad]]</f>
        <v>13860</v>
      </c>
      <c r="R301" s="2">
        <v>1441.44</v>
      </c>
    </row>
    <row r="302" spans="2:18" x14ac:dyDescent="0.3">
      <c r="B302" s="5">
        <v>1344</v>
      </c>
      <c r="C302" s="4">
        <v>43430</v>
      </c>
      <c r="D302" s="5">
        <v>26</v>
      </c>
      <c r="E302" t="s">
        <v>36</v>
      </c>
      <c r="F302" t="s">
        <v>35</v>
      </c>
      <c r="G302" t="s">
        <v>35</v>
      </c>
      <c r="H302" t="s">
        <v>34</v>
      </c>
      <c r="I302" t="s">
        <v>33</v>
      </c>
      <c r="J302" s="4">
        <v>43432</v>
      </c>
      <c r="K302" t="s">
        <v>16</v>
      </c>
      <c r="L302" t="s">
        <v>32</v>
      </c>
      <c r="M302" t="s">
        <v>79</v>
      </c>
      <c r="N302" t="s">
        <v>78</v>
      </c>
      <c r="O302" s="2">
        <v>298.90000000000003</v>
      </c>
      <c r="P302">
        <v>69</v>
      </c>
      <c r="Q302" s="3">
        <f>Tabla1[[#This Row],[Precio unitario]]*Tabla1[[#This Row],[Cantidad]]</f>
        <v>20624.100000000002</v>
      </c>
      <c r="R302" s="2">
        <v>2144.9064000000008</v>
      </c>
    </row>
    <row r="303" spans="2:18" x14ac:dyDescent="0.3">
      <c r="B303" s="5">
        <v>1345</v>
      </c>
      <c r="C303" s="4">
        <v>43430</v>
      </c>
      <c r="D303" s="5">
        <v>26</v>
      </c>
      <c r="E303" t="s">
        <v>36</v>
      </c>
      <c r="F303" t="s">
        <v>35</v>
      </c>
      <c r="G303" t="s">
        <v>35</v>
      </c>
      <c r="H303" t="s">
        <v>34</v>
      </c>
      <c r="I303" t="s">
        <v>33</v>
      </c>
      <c r="J303" s="4">
        <v>43432</v>
      </c>
      <c r="K303" t="s">
        <v>16</v>
      </c>
      <c r="L303" t="s">
        <v>32</v>
      </c>
      <c r="M303" t="s">
        <v>52</v>
      </c>
      <c r="N303" t="s">
        <v>51</v>
      </c>
      <c r="O303" s="2">
        <v>135.1</v>
      </c>
      <c r="P303">
        <v>37</v>
      </c>
      <c r="Q303" s="3">
        <f>Tabla1[[#This Row],[Precio unitario]]*Tabla1[[#This Row],[Cantidad]]</f>
        <v>4998.7</v>
      </c>
      <c r="R303" s="2">
        <v>474.87650000000002</v>
      </c>
    </row>
    <row r="304" spans="2:18" x14ac:dyDescent="0.3">
      <c r="B304" s="5">
        <v>1346</v>
      </c>
      <c r="C304" s="4">
        <v>43430</v>
      </c>
      <c r="D304" s="5">
        <v>26</v>
      </c>
      <c r="E304" t="s">
        <v>36</v>
      </c>
      <c r="F304" t="s">
        <v>35</v>
      </c>
      <c r="G304" t="s">
        <v>35</v>
      </c>
      <c r="H304" t="s">
        <v>34</v>
      </c>
      <c r="I304" t="s">
        <v>33</v>
      </c>
      <c r="J304" s="4">
        <v>43432</v>
      </c>
      <c r="K304" t="s">
        <v>16</v>
      </c>
      <c r="L304" t="s">
        <v>32</v>
      </c>
      <c r="M304" t="s">
        <v>61</v>
      </c>
      <c r="N304" t="s">
        <v>60</v>
      </c>
      <c r="O304" s="2">
        <v>257.59999999999997</v>
      </c>
      <c r="P304">
        <v>64</v>
      </c>
      <c r="Q304" s="3">
        <f>Tabla1[[#This Row],[Precio unitario]]*Tabla1[[#This Row],[Cantidad]]</f>
        <v>16486.399999999998</v>
      </c>
      <c r="R304" s="2">
        <v>1665.1263999999999</v>
      </c>
    </row>
    <row r="305" spans="2:18" x14ac:dyDescent="0.3">
      <c r="B305" s="5">
        <v>1347</v>
      </c>
      <c r="C305" s="4">
        <v>43433</v>
      </c>
      <c r="D305" s="5">
        <v>29</v>
      </c>
      <c r="E305" t="s">
        <v>29</v>
      </c>
      <c r="F305" t="s">
        <v>28</v>
      </c>
      <c r="G305" t="s">
        <v>27</v>
      </c>
      <c r="H305" t="s">
        <v>26</v>
      </c>
      <c r="I305" t="s">
        <v>2</v>
      </c>
      <c r="J305" s="4">
        <v>43435</v>
      </c>
      <c r="K305" t="s">
        <v>25</v>
      </c>
      <c r="L305" t="s">
        <v>15</v>
      </c>
      <c r="M305" t="s">
        <v>77</v>
      </c>
      <c r="N305" t="s">
        <v>0</v>
      </c>
      <c r="O305" s="2">
        <v>196</v>
      </c>
      <c r="P305">
        <v>38</v>
      </c>
      <c r="Q305" s="3">
        <f>Tabla1[[#This Row],[Precio unitario]]*Tabla1[[#This Row],[Cantidad]]</f>
        <v>7448</v>
      </c>
      <c r="R305" s="2">
        <v>774.5920000000001</v>
      </c>
    </row>
    <row r="306" spans="2:18" x14ac:dyDescent="0.3">
      <c r="B306" s="5">
        <v>1348</v>
      </c>
      <c r="C306" s="4">
        <v>43410</v>
      </c>
      <c r="D306" s="5">
        <v>6</v>
      </c>
      <c r="E306" t="s">
        <v>21</v>
      </c>
      <c r="F306" t="s">
        <v>20</v>
      </c>
      <c r="G306" t="s">
        <v>19</v>
      </c>
      <c r="H306" t="s">
        <v>18</v>
      </c>
      <c r="I306" t="s">
        <v>17</v>
      </c>
      <c r="J306" s="4">
        <v>43412</v>
      </c>
      <c r="K306" t="s">
        <v>16</v>
      </c>
      <c r="L306" t="s">
        <v>15</v>
      </c>
      <c r="M306" t="s">
        <v>46</v>
      </c>
      <c r="N306" t="s">
        <v>45</v>
      </c>
      <c r="O306" s="2">
        <v>178.5</v>
      </c>
      <c r="P306">
        <v>15</v>
      </c>
      <c r="Q306" s="3">
        <f>Tabla1[[#This Row],[Precio unitario]]*Tabla1[[#This Row],[Cantidad]]</f>
        <v>2677.5</v>
      </c>
      <c r="R306" s="2">
        <v>259.71749999999997</v>
      </c>
    </row>
    <row r="307" spans="2:18" x14ac:dyDescent="0.3">
      <c r="B307" s="5">
        <v>1350</v>
      </c>
      <c r="C307" s="4">
        <v>43408</v>
      </c>
      <c r="D307" s="5">
        <v>4</v>
      </c>
      <c r="E307" t="s">
        <v>12</v>
      </c>
      <c r="F307" t="s">
        <v>11</v>
      </c>
      <c r="G307" t="s">
        <v>11</v>
      </c>
      <c r="H307" t="s">
        <v>10</v>
      </c>
      <c r="I307" t="s">
        <v>9</v>
      </c>
      <c r="J307" s="4">
        <v>43410</v>
      </c>
      <c r="K307" t="s">
        <v>40</v>
      </c>
      <c r="L307" t="s">
        <v>32</v>
      </c>
      <c r="M307" t="s">
        <v>76</v>
      </c>
      <c r="N307" t="s">
        <v>30</v>
      </c>
      <c r="O307" s="2">
        <v>1134</v>
      </c>
      <c r="P307">
        <v>52</v>
      </c>
      <c r="Q307" s="3">
        <f>Tabla1[[#This Row],[Precio unitario]]*Tabla1[[#This Row],[Cantidad]]</f>
        <v>58968</v>
      </c>
      <c r="R307" s="2">
        <v>5778.8640000000005</v>
      </c>
    </row>
    <row r="308" spans="2:18" x14ac:dyDescent="0.3">
      <c r="B308" s="5">
        <v>1351</v>
      </c>
      <c r="C308" s="4">
        <v>43408</v>
      </c>
      <c r="D308" s="5">
        <v>4</v>
      </c>
      <c r="E308" t="s">
        <v>12</v>
      </c>
      <c r="F308" t="s">
        <v>11</v>
      </c>
      <c r="G308" t="s">
        <v>11</v>
      </c>
      <c r="H308" t="s">
        <v>10</v>
      </c>
      <c r="I308" t="s">
        <v>9</v>
      </c>
      <c r="J308" s="4">
        <v>43410</v>
      </c>
      <c r="K308" t="s">
        <v>40</v>
      </c>
      <c r="L308" t="s">
        <v>32</v>
      </c>
      <c r="M308" t="s">
        <v>75</v>
      </c>
      <c r="N308" t="s">
        <v>74</v>
      </c>
      <c r="O308" s="2">
        <v>98</v>
      </c>
      <c r="P308">
        <v>37</v>
      </c>
      <c r="Q308" s="3">
        <f>Tabla1[[#This Row],[Precio unitario]]*Tabla1[[#This Row],[Cantidad]]</f>
        <v>3626</v>
      </c>
      <c r="R308" s="2">
        <v>355.34800000000001</v>
      </c>
    </row>
    <row r="309" spans="2:18" x14ac:dyDescent="0.3">
      <c r="B309" s="5">
        <v>1353</v>
      </c>
      <c r="C309" s="4">
        <v>43412</v>
      </c>
      <c r="D309" s="5">
        <v>8</v>
      </c>
      <c r="E309" t="s">
        <v>50</v>
      </c>
      <c r="F309" t="s">
        <v>49</v>
      </c>
      <c r="G309" t="s">
        <v>48</v>
      </c>
      <c r="H309" t="s">
        <v>47</v>
      </c>
      <c r="I309" t="s">
        <v>17</v>
      </c>
      <c r="J309" s="4">
        <v>43414</v>
      </c>
      <c r="K309" t="s">
        <v>16</v>
      </c>
      <c r="L309" t="s">
        <v>32</v>
      </c>
      <c r="M309" t="s">
        <v>73</v>
      </c>
      <c r="N309" t="s">
        <v>72</v>
      </c>
      <c r="O309" s="2">
        <v>487.19999999999993</v>
      </c>
      <c r="P309">
        <v>24</v>
      </c>
      <c r="Q309" s="3">
        <f>Tabla1[[#This Row],[Precio unitario]]*Tabla1[[#This Row],[Cantidad]]</f>
        <v>11692.8</v>
      </c>
      <c r="R309" s="2">
        <v>1122.5087999999998</v>
      </c>
    </row>
    <row r="310" spans="2:18" x14ac:dyDescent="0.3">
      <c r="B310" s="5">
        <v>1356</v>
      </c>
      <c r="C310" s="4">
        <v>43407</v>
      </c>
      <c r="D310" s="5">
        <v>3</v>
      </c>
      <c r="E310" t="s">
        <v>6</v>
      </c>
      <c r="F310" t="s">
        <v>5</v>
      </c>
      <c r="G310" t="s">
        <v>4</v>
      </c>
      <c r="H310" t="s">
        <v>3</v>
      </c>
      <c r="I310" t="s">
        <v>2</v>
      </c>
      <c r="J310" s="4">
        <v>43409</v>
      </c>
      <c r="K310" t="s">
        <v>25</v>
      </c>
      <c r="L310" t="s">
        <v>39</v>
      </c>
      <c r="M310" t="s">
        <v>71</v>
      </c>
      <c r="N310" t="s">
        <v>37</v>
      </c>
      <c r="O310" s="2">
        <v>140</v>
      </c>
      <c r="P310">
        <v>36</v>
      </c>
      <c r="Q310" s="3">
        <f>Tabla1[[#This Row],[Precio unitario]]*Tabla1[[#This Row],[Cantidad]]</f>
        <v>5040</v>
      </c>
      <c r="R310" s="2">
        <v>519.12</v>
      </c>
    </row>
    <row r="311" spans="2:18" x14ac:dyDescent="0.3">
      <c r="B311" s="5">
        <v>1357</v>
      </c>
      <c r="C311" s="4">
        <v>43407</v>
      </c>
      <c r="D311" s="5">
        <v>3</v>
      </c>
      <c r="E311" t="s">
        <v>6</v>
      </c>
      <c r="F311" t="s">
        <v>5</v>
      </c>
      <c r="G311" t="s">
        <v>4</v>
      </c>
      <c r="H311" t="s">
        <v>3</v>
      </c>
      <c r="I311" t="s">
        <v>2</v>
      </c>
      <c r="J311" s="4">
        <v>43409</v>
      </c>
      <c r="K311" t="s">
        <v>25</v>
      </c>
      <c r="L311" t="s">
        <v>39</v>
      </c>
      <c r="M311" t="s">
        <v>66</v>
      </c>
      <c r="N311" t="s">
        <v>65</v>
      </c>
      <c r="O311" s="2">
        <v>560</v>
      </c>
      <c r="P311">
        <v>24</v>
      </c>
      <c r="Q311" s="3">
        <f>Tabla1[[#This Row],[Precio unitario]]*Tabla1[[#This Row],[Cantidad]]</f>
        <v>13440</v>
      </c>
      <c r="R311" s="2">
        <v>1344</v>
      </c>
    </row>
    <row r="312" spans="2:18" x14ac:dyDescent="0.3">
      <c r="B312" s="5">
        <v>1361</v>
      </c>
      <c r="C312" s="4">
        <v>43414</v>
      </c>
      <c r="D312" s="5">
        <v>10</v>
      </c>
      <c r="E312" t="s">
        <v>69</v>
      </c>
      <c r="F312" t="s">
        <v>43</v>
      </c>
      <c r="G312" t="s">
        <v>42</v>
      </c>
      <c r="H312" t="s">
        <v>41</v>
      </c>
      <c r="I312" t="s">
        <v>9</v>
      </c>
      <c r="J312" s="4">
        <v>43416</v>
      </c>
      <c r="K312" t="s">
        <v>25</v>
      </c>
      <c r="L312" t="s">
        <v>32</v>
      </c>
      <c r="M312" t="s">
        <v>70</v>
      </c>
      <c r="N312" t="s">
        <v>13</v>
      </c>
      <c r="O312" s="2">
        <v>140</v>
      </c>
      <c r="P312">
        <v>20</v>
      </c>
      <c r="Q312" s="3">
        <f>Tabla1[[#This Row],[Precio unitario]]*Tabla1[[#This Row],[Cantidad]]</f>
        <v>2800</v>
      </c>
      <c r="R312" s="2">
        <v>280</v>
      </c>
    </row>
    <row r="313" spans="2:18" x14ac:dyDescent="0.3">
      <c r="B313" s="5">
        <v>1363</v>
      </c>
      <c r="C313" s="4">
        <v>43414</v>
      </c>
      <c r="D313" s="5">
        <v>10</v>
      </c>
      <c r="E313" t="s">
        <v>69</v>
      </c>
      <c r="F313" t="s">
        <v>43</v>
      </c>
      <c r="G313" t="s">
        <v>42</v>
      </c>
      <c r="H313" t="s">
        <v>41</v>
      </c>
      <c r="I313" t="s">
        <v>9</v>
      </c>
      <c r="J313" s="4"/>
      <c r="K313" t="s">
        <v>40</v>
      </c>
      <c r="L313"/>
      <c r="M313" t="s">
        <v>68</v>
      </c>
      <c r="N313" t="s">
        <v>13</v>
      </c>
      <c r="O313" s="2">
        <v>49</v>
      </c>
      <c r="P313">
        <v>11</v>
      </c>
      <c r="Q313" s="3">
        <f>Tabla1[[#This Row],[Precio unitario]]*Tabla1[[#This Row],[Cantidad]]</f>
        <v>539</v>
      </c>
      <c r="R313" s="2">
        <v>52.283000000000001</v>
      </c>
    </row>
    <row r="314" spans="2:18" x14ac:dyDescent="0.3">
      <c r="B314" s="5">
        <v>1364</v>
      </c>
      <c r="C314" s="4">
        <v>43415</v>
      </c>
      <c r="D314" s="5">
        <v>11</v>
      </c>
      <c r="E314" t="s">
        <v>67</v>
      </c>
      <c r="F314" t="s">
        <v>35</v>
      </c>
      <c r="G314" t="s">
        <v>35</v>
      </c>
      <c r="H314" t="s">
        <v>34</v>
      </c>
      <c r="I314" t="s">
        <v>33</v>
      </c>
      <c r="J314" s="4"/>
      <c r="K314" t="s">
        <v>16</v>
      </c>
      <c r="L314"/>
      <c r="M314" t="s">
        <v>66</v>
      </c>
      <c r="N314" t="s">
        <v>65</v>
      </c>
      <c r="O314" s="2">
        <v>560</v>
      </c>
      <c r="P314">
        <v>78</v>
      </c>
      <c r="Q314" s="3">
        <f>Tabla1[[#This Row],[Precio unitario]]*Tabla1[[#This Row],[Cantidad]]</f>
        <v>43680</v>
      </c>
      <c r="R314" s="2">
        <v>4193.28</v>
      </c>
    </row>
    <row r="315" spans="2:18" x14ac:dyDescent="0.3">
      <c r="B315" s="5">
        <v>1365</v>
      </c>
      <c r="C315" s="4">
        <v>43405</v>
      </c>
      <c r="D315" s="5">
        <v>1</v>
      </c>
      <c r="E315" t="s">
        <v>64</v>
      </c>
      <c r="F315" t="s">
        <v>63</v>
      </c>
      <c r="G315" t="s">
        <v>62</v>
      </c>
      <c r="H315" t="s">
        <v>47</v>
      </c>
      <c r="I315" t="s">
        <v>17</v>
      </c>
      <c r="J315" s="4"/>
      <c r="K315" t="s">
        <v>16</v>
      </c>
      <c r="L315"/>
      <c r="M315" t="s">
        <v>61</v>
      </c>
      <c r="N315" t="s">
        <v>60</v>
      </c>
      <c r="O315" s="2">
        <v>257.59999999999997</v>
      </c>
      <c r="P315">
        <v>76</v>
      </c>
      <c r="Q315" s="3">
        <f>Tabla1[[#This Row],[Precio unitario]]*Tabla1[[#This Row],[Cantidad]]</f>
        <v>19577.599999999999</v>
      </c>
      <c r="R315" s="2">
        <v>2016.4928</v>
      </c>
    </row>
    <row r="316" spans="2:18" x14ac:dyDescent="0.3">
      <c r="B316" s="5">
        <v>1366</v>
      </c>
      <c r="C316" s="4">
        <v>43432</v>
      </c>
      <c r="D316" s="5">
        <v>28</v>
      </c>
      <c r="E316" t="s">
        <v>59</v>
      </c>
      <c r="F316" t="s">
        <v>58</v>
      </c>
      <c r="G316" t="s">
        <v>57</v>
      </c>
      <c r="H316" t="s">
        <v>34</v>
      </c>
      <c r="I316" t="s">
        <v>33</v>
      </c>
      <c r="J316" s="4">
        <v>43434</v>
      </c>
      <c r="K316" t="s">
        <v>16</v>
      </c>
      <c r="L316" t="s">
        <v>32</v>
      </c>
      <c r="M316" t="s">
        <v>56</v>
      </c>
      <c r="N316" t="s">
        <v>0</v>
      </c>
      <c r="O316" s="2">
        <v>644</v>
      </c>
      <c r="P316">
        <v>57</v>
      </c>
      <c r="Q316" s="3">
        <f>Tabla1[[#This Row],[Precio unitario]]*Tabla1[[#This Row],[Cantidad]]</f>
        <v>36708</v>
      </c>
      <c r="R316" s="2">
        <v>3817.6319999999996</v>
      </c>
    </row>
    <row r="317" spans="2:18" x14ac:dyDescent="0.3">
      <c r="B317" s="5">
        <v>1367</v>
      </c>
      <c r="C317" s="4">
        <v>43413</v>
      </c>
      <c r="D317" s="5">
        <v>9</v>
      </c>
      <c r="E317" t="s">
        <v>55</v>
      </c>
      <c r="F317" t="s">
        <v>54</v>
      </c>
      <c r="G317" t="s">
        <v>27</v>
      </c>
      <c r="H317" t="s">
        <v>53</v>
      </c>
      <c r="I317" t="s">
        <v>2</v>
      </c>
      <c r="J317" s="4">
        <v>43415</v>
      </c>
      <c r="K317" t="s">
        <v>40</v>
      </c>
      <c r="L317" t="s">
        <v>15</v>
      </c>
      <c r="M317" t="s">
        <v>52</v>
      </c>
      <c r="N317" t="s">
        <v>51</v>
      </c>
      <c r="O317" s="2">
        <v>135.1</v>
      </c>
      <c r="P317">
        <v>14</v>
      </c>
      <c r="Q317" s="3">
        <f>Tabla1[[#This Row],[Precio unitario]]*Tabla1[[#This Row],[Cantidad]]</f>
        <v>1891.3999999999999</v>
      </c>
      <c r="R317" s="2">
        <v>181.5744</v>
      </c>
    </row>
    <row r="318" spans="2:18" x14ac:dyDescent="0.3">
      <c r="B318" s="5">
        <v>1368</v>
      </c>
      <c r="C318" s="4">
        <v>43461</v>
      </c>
      <c r="D318" s="5">
        <v>27</v>
      </c>
      <c r="E318" t="s">
        <v>90</v>
      </c>
      <c r="F318" t="s">
        <v>88</v>
      </c>
      <c r="G318" t="s">
        <v>87</v>
      </c>
      <c r="H318" t="s">
        <v>3</v>
      </c>
      <c r="I318" t="s">
        <v>2</v>
      </c>
      <c r="J318" s="4">
        <v>43463</v>
      </c>
      <c r="K318" t="s">
        <v>25</v>
      </c>
      <c r="L318" t="s">
        <v>15</v>
      </c>
      <c r="M318" t="s">
        <v>77</v>
      </c>
      <c r="N318" t="s">
        <v>0</v>
      </c>
      <c r="O318" s="2">
        <v>196</v>
      </c>
      <c r="P318">
        <v>14</v>
      </c>
      <c r="Q318" s="3">
        <f>Tabla1[[#This Row],[Precio unitario]]*Tabla1[[#This Row],[Cantidad]]</f>
        <v>2744</v>
      </c>
      <c r="R318" s="2">
        <v>277.14400000000006</v>
      </c>
    </row>
    <row r="319" spans="2:18" x14ac:dyDescent="0.3">
      <c r="B319" s="5">
        <v>1369</v>
      </c>
      <c r="C319" s="4">
        <v>43461</v>
      </c>
      <c r="D319" s="5">
        <v>27</v>
      </c>
      <c r="E319" t="s">
        <v>90</v>
      </c>
      <c r="F319" t="s">
        <v>88</v>
      </c>
      <c r="G319" t="s">
        <v>87</v>
      </c>
      <c r="H319" t="s">
        <v>3</v>
      </c>
      <c r="I319" t="s">
        <v>2</v>
      </c>
      <c r="J319" s="4">
        <v>43463</v>
      </c>
      <c r="K319" t="s">
        <v>25</v>
      </c>
      <c r="L319" t="s">
        <v>15</v>
      </c>
      <c r="M319" t="s">
        <v>68</v>
      </c>
      <c r="N319" t="s">
        <v>13</v>
      </c>
      <c r="O319" s="2">
        <v>49</v>
      </c>
      <c r="P319">
        <v>70</v>
      </c>
      <c r="Q319" s="3">
        <f>Tabla1[[#This Row],[Precio unitario]]*Tabla1[[#This Row],[Cantidad]]</f>
        <v>3430</v>
      </c>
      <c r="R319" s="2">
        <v>353.28999999999996</v>
      </c>
    </row>
    <row r="320" spans="2:18" x14ac:dyDescent="0.3">
      <c r="B320" s="5">
        <v>1370</v>
      </c>
      <c r="C320" s="4">
        <v>43438</v>
      </c>
      <c r="D320" s="5">
        <v>4</v>
      </c>
      <c r="E320" t="s">
        <v>12</v>
      </c>
      <c r="F320" t="s">
        <v>11</v>
      </c>
      <c r="G320" t="s">
        <v>11</v>
      </c>
      <c r="H320" t="s">
        <v>10</v>
      </c>
      <c r="I320" t="s">
        <v>9</v>
      </c>
      <c r="J320" s="4">
        <v>43440</v>
      </c>
      <c r="K320" t="s">
        <v>40</v>
      </c>
      <c r="L320" t="s">
        <v>32</v>
      </c>
      <c r="M320" t="s">
        <v>22</v>
      </c>
      <c r="N320" t="s">
        <v>13</v>
      </c>
      <c r="O320" s="2">
        <v>420</v>
      </c>
      <c r="P320">
        <v>100</v>
      </c>
      <c r="Q320" s="3">
        <f>Tabla1[[#This Row],[Precio unitario]]*Tabla1[[#This Row],[Cantidad]]</f>
        <v>42000</v>
      </c>
      <c r="R320" s="2">
        <v>4074</v>
      </c>
    </row>
    <row r="321" spans="2:18" x14ac:dyDescent="0.3">
      <c r="B321" s="5">
        <v>1371</v>
      </c>
      <c r="C321" s="4">
        <v>43438</v>
      </c>
      <c r="D321" s="5">
        <v>4</v>
      </c>
      <c r="E321" t="s">
        <v>12</v>
      </c>
      <c r="F321" t="s">
        <v>11</v>
      </c>
      <c r="G321" t="s">
        <v>11</v>
      </c>
      <c r="H321" t="s">
        <v>10</v>
      </c>
      <c r="I321" t="s">
        <v>9</v>
      </c>
      <c r="J321" s="4">
        <v>43440</v>
      </c>
      <c r="K321" t="s">
        <v>40</v>
      </c>
      <c r="L321" t="s">
        <v>32</v>
      </c>
      <c r="M321" t="s">
        <v>14</v>
      </c>
      <c r="N321" t="s">
        <v>13</v>
      </c>
      <c r="O321" s="2">
        <v>742</v>
      </c>
      <c r="P321">
        <v>27</v>
      </c>
      <c r="Q321" s="3">
        <f>Tabla1[[#This Row],[Precio unitario]]*Tabla1[[#This Row],[Cantidad]]</f>
        <v>20034</v>
      </c>
      <c r="R321" s="2">
        <v>2003.3999999999999</v>
      </c>
    </row>
    <row r="322" spans="2:18" x14ac:dyDescent="0.3">
      <c r="B322" s="5">
        <v>1372</v>
      </c>
      <c r="C322" s="4">
        <v>43438</v>
      </c>
      <c r="D322" s="5">
        <v>4</v>
      </c>
      <c r="E322" t="s">
        <v>12</v>
      </c>
      <c r="F322" t="s">
        <v>11</v>
      </c>
      <c r="G322" t="s">
        <v>11</v>
      </c>
      <c r="H322" t="s">
        <v>10</v>
      </c>
      <c r="I322" t="s">
        <v>9</v>
      </c>
      <c r="J322" s="4">
        <v>43440</v>
      </c>
      <c r="K322" t="s">
        <v>40</v>
      </c>
      <c r="L322" t="s">
        <v>32</v>
      </c>
      <c r="M322" t="s">
        <v>68</v>
      </c>
      <c r="N322" t="s">
        <v>13</v>
      </c>
      <c r="O322" s="2">
        <v>49</v>
      </c>
      <c r="P322">
        <v>70</v>
      </c>
      <c r="Q322" s="3">
        <f>Tabla1[[#This Row],[Precio unitario]]*Tabla1[[#This Row],[Cantidad]]</f>
        <v>3430</v>
      </c>
      <c r="R322" s="2">
        <v>336.14</v>
      </c>
    </row>
    <row r="323" spans="2:18" x14ac:dyDescent="0.3">
      <c r="B323" s="5">
        <v>1373</v>
      </c>
      <c r="C323" s="4">
        <v>43446</v>
      </c>
      <c r="D323" s="5">
        <v>12</v>
      </c>
      <c r="E323" t="s">
        <v>89</v>
      </c>
      <c r="F323" t="s">
        <v>88</v>
      </c>
      <c r="G323" t="s">
        <v>87</v>
      </c>
      <c r="H323" t="s">
        <v>3</v>
      </c>
      <c r="I323" t="s">
        <v>2</v>
      </c>
      <c r="J323" s="4">
        <v>43448</v>
      </c>
      <c r="K323" t="s">
        <v>25</v>
      </c>
      <c r="L323" t="s">
        <v>32</v>
      </c>
      <c r="M323" t="s">
        <v>84</v>
      </c>
      <c r="N323" t="s">
        <v>0</v>
      </c>
      <c r="O323" s="2">
        <v>252</v>
      </c>
      <c r="P323">
        <v>57</v>
      </c>
      <c r="Q323" s="3">
        <f>Tabla1[[#This Row],[Precio unitario]]*Tabla1[[#This Row],[Cantidad]]</f>
        <v>14364</v>
      </c>
      <c r="R323" s="2">
        <v>1436.4</v>
      </c>
    </row>
    <row r="324" spans="2:18" x14ac:dyDescent="0.3">
      <c r="B324" s="5">
        <v>1374</v>
      </c>
      <c r="C324" s="4">
        <v>43446</v>
      </c>
      <c r="D324" s="5">
        <v>12</v>
      </c>
      <c r="E324" t="s">
        <v>89</v>
      </c>
      <c r="F324" t="s">
        <v>88</v>
      </c>
      <c r="G324" t="s">
        <v>87</v>
      </c>
      <c r="H324" t="s">
        <v>3</v>
      </c>
      <c r="I324" t="s">
        <v>2</v>
      </c>
      <c r="J324" s="4">
        <v>43448</v>
      </c>
      <c r="K324" t="s">
        <v>25</v>
      </c>
      <c r="L324" t="s">
        <v>32</v>
      </c>
      <c r="M324" t="s">
        <v>56</v>
      </c>
      <c r="N324" t="s">
        <v>0</v>
      </c>
      <c r="O324" s="2">
        <v>644</v>
      </c>
      <c r="P324">
        <v>83</v>
      </c>
      <c r="Q324" s="3">
        <f>Tabla1[[#This Row],[Precio unitario]]*Tabla1[[#This Row],[Cantidad]]</f>
        <v>53452</v>
      </c>
      <c r="R324" s="2">
        <v>5238.2960000000003</v>
      </c>
    </row>
    <row r="325" spans="2:18" x14ac:dyDescent="0.3">
      <c r="B325" s="5">
        <v>1375</v>
      </c>
      <c r="C325" s="4">
        <v>43442</v>
      </c>
      <c r="D325" s="5">
        <v>8</v>
      </c>
      <c r="E325" t="s">
        <v>50</v>
      </c>
      <c r="F325" t="s">
        <v>49</v>
      </c>
      <c r="G325" t="s">
        <v>48</v>
      </c>
      <c r="H325" t="s">
        <v>47</v>
      </c>
      <c r="I325" t="s">
        <v>17</v>
      </c>
      <c r="J325" s="4">
        <v>43444</v>
      </c>
      <c r="K325" t="s">
        <v>16</v>
      </c>
      <c r="L325" t="s">
        <v>32</v>
      </c>
      <c r="M325" t="s">
        <v>82</v>
      </c>
      <c r="N325" t="s">
        <v>80</v>
      </c>
      <c r="O325" s="2">
        <v>128.79999999999998</v>
      </c>
      <c r="P325">
        <v>76</v>
      </c>
      <c r="Q325" s="3">
        <f>Tabla1[[#This Row],[Precio unitario]]*Tabla1[[#This Row],[Cantidad]]</f>
        <v>9788.7999999999993</v>
      </c>
      <c r="R325" s="2">
        <v>939.72479999999996</v>
      </c>
    </row>
    <row r="326" spans="2:18" x14ac:dyDescent="0.3">
      <c r="B326" s="5">
        <v>1376</v>
      </c>
      <c r="C326" s="4">
        <v>43438</v>
      </c>
      <c r="D326" s="5">
        <v>4</v>
      </c>
      <c r="E326" t="s">
        <v>12</v>
      </c>
      <c r="F326" t="s">
        <v>11</v>
      </c>
      <c r="G326" t="s">
        <v>11</v>
      </c>
      <c r="H326" t="s">
        <v>10</v>
      </c>
      <c r="I326" t="s">
        <v>9</v>
      </c>
      <c r="J326" s="4">
        <v>43440</v>
      </c>
      <c r="K326" t="s">
        <v>16</v>
      </c>
      <c r="L326" t="s">
        <v>15</v>
      </c>
      <c r="M326" t="s">
        <v>82</v>
      </c>
      <c r="N326" t="s">
        <v>80</v>
      </c>
      <c r="O326" s="2">
        <v>128.79999999999998</v>
      </c>
      <c r="P326">
        <v>80</v>
      </c>
      <c r="Q326" s="3">
        <f>Tabla1[[#This Row],[Precio unitario]]*Tabla1[[#This Row],[Cantidad]]</f>
        <v>10303.999999999998</v>
      </c>
      <c r="R326" s="2">
        <v>1020.096</v>
      </c>
    </row>
    <row r="327" spans="2:18" x14ac:dyDescent="0.3">
      <c r="B327" s="5">
        <v>1377</v>
      </c>
      <c r="C327" s="4">
        <v>43463</v>
      </c>
      <c r="D327" s="5">
        <v>29</v>
      </c>
      <c r="E327" t="s">
        <v>29</v>
      </c>
      <c r="F327" t="s">
        <v>28</v>
      </c>
      <c r="G327" t="s">
        <v>27</v>
      </c>
      <c r="H327" t="s">
        <v>26</v>
      </c>
      <c r="I327" t="s">
        <v>2</v>
      </c>
      <c r="J327" s="4">
        <v>43465</v>
      </c>
      <c r="K327" t="s">
        <v>25</v>
      </c>
      <c r="L327" t="s">
        <v>15</v>
      </c>
      <c r="M327" t="s">
        <v>46</v>
      </c>
      <c r="N327" t="s">
        <v>45</v>
      </c>
      <c r="O327" s="2">
        <v>178.5</v>
      </c>
      <c r="P327">
        <v>47</v>
      </c>
      <c r="Q327" s="3">
        <f>Tabla1[[#This Row],[Precio unitario]]*Tabla1[[#This Row],[Cantidad]]</f>
        <v>8389.5</v>
      </c>
      <c r="R327" s="2">
        <v>830.56050000000005</v>
      </c>
    </row>
    <row r="328" spans="2:18" x14ac:dyDescent="0.3">
      <c r="B328" s="5">
        <v>1378</v>
      </c>
      <c r="C328" s="4">
        <v>43437</v>
      </c>
      <c r="D328" s="5">
        <v>3</v>
      </c>
      <c r="E328" t="s">
        <v>6</v>
      </c>
      <c r="F328" t="s">
        <v>5</v>
      </c>
      <c r="G328" t="s">
        <v>4</v>
      </c>
      <c r="H328" t="s">
        <v>3</v>
      </c>
      <c r="I328" t="s">
        <v>2</v>
      </c>
      <c r="J328" s="4">
        <v>43439</v>
      </c>
      <c r="K328" t="s">
        <v>25</v>
      </c>
      <c r="L328" t="s">
        <v>39</v>
      </c>
      <c r="M328" t="s">
        <v>52</v>
      </c>
      <c r="N328" t="s">
        <v>51</v>
      </c>
      <c r="O328" s="2">
        <v>135.1</v>
      </c>
      <c r="P328">
        <v>96</v>
      </c>
      <c r="Q328" s="3">
        <f>Tabla1[[#This Row],[Precio unitario]]*Tabla1[[#This Row],[Cantidad]]</f>
        <v>12969.599999999999</v>
      </c>
      <c r="R328" s="2">
        <v>1322.8992000000003</v>
      </c>
    </row>
    <row r="329" spans="2:18" x14ac:dyDescent="0.3">
      <c r="B329" s="5">
        <v>1379</v>
      </c>
      <c r="C329" s="4">
        <v>43440</v>
      </c>
      <c r="D329" s="5">
        <v>6</v>
      </c>
      <c r="E329" t="s">
        <v>21</v>
      </c>
      <c r="F329" t="s">
        <v>20</v>
      </c>
      <c r="G329" t="s">
        <v>19</v>
      </c>
      <c r="H329" t="s">
        <v>18</v>
      </c>
      <c r="I329" t="s">
        <v>17</v>
      </c>
      <c r="J329" s="4">
        <v>43442</v>
      </c>
      <c r="K329" t="s">
        <v>25</v>
      </c>
      <c r="L329" t="s">
        <v>32</v>
      </c>
      <c r="M329" t="s">
        <v>66</v>
      </c>
      <c r="N329" t="s">
        <v>65</v>
      </c>
      <c r="O329" s="2">
        <v>560</v>
      </c>
      <c r="P329">
        <v>32</v>
      </c>
      <c r="Q329" s="3">
        <f>Tabla1[[#This Row],[Precio unitario]]*Tabla1[[#This Row],[Cantidad]]</f>
        <v>17920</v>
      </c>
      <c r="R329" s="2">
        <v>1881.6000000000001</v>
      </c>
    </row>
    <row r="330" spans="2:18" x14ac:dyDescent="0.3">
      <c r="B330" s="5">
        <v>1380</v>
      </c>
      <c r="C330" s="4">
        <v>43462</v>
      </c>
      <c r="D330" s="5">
        <v>28</v>
      </c>
      <c r="E330" t="s">
        <v>59</v>
      </c>
      <c r="F330" t="s">
        <v>58</v>
      </c>
      <c r="G330" t="s">
        <v>57</v>
      </c>
      <c r="H330" t="s">
        <v>34</v>
      </c>
      <c r="I330" t="s">
        <v>33</v>
      </c>
      <c r="J330" s="4">
        <v>43464</v>
      </c>
      <c r="K330" t="s">
        <v>16</v>
      </c>
      <c r="L330" t="s">
        <v>15</v>
      </c>
      <c r="M330" t="s">
        <v>56</v>
      </c>
      <c r="N330" t="s">
        <v>0</v>
      </c>
      <c r="O330" s="2">
        <v>644</v>
      </c>
      <c r="P330">
        <v>16</v>
      </c>
      <c r="Q330" s="3">
        <f>Tabla1[[#This Row],[Precio unitario]]*Tabla1[[#This Row],[Cantidad]]</f>
        <v>10304</v>
      </c>
      <c r="R330" s="2">
        <v>1030.4000000000001</v>
      </c>
    </row>
    <row r="331" spans="2:18" x14ac:dyDescent="0.3">
      <c r="B331" s="5">
        <v>1381</v>
      </c>
      <c r="C331" s="4">
        <v>43442</v>
      </c>
      <c r="D331" s="5">
        <v>8</v>
      </c>
      <c r="E331" t="s">
        <v>50</v>
      </c>
      <c r="F331" t="s">
        <v>49</v>
      </c>
      <c r="G331" t="s">
        <v>48</v>
      </c>
      <c r="H331" t="s">
        <v>47</v>
      </c>
      <c r="I331" t="s">
        <v>17</v>
      </c>
      <c r="J331" s="4">
        <v>43444</v>
      </c>
      <c r="K331" t="s">
        <v>16</v>
      </c>
      <c r="L331" t="s">
        <v>15</v>
      </c>
      <c r="M331" t="s">
        <v>46</v>
      </c>
      <c r="N331" t="s">
        <v>45</v>
      </c>
      <c r="O331" s="2">
        <v>178.5</v>
      </c>
      <c r="P331">
        <v>41</v>
      </c>
      <c r="Q331" s="3">
        <f>Tabla1[[#This Row],[Precio unitario]]*Tabla1[[#This Row],[Cantidad]]</f>
        <v>7318.5</v>
      </c>
      <c r="R331" s="2">
        <v>717.21299999999997</v>
      </c>
    </row>
    <row r="332" spans="2:18" x14ac:dyDescent="0.3">
      <c r="B332" s="5">
        <v>1382</v>
      </c>
      <c r="C332" s="4">
        <v>43444</v>
      </c>
      <c r="D332" s="5">
        <v>10</v>
      </c>
      <c r="E332" t="s">
        <v>69</v>
      </c>
      <c r="F332" t="s">
        <v>43</v>
      </c>
      <c r="G332" t="s">
        <v>42</v>
      </c>
      <c r="H332" t="s">
        <v>41</v>
      </c>
      <c r="I332" t="s">
        <v>9</v>
      </c>
      <c r="J332" s="4">
        <v>43446</v>
      </c>
      <c r="K332" t="s">
        <v>25</v>
      </c>
      <c r="L332" t="s">
        <v>32</v>
      </c>
      <c r="M332" t="s">
        <v>1</v>
      </c>
      <c r="N332" t="s">
        <v>0</v>
      </c>
      <c r="O332" s="2">
        <v>41.86</v>
      </c>
      <c r="P332">
        <v>41</v>
      </c>
      <c r="Q332" s="3">
        <f>Tabla1[[#This Row],[Precio unitario]]*Tabla1[[#This Row],[Cantidad]]</f>
        <v>1716.26</v>
      </c>
      <c r="R332" s="2">
        <v>180.20730000000003</v>
      </c>
    </row>
    <row r="333" spans="2:18" x14ac:dyDescent="0.3">
      <c r="B333" s="5">
        <v>1383</v>
      </c>
      <c r="C333" s="4">
        <v>43441</v>
      </c>
      <c r="D333" s="5">
        <v>7</v>
      </c>
      <c r="E333" t="s">
        <v>86</v>
      </c>
      <c r="F333" t="s">
        <v>85</v>
      </c>
      <c r="G333" t="s">
        <v>85</v>
      </c>
      <c r="H333" t="s">
        <v>47</v>
      </c>
      <c r="I333" t="s">
        <v>17</v>
      </c>
      <c r="J333" s="4"/>
      <c r="L333"/>
      <c r="M333" t="s">
        <v>56</v>
      </c>
      <c r="N333" t="s">
        <v>0</v>
      </c>
      <c r="O333" s="2">
        <v>644</v>
      </c>
      <c r="P333">
        <v>41</v>
      </c>
      <c r="Q333" s="3">
        <f>Tabla1[[#This Row],[Precio unitario]]*Tabla1[[#This Row],[Cantidad]]</f>
        <v>26404</v>
      </c>
      <c r="R333" s="2">
        <v>2719.6120000000005</v>
      </c>
    </row>
    <row r="334" spans="2:18" x14ac:dyDescent="0.3">
      <c r="B334" s="5">
        <v>1384</v>
      </c>
      <c r="C334" s="4">
        <v>43444</v>
      </c>
      <c r="D334" s="5">
        <v>10</v>
      </c>
      <c r="E334" t="s">
        <v>69</v>
      </c>
      <c r="F334" t="s">
        <v>43</v>
      </c>
      <c r="G334" t="s">
        <v>42</v>
      </c>
      <c r="H334" t="s">
        <v>41</v>
      </c>
      <c r="I334" t="s">
        <v>9</v>
      </c>
      <c r="J334" s="4">
        <v>43446</v>
      </c>
      <c r="K334" t="s">
        <v>40</v>
      </c>
      <c r="L334"/>
      <c r="M334" t="s">
        <v>31</v>
      </c>
      <c r="N334" t="s">
        <v>30</v>
      </c>
      <c r="O334" s="2">
        <v>350</v>
      </c>
      <c r="P334">
        <v>94</v>
      </c>
      <c r="Q334" s="3">
        <f>Tabla1[[#This Row],[Precio unitario]]*Tabla1[[#This Row],[Cantidad]]</f>
        <v>32900</v>
      </c>
      <c r="R334" s="2">
        <v>3290</v>
      </c>
    </row>
    <row r="335" spans="2:18" x14ac:dyDescent="0.3">
      <c r="B335" s="5">
        <v>1385</v>
      </c>
      <c r="C335" s="4">
        <v>43444</v>
      </c>
      <c r="D335" s="5">
        <v>10</v>
      </c>
      <c r="E335" t="s">
        <v>69</v>
      </c>
      <c r="F335" t="s">
        <v>43</v>
      </c>
      <c r="G335" t="s">
        <v>42</v>
      </c>
      <c r="H335" t="s">
        <v>41</v>
      </c>
      <c r="I335" t="s">
        <v>9</v>
      </c>
      <c r="J335" s="4">
        <v>43446</v>
      </c>
      <c r="K335" t="s">
        <v>40</v>
      </c>
      <c r="L335"/>
      <c r="M335" t="s">
        <v>38</v>
      </c>
      <c r="N335" t="s">
        <v>37</v>
      </c>
      <c r="O335" s="2">
        <v>308</v>
      </c>
      <c r="P335">
        <v>20</v>
      </c>
      <c r="Q335" s="3">
        <f>Tabla1[[#This Row],[Precio unitario]]*Tabla1[[#This Row],[Cantidad]]</f>
        <v>6160</v>
      </c>
      <c r="R335" s="2">
        <v>646.80000000000007</v>
      </c>
    </row>
    <row r="336" spans="2:18" x14ac:dyDescent="0.3">
      <c r="B336" s="5">
        <v>1386</v>
      </c>
      <c r="C336" s="4">
        <v>43444</v>
      </c>
      <c r="D336" s="5">
        <v>10</v>
      </c>
      <c r="E336" t="s">
        <v>69</v>
      </c>
      <c r="F336" t="s">
        <v>43</v>
      </c>
      <c r="G336" t="s">
        <v>42</v>
      </c>
      <c r="H336" t="s">
        <v>41</v>
      </c>
      <c r="I336" t="s">
        <v>9</v>
      </c>
      <c r="J336" s="4">
        <v>43446</v>
      </c>
      <c r="K336" t="s">
        <v>40</v>
      </c>
      <c r="L336"/>
      <c r="M336" t="s">
        <v>82</v>
      </c>
      <c r="N336" t="s">
        <v>80</v>
      </c>
      <c r="O336" s="2">
        <v>128.79999999999998</v>
      </c>
      <c r="P336">
        <v>13</v>
      </c>
      <c r="Q336" s="3">
        <f>Tabla1[[#This Row],[Precio unitario]]*Tabla1[[#This Row],[Cantidad]]</f>
        <v>1674.3999999999999</v>
      </c>
      <c r="R336" s="2">
        <v>174.13760000000002</v>
      </c>
    </row>
    <row r="337" spans="2:18" x14ac:dyDescent="0.3">
      <c r="B337" s="5">
        <v>1387</v>
      </c>
      <c r="C337" s="4">
        <v>43445</v>
      </c>
      <c r="D337" s="5">
        <v>11</v>
      </c>
      <c r="E337" t="s">
        <v>67</v>
      </c>
      <c r="F337" t="s">
        <v>35</v>
      </c>
      <c r="G337" t="s">
        <v>35</v>
      </c>
      <c r="H337" t="s">
        <v>34</v>
      </c>
      <c r="I337" t="s">
        <v>33</v>
      </c>
      <c r="J337" s="4"/>
      <c r="K337" t="s">
        <v>16</v>
      </c>
      <c r="L337"/>
      <c r="M337" t="s">
        <v>68</v>
      </c>
      <c r="N337" t="s">
        <v>13</v>
      </c>
      <c r="O337" s="2">
        <v>49</v>
      </c>
      <c r="P337">
        <v>74</v>
      </c>
      <c r="Q337" s="3">
        <f>Tabla1[[#This Row],[Precio unitario]]*Tabla1[[#This Row],[Cantidad]]</f>
        <v>3626</v>
      </c>
      <c r="R337" s="2">
        <v>377.10400000000004</v>
      </c>
    </row>
    <row r="338" spans="2:18" x14ac:dyDescent="0.3">
      <c r="B338" s="5">
        <v>1388</v>
      </c>
      <c r="C338" s="4">
        <v>43445</v>
      </c>
      <c r="D338" s="5">
        <v>11</v>
      </c>
      <c r="E338" t="s">
        <v>67</v>
      </c>
      <c r="F338" t="s">
        <v>35</v>
      </c>
      <c r="G338" t="s">
        <v>35</v>
      </c>
      <c r="H338" t="s">
        <v>34</v>
      </c>
      <c r="I338" t="s">
        <v>33</v>
      </c>
      <c r="J338" s="4"/>
      <c r="K338" t="s">
        <v>16</v>
      </c>
      <c r="L338"/>
      <c r="M338" t="s">
        <v>1</v>
      </c>
      <c r="N338" t="s">
        <v>0</v>
      </c>
      <c r="O338" s="2">
        <v>41.86</v>
      </c>
      <c r="P338">
        <v>53</v>
      </c>
      <c r="Q338" s="3">
        <f>Tabla1[[#This Row],[Precio unitario]]*Tabla1[[#This Row],[Cantidad]]</f>
        <v>2218.58</v>
      </c>
      <c r="R338" s="2">
        <v>224.07658000000004</v>
      </c>
    </row>
    <row r="339" spans="2:18" x14ac:dyDescent="0.3">
      <c r="B339" s="5">
        <v>1389</v>
      </c>
      <c r="C339" s="4">
        <v>43435</v>
      </c>
      <c r="D339" s="5">
        <v>1</v>
      </c>
      <c r="E339" t="s">
        <v>64</v>
      </c>
      <c r="F339" t="s">
        <v>63</v>
      </c>
      <c r="G339" t="s">
        <v>62</v>
      </c>
      <c r="H339" t="s">
        <v>47</v>
      </c>
      <c r="I339" t="s">
        <v>17</v>
      </c>
      <c r="J339" s="4"/>
      <c r="L339"/>
      <c r="M339" t="s">
        <v>84</v>
      </c>
      <c r="N339" t="s">
        <v>0</v>
      </c>
      <c r="O339" s="2">
        <v>252</v>
      </c>
      <c r="P339">
        <v>99</v>
      </c>
      <c r="Q339" s="3">
        <f>Tabla1[[#This Row],[Precio unitario]]*Tabla1[[#This Row],[Cantidad]]</f>
        <v>24948</v>
      </c>
      <c r="R339" s="2">
        <v>2444.9040000000005</v>
      </c>
    </row>
    <row r="340" spans="2:18" x14ac:dyDescent="0.3">
      <c r="B340" s="5">
        <v>1390</v>
      </c>
      <c r="C340" s="4">
        <v>43435</v>
      </c>
      <c r="D340" s="5">
        <v>1</v>
      </c>
      <c r="E340" t="s">
        <v>64</v>
      </c>
      <c r="F340" t="s">
        <v>63</v>
      </c>
      <c r="G340" t="s">
        <v>62</v>
      </c>
      <c r="H340" t="s">
        <v>47</v>
      </c>
      <c r="I340" t="s">
        <v>17</v>
      </c>
      <c r="J340" s="4"/>
      <c r="L340"/>
      <c r="M340" t="s">
        <v>56</v>
      </c>
      <c r="N340" t="s">
        <v>0</v>
      </c>
      <c r="O340" s="2">
        <v>644</v>
      </c>
      <c r="P340">
        <v>89</v>
      </c>
      <c r="Q340" s="3">
        <f>Tabla1[[#This Row],[Precio unitario]]*Tabla1[[#This Row],[Cantidad]]</f>
        <v>57316</v>
      </c>
      <c r="R340" s="2">
        <v>5445.02</v>
      </c>
    </row>
    <row r="341" spans="2:18" x14ac:dyDescent="0.3">
      <c r="B341" s="5">
        <v>1391</v>
      </c>
      <c r="C341" s="4">
        <v>43435</v>
      </c>
      <c r="D341" s="5">
        <v>1</v>
      </c>
      <c r="E341" t="s">
        <v>64</v>
      </c>
      <c r="F341" t="s">
        <v>63</v>
      </c>
      <c r="G341" t="s">
        <v>62</v>
      </c>
      <c r="H341" t="s">
        <v>47</v>
      </c>
      <c r="I341" t="s">
        <v>17</v>
      </c>
      <c r="J341" s="4"/>
      <c r="L341"/>
      <c r="M341" t="s">
        <v>1</v>
      </c>
      <c r="N341" t="s">
        <v>0</v>
      </c>
      <c r="O341" s="2">
        <v>41.86</v>
      </c>
      <c r="P341">
        <v>64</v>
      </c>
      <c r="Q341" s="3">
        <f>Tabla1[[#This Row],[Precio unitario]]*Tabla1[[#This Row],[Cantidad]]</f>
        <v>2679.04</v>
      </c>
      <c r="R341" s="2">
        <v>273.26208000000003</v>
      </c>
    </row>
    <row r="342" spans="2:18" x14ac:dyDescent="0.3">
      <c r="B342" s="5">
        <v>1392</v>
      </c>
      <c r="C342" s="4">
        <v>43462</v>
      </c>
      <c r="D342" s="5">
        <v>28</v>
      </c>
      <c r="E342" t="s">
        <v>59</v>
      </c>
      <c r="F342" t="s">
        <v>58</v>
      </c>
      <c r="G342" t="s">
        <v>57</v>
      </c>
      <c r="H342" t="s">
        <v>34</v>
      </c>
      <c r="I342" t="s">
        <v>33</v>
      </c>
      <c r="J342" s="4">
        <v>43464</v>
      </c>
      <c r="K342" t="s">
        <v>16</v>
      </c>
      <c r="L342" t="s">
        <v>32</v>
      </c>
      <c r="M342" t="s">
        <v>52</v>
      </c>
      <c r="N342" t="s">
        <v>51</v>
      </c>
      <c r="O342" s="2">
        <v>135.1</v>
      </c>
      <c r="P342">
        <v>98</v>
      </c>
      <c r="Q342" s="3">
        <f>Tabla1[[#This Row],[Precio unitario]]*Tabla1[[#This Row],[Cantidad]]</f>
        <v>13239.8</v>
      </c>
      <c r="R342" s="2">
        <v>1350.4596000000001</v>
      </c>
    </row>
    <row r="343" spans="2:18" x14ac:dyDescent="0.3">
      <c r="B343" s="5">
        <v>1393</v>
      </c>
      <c r="C343" s="4">
        <v>43462</v>
      </c>
      <c r="D343" s="5">
        <v>28</v>
      </c>
      <c r="E343" t="s">
        <v>59</v>
      </c>
      <c r="F343" t="s">
        <v>58</v>
      </c>
      <c r="G343" t="s">
        <v>57</v>
      </c>
      <c r="H343" t="s">
        <v>34</v>
      </c>
      <c r="I343" t="s">
        <v>33</v>
      </c>
      <c r="J343" s="4">
        <v>43464</v>
      </c>
      <c r="K343" t="s">
        <v>16</v>
      </c>
      <c r="L343" t="s">
        <v>32</v>
      </c>
      <c r="M343" t="s">
        <v>61</v>
      </c>
      <c r="N343" t="s">
        <v>60</v>
      </c>
      <c r="O343" s="2">
        <v>257.59999999999997</v>
      </c>
      <c r="P343">
        <v>86</v>
      </c>
      <c r="Q343" s="3">
        <f>Tabla1[[#This Row],[Precio unitario]]*Tabla1[[#This Row],[Cantidad]]</f>
        <v>22153.599999999999</v>
      </c>
      <c r="R343" s="2">
        <v>2171.0527999999999</v>
      </c>
    </row>
    <row r="344" spans="2:18" x14ac:dyDescent="0.3">
      <c r="B344" s="5">
        <v>1394</v>
      </c>
      <c r="C344" s="4">
        <v>43443</v>
      </c>
      <c r="D344" s="5">
        <v>9</v>
      </c>
      <c r="E344" t="s">
        <v>55</v>
      </c>
      <c r="F344" t="s">
        <v>54</v>
      </c>
      <c r="G344" t="s">
        <v>27</v>
      </c>
      <c r="H344" t="s">
        <v>53</v>
      </c>
      <c r="I344" t="s">
        <v>2</v>
      </c>
      <c r="J344" s="4">
        <v>43445</v>
      </c>
      <c r="K344" t="s">
        <v>40</v>
      </c>
      <c r="L344" t="s">
        <v>15</v>
      </c>
      <c r="M344" t="s">
        <v>83</v>
      </c>
      <c r="N344" t="s">
        <v>7</v>
      </c>
      <c r="O344" s="2">
        <v>273</v>
      </c>
      <c r="P344">
        <v>20</v>
      </c>
      <c r="Q344" s="3">
        <f>Tabla1[[#This Row],[Precio unitario]]*Tabla1[[#This Row],[Cantidad]]</f>
        <v>5460</v>
      </c>
      <c r="R344" s="2">
        <v>573.30000000000007</v>
      </c>
    </row>
    <row r="345" spans="2:18" x14ac:dyDescent="0.3">
      <c r="B345" s="5">
        <v>1395</v>
      </c>
      <c r="C345" s="4">
        <v>43443</v>
      </c>
      <c r="D345" s="5">
        <v>9</v>
      </c>
      <c r="E345" t="s">
        <v>55</v>
      </c>
      <c r="F345" t="s">
        <v>54</v>
      </c>
      <c r="G345" t="s">
        <v>27</v>
      </c>
      <c r="H345" t="s">
        <v>53</v>
      </c>
      <c r="I345" t="s">
        <v>2</v>
      </c>
      <c r="J345" s="4">
        <v>43445</v>
      </c>
      <c r="K345" t="s">
        <v>40</v>
      </c>
      <c r="L345" t="s">
        <v>15</v>
      </c>
      <c r="M345" t="s">
        <v>73</v>
      </c>
      <c r="N345" t="s">
        <v>72</v>
      </c>
      <c r="O345" s="2">
        <v>487.19999999999993</v>
      </c>
      <c r="P345">
        <v>69</v>
      </c>
      <c r="Q345" s="3">
        <f>Tabla1[[#This Row],[Precio unitario]]*Tabla1[[#This Row],[Cantidad]]</f>
        <v>33616.799999999996</v>
      </c>
      <c r="R345" s="2">
        <v>3361.6800000000003</v>
      </c>
    </row>
    <row r="346" spans="2:18" x14ac:dyDescent="0.3">
      <c r="B346" s="5">
        <v>1396</v>
      </c>
      <c r="C346" s="4">
        <v>43440</v>
      </c>
      <c r="D346" s="5">
        <v>6</v>
      </c>
      <c r="E346" t="s">
        <v>21</v>
      </c>
      <c r="F346" t="s">
        <v>20</v>
      </c>
      <c r="G346" t="s">
        <v>19</v>
      </c>
      <c r="H346" t="s">
        <v>18</v>
      </c>
      <c r="I346" t="s">
        <v>17</v>
      </c>
      <c r="J346" s="4">
        <v>43442</v>
      </c>
      <c r="K346" t="s">
        <v>25</v>
      </c>
      <c r="L346" t="s">
        <v>32</v>
      </c>
      <c r="M346" t="s">
        <v>77</v>
      </c>
      <c r="N346" t="s">
        <v>0</v>
      </c>
      <c r="O346" s="2">
        <v>196</v>
      </c>
      <c r="P346">
        <v>68</v>
      </c>
      <c r="Q346" s="3">
        <f>Tabla1[[#This Row],[Precio unitario]]*Tabla1[[#This Row],[Cantidad]]</f>
        <v>13328</v>
      </c>
      <c r="R346" s="2">
        <v>1279.4879999999998</v>
      </c>
    </row>
    <row r="347" spans="2:18" x14ac:dyDescent="0.3">
      <c r="B347" s="5">
        <v>1397</v>
      </c>
      <c r="C347" s="4">
        <v>43442</v>
      </c>
      <c r="D347" s="5">
        <v>8</v>
      </c>
      <c r="E347" t="s">
        <v>50</v>
      </c>
      <c r="F347" t="s">
        <v>49</v>
      </c>
      <c r="G347" t="s">
        <v>48</v>
      </c>
      <c r="H347" t="s">
        <v>47</v>
      </c>
      <c r="I347" t="s">
        <v>17</v>
      </c>
      <c r="J347" s="4">
        <v>43444</v>
      </c>
      <c r="K347" t="s">
        <v>25</v>
      </c>
      <c r="L347" t="s">
        <v>15</v>
      </c>
      <c r="M347" t="s">
        <v>66</v>
      </c>
      <c r="N347" t="s">
        <v>65</v>
      </c>
      <c r="O347" s="2">
        <v>560</v>
      </c>
      <c r="P347">
        <v>52</v>
      </c>
      <c r="Q347" s="3">
        <f>Tabla1[[#This Row],[Precio unitario]]*Tabla1[[#This Row],[Cantidad]]</f>
        <v>29120</v>
      </c>
      <c r="R347" s="2">
        <v>2853.76</v>
      </c>
    </row>
    <row r="348" spans="2:18" x14ac:dyDescent="0.3">
      <c r="B348" s="5">
        <v>1398</v>
      </c>
      <c r="C348" s="4">
        <v>43442</v>
      </c>
      <c r="D348" s="5">
        <v>8</v>
      </c>
      <c r="E348" t="s">
        <v>50</v>
      </c>
      <c r="F348" t="s">
        <v>49</v>
      </c>
      <c r="G348" t="s">
        <v>48</v>
      </c>
      <c r="H348" t="s">
        <v>47</v>
      </c>
      <c r="I348" t="s">
        <v>17</v>
      </c>
      <c r="J348" s="4">
        <v>43444</v>
      </c>
      <c r="K348" t="s">
        <v>25</v>
      </c>
      <c r="L348" t="s">
        <v>15</v>
      </c>
      <c r="M348" t="s">
        <v>82</v>
      </c>
      <c r="N348" t="s">
        <v>80</v>
      </c>
      <c r="O348" s="2">
        <v>128.79999999999998</v>
      </c>
      <c r="P348">
        <v>40</v>
      </c>
      <c r="Q348" s="3">
        <f>Tabla1[[#This Row],[Precio unitario]]*Tabla1[[#This Row],[Cantidad]]</f>
        <v>5151.9999999999991</v>
      </c>
      <c r="R348" s="2">
        <v>540.96000000000015</v>
      </c>
    </row>
    <row r="349" spans="2:18" x14ac:dyDescent="0.3">
      <c r="B349" s="5">
        <v>1399</v>
      </c>
      <c r="C349" s="4">
        <v>43459</v>
      </c>
      <c r="D349" s="5">
        <v>25</v>
      </c>
      <c r="E349" t="s">
        <v>44</v>
      </c>
      <c r="F349" t="s">
        <v>43</v>
      </c>
      <c r="G349" t="s">
        <v>42</v>
      </c>
      <c r="H349" t="s">
        <v>41</v>
      </c>
      <c r="I349" t="s">
        <v>9</v>
      </c>
      <c r="J349" s="4">
        <v>43461</v>
      </c>
      <c r="K349" t="s">
        <v>40</v>
      </c>
      <c r="L349" t="s">
        <v>39</v>
      </c>
      <c r="M349" t="s">
        <v>81</v>
      </c>
      <c r="N349" t="s">
        <v>80</v>
      </c>
      <c r="O349" s="2">
        <v>140</v>
      </c>
      <c r="P349">
        <v>100</v>
      </c>
      <c r="Q349" s="3">
        <f>Tabla1[[#This Row],[Precio unitario]]*Tabla1[[#This Row],[Cantidad]]</f>
        <v>14000</v>
      </c>
      <c r="R349" s="2">
        <v>1372</v>
      </c>
    </row>
    <row r="350" spans="2:18" x14ac:dyDescent="0.3">
      <c r="B350" s="5">
        <v>1400</v>
      </c>
      <c r="C350" s="4">
        <v>43460</v>
      </c>
      <c r="D350" s="5">
        <v>26</v>
      </c>
      <c r="E350" t="s">
        <v>36</v>
      </c>
      <c r="F350" t="s">
        <v>35</v>
      </c>
      <c r="G350" t="s">
        <v>35</v>
      </c>
      <c r="H350" t="s">
        <v>34</v>
      </c>
      <c r="I350" t="s">
        <v>33</v>
      </c>
      <c r="J350" s="4">
        <v>43462</v>
      </c>
      <c r="K350" t="s">
        <v>16</v>
      </c>
      <c r="L350" t="s">
        <v>32</v>
      </c>
      <c r="M350" t="s">
        <v>79</v>
      </c>
      <c r="N350" t="s">
        <v>78</v>
      </c>
      <c r="O350" s="2">
        <v>298.90000000000003</v>
      </c>
      <c r="P350">
        <v>88</v>
      </c>
      <c r="Q350" s="3">
        <f>Tabla1[[#This Row],[Precio unitario]]*Tabla1[[#This Row],[Cantidad]]</f>
        <v>26303.200000000004</v>
      </c>
      <c r="R350" s="2">
        <v>2577.7136000000005</v>
      </c>
    </row>
    <row r="351" spans="2:18" x14ac:dyDescent="0.3">
      <c r="B351" s="5">
        <v>1401</v>
      </c>
      <c r="C351" s="4">
        <v>43460</v>
      </c>
      <c r="D351" s="5">
        <v>26</v>
      </c>
      <c r="E351" t="s">
        <v>36</v>
      </c>
      <c r="F351" t="s">
        <v>35</v>
      </c>
      <c r="G351" t="s">
        <v>35</v>
      </c>
      <c r="H351" t="s">
        <v>34</v>
      </c>
      <c r="I351" t="s">
        <v>33</v>
      </c>
      <c r="J351" s="4">
        <v>43462</v>
      </c>
      <c r="K351" t="s">
        <v>16</v>
      </c>
      <c r="L351" t="s">
        <v>32</v>
      </c>
      <c r="M351" t="s">
        <v>52</v>
      </c>
      <c r="N351" t="s">
        <v>51</v>
      </c>
      <c r="O351" s="2">
        <v>135.1</v>
      </c>
      <c r="P351">
        <v>46</v>
      </c>
      <c r="Q351" s="3">
        <f>Tabla1[[#This Row],[Precio unitario]]*Tabla1[[#This Row],[Cantidad]]</f>
        <v>6214.5999999999995</v>
      </c>
      <c r="R351" s="2">
        <v>596.60160000000008</v>
      </c>
    </row>
    <row r="352" spans="2:18" x14ac:dyDescent="0.3">
      <c r="B352" s="5">
        <v>1402</v>
      </c>
      <c r="C352" s="4">
        <v>43460</v>
      </c>
      <c r="D352" s="5">
        <v>26</v>
      </c>
      <c r="E352" t="s">
        <v>36</v>
      </c>
      <c r="F352" t="s">
        <v>35</v>
      </c>
      <c r="G352" t="s">
        <v>35</v>
      </c>
      <c r="H352" t="s">
        <v>34</v>
      </c>
      <c r="I352" t="s">
        <v>33</v>
      </c>
      <c r="J352" s="4">
        <v>43462</v>
      </c>
      <c r="K352" t="s">
        <v>16</v>
      </c>
      <c r="L352" t="s">
        <v>32</v>
      </c>
      <c r="M352" t="s">
        <v>61</v>
      </c>
      <c r="N352" t="s">
        <v>60</v>
      </c>
      <c r="O352" s="2">
        <v>257.59999999999997</v>
      </c>
      <c r="P352">
        <v>93</v>
      </c>
      <c r="Q352" s="3">
        <f>Tabla1[[#This Row],[Precio unitario]]*Tabla1[[#This Row],[Cantidad]]</f>
        <v>23956.799999999996</v>
      </c>
      <c r="R352" s="2">
        <v>2347.7664</v>
      </c>
    </row>
    <row r="353" spans="2:18" x14ac:dyDescent="0.3">
      <c r="B353" s="5">
        <v>1403</v>
      </c>
      <c r="C353" s="4">
        <v>43463</v>
      </c>
      <c r="D353" s="5">
        <v>29</v>
      </c>
      <c r="E353" t="s">
        <v>29</v>
      </c>
      <c r="F353" t="s">
        <v>28</v>
      </c>
      <c r="G353" t="s">
        <v>27</v>
      </c>
      <c r="H353" t="s">
        <v>26</v>
      </c>
      <c r="I353" t="s">
        <v>2</v>
      </c>
      <c r="J353" s="4">
        <v>43465</v>
      </c>
      <c r="K353" t="s">
        <v>25</v>
      </c>
      <c r="L353" t="s">
        <v>15</v>
      </c>
      <c r="M353" t="s">
        <v>77</v>
      </c>
      <c r="N353" t="s">
        <v>0</v>
      </c>
      <c r="O353" s="2">
        <v>196</v>
      </c>
      <c r="P353">
        <v>96</v>
      </c>
      <c r="Q353" s="3">
        <f>Tabla1[[#This Row],[Precio unitario]]*Tabla1[[#This Row],[Cantidad]]</f>
        <v>18816</v>
      </c>
      <c r="R353" s="2">
        <v>1975.68</v>
      </c>
    </row>
    <row r="354" spans="2:18" x14ac:dyDescent="0.3">
      <c r="B354" s="5">
        <v>1404</v>
      </c>
      <c r="C354" s="4">
        <v>43440</v>
      </c>
      <c r="D354" s="5">
        <v>6</v>
      </c>
      <c r="E354" t="s">
        <v>21</v>
      </c>
      <c r="F354" t="s">
        <v>20</v>
      </c>
      <c r="G354" t="s">
        <v>19</v>
      </c>
      <c r="H354" t="s">
        <v>18</v>
      </c>
      <c r="I354" t="s">
        <v>17</v>
      </c>
      <c r="J354" s="4">
        <v>43442</v>
      </c>
      <c r="K354" t="s">
        <v>16</v>
      </c>
      <c r="L354" t="s">
        <v>15</v>
      </c>
      <c r="M354" t="s">
        <v>46</v>
      </c>
      <c r="N354" t="s">
        <v>45</v>
      </c>
      <c r="O354" s="2">
        <v>178.5</v>
      </c>
      <c r="P354">
        <v>12</v>
      </c>
      <c r="Q354" s="3">
        <f>Tabla1[[#This Row],[Precio unitario]]*Tabla1[[#This Row],[Cantidad]]</f>
        <v>2142</v>
      </c>
      <c r="R354" s="2">
        <v>224.91000000000003</v>
      </c>
    </row>
    <row r="355" spans="2:18" x14ac:dyDescent="0.3">
      <c r="B355" s="5">
        <v>1406</v>
      </c>
      <c r="C355" s="4">
        <v>43438</v>
      </c>
      <c r="D355" s="5">
        <v>4</v>
      </c>
      <c r="E355" t="s">
        <v>12</v>
      </c>
      <c r="F355" t="s">
        <v>11</v>
      </c>
      <c r="G355" t="s">
        <v>11</v>
      </c>
      <c r="H355" t="s">
        <v>10</v>
      </c>
      <c r="I355" t="s">
        <v>9</v>
      </c>
      <c r="J355" s="4">
        <v>43440</v>
      </c>
      <c r="K355" t="s">
        <v>40</v>
      </c>
      <c r="L355" t="s">
        <v>32</v>
      </c>
      <c r="M355" t="s">
        <v>76</v>
      </c>
      <c r="N355" t="s">
        <v>30</v>
      </c>
      <c r="O355" s="2">
        <v>1134</v>
      </c>
      <c r="P355">
        <v>38</v>
      </c>
      <c r="Q355" s="3">
        <f>Tabla1[[#This Row],[Precio unitario]]*Tabla1[[#This Row],[Cantidad]]</f>
        <v>43092</v>
      </c>
      <c r="R355" s="2">
        <v>4093.7400000000002</v>
      </c>
    </row>
    <row r="356" spans="2:18" x14ac:dyDescent="0.3">
      <c r="B356" s="5">
        <v>1407</v>
      </c>
      <c r="C356" s="4">
        <v>43438</v>
      </c>
      <c r="D356" s="5">
        <v>4</v>
      </c>
      <c r="E356" t="s">
        <v>12</v>
      </c>
      <c r="F356" t="s">
        <v>11</v>
      </c>
      <c r="G356" t="s">
        <v>11</v>
      </c>
      <c r="H356" t="s">
        <v>10</v>
      </c>
      <c r="I356" t="s">
        <v>9</v>
      </c>
      <c r="J356" s="4">
        <v>43440</v>
      </c>
      <c r="K356" t="s">
        <v>40</v>
      </c>
      <c r="L356" t="s">
        <v>32</v>
      </c>
      <c r="M356" t="s">
        <v>75</v>
      </c>
      <c r="N356" t="s">
        <v>74</v>
      </c>
      <c r="O356" s="2">
        <v>98</v>
      </c>
      <c r="P356">
        <v>42</v>
      </c>
      <c r="Q356" s="3">
        <f>Tabla1[[#This Row],[Precio unitario]]*Tabla1[[#This Row],[Cantidad]]</f>
        <v>4116</v>
      </c>
      <c r="R356" s="2">
        <v>407.48400000000004</v>
      </c>
    </row>
    <row r="357" spans="2:18" x14ac:dyDescent="0.3">
      <c r="B357" s="5">
        <v>1409</v>
      </c>
      <c r="C357" s="4">
        <v>43442</v>
      </c>
      <c r="D357" s="5">
        <v>8</v>
      </c>
      <c r="E357" t="s">
        <v>50</v>
      </c>
      <c r="F357" t="s">
        <v>49</v>
      </c>
      <c r="G357" t="s">
        <v>48</v>
      </c>
      <c r="H357" t="s">
        <v>47</v>
      </c>
      <c r="I357" t="s">
        <v>17</v>
      </c>
      <c r="J357" s="4">
        <v>43444</v>
      </c>
      <c r="K357" t="s">
        <v>16</v>
      </c>
      <c r="L357" t="s">
        <v>32</v>
      </c>
      <c r="M357" t="s">
        <v>73</v>
      </c>
      <c r="N357" t="s">
        <v>72</v>
      </c>
      <c r="O357" s="2">
        <v>487.19999999999993</v>
      </c>
      <c r="P357">
        <v>100</v>
      </c>
      <c r="Q357" s="3">
        <f>Tabla1[[#This Row],[Precio unitario]]*Tabla1[[#This Row],[Cantidad]]</f>
        <v>48719.999999999993</v>
      </c>
      <c r="R357" s="2">
        <v>4823.28</v>
      </c>
    </row>
    <row r="358" spans="2:18" x14ac:dyDescent="0.3">
      <c r="B358" s="5">
        <v>1412</v>
      </c>
      <c r="C358" s="4">
        <v>43437</v>
      </c>
      <c r="D358" s="5">
        <v>3</v>
      </c>
      <c r="E358" t="s">
        <v>6</v>
      </c>
      <c r="F358" t="s">
        <v>5</v>
      </c>
      <c r="G358" t="s">
        <v>4</v>
      </c>
      <c r="H358" t="s">
        <v>3</v>
      </c>
      <c r="I358" t="s">
        <v>2</v>
      </c>
      <c r="J358" s="4">
        <v>43439</v>
      </c>
      <c r="K358" t="s">
        <v>25</v>
      </c>
      <c r="L358" t="s">
        <v>39</v>
      </c>
      <c r="M358" t="s">
        <v>71</v>
      </c>
      <c r="N358" t="s">
        <v>37</v>
      </c>
      <c r="O358" s="2">
        <v>140</v>
      </c>
      <c r="P358">
        <v>89</v>
      </c>
      <c r="Q358" s="3">
        <f>Tabla1[[#This Row],[Precio unitario]]*Tabla1[[#This Row],[Cantidad]]</f>
        <v>12460</v>
      </c>
      <c r="R358" s="2">
        <v>1221.08</v>
      </c>
    </row>
    <row r="359" spans="2:18" x14ac:dyDescent="0.3">
      <c r="B359" s="5">
        <v>1413</v>
      </c>
      <c r="C359" s="4">
        <v>43437</v>
      </c>
      <c r="D359" s="5">
        <v>3</v>
      </c>
      <c r="E359" t="s">
        <v>6</v>
      </c>
      <c r="F359" t="s">
        <v>5</v>
      </c>
      <c r="G359" t="s">
        <v>4</v>
      </c>
      <c r="H359" t="s">
        <v>3</v>
      </c>
      <c r="I359" t="s">
        <v>2</v>
      </c>
      <c r="J359" s="4">
        <v>43439</v>
      </c>
      <c r="K359" t="s">
        <v>25</v>
      </c>
      <c r="L359" t="s">
        <v>39</v>
      </c>
      <c r="M359" t="s">
        <v>66</v>
      </c>
      <c r="N359" t="s">
        <v>65</v>
      </c>
      <c r="O359" s="2">
        <v>560</v>
      </c>
      <c r="P359">
        <v>12</v>
      </c>
      <c r="Q359" s="3">
        <f>Tabla1[[#This Row],[Precio unitario]]*Tabla1[[#This Row],[Cantidad]]</f>
        <v>6720</v>
      </c>
      <c r="R359" s="2">
        <v>651.84</v>
      </c>
    </row>
    <row r="360" spans="2:18" x14ac:dyDescent="0.3">
      <c r="B360" s="5">
        <v>1417</v>
      </c>
      <c r="C360" s="4">
        <v>43444</v>
      </c>
      <c r="D360" s="5">
        <v>10</v>
      </c>
      <c r="E360" t="s">
        <v>69</v>
      </c>
      <c r="F360" t="s">
        <v>43</v>
      </c>
      <c r="G360" t="s">
        <v>42</v>
      </c>
      <c r="H360" t="s">
        <v>41</v>
      </c>
      <c r="I360" t="s">
        <v>9</v>
      </c>
      <c r="J360" s="4">
        <v>43446</v>
      </c>
      <c r="K360" t="s">
        <v>25</v>
      </c>
      <c r="L360" t="s">
        <v>32</v>
      </c>
      <c r="M360" t="s">
        <v>70</v>
      </c>
      <c r="N360" t="s">
        <v>13</v>
      </c>
      <c r="O360" s="2">
        <v>140</v>
      </c>
      <c r="P360">
        <v>97</v>
      </c>
      <c r="Q360" s="3">
        <f>Tabla1[[#This Row],[Precio unitario]]*Tabla1[[#This Row],[Cantidad]]</f>
        <v>13580</v>
      </c>
      <c r="R360" s="2">
        <v>1412.3200000000002</v>
      </c>
    </row>
    <row r="361" spans="2:18" x14ac:dyDescent="0.3">
      <c r="B361" s="5">
        <v>1419</v>
      </c>
      <c r="C361" s="4">
        <v>43444</v>
      </c>
      <c r="D361" s="5">
        <v>10</v>
      </c>
      <c r="E361" t="s">
        <v>69</v>
      </c>
      <c r="F361" t="s">
        <v>43</v>
      </c>
      <c r="G361" t="s">
        <v>42</v>
      </c>
      <c r="H361" t="s">
        <v>41</v>
      </c>
      <c r="I361" t="s">
        <v>9</v>
      </c>
      <c r="J361" s="4"/>
      <c r="K361" t="s">
        <v>40</v>
      </c>
      <c r="L361"/>
      <c r="M361" t="s">
        <v>68</v>
      </c>
      <c r="N361" t="s">
        <v>13</v>
      </c>
      <c r="O361" s="2">
        <v>49</v>
      </c>
      <c r="P361">
        <v>53</v>
      </c>
      <c r="Q361" s="3">
        <f>Tabla1[[#This Row],[Precio unitario]]*Tabla1[[#This Row],[Cantidad]]</f>
        <v>2597</v>
      </c>
      <c r="R361" s="2">
        <v>246.71499999999997</v>
      </c>
    </row>
    <row r="362" spans="2:18" x14ac:dyDescent="0.3">
      <c r="B362" s="5">
        <v>1420</v>
      </c>
      <c r="C362" s="4">
        <v>43445</v>
      </c>
      <c r="D362" s="5">
        <v>11</v>
      </c>
      <c r="E362" t="s">
        <v>67</v>
      </c>
      <c r="F362" t="s">
        <v>35</v>
      </c>
      <c r="G362" t="s">
        <v>35</v>
      </c>
      <c r="H362" t="s">
        <v>34</v>
      </c>
      <c r="I362" t="s">
        <v>33</v>
      </c>
      <c r="J362" s="4"/>
      <c r="K362" t="s">
        <v>16</v>
      </c>
      <c r="L362"/>
      <c r="M362" t="s">
        <v>66</v>
      </c>
      <c r="N362" t="s">
        <v>65</v>
      </c>
      <c r="O362" s="2">
        <v>560</v>
      </c>
      <c r="P362">
        <v>61</v>
      </c>
      <c r="Q362" s="3">
        <f>Tabla1[[#This Row],[Precio unitario]]*Tabla1[[#This Row],[Cantidad]]</f>
        <v>34160</v>
      </c>
      <c r="R362" s="2">
        <v>3484.3199999999997</v>
      </c>
    </row>
    <row r="363" spans="2:18" x14ac:dyDescent="0.3">
      <c r="B363" s="5">
        <v>1421</v>
      </c>
      <c r="C363" s="4">
        <v>43435</v>
      </c>
      <c r="D363" s="5">
        <v>1</v>
      </c>
      <c r="E363" t="s">
        <v>64</v>
      </c>
      <c r="F363" t="s">
        <v>63</v>
      </c>
      <c r="G363" t="s">
        <v>62</v>
      </c>
      <c r="H363" t="s">
        <v>47</v>
      </c>
      <c r="I363" t="s">
        <v>17</v>
      </c>
      <c r="J363" s="4"/>
      <c r="K363" t="s">
        <v>16</v>
      </c>
      <c r="L363"/>
      <c r="M363" t="s">
        <v>61</v>
      </c>
      <c r="N363" t="s">
        <v>60</v>
      </c>
      <c r="O363" s="2">
        <v>257.59999999999997</v>
      </c>
      <c r="P363">
        <v>45</v>
      </c>
      <c r="Q363" s="3">
        <f>Tabla1[[#This Row],[Precio unitario]]*Tabla1[[#This Row],[Cantidad]]</f>
        <v>11591.999999999998</v>
      </c>
      <c r="R363" s="2">
        <v>1136.0159999999998</v>
      </c>
    </row>
    <row r="364" spans="2:18" x14ac:dyDescent="0.3">
      <c r="B364" s="5">
        <v>1422</v>
      </c>
      <c r="C364" s="4">
        <v>43462</v>
      </c>
      <c r="D364" s="5">
        <v>28</v>
      </c>
      <c r="E364" t="s">
        <v>59</v>
      </c>
      <c r="F364" t="s">
        <v>58</v>
      </c>
      <c r="G364" t="s">
        <v>57</v>
      </c>
      <c r="H364" t="s">
        <v>34</v>
      </c>
      <c r="I364" t="s">
        <v>33</v>
      </c>
      <c r="J364" s="4">
        <v>43464</v>
      </c>
      <c r="K364" t="s">
        <v>16</v>
      </c>
      <c r="L364" t="s">
        <v>32</v>
      </c>
      <c r="M364" t="s">
        <v>56</v>
      </c>
      <c r="N364" t="s">
        <v>0</v>
      </c>
      <c r="O364" s="2">
        <v>644</v>
      </c>
      <c r="P364">
        <v>43</v>
      </c>
      <c r="Q364" s="3">
        <f>Tabla1[[#This Row],[Precio unitario]]*Tabla1[[#This Row],[Cantidad]]</f>
        <v>27692</v>
      </c>
      <c r="R364" s="2">
        <v>2769.2000000000003</v>
      </c>
    </row>
    <row r="365" spans="2:18" x14ac:dyDescent="0.3">
      <c r="B365" s="5">
        <v>1423</v>
      </c>
      <c r="C365" s="4">
        <v>43443</v>
      </c>
      <c r="D365" s="5">
        <v>9</v>
      </c>
      <c r="E365" t="s">
        <v>55</v>
      </c>
      <c r="F365" t="s">
        <v>54</v>
      </c>
      <c r="G365" t="s">
        <v>27</v>
      </c>
      <c r="H365" t="s">
        <v>53</v>
      </c>
      <c r="I365" t="s">
        <v>2</v>
      </c>
      <c r="J365" s="4">
        <v>43445</v>
      </c>
      <c r="K365" t="s">
        <v>40</v>
      </c>
      <c r="L365" t="s">
        <v>15</v>
      </c>
      <c r="M365" t="s">
        <v>52</v>
      </c>
      <c r="N365" t="s">
        <v>51</v>
      </c>
      <c r="O365" s="2">
        <v>135.1</v>
      </c>
      <c r="P365">
        <v>18</v>
      </c>
      <c r="Q365" s="3">
        <f>Tabla1[[#This Row],[Precio unitario]]*Tabla1[[#This Row],[Cantidad]]</f>
        <v>2431.7999999999997</v>
      </c>
      <c r="R365" s="2">
        <v>231.02100000000002</v>
      </c>
    </row>
    <row r="366" spans="2:18" x14ac:dyDescent="0.3">
      <c r="B366" s="5">
        <v>1424</v>
      </c>
      <c r="C366" s="4">
        <v>43440</v>
      </c>
      <c r="D366" s="5">
        <v>6</v>
      </c>
      <c r="E366" t="s">
        <v>21</v>
      </c>
      <c r="F366" t="s">
        <v>20</v>
      </c>
      <c r="G366" t="s">
        <v>19</v>
      </c>
      <c r="H366" t="s">
        <v>18</v>
      </c>
      <c r="I366" t="s">
        <v>17</v>
      </c>
      <c r="J366" s="4">
        <v>43442</v>
      </c>
      <c r="K366" t="s">
        <v>25</v>
      </c>
      <c r="L366" t="s">
        <v>32</v>
      </c>
      <c r="M366" t="s">
        <v>46</v>
      </c>
      <c r="N366" t="s">
        <v>45</v>
      </c>
      <c r="O366" s="2">
        <v>178.5</v>
      </c>
      <c r="P366">
        <v>41</v>
      </c>
      <c r="Q366" s="3">
        <f>Tabla1[[#This Row],[Precio unitario]]*Tabla1[[#This Row],[Cantidad]]</f>
        <v>7318.5</v>
      </c>
      <c r="R366" s="2">
        <v>709.89450000000011</v>
      </c>
    </row>
    <row r="367" spans="2:18" x14ac:dyDescent="0.3">
      <c r="B367" s="5">
        <v>1425</v>
      </c>
      <c r="C367" s="4">
        <v>43442</v>
      </c>
      <c r="D367" s="5">
        <v>8</v>
      </c>
      <c r="E367" t="s">
        <v>50</v>
      </c>
      <c r="F367" t="s">
        <v>49</v>
      </c>
      <c r="G367" t="s">
        <v>48</v>
      </c>
      <c r="H367" t="s">
        <v>47</v>
      </c>
      <c r="I367" t="s">
        <v>17</v>
      </c>
      <c r="J367" s="4">
        <v>43444</v>
      </c>
      <c r="K367" t="s">
        <v>25</v>
      </c>
      <c r="L367" t="s">
        <v>15</v>
      </c>
      <c r="M367" t="s">
        <v>46</v>
      </c>
      <c r="N367" t="s">
        <v>45</v>
      </c>
      <c r="O367" s="2">
        <v>178.5</v>
      </c>
      <c r="P367">
        <v>19</v>
      </c>
      <c r="Q367" s="3">
        <f>Tabla1[[#This Row],[Precio unitario]]*Tabla1[[#This Row],[Cantidad]]</f>
        <v>3391.5</v>
      </c>
      <c r="R367" s="2">
        <v>335.75850000000003</v>
      </c>
    </row>
    <row r="368" spans="2:18" x14ac:dyDescent="0.3">
      <c r="B368" s="5">
        <v>1426</v>
      </c>
      <c r="C368" s="4">
        <v>43459</v>
      </c>
      <c r="D368" s="5">
        <v>25</v>
      </c>
      <c r="E368" t="s">
        <v>44</v>
      </c>
      <c r="F368" t="s">
        <v>43</v>
      </c>
      <c r="G368" t="s">
        <v>42</v>
      </c>
      <c r="H368" t="s">
        <v>41</v>
      </c>
      <c r="I368" t="s">
        <v>9</v>
      </c>
      <c r="J368" s="4">
        <v>43461</v>
      </c>
      <c r="K368" t="s">
        <v>40</v>
      </c>
      <c r="L368" t="s">
        <v>39</v>
      </c>
      <c r="M368" t="s">
        <v>38</v>
      </c>
      <c r="N368" t="s">
        <v>37</v>
      </c>
      <c r="O368" s="2">
        <v>308</v>
      </c>
      <c r="P368">
        <v>65</v>
      </c>
      <c r="Q368" s="3">
        <f>Tabla1[[#This Row],[Precio unitario]]*Tabla1[[#This Row],[Cantidad]]</f>
        <v>20020</v>
      </c>
      <c r="R368" s="2">
        <v>1941.94</v>
      </c>
    </row>
    <row r="369" spans="2:18" x14ac:dyDescent="0.3">
      <c r="B369" s="5">
        <v>1427</v>
      </c>
      <c r="C369" s="4">
        <v>43460</v>
      </c>
      <c r="D369" s="5">
        <v>26</v>
      </c>
      <c r="E369" t="s">
        <v>36</v>
      </c>
      <c r="F369" t="s">
        <v>35</v>
      </c>
      <c r="G369" t="s">
        <v>35</v>
      </c>
      <c r="H369" t="s">
        <v>34</v>
      </c>
      <c r="I369" t="s">
        <v>33</v>
      </c>
      <c r="J369" s="4">
        <v>43462</v>
      </c>
      <c r="K369" t="s">
        <v>16</v>
      </c>
      <c r="L369" t="s">
        <v>32</v>
      </c>
      <c r="M369" t="s">
        <v>31</v>
      </c>
      <c r="N369" t="s">
        <v>30</v>
      </c>
      <c r="O369" s="2">
        <v>350</v>
      </c>
      <c r="P369">
        <v>13</v>
      </c>
      <c r="Q369" s="3">
        <f>Tabla1[[#This Row],[Precio unitario]]*Tabla1[[#This Row],[Cantidad]]</f>
        <v>4550</v>
      </c>
      <c r="R369" s="2">
        <v>450.44999999999993</v>
      </c>
    </row>
    <row r="370" spans="2:18" x14ac:dyDescent="0.3">
      <c r="B370" s="5">
        <v>1428</v>
      </c>
      <c r="C370" s="4">
        <v>43463</v>
      </c>
      <c r="D370" s="5">
        <v>29</v>
      </c>
      <c r="E370" t="s">
        <v>29</v>
      </c>
      <c r="F370" t="s">
        <v>28</v>
      </c>
      <c r="G370" t="s">
        <v>27</v>
      </c>
      <c r="H370" t="s">
        <v>26</v>
      </c>
      <c r="I370" t="s">
        <v>2</v>
      </c>
      <c r="J370" s="4">
        <v>43465</v>
      </c>
      <c r="K370" t="s">
        <v>25</v>
      </c>
      <c r="L370" t="s">
        <v>15</v>
      </c>
      <c r="M370" t="s">
        <v>24</v>
      </c>
      <c r="N370" t="s">
        <v>23</v>
      </c>
      <c r="O370" s="2">
        <v>546</v>
      </c>
      <c r="P370">
        <v>54</v>
      </c>
      <c r="Q370" s="3">
        <f>Tabla1[[#This Row],[Precio unitario]]*Tabla1[[#This Row],[Cantidad]]</f>
        <v>29484</v>
      </c>
      <c r="R370" s="2">
        <v>3007.3680000000004</v>
      </c>
    </row>
    <row r="371" spans="2:18" x14ac:dyDescent="0.3">
      <c r="B371" s="5">
        <v>1429</v>
      </c>
      <c r="C371" s="4">
        <v>43440</v>
      </c>
      <c r="D371" s="5">
        <v>6</v>
      </c>
      <c r="E371" t="s">
        <v>21</v>
      </c>
      <c r="F371" t="s">
        <v>20</v>
      </c>
      <c r="G371" t="s">
        <v>19</v>
      </c>
      <c r="H371" t="s">
        <v>18</v>
      </c>
      <c r="I371" t="s">
        <v>17</v>
      </c>
      <c r="J371" s="4">
        <v>43442</v>
      </c>
      <c r="K371" t="s">
        <v>16</v>
      </c>
      <c r="L371" t="s">
        <v>15</v>
      </c>
      <c r="M371" t="s">
        <v>22</v>
      </c>
      <c r="N371" t="s">
        <v>13</v>
      </c>
      <c r="O371" s="2">
        <v>420</v>
      </c>
      <c r="P371">
        <v>33</v>
      </c>
      <c r="Q371" s="3">
        <f>Tabla1[[#This Row],[Precio unitario]]*Tabla1[[#This Row],[Cantidad]]</f>
        <v>13860</v>
      </c>
      <c r="R371" s="2">
        <v>1330.56</v>
      </c>
    </row>
    <row r="372" spans="2:18" x14ac:dyDescent="0.3">
      <c r="B372" s="5">
        <v>1430</v>
      </c>
      <c r="C372" s="4">
        <v>43440</v>
      </c>
      <c r="D372" s="5">
        <v>6</v>
      </c>
      <c r="E372" t="s">
        <v>21</v>
      </c>
      <c r="F372" t="s">
        <v>20</v>
      </c>
      <c r="G372" t="s">
        <v>19</v>
      </c>
      <c r="H372" t="s">
        <v>18</v>
      </c>
      <c r="I372" t="s">
        <v>17</v>
      </c>
      <c r="J372" s="4">
        <v>43442</v>
      </c>
      <c r="K372" t="s">
        <v>16</v>
      </c>
      <c r="L372" t="s">
        <v>15</v>
      </c>
      <c r="M372" t="s">
        <v>14</v>
      </c>
      <c r="N372" t="s">
        <v>13</v>
      </c>
      <c r="O372" s="2">
        <v>742</v>
      </c>
      <c r="P372">
        <v>34</v>
      </c>
      <c r="Q372" s="3">
        <f>Tabla1[[#This Row],[Precio unitario]]*Tabla1[[#This Row],[Cantidad]]</f>
        <v>25228</v>
      </c>
      <c r="R372" s="2">
        <v>2598.4840000000004</v>
      </c>
    </row>
    <row r="373" spans="2:18" x14ac:dyDescent="0.3">
      <c r="B373" s="5">
        <v>1431</v>
      </c>
      <c r="C373" s="4">
        <v>43438</v>
      </c>
      <c r="D373" s="5">
        <v>4</v>
      </c>
      <c r="E373" t="s">
        <v>12</v>
      </c>
      <c r="F373" t="s">
        <v>11</v>
      </c>
      <c r="G373" t="s">
        <v>11</v>
      </c>
      <c r="H373" t="s">
        <v>10</v>
      </c>
      <c r="I373" t="s">
        <v>9</v>
      </c>
      <c r="J373" s="4"/>
      <c r="L373"/>
      <c r="M373" t="s">
        <v>8</v>
      </c>
      <c r="N373" t="s">
        <v>7</v>
      </c>
      <c r="O373" s="2">
        <v>532</v>
      </c>
      <c r="P373">
        <v>59</v>
      </c>
      <c r="Q373" s="3">
        <f>Tabla1[[#This Row],[Precio unitario]]*Tabla1[[#This Row],[Cantidad]]</f>
        <v>31388</v>
      </c>
      <c r="R373" s="2">
        <v>3170.1880000000001</v>
      </c>
    </row>
    <row r="374" spans="2:18" x14ac:dyDescent="0.3">
      <c r="B374" s="5">
        <v>1432</v>
      </c>
      <c r="C374" s="4">
        <v>43437</v>
      </c>
      <c r="D374" s="5">
        <v>3</v>
      </c>
      <c r="E374" t="s">
        <v>6</v>
      </c>
      <c r="F374" t="s">
        <v>5</v>
      </c>
      <c r="G374" t="s">
        <v>4</v>
      </c>
      <c r="H374" t="s">
        <v>3</v>
      </c>
      <c r="I374" t="s">
        <v>2</v>
      </c>
      <c r="J374" s="4"/>
      <c r="L374"/>
      <c r="M374" t="s">
        <v>1</v>
      </c>
      <c r="N374" t="s">
        <v>0</v>
      </c>
      <c r="O374" s="2">
        <v>41.86</v>
      </c>
      <c r="P374">
        <v>24</v>
      </c>
      <c r="Q374" s="3">
        <f>Tabla1[[#This Row],[Precio unitario]]*Tabla1[[#This Row],[Cantidad]]</f>
        <v>1004.64</v>
      </c>
      <c r="R374" s="2">
        <v>99.459360000000004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tablasDinamicas</vt:lpstr>
      <vt:lpstr>Dashboard</vt:lpstr>
      <vt:lpstr>ordenesDeCompra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rodriguez</dc:creator>
  <cp:lastModifiedBy>christian rodriguez</cp:lastModifiedBy>
  <dcterms:created xsi:type="dcterms:W3CDTF">2021-05-31T16:06:35Z</dcterms:created>
  <dcterms:modified xsi:type="dcterms:W3CDTF">2021-06-22T17:02:59Z</dcterms:modified>
</cp:coreProperties>
</file>