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in10 Pro x64"/>
  <workbookPr/>
  <bookViews>
    <workbookView activeTab="0" xWindow="240" yWindow="60" windowWidth="15396" windowHeight="9528" tabRatio="500"/>
  </bookViews>
  <sheets>
    <sheet name="Tabelle1" sheetId="1" r:id="rId4"/>
  </sheets>
  <calcPr/>
  <extLst>
    <ext uri="smNativeData">
      <pm:revision xmlns:pm="smNativeData" day="1650878439" val="982" rev="124" rev64="64" revOS="4" revMin="124" revMax="0"/>
      <pm:docPrefs xmlns:pm="smNativeData" id="1650878439" fixedDigits="0" showNotice="1" showFrameBounds="1" autoChart="1" recalcOnPrint="1" recalcOnCopy="1" finalRounding="1" compatTextArt="1" tab="567" useDefinedPrintRange="1" printArea="currentSheet"/>
      <pm:compatibility xmlns:pm="smNativeData" id="1650878439" overlapCells="1"/>
      <pm:defCurrency xmlns:pm="smNativeData" id="1650878439"/>
    </ext>
  </extLst>
</workbook>
</file>

<file path=xl/sharedStrings.xml><?xml version="1.0" encoding="utf-8"?>
<sst xmlns="http://schemas.openxmlformats.org/spreadsheetml/2006/main" count="36" uniqueCount="32">
  <si>
    <t>Versuchsteil 1</t>
  </si>
  <si>
    <t>ohne Deckel</t>
  </si>
  <si>
    <t>T_kalt in °C</t>
  </si>
  <si>
    <t>Frequenz f in Hz</t>
  </si>
  <si>
    <t>T_warm in °C</t>
  </si>
  <si>
    <t>Durchflussmenge</t>
  </si>
  <si>
    <t>Zeit in s</t>
  </si>
  <si>
    <t>Menge in kg</t>
  </si>
  <si>
    <t>Q_r</t>
  </si>
  <si>
    <t>Messung 1</t>
  </si>
  <si>
    <t>Verlorene Energie / Umdrehung</t>
  </si>
  <si>
    <t>Messung 2</t>
  </si>
  <si>
    <t>Messung 3</t>
  </si>
  <si>
    <t>eA</t>
  </si>
  <si>
    <t>Messung 4</t>
  </si>
  <si>
    <t>eI</t>
  </si>
  <si>
    <t>Messung 5</t>
  </si>
  <si>
    <t>n</t>
  </si>
  <si>
    <t>Durchschnitt in kg/s</t>
  </si>
  <si>
    <t>Versuchsteil 2</t>
  </si>
  <si>
    <t>mit Deckel mit Termo&amp;Heizung</t>
  </si>
  <si>
    <t>T_zyl in °C</t>
  </si>
  <si>
    <t>Frequenz f</t>
  </si>
  <si>
    <t>Durchflussmenge dm/dt</t>
  </si>
  <si>
    <t>T_kw in °C</t>
  </si>
  <si>
    <t>T_hw in °C</t>
  </si>
  <si>
    <t>I_H in A</t>
  </si>
  <si>
    <t>U_H in V</t>
  </si>
  <si>
    <t>P_m in W</t>
  </si>
  <si>
    <t>Versuchsteil 3</t>
  </si>
  <si>
    <t>f in Hz</t>
  </si>
  <si>
    <t>W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</si>
</sst>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Calibri"/>
      <family val="2"/>
      <color rgb="FF000000"/>
      <sz val="11"/>
      <extLst>
        <ext uri="smNativeData">
          <pm:charSpec xmlns:pm="smNativeData" id="165087843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087843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087843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8784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87843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5087843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view="normal" topLeftCell="A29" workbookViewId="0">
      <selection activeCell="H36" sqref="H36"/>
    </sheetView>
  </sheetViews>
  <sheetFormatPr defaultRowHeight="15.40"/>
  <cols>
    <col min="1" max="1" width="21.526786" customWidth="1"/>
    <col min="2" max="2" width="10.330357" customWidth="1"/>
    <col min="3" max="3" width="14.196429" customWidth="1"/>
    <col min="4" max="4" width="10.5267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24.1000000000000014</v>
      </c>
    </row>
    <row r="3" spans="1:2">
      <c r="A3" t="s">
        <v>3</v>
      </c>
      <c r="B3" t="n">
        <v>5</v>
      </c>
    </row>
    <row r="4" spans="1:2">
      <c r="A4" t="s">
        <v>4</v>
      </c>
      <c r="B4" t="n">
        <v>25.1999999999999993</v>
      </c>
    </row>
    <row r="5" spans="1:6">
      <c r="A5" t="s">
        <v>5</v>
      </c>
      <c r="B5" t="s">
        <v>6</v>
      </c>
      <c r="C5" t="s">
        <v>7</v>
      </c>
      <c r="E5" t="s">
        <v>8</v>
      </c>
      <c r="F5">
        <f>4.18*C11*(B4-B2)/B3*1000</f>
        <v>2.95804666666699987</v>
      </c>
    </row>
    <row r="6" spans="1:5">
      <c r="A6" t="s">
        <v>9</v>
      </c>
      <c r="B6" t="n">
        <v>30</v>
      </c>
      <c r="C6" t="n">
        <v>0.110000000000000009</v>
      </c>
      <c r="E6" t="s">
        <v>10</v>
      </c>
    </row>
    <row r="7" spans="1:3">
      <c r="A7" t="s">
        <v>11</v>
      </c>
      <c r="B7" t="n">
        <v>60</v>
      </c>
      <c r="C7" t="n">
        <v>0.19</v>
      </c>
    </row>
    <row r="8" spans="1:18">
      <c r="A8" t="s">
        <v>12</v>
      </c>
      <c r="B8" t="n">
        <v>60</v>
      </c>
      <c r="C8" t="n">
        <v>0.19</v>
      </c>
      <c r="G8" t="s">
        <v>13</v>
      </c>
      <c r="H8">
        <f>H21/H25</f>
        <v>0.213258426966292003</v>
      </c>
      <c r="I8">
        <f>I21/I25</f>
        <v>0.250913242009132009</v>
      </c>
      <c r="J8">
        <f>J21/J25</f>
        <v>0.308705612829324005</v>
      </c>
      <c r="K8">
        <f>K21/K25</f>
        <v>0.384192037470725989</v>
      </c>
      <c r="L8">
        <f>L21/L25</f>
        <v>0.492086330935252025</v>
      </c>
      <c r="N8">
        <f>H18/H25</f>
        <v>0.589192134831517045</v>
      </c>
      <c r="O8">
        <f>I18/I25</f>
        <v>0.629306316590638914</v>
      </c>
      <c r="P8">
        <f>J18/J25</f>
        <v>0.662272241313574028</v>
      </c>
      <c r="Q8">
        <f>K18/K25</f>
        <v>0.739983996877518013</v>
      </c>
      <c r="R8">
        <f>L18/L25</f>
        <v>0.838338928857013954</v>
      </c>
    </row>
    <row r="9" spans="1:18">
      <c r="A9" t="s">
        <v>14</v>
      </c>
      <c r="B9" t="n">
        <v>120</v>
      </c>
      <c r="C9" t="n">
        <v>0.359999999999999964</v>
      </c>
      <c r="G9" t="s">
        <v>15</v>
      </c>
      <c r="H9">
        <f>H21/H23</f>
        <v>-4.89473819941505983</v>
      </c>
      <c r="I9">
        <f>I21/I23</f>
        <v>-6.16244404361918985</v>
      </c>
      <c r="J9">
        <f>J21/J23</f>
        <v>-20.9580838322537986</v>
      </c>
      <c r="K9">
        <f>K21/K23</f>
        <v>-40.7999999998305967</v>
      </c>
      <c r="L9">
        <f>L21/L23</f>
        <v>58.3783783787935988</v>
      </c>
      <c r="N9">
        <f>(H18-$F$5)/H23</f>
        <v>-9.70898056374259966</v>
      </c>
      <c r="O9">
        <f>(I18-$F$5)/I23</f>
        <v>-11.3091221741354993</v>
      </c>
      <c r="P9">
        <f>(J18-$F$5)/J23</f>
        <v>-33.4599372681956027</v>
      </c>
      <c r="Q9">
        <f>(K18-$F$5)/K23</f>
        <v>-60.1919999997563977</v>
      </c>
      <c r="R9">
        <f>(L18-$F$5)/L23</f>
        <v>78.4171171176842989</v>
      </c>
    </row>
    <row r="10" spans="1:12">
      <c r="A10" t="s">
        <v>16</v>
      </c>
      <c r="B10" t="n">
        <v>60</v>
      </c>
      <c r="C10" t="n">
        <v>0.185</v>
      </c>
      <c r="G10" t="s">
        <v>17</v>
      </c>
      <c r="H10">
        <f>(H23+2*$F$5)/H25</f>
        <v>0.288795880149831987</v>
      </c>
      <c r="I10">
        <f>(I23+2*$F$5)/I25</f>
        <v>0.296960045662101013</v>
      </c>
      <c r="J10">
        <f>(J23+2*$F$5)/J25</f>
        <v>0.324107292859851004</v>
      </c>
      <c r="K10">
        <f>(K23+2*$F$5)/K25</f>
        <v>0.336959016393443012</v>
      </c>
      <c r="L10">
        <f>(L23+2*$F$5)/L25</f>
        <v>0.363111111111091001</v>
      </c>
    </row>
    <row r="11" spans="1:3">
      <c r="A11" t="s">
        <v>18</v>
      </c>
      <c r="C11">
        <f>(C6/B6+C7/B7+C8/B8+C9/B9+C10/B10)/COUNT(C6:C10)</f>
        <v>0.0032166666666670003</v>
      </c>
    </row>
    <row r="12" spans="7:7">
      <c r="G12"/>
    </row>
    <row r="13" spans="1:2">
      <c r="A13" t="s">
        <v>19</v>
      </c>
      <c r="B13" t="s">
        <v>20</v>
      </c>
    </row>
    <row r="15" spans="1:6">
      <c r="A15" t="s">
        <v>21</v>
      </c>
      <c r="B15" t="n">
        <v>10</v>
      </c>
      <c r="C15" t="n">
        <v>17.5</v>
      </c>
      <c r="D15" t="n">
        <v>27</v>
      </c>
      <c r="E15" t="n">
        <v>41.5</v>
      </c>
      <c r="F15" t="n">
        <v>55</v>
      </c>
    </row>
    <row r="16" spans="1:6">
      <c r="A16" t="s">
        <v>22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</row>
    <row r="17" spans="1:6">
      <c r="A17" t="s">
        <v>23</v>
      </c>
      <c r="B17">
        <f>$C$11</f>
        <v>0.0032166666666670003</v>
      </c>
      <c r="C17">
        <f>$C$11</f>
        <v>0.0032166666666670003</v>
      </c>
      <c r="D17">
        <f>$C$11</f>
        <v>0.0032166666666670003</v>
      </c>
      <c r="E17">
        <f>$C$11</f>
        <v>0.0032166666666670003</v>
      </c>
      <c r="F17">
        <f>$C$11</f>
        <v>0.0032166666666670003</v>
      </c>
    </row>
    <row r="18" spans="1:12">
      <c r="A18" t="s">
        <v>24</v>
      </c>
      <c r="B18" t="n">
        <v>24.1000000000000014</v>
      </c>
      <c r="C18" t="n">
        <v>24.1000000000000014</v>
      </c>
      <c r="D18" t="n">
        <v>24.1000000000000014</v>
      </c>
      <c r="E18" t="n">
        <v>24.1000000000000014</v>
      </c>
      <c r="F18" t="n">
        <v>24.1000000000000014</v>
      </c>
      <c r="H18">
        <f>4.18*(B19-B18)*$C$11/5*1000</f>
        <v>10.4876200000009998</v>
      </c>
      <c r="I18">
        <f>4.18*(C19-C18)*$C$11/5*1000</f>
        <v>11.0254466666679996</v>
      </c>
      <c r="J18">
        <f>4.18*(D19-D18)*$C$11/5*1000</f>
        <v>11.5632733333349993</v>
      </c>
      <c r="K18">
        <f>4.18*(E19-E18)*$C$11/5*1000</f>
        <v>12.6389266666680005</v>
      </c>
      <c r="L18">
        <f>4.18*(F19-F18)*$C$11/5*1000</f>
        <v>13.9834933333349998</v>
      </c>
    </row>
    <row r="19" spans="1:6">
      <c r="A19" t="s">
        <v>25</v>
      </c>
      <c r="B19" t="n">
        <v>28</v>
      </c>
      <c r="C19" t="n">
        <v>28.1999999999999993</v>
      </c>
      <c r="D19" t="n">
        <v>28.3999999999999986</v>
      </c>
      <c r="E19" t="n">
        <v>28.8000000000000007</v>
      </c>
      <c r="F19" t="n">
        <v>29.3000000000000007</v>
      </c>
    </row>
    <row r="20" spans="1:12">
      <c r="A20" t="s">
        <v>26</v>
      </c>
      <c r="B20" t="n">
        <v>1.45999999999999996</v>
      </c>
      <c r="C20" t="n">
        <v>1.57000000000000011</v>
      </c>
      <c r="D20" t="n">
        <v>1.75</v>
      </c>
      <c r="E20" t="n">
        <v>1.92999999999999989</v>
      </c>
      <c r="F20" t="n">
        <v>2.16000000000000014</v>
      </c>
      <c r="H20">
        <f>B20*B21</f>
        <v>18.9800000000000004</v>
      </c>
      <c r="I20">
        <f>C20*C21</f>
        <v>21.9800000000000004</v>
      </c>
      <c r="J20">
        <f>D20*D21</f>
        <v>26.9499999999999993</v>
      </c>
      <c r="K20">
        <f>E20*E21</f>
        <v>32.8100000000000023</v>
      </c>
      <c r="L20">
        <f>F20*F21</f>
        <v>41.0399999999999991</v>
      </c>
    </row>
    <row r="21" spans="1:12">
      <c r="A21" t="s">
        <v>27</v>
      </c>
      <c r="B21" t="n">
        <v>13</v>
      </c>
      <c r="C21" t="n">
        <v>14</v>
      </c>
      <c r="D21" t="n">
        <v>15.4000000000000004</v>
      </c>
      <c r="E21" t="n">
        <v>17</v>
      </c>
      <c r="F21" t="n">
        <v>19</v>
      </c>
      <c r="H21">
        <f>H20/5</f>
        <v>3.79599999999999982</v>
      </c>
      <c r="I21">
        <f>I20/5</f>
        <v>4.39599999999999991</v>
      </c>
      <c r="J21">
        <f>J20/5</f>
        <v>5.38999999999999968</v>
      </c>
      <c r="K21">
        <f>K20/5</f>
        <v>6.56200000000000028</v>
      </c>
      <c r="L21">
        <f>L20/5</f>
        <v>8.20800000000000018</v>
      </c>
    </row>
    <row r="22" spans="1:6">
      <c r="A22" t="s">
        <v>28</v>
      </c>
      <c r="B22" t="n">
        <v>89</v>
      </c>
      <c r="C22" t="n">
        <v>87.5999999999999801</v>
      </c>
      <c r="D22" t="n">
        <v>87.2999999999999829</v>
      </c>
      <c r="E22" t="n">
        <v>85.4000000000000057</v>
      </c>
      <c r="F22" t="n">
        <v>83.4000000000000057</v>
      </c>
    </row>
    <row r="23" spans="8:12">
      <c r="H23">
        <f>(H21-H18)+2*$F$5</f>
        <v>-0.775526666667000963</v>
      </c>
      <c r="I23">
        <f>(I21-I18)+2*$F$5</f>
        <v>-0.713353333333999995</v>
      </c>
      <c r="J23">
        <f>(J21-J18)+2*$F$5</f>
        <v>-0.257180000001000009</v>
      </c>
      <c r="K23">
        <f>(K21-K18)+2*$F$5</f>
        <v>-0.160833333334000983</v>
      </c>
      <c r="L23">
        <f>(L21-L18)+2*$F$5</f>
        <v>0.140599999998999987</v>
      </c>
    </row>
    <row r="25" spans="1:12">
      <c r="A25" t="s">
        <v>29</v>
      </c>
      <c r="H25">
        <f>B22/5</f>
        <v>17.8000000000000007</v>
      </c>
      <c r="I25">
        <f>C22/5</f>
        <v>17.5199999999999996</v>
      </c>
      <c r="J25">
        <f>D22/5</f>
        <v>17.4600000000000009</v>
      </c>
      <c r="K25">
        <f>E22/5</f>
        <v>17.0799999999999983</v>
      </c>
      <c r="L25">
        <f>F22/5</f>
        <v>16.6799999999999997</v>
      </c>
    </row>
    <row r="27" spans="1:12">
      <c r="A27" t="s">
        <v>26</v>
      </c>
      <c r="B27" t="n">
        <v>12.9000000000000004</v>
      </c>
      <c r="H27">
        <f>(H21-H18)+2*$F$30</f>
        <v>3.51246416666699979</v>
      </c>
      <c r="I27">
        <f>(I21-I18)+2*$F$29</f>
        <v>7.86262833333400035</v>
      </c>
      <c r="J27">
        <f>(J21-J18)+2*$F$29</f>
        <v>8.31880166666699949</v>
      </c>
      <c r="K27">
        <f>(K21-K18)+2*$F$29</f>
        <v>8.4151483333340007</v>
      </c>
      <c r="L27">
        <f>(L21-L18)+2*$F$29</f>
        <v>8.71658166666700041</v>
      </c>
    </row>
    <row r="28" spans="1:6">
      <c r="A28" t="s">
        <v>27</v>
      </c>
      <c r="B28" t="n">
        <v>12.4600000000000009</v>
      </c>
      <c r="D28">
        <f>4.18*(B31-B30)*C11/4*1000</f>
        <v>17.1432250000020012</v>
      </c>
      <c r="E28">
        <f>4.18*C11*(B4-B2)/4</f>
        <v>0.0036975583333340003</v>
      </c>
      <c r="F28">
        <f>B27*B28/4/10</f>
        <v>4.01834999999999987</v>
      </c>
    </row>
    <row r="29" spans="1:6">
      <c r="A29" t="s">
        <v>30</v>
      </c>
      <c r="B29" t="n">
        <v>4</v>
      </c>
      <c r="F29">
        <f>(1.3672-F28+D28)/2</f>
        <v>7.246037500001</v>
      </c>
    </row>
    <row r="30" spans="1:6">
      <c r="A30" t="s">
        <v>24</v>
      </c>
      <c r="B30" t="n">
        <v>25.1000000000000014</v>
      </c>
      <c r="F30">
        <f>(F5+F29)/2</f>
        <v>5.10204208333400011</v>
      </c>
    </row>
    <row r="31" spans="1:8">
      <c r="A31" t="s">
        <v>25</v>
      </c>
      <c r="B31" t="n">
        <v>30.1999999999999993</v>
      </c>
      <c r="H31">
        <f>2*F29-F5</f>
        <v>11.5340283333349998</v>
      </c>
    </row>
    <row r="32" spans="1:5">
      <c r="A32" t="s">
        <v>31</v>
      </c>
      <c r="B32" t="n">
        <v>1.36719999999999997</v>
      </c>
      <c r="E32">
        <f>B32/(F28+F29)</f>
        <v>0.121373665456721991</v>
      </c>
    </row>
    <row r="33" spans="5:5">
      <c r="E33">
        <f>B32/(F28+F5)</f>
        <v>0.195975095070559995</v>
      </c>
    </row>
    <row r="35" spans="5:5">
      <c r="E35">
        <f>B32/(F28+2*F29-F5)</f>
        <v>0.0879093840631139933</v>
      </c>
    </row>
  </sheetData>
  <printOptions>
    <extLst>
      <ext uri="smNativeData">
        <pm:pageFlags xmlns:pm="smNativeData" id="165087843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50878439" l="56" r="56" t="56" b="56" borderId="0" fillId="0" vertical="0"/>
        <pm:footer xmlns:pm="smNativeData" id="1650878439" l="56" r="56" t="56" b="56" borderId="0" fillId="0" vertical="2"/>
        <pm:paperBin xmlns:pm="smNativeData" id="1650878439" Id="0" type="0" value="0"/>
        <pm:paperBin xmlns:pm="smNativeData" id="1650878439" Id="1" type="0" value="0"/>
      </ext>
    </extLst>
  </headerFooter>
  <extLst>
    <ext uri="smNativeData">
      <pm:sheetPrefs xmlns:pm="smNativeData" day="16508784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</dc:creator>
  <cp:keywords/>
  <dc:description/>
  <cp:lastModifiedBy>Win10 Pro x64</cp:lastModifiedBy>
  <cp:revision>0</cp:revision>
  <dcterms:created xsi:type="dcterms:W3CDTF">2015-06-05T18:19:34Z</dcterms:created>
  <dcterms:modified xsi:type="dcterms:W3CDTF">2022-04-25T09:20:39Z</dcterms:modified>
</cp:coreProperties>
</file>