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3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/Users/christopherhinegardner/Desktop/"/>
    </mc:Choice>
  </mc:AlternateContent>
  <xr:revisionPtr revIDLastSave="0" documentId="8_{45CB9D2E-D743-5F42-B1CA-A6393BE4DBC4}" xr6:coauthVersionLast="45" xr6:coauthVersionMax="45" xr10:uidLastSave="{00000000-0000-0000-0000-000000000000}"/>
  <bookViews>
    <workbookView xWindow="20" yWindow="460" windowWidth="25600" windowHeight="12840" activeTab="1" xr2:uid="{00000000-000D-0000-FFFF-FFFF00000000}"/>
  </bookViews>
  <sheets>
    <sheet name="Kickstarter Analysis" sheetId="1" r:id="rId1"/>
    <sheet name="Outcomes Based on Goals" sheetId="9" r:id="rId2"/>
    <sheet name="Theatre Outcomes by Launch Date" sheetId="8" r:id="rId3"/>
    <sheet name="outlier testing" sheetId="2" r:id="rId4"/>
    <sheet name="Subcategory Statistics" sheetId="6" r:id="rId5"/>
  </sheets>
  <definedNames>
    <definedName name="_xlnm._FilterDatabase" localSheetId="0" hidden="1">'Kickstarter Analysis'!$A$1:$P$4115</definedName>
  </definedNames>
  <calcPr calcId="191029"/>
  <pivotCaches>
    <pivotCache cacheId="30" r:id="rId6"/>
    <pivotCache cacheId="31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D13" i="9" l="1"/>
  <c r="D12" i="9"/>
  <c r="D11" i="9"/>
  <c r="D10" i="9"/>
  <c r="D9" i="9"/>
  <c r="D8" i="9"/>
  <c r="H8" i="9" s="1"/>
  <c r="D7" i="9"/>
  <c r="D6" i="9"/>
  <c r="D5" i="9"/>
  <c r="D4" i="9"/>
  <c r="D3" i="9"/>
  <c r="D2" i="9"/>
  <c r="C13" i="9"/>
  <c r="C12" i="9"/>
  <c r="C11" i="9"/>
  <c r="C10" i="9"/>
  <c r="C9" i="9"/>
  <c r="C8" i="9"/>
  <c r="C7" i="9"/>
  <c r="C6" i="9"/>
  <c r="C5" i="9"/>
  <c r="C4" i="9"/>
  <c r="C3" i="9"/>
  <c r="B3" i="9"/>
  <c r="C2" i="9"/>
  <c r="B2" i="9"/>
  <c r="B13" i="9"/>
  <c r="B12" i="9"/>
  <c r="B11" i="9"/>
  <c r="E11" i="9" s="1"/>
  <c r="B10" i="9"/>
  <c r="E10" i="9" s="1"/>
  <c r="B9" i="9"/>
  <c r="B8" i="9"/>
  <c r="E8" i="9" s="1"/>
  <c r="B7" i="9"/>
  <c r="B6" i="9"/>
  <c r="B5" i="9"/>
  <c r="B4" i="9"/>
  <c r="E4" i="9" s="1"/>
  <c r="G5" i="9" l="1"/>
  <c r="F5" i="9"/>
  <c r="H4" i="9"/>
  <c r="G7" i="9"/>
  <c r="H7" i="9"/>
  <c r="E5" i="9"/>
  <c r="F8" i="9"/>
  <c r="F6" i="9"/>
  <c r="E6" i="9"/>
  <c r="F2" i="9"/>
  <c r="E2" i="9"/>
  <c r="H2" i="9" s="1"/>
  <c r="G4" i="9"/>
  <c r="G8" i="9"/>
  <c r="H12" i="9"/>
  <c r="E9" i="9"/>
  <c r="F9" i="9" s="1"/>
  <c r="F7" i="9"/>
  <c r="E7" i="9"/>
  <c r="G2" i="9"/>
  <c r="G9" i="9"/>
  <c r="H5" i="9"/>
  <c r="H9" i="9"/>
  <c r="E13" i="9"/>
  <c r="H13" i="9" s="1"/>
  <c r="E12" i="9"/>
  <c r="G12" i="9" s="1"/>
  <c r="F12" i="9"/>
  <c r="E3" i="9"/>
  <c r="H3" i="9" s="1"/>
  <c r="G6" i="9"/>
  <c r="H6" i="9"/>
  <c r="F4" i="9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U644" i="1" l="1"/>
  <c r="U4114" i="1"/>
  <c r="U640" i="1"/>
  <c r="U4110" i="1"/>
  <c r="U636" i="1"/>
  <c r="U4106" i="1"/>
  <c r="U632" i="1"/>
  <c r="U4102" i="1"/>
  <c r="U628" i="1"/>
  <c r="U4098" i="1"/>
  <c r="U624" i="1"/>
  <c r="U4094" i="1"/>
  <c r="U620" i="1"/>
  <c r="U4090" i="1"/>
  <c r="U616" i="1"/>
  <c r="U4086" i="1"/>
  <c r="U612" i="1"/>
  <c r="U4082" i="1"/>
  <c r="U608" i="1"/>
  <c r="U4078" i="1"/>
  <c r="U604" i="1"/>
  <c r="U4074" i="1"/>
  <c r="U600" i="1"/>
  <c r="U4070" i="1"/>
  <c r="U596" i="1"/>
  <c r="U4066" i="1"/>
  <c r="U592" i="1"/>
  <c r="U4062" i="1"/>
  <c r="U588" i="1"/>
  <c r="U4058" i="1"/>
  <c r="U584" i="1"/>
  <c r="U4054" i="1"/>
  <c r="U580" i="1"/>
  <c r="U4050" i="1"/>
  <c r="U576" i="1"/>
  <c r="U4046" i="1"/>
  <c r="U572" i="1"/>
  <c r="U4042" i="1"/>
  <c r="U568" i="1"/>
  <c r="U4038" i="1"/>
  <c r="U564" i="1"/>
  <c r="U4034" i="1"/>
  <c r="U560" i="1"/>
  <c r="U4030" i="1"/>
  <c r="U556" i="1"/>
  <c r="U4026" i="1"/>
  <c r="U552" i="1"/>
  <c r="U4022" i="1"/>
  <c r="U548" i="1"/>
  <c r="U4018" i="1"/>
  <c r="U544" i="1"/>
  <c r="U4014" i="1"/>
  <c r="U540" i="1"/>
  <c r="U4010" i="1"/>
  <c r="U536" i="1"/>
  <c r="U4006" i="1"/>
  <c r="U532" i="1"/>
  <c r="U4002" i="1"/>
  <c r="U528" i="1"/>
  <c r="U3998" i="1"/>
  <c r="U524" i="1"/>
  <c r="U3994" i="1"/>
  <c r="U520" i="1"/>
  <c r="U3990" i="1"/>
  <c r="U516" i="1"/>
  <c r="U3986" i="1"/>
  <c r="U512" i="1"/>
  <c r="U3982" i="1"/>
  <c r="U508" i="1"/>
  <c r="U3978" i="1"/>
  <c r="U504" i="1"/>
  <c r="U3974" i="1"/>
  <c r="U500" i="1"/>
  <c r="U3970" i="1"/>
  <c r="U496" i="1"/>
  <c r="U3966" i="1"/>
  <c r="U492" i="1"/>
  <c r="U3962" i="1"/>
  <c r="U488" i="1"/>
  <c r="U3958" i="1"/>
  <c r="U484" i="1"/>
  <c r="U3954" i="1"/>
  <c r="U480" i="1"/>
  <c r="U3950" i="1"/>
  <c r="U476" i="1"/>
  <c r="U3946" i="1"/>
  <c r="U472" i="1"/>
  <c r="U3942" i="1"/>
  <c r="U468" i="1"/>
  <c r="U3938" i="1"/>
  <c r="U464" i="1"/>
  <c r="U3934" i="1"/>
  <c r="U460" i="1"/>
  <c r="U3930" i="1"/>
  <c r="U456" i="1"/>
  <c r="U3926" i="1"/>
  <c r="U452" i="1"/>
  <c r="U3922" i="1"/>
  <c r="U448" i="1"/>
  <c r="U3918" i="1"/>
  <c r="U444" i="1"/>
  <c r="U3914" i="1"/>
  <c r="U440" i="1"/>
  <c r="U3910" i="1"/>
  <c r="U436" i="1"/>
  <c r="U3906" i="1"/>
  <c r="U432" i="1"/>
  <c r="U3902" i="1"/>
  <c r="U428" i="1"/>
  <c r="U3898" i="1"/>
  <c r="U424" i="1"/>
  <c r="U3894" i="1"/>
  <c r="U420" i="1"/>
  <c r="U3890" i="1"/>
  <c r="U416" i="1"/>
  <c r="U3886" i="1"/>
  <c r="U412" i="1"/>
  <c r="U3882" i="1"/>
  <c r="U408" i="1"/>
  <c r="U3878" i="1"/>
  <c r="U404" i="1"/>
  <c r="U3874" i="1"/>
  <c r="U400" i="1"/>
  <c r="U3870" i="1"/>
  <c r="U396" i="1"/>
  <c r="U3866" i="1"/>
  <c r="U392" i="1"/>
  <c r="U3862" i="1"/>
  <c r="U388" i="1"/>
  <c r="U3858" i="1"/>
  <c r="U384" i="1"/>
  <c r="U3854" i="1"/>
  <c r="U380" i="1"/>
  <c r="U3850" i="1"/>
  <c r="U376" i="1"/>
  <c r="U3846" i="1"/>
  <c r="U372" i="1"/>
  <c r="U3842" i="1"/>
  <c r="U368" i="1"/>
  <c r="U3838" i="1"/>
  <c r="U364" i="1"/>
  <c r="U3834" i="1"/>
  <c r="U360" i="1"/>
  <c r="U3830" i="1"/>
  <c r="U356" i="1"/>
  <c r="U3826" i="1"/>
  <c r="U352" i="1"/>
  <c r="U3822" i="1"/>
  <c r="U348" i="1"/>
  <c r="U3818" i="1"/>
  <c r="U344" i="1"/>
  <c r="U3814" i="1"/>
  <c r="U340" i="1"/>
  <c r="U3810" i="1"/>
  <c r="U336" i="1"/>
  <c r="U3806" i="1"/>
  <c r="U332" i="1"/>
  <c r="U3802" i="1"/>
  <c r="U328" i="1"/>
  <c r="U3798" i="1"/>
  <c r="U324" i="1"/>
  <c r="U3794" i="1"/>
  <c r="U320" i="1"/>
  <c r="U3790" i="1"/>
  <c r="U316" i="1"/>
  <c r="U3786" i="1"/>
  <c r="U312" i="1"/>
  <c r="U3782" i="1"/>
  <c r="U308" i="1"/>
  <c r="U3778" i="1"/>
  <c r="U304" i="1"/>
  <c r="U3774" i="1"/>
  <c r="U300" i="1"/>
  <c r="U3770" i="1"/>
  <c r="U296" i="1"/>
  <c r="U3766" i="1"/>
  <c r="U292" i="1"/>
  <c r="U3762" i="1"/>
  <c r="U288" i="1"/>
  <c r="U3758" i="1"/>
  <c r="U284" i="1"/>
  <c r="U3754" i="1"/>
  <c r="U280" i="1"/>
  <c r="U3750" i="1"/>
  <c r="U276" i="1"/>
  <c r="U3746" i="1"/>
  <c r="U272" i="1"/>
  <c r="U3742" i="1"/>
  <c r="U268" i="1"/>
  <c r="U3738" i="1"/>
  <c r="U264" i="1"/>
  <c r="U3734" i="1"/>
  <c r="U260" i="1"/>
  <c r="U3730" i="1"/>
  <c r="U256" i="1"/>
  <c r="U3726" i="1"/>
  <c r="U252" i="1"/>
  <c r="U3722" i="1"/>
  <c r="U248" i="1"/>
  <c r="U3718" i="1"/>
  <c r="U244" i="1"/>
  <c r="U3714" i="1"/>
  <c r="U240" i="1"/>
  <c r="U3710" i="1"/>
  <c r="U236" i="1"/>
  <c r="U3706" i="1"/>
  <c r="U232" i="1"/>
  <c r="U3702" i="1"/>
  <c r="U228" i="1"/>
  <c r="U3698" i="1"/>
  <c r="U224" i="1"/>
  <c r="U3694" i="1"/>
  <c r="U220" i="1"/>
  <c r="U3690" i="1"/>
  <c r="U216" i="1"/>
  <c r="U3686" i="1"/>
  <c r="U212" i="1"/>
  <c r="U3682" i="1"/>
  <c r="U208" i="1"/>
  <c r="U3678" i="1"/>
  <c r="U204" i="1"/>
  <c r="U3674" i="1"/>
  <c r="U200" i="1"/>
  <c r="U3670" i="1"/>
  <c r="U196" i="1"/>
  <c r="U3666" i="1"/>
  <c r="U192" i="1"/>
  <c r="U3662" i="1"/>
  <c r="U188" i="1"/>
  <c r="U3658" i="1"/>
  <c r="U184" i="1"/>
  <c r="U3654" i="1"/>
  <c r="U180" i="1"/>
  <c r="U3650" i="1"/>
  <c r="U176" i="1"/>
  <c r="U3646" i="1"/>
  <c r="U172" i="1"/>
  <c r="U3642" i="1"/>
  <c r="U168" i="1"/>
  <c r="U3638" i="1"/>
  <c r="U164" i="1"/>
  <c r="U3634" i="1"/>
  <c r="U160" i="1"/>
  <c r="U3630" i="1"/>
  <c r="U156" i="1"/>
  <c r="U3626" i="1"/>
  <c r="U152" i="1"/>
  <c r="U3622" i="1"/>
  <c r="U148" i="1"/>
  <c r="U3618" i="1"/>
  <c r="U144" i="1"/>
  <c r="U3614" i="1"/>
  <c r="U140" i="1"/>
  <c r="U3610" i="1"/>
  <c r="U136" i="1"/>
  <c r="U3606" i="1"/>
  <c r="U132" i="1"/>
  <c r="U3602" i="1"/>
  <c r="U128" i="1"/>
  <c r="U3598" i="1"/>
  <c r="U124" i="1"/>
  <c r="U3594" i="1"/>
  <c r="U120" i="1"/>
  <c r="U3590" i="1"/>
  <c r="U116" i="1"/>
  <c r="U3586" i="1"/>
  <c r="U112" i="1"/>
  <c r="U3582" i="1"/>
  <c r="U108" i="1"/>
  <c r="U3578" i="1"/>
  <c r="U104" i="1"/>
  <c r="U3574" i="1"/>
  <c r="U100" i="1"/>
  <c r="U3570" i="1"/>
  <c r="U96" i="1"/>
  <c r="U3566" i="1"/>
  <c r="U92" i="1"/>
  <c r="U3562" i="1"/>
  <c r="U88" i="1"/>
  <c r="U3558" i="1"/>
  <c r="U84" i="1"/>
  <c r="U3554" i="1"/>
  <c r="U80" i="1"/>
  <c r="U3550" i="1"/>
  <c r="U76" i="1"/>
  <c r="U3546" i="1"/>
  <c r="U72" i="1"/>
  <c r="U3542" i="1"/>
  <c r="U68" i="1"/>
  <c r="U3538" i="1"/>
  <c r="U64" i="1"/>
  <c r="U3534" i="1"/>
  <c r="U60" i="1"/>
  <c r="U3530" i="1"/>
  <c r="U56" i="1"/>
  <c r="U3526" i="1"/>
  <c r="U52" i="1"/>
  <c r="U3522" i="1"/>
  <c r="U48" i="1"/>
  <c r="U3518" i="1"/>
  <c r="U44" i="1"/>
  <c r="U3514" i="1"/>
  <c r="U40" i="1"/>
  <c r="U3510" i="1"/>
  <c r="U36" i="1"/>
  <c r="U3506" i="1"/>
  <c r="U32" i="1"/>
  <c r="U3502" i="1"/>
  <c r="U28" i="1"/>
  <c r="U3498" i="1"/>
  <c r="U24" i="1"/>
  <c r="U3494" i="1"/>
  <c r="U20" i="1"/>
  <c r="U3490" i="1"/>
  <c r="U16" i="1"/>
  <c r="U3486" i="1"/>
  <c r="U12" i="1"/>
  <c r="U3482" i="1"/>
  <c r="U8" i="1"/>
  <c r="U3478" i="1"/>
  <c r="U4" i="1"/>
  <c r="U3474" i="1"/>
  <c r="U643" i="1"/>
  <c r="U4113" i="1"/>
  <c r="U639" i="1"/>
  <c r="U4109" i="1"/>
  <c r="U635" i="1"/>
  <c r="U4105" i="1"/>
  <c r="U631" i="1"/>
  <c r="U4101" i="1"/>
  <c r="U627" i="1"/>
  <c r="U4097" i="1"/>
  <c r="U623" i="1"/>
  <c r="U4093" i="1"/>
  <c r="U619" i="1"/>
  <c r="U4089" i="1"/>
  <c r="U615" i="1"/>
  <c r="U4085" i="1"/>
  <c r="U611" i="1"/>
  <c r="U4081" i="1"/>
  <c r="U607" i="1"/>
  <c r="U4077" i="1"/>
  <c r="U603" i="1"/>
  <c r="U4073" i="1"/>
  <c r="U599" i="1"/>
  <c r="U4069" i="1"/>
  <c r="U595" i="1"/>
  <c r="U4065" i="1"/>
  <c r="U591" i="1"/>
  <c r="U4061" i="1"/>
  <c r="U587" i="1"/>
  <c r="U4057" i="1"/>
  <c r="U583" i="1"/>
  <c r="U4053" i="1"/>
  <c r="U579" i="1"/>
  <c r="U4049" i="1"/>
  <c r="U575" i="1"/>
  <c r="U4045" i="1"/>
  <c r="U571" i="1"/>
  <c r="U4041" i="1"/>
  <c r="U567" i="1"/>
  <c r="U4037" i="1"/>
  <c r="U563" i="1"/>
  <c r="U4033" i="1"/>
  <c r="U559" i="1"/>
  <c r="U4029" i="1"/>
  <c r="U555" i="1"/>
  <c r="U4025" i="1"/>
  <c r="U551" i="1"/>
  <c r="U4021" i="1"/>
  <c r="U547" i="1"/>
  <c r="U4017" i="1"/>
  <c r="U543" i="1"/>
  <c r="U4013" i="1"/>
  <c r="U539" i="1"/>
  <c r="U4009" i="1"/>
  <c r="U535" i="1"/>
  <c r="U4005" i="1"/>
  <c r="U531" i="1"/>
  <c r="U4001" i="1"/>
  <c r="U527" i="1"/>
  <c r="U3997" i="1"/>
  <c r="U523" i="1"/>
  <c r="U3993" i="1"/>
  <c r="U519" i="1"/>
  <c r="U3989" i="1"/>
  <c r="U515" i="1"/>
  <c r="U3985" i="1"/>
  <c r="U511" i="1"/>
  <c r="U3981" i="1"/>
  <c r="U507" i="1"/>
  <c r="U3977" i="1"/>
  <c r="U503" i="1"/>
  <c r="U3973" i="1"/>
  <c r="U499" i="1"/>
  <c r="U3969" i="1"/>
  <c r="U495" i="1"/>
  <c r="U3965" i="1"/>
  <c r="U491" i="1"/>
  <c r="U3961" i="1"/>
  <c r="U487" i="1"/>
  <c r="U3957" i="1"/>
  <c r="U483" i="1"/>
  <c r="U3953" i="1"/>
  <c r="U479" i="1"/>
  <c r="U3949" i="1"/>
  <c r="U475" i="1"/>
  <c r="U3945" i="1"/>
  <c r="U471" i="1"/>
  <c r="U3941" i="1"/>
  <c r="U467" i="1"/>
  <c r="U3937" i="1"/>
  <c r="U463" i="1"/>
  <c r="U3933" i="1"/>
  <c r="U459" i="1"/>
  <c r="U3929" i="1"/>
  <c r="U455" i="1"/>
  <c r="U3925" i="1"/>
  <c r="U451" i="1"/>
  <c r="U3921" i="1"/>
  <c r="U447" i="1"/>
  <c r="U3917" i="1"/>
  <c r="U443" i="1"/>
  <c r="U3913" i="1"/>
  <c r="U439" i="1"/>
  <c r="U3909" i="1"/>
  <c r="U435" i="1"/>
  <c r="U3905" i="1"/>
  <c r="U431" i="1"/>
  <c r="U3901" i="1"/>
  <c r="U427" i="1"/>
  <c r="U3897" i="1"/>
  <c r="U423" i="1"/>
  <c r="U3893" i="1"/>
  <c r="U419" i="1"/>
  <c r="U3889" i="1"/>
  <c r="U415" i="1"/>
  <c r="U3885" i="1"/>
  <c r="U411" i="1"/>
  <c r="U3881" i="1"/>
  <c r="U407" i="1"/>
  <c r="U3877" i="1"/>
  <c r="U403" i="1"/>
  <c r="U3873" i="1"/>
  <c r="U399" i="1"/>
  <c r="U3869" i="1"/>
  <c r="U395" i="1"/>
  <c r="U3865" i="1"/>
  <c r="U391" i="1"/>
  <c r="U3861" i="1"/>
  <c r="U387" i="1"/>
  <c r="U3857" i="1"/>
  <c r="U383" i="1"/>
  <c r="U3853" i="1"/>
  <c r="U379" i="1"/>
  <c r="U3849" i="1"/>
  <c r="U375" i="1"/>
  <c r="U3845" i="1"/>
  <c r="U371" i="1"/>
  <c r="U3841" i="1"/>
  <c r="U367" i="1"/>
  <c r="U3837" i="1"/>
  <c r="U363" i="1"/>
  <c r="U3833" i="1"/>
  <c r="U359" i="1"/>
  <c r="U3829" i="1"/>
  <c r="U355" i="1"/>
  <c r="U3825" i="1"/>
  <c r="U351" i="1"/>
  <c r="U3821" i="1"/>
  <c r="U347" i="1"/>
  <c r="U3817" i="1"/>
  <c r="U343" i="1"/>
  <c r="U3813" i="1"/>
  <c r="U339" i="1"/>
  <c r="U3809" i="1"/>
  <c r="U335" i="1"/>
  <c r="U3805" i="1"/>
  <c r="U331" i="1"/>
  <c r="U3801" i="1"/>
  <c r="U327" i="1"/>
  <c r="U3797" i="1"/>
  <c r="U323" i="1"/>
  <c r="U3793" i="1"/>
  <c r="U319" i="1"/>
  <c r="U3789" i="1"/>
  <c r="U315" i="1"/>
  <c r="U3785" i="1"/>
  <c r="U311" i="1"/>
  <c r="U3781" i="1"/>
  <c r="U307" i="1"/>
  <c r="U3777" i="1"/>
  <c r="U303" i="1"/>
  <c r="U3773" i="1"/>
  <c r="U299" i="1"/>
  <c r="U3769" i="1"/>
  <c r="U295" i="1"/>
  <c r="U3765" i="1"/>
  <c r="U291" i="1"/>
  <c r="U3761" i="1"/>
  <c r="U287" i="1"/>
  <c r="U3757" i="1"/>
  <c r="U283" i="1"/>
  <c r="U3753" i="1"/>
  <c r="U279" i="1"/>
  <c r="U3749" i="1"/>
  <c r="U275" i="1"/>
  <c r="U3745" i="1"/>
  <c r="U271" i="1"/>
  <c r="U3741" i="1"/>
  <c r="U267" i="1"/>
  <c r="U3737" i="1"/>
  <c r="U263" i="1"/>
  <c r="U3733" i="1"/>
  <c r="U259" i="1"/>
  <c r="U3729" i="1"/>
  <c r="U255" i="1"/>
  <c r="U3725" i="1"/>
  <c r="U251" i="1"/>
  <c r="U3721" i="1"/>
  <c r="U247" i="1"/>
  <c r="U3717" i="1"/>
  <c r="U243" i="1"/>
  <c r="U3713" i="1"/>
  <c r="U239" i="1"/>
  <c r="U3709" i="1"/>
  <c r="U235" i="1"/>
  <c r="U3705" i="1"/>
  <c r="U231" i="1"/>
  <c r="U3701" i="1"/>
  <c r="U227" i="1"/>
  <c r="U3697" i="1"/>
  <c r="U223" i="1"/>
  <c r="U3693" i="1"/>
  <c r="U219" i="1"/>
  <c r="U3689" i="1"/>
  <c r="U215" i="1"/>
  <c r="U3685" i="1"/>
  <c r="U211" i="1"/>
  <c r="U3681" i="1"/>
  <c r="U207" i="1"/>
  <c r="U3677" i="1"/>
  <c r="U203" i="1"/>
  <c r="U3673" i="1"/>
  <c r="U199" i="1"/>
  <c r="U3669" i="1"/>
  <c r="U195" i="1"/>
  <c r="U3665" i="1"/>
  <c r="U191" i="1"/>
  <c r="U3661" i="1"/>
  <c r="U187" i="1"/>
  <c r="U3657" i="1"/>
  <c r="U183" i="1"/>
  <c r="U3653" i="1"/>
  <c r="U179" i="1"/>
  <c r="U3649" i="1"/>
  <c r="U175" i="1"/>
  <c r="U3645" i="1"/>
  <c r="U171" i="1"/>
  <c r="U3641" i="1"/>
  <c r="U167" i="1"/>
  <c r="U3637" i="1"/>
  <c r="U163" i="1"/>
  <c r="U3633" i="1"/>
  <c r="U159" i="1"/>
  <c r="U3629" i="1"/>
  <c r="U155" i="1"/>
  <c r="U3625" i="1"/>
  <c r="U151" i="1"/>
  <c r="U3621" i="1"/>
  <c r="U147" i="1"/>
  <c r="U3617" i="1"/>
  <c r="U143" i="1"/>
  <c r="U3613" i="1"/>
  <c r="U139" i="1"/>
  <c r="U3609" i="1"/>
  <c r="U135" i="1"/>
  <c r="U3605" i="1"/>
  <c r="U131" i="1"/>
  <c r="U3601" i="1"/>
  <c r="U127" i="1"/>
  <c r="U3597" i="1"/>
  <c r="U123" i="1"/>
  <c r="U3593" i="1"/>
  <c r="U119" i="1"/>
  <c r="U3589" i="1"/>
  <c r="U115" i="1"/>
  <c r="U3585" i="1"/>
  <c r="U111" i="1"/>
  <c r="U3581" i="1"/>
  <c r="U107" i="1"/>
  <c r="U3577" i="1"/>
  <c r="U103" i="1"/>
  <c r="U3573" i="1"/>
  <c r="U99" i="1"/>
  <c r="U3569" i="1"/>
  <c r="U95" i="1"/>
  <c r="U3565" i="1"/>
  <c r="U91" i="1"/>
  <c r="U3561" i="1"/>
  <c r="U87" i="1"/>
  <c r="U3557" i="1"/>
  <c r="U83" i="1"/>
  <c r="U3553" i="1"/>
  <c r="U79" i="1"/>
  <c r="U3549" i="1"/>
  <c r="U75" i="1"/>
  <c r="U3545" i="1"/>
  <c r="U71" i="1"/>
  <c r="U3541" i="1"/>
  <c r="U67" i="1"/>
  <c r="U3537" i="1"/>
  <c r="U63" i="1"/>
  <c r="U3533" i="1"/>
  <c r="U59" i="1"/>
  <c r="U3529" i="1"/>
  <c r="U55" i="1"/>
  <c r="U3525" i="1"/>
  <c r="U51" i="1"/>
  <c r="U3521" i="1"/>
  <c r="U47" i="1"/>
  <c r="U3517" i="1"/>
  <c r="U43" i="1"/>
  <c r="U3513" i="1"/>
  <c r="U39" i="1"/>
  <c r="U3509" i="1"/>
  <c r="U35" i="1"/>
  <c r="U3505" i="1"/>
  <c r="U31" i="1"/>
  <c r="U3501" i="1"/>
  <c r="U27" i="1"/>
  <c r="U3497" i="1"/>
  <c r="U23" i="1"/>
  <c r="U3493" i="1"/>
  <c r="U19" i="1"/>
  <c r="U3489" i="1"/>
  <c r="U15" i="1"/>
  <c r="U3485" i="1"/>
  <c r="U11" i="1"/>
  <c r="U3481" i="1"/>
  <c r="U7" i="1"/>
  <c r="U3477" i="1"/>
  <c r="U3" i="1"/>
  <c r="U3473" i="1"/>
  <c r="G3" i="9"/>
  <c r="U642" i="1"/>
  <c r="U4112" i="1"/>
  <c r="U638" i="1"/>
  <c r="U4108" i="1"/>
  <c r="U634" i="1"/>
  <c r="U4104" i="1"/>
  <c r="U630" i="1"/>
  <c r="U4100" i="1"/>
  <c r="U626" i="1"/>
  <c r="U4096" i="1"/>
  <c r="U622" i="1"/>
  <c r="U4092" i="1"/>
  <c r="U618" i="1"/>
  <c r="U4088" i="1"/>
  <c r="U614" i="1"/>
  <c r="U4084" i="1"/>
  <c r="U610" i="1"/>
  <c r="U4080" i="1"/>
  <c r="U606" i="1"/>
  <c r="U4076" i="1"/>
  <c r="U602" i="1"/>
  <c r="U4072" i="1"/>
  <c r="U598" i="1"/>
  <c r="U4068" i="1"/>
  <c r="U594" i="1"/>
  <c r="U4064" i="1"/>
  <c r="U590" i="1"/>
  <c r="U4060" i="1"/>
  <c r="U586" i="1"/>
  <c r="U4056" i="1"/>
  <c r="U582" i="1"/>
  <c r="U4052" i="1"/>
  <c r="U578" i="1"/>
  <c r="U4048" i="1"/>
  <c r="U574" i="1"/>
  <c r="U4044" i="1"/>
  <c r="U570" i="1"/>
  <c r="U4040" i="1"/>
  <c r="U566" i="1"/>
  <c r="U4036" i="1"/>
  <c r="U562" i="1"/>
  <c r="U4032" i="1"/>
  <c r="U558" i="1"/>
  <c r="U4028" i="1"/>
  <c r="U554" i="1"/>
  <c r="U4024" i="1"/>
  <c r="U550" i="1"/>
  <c r="U4020" i="1"/>
  <c r="U546" i="1"/>
  <c r="U4016" i="1"/>
  <c r="U542" i="1"/>
  <c r="U4012" i="1"/>
  <c r="U538" i="1"/>
  <c r="U4008" i="1"/>
  <c r="U534" i="1"/>
  <c r="U4004" i="1"/>
  <c r="U530" i="1"/>
  <c r="U4000" i="1"/>
  <c r="U526" i="1"/>
  <c r="U3996" i="1"/>
  <c r="U522" i="1"/>
  <c r="U3992" i="1"/>
  <c r="U518" i="1"/>
  <c r="U3988" i="1"/>
  <c r="U514" i="1"/>
  <c r="U3984" i="1"/>
  <c r="U510" i="1"/>
  <c r="U3980" i="1"/>
  <c r="U506" i="1"/>
  <c r="U3976" i="1"/>
  <c r="U502" i="1"/>
  <c r="U3972" i="1"/>
  <c r="U498" i="1"/>
  <c r="U3968" i="1"/>
  <c r="U494" i="1"/>
  <c r="U3964" i="1"/>
  <c r="U490" i="1"/>
  <c r="U3960" i="1"/>
  <c r="U486" i="1"/>
  <c r="U3956" i="1"/>
  <c r="U482" i="1"/>
  <c r="U3952" i="1"/>
  <c r="U478" i="1"/>
  <c r="U3948" i="1"/>
  <c r="U474" i="1"/>
  <c r="U3944" i="1"/>
  <c r="U470" i="1"/>
  <c r="U3940" i="1"/>
  <c r="U466" i="1"/>
  <c r="U3936" i="1"/>
  <c r="U462" i="1"/>
  <c r="U3932" i="1"/>
  <c r="U458" i="1"/>
  <c r="U3928" i="1"/>
  <c r="U454" i="1"/>
  <c r="U3924" i="1"/>
  <c r="U450" i="1"/>
  <c r="U3920" i="1"/>
  <c r="U446" i="1"/>
  <c r="U3916" i="1"/>
  <c r="U442" i="1"/>
  <c r="U3912" i="1"/>
  <c r="U438" i="1"/>
  <c r="U3908" i="1"/>
  <c r="U434" i="1"/>
  <c r="U3904" i="1"/>
  <c r="U430" i="1"/>
  <c r="U3900" i="1"/>
  <c r="U426" i="1"/>
  <c r="U3896" i="1"/>
  <c r="U422" i="1"/>
  <c r="U3892" i="1"/>
  <c r="U418" i="1"/>
  <c r="U3888" i="1"/>
  <c r="U414" i="1"/>
  <c r="U3884" i="1"/>
  <c r="U410" i="1"/>
  <c r="U3880" i="1"/>
  <c r="U406" i="1"/>
  <c r="U3876" i="1"/>
  <c r="U402" i="1"/>
  <c r="U3872" i="1"/>
  <c r="U398" i="1"/>
  <c r="U3868" i="1"/>
  <c r="U394" i="1"/>
  <c r="U3864" i="1"/>
  <c r="U390" i="1"/>
  <c r="U3860" i="1"/>
  <c r="U386" i="1"/>
  <c r="U3856" i="1"/>
  <c r="U382" i="1"/>
  <c r="U3852" i="1"/>
  <c r="U378" i="1"/>
  <c r="U3848" i="1"/>
  <c r="U374" i="1"/>
  <c r="U3844" i="1"/>
  <c r="U370" i="1"/>
  <c r="U3840" i="1"/>
  <c r="U366" i="1"/>
  <c r="U3836" i="1"/>
  <c r="U362" i="1"/>
  <c r="U3832" i="1"/>
  <c r="U358" i="1"/>
  <c r="U3828" i="1"/>
  <c r="U354" i="1"/>
  <c r="U3824" i="1"/>
  <c r="U350" i="1"/>
  <c r="U3820" i="1"/>
  <c r="U346" i="1"/>
  <c r="U3816" i="1"/>
  <c r="U342" i="1"/>
  <c r="U3812" i="1"/>
  <c r="U338" i="1"/>
  <c r="U3808" i="1"/>
  <c r="U334" i="1"/>
  <c r="U3804" i="1"/>
  <c r="U330" i="1"/>
  <c r="U3800" i="1"/>
  <c r="U326" i="1"/>
  <c r="U3796" i="1"/>
  <c r="U322" i="1"/>
  <c r="U3792" i="1"/>
  <c r="U318" i="1"/>
  <c r="U3788" i="1"/>
  <c r="U314" i="1"/>
  <c r="U3784" i="1"/>
  <c r="U310" i="1"/>
  <c r="U3780" i="1"/>
  <c r="U306" i="1"/>
  <c r="U3776" i="1"/>
  <c r="U302" i="1"/>
  <c r="U3772" i="1"/>
  <c r="U298" i="1"/>
  <c r="U3768" i="1"/>
  <c r="U294" i="1"/>
  <c r="U3764" i="1"/>
  <c r="U290" i="1"/>
  <c r="U3760" i="1"/>
  <c r="U286" i="1"/>
  <c r="U3756" i="1"/>
  <c r="U282" i="1"/>
  <c r="U3752" i="1"/>
  <c r="U278" i="1"/>
  <c r="U3748" i="1"/>
  <c r="U274" i="1"/>
  <c r="U3744" i="1"/>
  <c r="U270" i="1"/>
  <c r="U3740" i="1"/>
  <c r="U266" i="1"/>
  <c r="U3736" i="1"/>
  <c r="U262" i="1"/>
  <c r="U3732" i="1"/>
  <c r="U258" i="1"/>
  <c r="U3728" i="1"/>
  <c r="U254" i="1"/>
  <c r="U3724" i="1"/>
  <c r="U250" i="1"/>
  <c r="U3720" i="1"/>
  <c r="U246" i="1"/>
  <c r="U3716" i="1"/>
  <c r="U242" i="1"/>
  <c r="U3712" i="1"/>
  <c r="U238" i="1"/>
  <c r="U3708" i="1"/>
  <c r="U234" i="1"/>
  <c r="U3704" i="1"/>
  <c r="U230" i="1"/>
  <c r="U3700" i="1"/>
  <c r="U226" i="1"/>
  <c r="U3696" i="1"/>
  <c r="U222" i="1"/>
  <c r="U3692" i="1"/>
  <c r="U218" i="1"/>
  <c r="U3688" i="1"/>
  <c r="U214" i="1"/>
  <c r="U3684" i="1"/>
  <c r="U210" i="1"/>
  <c r="U3680" i="1"/>
  <c r="U206" i="1"/>
  <c r="U3676" i="1"/>
  <c r="U202" i="1"/>
  <c r="U3672" i="1"/>
  <c r="U198" i="1"/>
  <c r="U3668" i="1"/>
  <c r="U194" i="1"/>
  <c r="U3664" i="1"/>
  <c r="U190" i="1"/>
  <c r="U3660" i="1"/>
  <c r="U186" i="1"/>
  <c r="U3656" i="1"/>
  <c r="U182" i="1"/>
  <c r="U3652" i="1"/>
  <c r="U178" i="1"/>
  <c r="U3648" i="1"/>
  <c r="U174" i="1"/>
  <c r="U3644" i="1"/>
  <c r="U170" i="1"/>
  <c r="U3640" i="1"/>
  <c r="U166" i="1"/>
  <c r="U3636" i="1"/>
  <c r="U162" i="1"/>
  <c r="U3632" i="1"/>
  <c r="U158" i="1"/>
  <c r="U3628" i="1"/>
  <c r="U154" i="1"/>
  <c r="U3624" i="1"/>
  <c r="U150" i="1"/>
  <c r="U3620" i="1"/>
  <c r="U146" i="1"/>
  <c r="U3616" i="1"/>
  <c r="U142" i="1"/>
  <c r="U3612" i="1"/>
  <c r="U138" i="1"/>
  <c r="U3608" i="1"/>
  <c r="U134" i="1"/>
  <c r="U3604" i="1"/>
  <c r="U130" i="1"/>
  <c r="U3600" i="1"/>
  <c r="U126" i="1"/>
  <c r="U3596" i="1"/>
  <c r="U122" i="1"/>
  <c r="U3592" i="1"/>
  <c r="U118" i="1"/>
  <c r="U3588" i="1"/>
  <c r="U114" i="1"/>
  <c r="U3584" i="1"/>
  <c r="U110" i="1"/>
  <c r="U3580" i="1"/>
  <c r="U106" i="1"/>
  <c r="U3576" i="1"/>
  <c r="U102" i="1"/>
  <c r="U3572" i="1"/>
  <c r="U98" i="1"/>
  <c r="U3568" i="1"/>
  <c r="U94" i="1"/>
  <c r="U3564" i="1"/>
  <c r="U90" i="1"/>
  <c r="U3560" i="1"/>
  <c r="U86" i="1"/>
  <c r="U3556" i="1"/>
  <c r="U82" i="1"/>
  <c r="U3552" i="1"/>
  <c r="U78" i="1"/>
  <c r="U3548" i="1"/>
  <c r="U74" i="1"/>
  <c r="U3544" i="1"/>
  <c r="U70" i="1"/>
  <c r="U3540" i="1"/>
  <c r="U66" i="1"/>
  <c r="U3536" i="1"/>
  <c r="U62" i="1"/>
  <c r="U3532" i="1"/>
  <c r="U58" i="1"/>
  <c r="U3528" i="1"/>
  <c r="U54" i="1"/>
  <c r="U3524" i="1"/>
  <c r="U50" i="1"/>
  <c r="U3520" i="1"/>
  <c r="U46" i="1"/>
  <c r="U3516" i="1"/>
  <c r="U42" i="1"/>
  <c r="U3512" i="1"/>
  <c r="U38" i="1"/>
  <c r="U3508" i="1"/>
  <c r="U34" i="1"/>
  <c r="U3504" i="1"/>
  <c r="U30" i="1"/>
  <c r="U3500" i="1"/>
  <c r="U26" i="1"/>
  <c r="U3496" i="1"/>
  <c r="U22" i="1"/>
  <c r="U3492" i="1"/>
  <c r="U18" i="1"/>
  <c r="U3488" i="1"/>
  <c r="U14" i="1"/>
  <c r="U3484" i="1"/>
  <c r="U10" i="1"/>
  <c r="U3480" i="1"/>
  <c r="U6" i="1"/>
  <c r="U3476" i="1"/>
  <c r="U2" i="1"/>
  <c r="U3472" i="1"/>
  <c r="G13" i="9"/>
  <c r="F13" i="9"/>
  <c r="U645" i="1"/>
  <c r="U4115" i="1"/>
  <c r="U641" i="1"/>
  <c r="U4111" i="1"/>
  <c r="U637" i="1"/>
  <c r="U4107" i="1"/>
  <c r="U633" i="1"/>
  <c r="U4103" i="1"/>
  <c r="U629" i="1"/>
  <c r="U4099" i="1"/>
  <c r="U625" i="1"/>
  <c r="U4095" i="1"/>
  <c r="U621" i="1"/>
  <c r="U4091" i="1"/>
  <c r="U617" i="1"/>
  <c r="U4087" i="1"/>
  <c r="U613" i="1"/>
  <c r="U4083" i="1"/>
  <c r="U609" i="1"/>
  <c r="U4079" i="1"/>
  <c r="U605" i="1"/>
  <c r="U4075" i="1"/>
  <c r="U601" i="1"/>
  <c r="U4071" i="1"/>
  <c r="U597" i="1"/>
  <c r="U4067" i="1"/>
  <c r="U593" i="1"/>
  <c r="U4063" i="1"/>
  <c r="U589" i="1"/>
  <c r="U4059" i="1"/>
  <c r="U585" i="1"/>
  <c r="U4055" i="1"/>
  <c r="U581" i="1"/>
  <c r="U4051" i="1"/>
  <c r="U577" i="1"/>
  <c r="U4047" i="1"/>
  <c r="U573" i="1"/>
  <c r="U4043" i="1"/>
  <c r="U569" i="1"/>
  <c r="U4039" i="1"/>
  <c r="U565" i="1"/>
  <c r="U4035" i="1"/>
  <c r="U561" i="1"/>
  <c r="U4031" i="1"/>
  <c r="U557" i="1"/>
  <c r="U4027" i="1"/>
  <c r="U553" i="1"/>
  <c r="U4023" i="1"/>
  <c r="U549" i="1"/>
  <c r="U4019" i="1"/>
  <c r="U545" i="1"/>
  <c r="U4015" i="1"/>
  <c r="U541" i="1"/>
  <c r="U4011" i="1"/>
  <c r="U537" i="1"/>
  <c r="U4007" i="1"/>
  <c r="U533" i="1"/>
  <c r="U4003" i="1"/>
  <c r="U529" i="1"/>
  <c r="U3999" i="1"/>
  <c r="U525" i="1"/>
  <c r="U3995" i="1"/>
  <c r="U521" i="1"/>
  <c r="U3991" i="1"/>
  <c r="U517" i="1"/>
  <c r="U3987" i="1"/>
  <c r="U513" i="1"/>
  <c r="U3983" i="1"/>
  <c r="U509" i="1"/>
  <c r="U3979" i="1"/>
  <c r="U505" i="1"/>
  <c r="U3975" i="1"/>
  <c r="U501" i="1"/>
  <c r="U3971" i="1"/>
  <c r="U497" i="1"/>
  <c r="U3967" i="1"/>
  <c r="U493" i="1"/>
  <c r="U3963" i="1"/>
  <c r="U489" i="1"/>
  <c r="U3959" i="1"/>
  <c r="U485" i="1"/>
  <c r="U3955" i="1"/>
  <c r="U481" i="1"/>
  <c r="U3951" i="1"/>
  <c r="U477" i="1"/>
  <c r="U3947" i="1"/>
  <c r="U473" i="1"/>
  <c r="U3943" i="1"/>
  <c r="U469" i="1"/>
  <c r="U3939" i="1"/>
  <c r="U465" i="1"/>
  <c r="U3935" i="1"/>
  <c r="U461" i="1"/>
  <c r="U3931" i="1"/>
  <c r="U457" i="1"/>
  <c r="U3927" i="1"/>
  <c r="U453" i="1"/>
  <c r="U3923" i="1"/>
  <c r="U449" i="1"/>
  <c r="U3919" i="1"/>
  <c r="U445" i="1"/>
  <c r="U3915" i="1"/>
  <c r="U441" i="1"/>
  <c r="U3911" i="1"/>
  <c r="U437" i="1"/>
  <c r="U3907" i="1"/>
  <c r="U433" i="1"/>
  <c r="U3903" i="1"/>
  <c r="U429" i="1"/>
  <c r="U3899" i="1"/>
  <c r="U425" i="1"/>
  <c r="U3895" i="1"/>
  <c r="U421" i="1"/>
  <c r="U3891" i="1"/>
  <c r="U417" i="1"/>
  <c r="U3887" i="1"/>
  <c r="U413" i="1"/>
  <c r="U3883" i="1"/>
  <c r="U409" i="1"/>
  <c r="U3879" i="1"/>
  <c r="U405" i="1"/>
  <c r="U3875" i="1"/>
  <c r="U401" i="1"/>
  <c r="U3871" i="1"/>
  <c r="U397" i="1"/>
  <c r="U3867" i="1"/>
  <c r="U393" i="1"/>
  <c r="U3863" i="1"/>
  <c r="U389" i="1"/>
  <c r="U3859" i="1"/>
  <c r="U385" i="1"/>
  <c r="U3855" i="1"/>
  <c r="U381" i="1"/>
  <c r="U3851" i="1"/>
  <c r="U377" i="1"/>
  <c r="U3847" i="1"/>
  <c r="U373" i="1"/>
  <c r="U3843" i="1"/>
  <c r="U369" i="1"/>
  <c r="U3839" i="1"/>
  <c r="U365" i="1"/>
  <c r="U3835" i="1"/>
  <c r="U361" i="1"/>
  <c r="U3831" i="1"/>
  <c r="U357" i="1"/>
  <c r="U3827" i="1"/>
  <c r="U353" i="1"/>
  <c r="U3823" i="1"/>
  <c r="U349" i="1"/>
  <c r="U3819" i="1"/>
  <c r="U345" i="1"/>
  <c r="U3815" i="1"/>
  <c r="U341" i="1"/>
  <c r="U3811" i="1"/>
  <c r="U337" i="1"/>
  <c r="U3807" i="1"/>
  <c r="U333" i="1"/>
  <c r="U3803" i="1"/>
  <c r="U329" i="1"/>
  <c r="U3799" i="1"/>
  <c r="U325" i="1"/>
  <c r="U3795" i="1"/>
  <c r="U321" i="1"/>
  <c r="U3791" i="1"/>
  <c r="U317" i="1"/>
  <c r="U3787" i="1"/>
  <c r="U313" i="1"/>
  <c r="U3783" i="1"/>
  <c r="U309" i="1"/>
  <c r="U3779" i="1"/>
  <c r="U305" i="1"/>
  <c r="U3775" i="1"/>
  <c r="U301" i="1"/>
  <c r="U3771" i="1"/>
  <c r="U297" i="1"/>
  <c r="U3767" i="1"/>
  <c r="U293" i="1"/>
  <c r="U3763" i="1"/>
  <c r="U289" i="1"/>
  <c r="U3759" i="1"/>
  <c r="U285" i="1"/>
  <c r="U3755" i="1"/>
  <c r="U281" i="1"/>
  <c r="U3751" i="1"/>
  <c r="U277" i="1"/>
  <c r="U3747" i="1"/>
  <c r="U273" i="1"/>
  <c r="U3743" i="1"/>
  <c r="U269" i="1"/>
  <c r="U3739" i="1"/>
  <c r="U265" i="1"/>
  <c r="U3735" i="1"/>
  <c r="U261" i="1"/>
  <c r="U3731" i="1"/>
  <c r="U257" i="1"/>
  <c r="U3727" i="1"/>
  <c r="U253" i="1"/>
  <c r="U3723" i="1"/>
  <c r="U249" i="1"/>
  <c r="U3719" i="1"/>
  <c r="U245" i="1"/>
  <c r="U3715" i="1"/>
  <c r="U241" i="1"/>
  <c r="U3711" i="1"/>
  <c r="U237" i="1"/>
  <c r="U3707" i="1"/>
  <c r="U233" i="1"/>
  <c r="U3703" i="1"/>
  <c r="U229" i="1"/>
  <c r="U3699" i="1"/>
  <c r="U225" i="1"/>
  <c r="U3695" i="1"/>
  <c r="U221" i="1"/>
  <c r="U3691" i="1"/>
  <c r="U217" i="1"/>
  <c r="U3687" i="1"/>
  <c r="U213" i="1"/>
  <c r="U3683" i="1"/>
  <c r="U209" i="1"/>
  <c r="U3679" i="1"/>
  <c r="U205" i="1"/>
  <c r="U3675" i="1"/>
  <c r="U201" i="1"/>
  <c r="U3671" i="1"/>
  <c r="U197" i="1"/>
  <c r="U3667" i="1"/>
  <c r="U193" i="1"/>
  <c r="U3663" i="1"/>
  <c r="U189" i="1"/>
  <c r="U3659" i="1"/>
  <c r="U185" i="1"/>
  <c r="U3655" i="1"/>
  <c r="U181" i="1"/>
  <c r="U3651" i="1"/>
  <c r="U177" i="1"/>
  <c r="U3647" i="1"/>
  <c r="U173" i="1"/>
  <c r="U3643" i="1"/>
  <c r="U169" i="1"/>
  <c r="U3639" i="1"/>
  <c r="U165" i="1"/>
  <c r="U3635" i="1"/>
  <c r="U161" i="1"/>
  <c r="U3631" i="1"/>
  <c r="U157" i="1"/>
  <c r="U3627" i="1"/>
  <c r="U153" i="1"/>
  <c r="U3623" i="1"/>
  <c r="U149" i="1"/>
  <c r="U3619" i="1"/>
  <c r="U145" i="1"/>
  <c r="U3615" i="1"/>
  <c r="U141" i="1"/>
  <c r="U3611" i="1"/>
  <c r="U137" i="1"/>
  <c r="U3607" i="1"/>
  <c r="U133" i="1"/>
  <c r="U3603" i="1"/>
  <c r="U129" i="1"/>
  <c r="U3599" i="1"/>
  <c r="U125" i="1"/>
  <c r="U3595" i="1"/>
  <c r="U121" i="1"/>
  <c r="U3591" i="1"/>
  <c r="U117" i="1"/>
  <c r="U3587" i="1"/>
  <c r="U113" i="1"/>
  <c r="U3583" i="1"/>
  <c r="U109" i="1"/>
  <c r="U3579" i="1"/>
  <c r="U105" i="1"/>
  <c r="U3575" i="1"/>
  <c r="U101" i="1"/>
  <c r="U3571" i="1"/>
  <c r="U97" i="1"/>
  <c r="U3567" i="1"/>
  <c r="U93" i="1"/>
  <c r="U3563" i="1"/>
  <c r="U89" i="1"/>
  <c r="U3559" i="1"/>
  <c r="U85" i="1"/>
  <c r="U3555" i="1"/>
  <c r="U81" i="1"/>
  <c r="U3551" i="1"/>
  <c r="U77" i="1"/>
  <c r="U3547" i="1"/>
  <c r="U73" i="1"/>
  <c r="U3543" i="1"/>
  <c r="U69" i="1"/>
  <c r="U3539" i="1"/>
  <c r="U65" i="1"/>
  <c r="U3535" i="1"/>
  <c r="U61" i="1"/>
  <c r="U3531" i="1"/>
  <c r="U57" i="1"/>
  <c r="U3527" i="1"/>
  <c r="U53" i="1"/>
  <c r="U3523" i="1"/>
  <c r="U49" i="1"/>
  <c r="U3519" i="1"/>
  <c r="U45" i="1"/>
  <c r="U3515" i="1"/>
  <c r="U41" i="1"/>
  <c r="U3511" i="1"/>
  <c r="U37" i="1"/>
  <c r="U3507" i="1"/>
  <c r="U33" i="1"/>
  <c r="U3503" i="1"/>
  <c r="U29" i="1"/>
  <c r="U3499" i="1"/>
  <c r="U25" i="1"/>
  <c r="U3495" i="1"/>
  <c r="U21" i="1"/>
  <c r="U3491" i="1"/>
  <c r="U17" i="1"/>
  <c r="U3487" i="1"/>
  <c r="U13" i="1"/>
  <c r="U3483" i="1"/>
  <c r="U9" i="1"/>
  <c r="U3479" i="1"/>
  <c r="U5" i="1"/>
  <c r="U3475" i="1"/>
  <c r="F3" i="9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<sst xmlns="http://schemas.openxmlformats.org/spreadsheetml/2006/main" count="33015" uniqueCount="8410">
  <si>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</si>
  <si>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</si>
  <si>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</si>
  <si>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</si>
  <si>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</si>
  <si>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</si>
  <si>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</si>
  <si>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</si>
  <si>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</si>
  <si>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</si>
  <si>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</si>
  <si>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</si>
  <si>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</si>
  <si>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</si>
  <si>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</si>
  <si>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</si>
  <si>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</si>
  <si>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</si>
  <si>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</si>
  <si>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</si>
  <si>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</si>
  <si>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</si>
  <si>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</si>
  <si>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</si>
  <si>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</si>
  <si>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</si>
  <si>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</si>
  <si>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</si>
  <si>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</si>
  <si>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</si>
  <si>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</si>
  <si>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</si>
  <si>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</si>
  <si>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</si>
  <si>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</si>
  <si>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</si>
  <si>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</si>
  <si>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</si>
  <si>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</si>
  <si>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</si>
  <si>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</si>
  <si>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</si>
  <si>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</si>
  <si>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</si>
  <si>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</si>
  <si>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</si>
  <si>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</si>
  <si>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</si>
  <si>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</si>
  <si>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</si>
  <si>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</si>
  <si>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</si>
  <si>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</si>
  <si>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</si>
  <si>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</si>
  <si>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</si>
  <si>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</si>
  <si>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</si>
  <si>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</si>
  <si>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</si>
  <si>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</si>
  <si>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</si>
  <si>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</si>
  <si>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</si>
  <si>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</si>
  <si>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</si>
  <si>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</si>
  <si>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</si>
  <si>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</si>
  <si>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</si>
  <si>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</si>
  <si>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</si>
  <si>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</si>
  <si>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</si>
  <si>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</si>
  <si>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</si>
  <si>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</si>
  <si>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</si>
  <si>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</si>
  <si>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</si>
  <si>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</si>
  <si>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</si>
  <si>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</si>
  <si>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</si>
  <si>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</si>
  <si>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</si>
  <si>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</si>
  <si>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</si>
  <si>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</si>
  <si>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</si>
  <si>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</si>
  <si>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</si>
  <si>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</si>
  <si>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</si>
  <si>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</si>
  <si>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</si>
  <si>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</si>
  <si>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</si>
  <si>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</si>
  <si>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</si>
  <si>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</si>
  <si>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</si>
  <si>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</si>
  <si>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</si>
  <si>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</si>
  <si>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</si>
  <si>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</si>
  <si>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</si>
  <si>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</si>
  <si>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</si>
  <si>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</si>
  <si>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</si>
  <si>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</si>
  <si>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</si>
  <si>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</si>
  <si>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</si>
  <si>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</si>
  <si>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</si>
  <si>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</si>
  <si>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</si>
  <si>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</si>
  <si>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</si>
  <si>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</si>
  <si>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</si>
  <si>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</si>
  <si>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</si>
  <si>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</si>
  <si>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</si>
  <si>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</si>
  <si>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</si>
  <si>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</si>
  <si>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</si>
  <si>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</si>
  <si>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</si>
  <si>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</si>
  <si>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</si>
  <si>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</si>
  <si>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</si>
  <si>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</si>
  <si>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</si>
  <si>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</si>
  <si>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</si>
  <si>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</si>
  <si>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</si>
  <si>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</si>
  <si>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</si>
  <si>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</si>
  <si>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</si>
  <si>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</si>
  <si>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</si>
  <si>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</si>
  <si>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</si>
  <si>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</si>
  <si>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</si>
  <si>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</si>
  <si>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</si>
  <si>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</si>
  <si>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</si>
  <si>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</si>
  <si>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</si>
  <si>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</si>
  <si>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</si>
  <si>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</si>
  <si>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</si>
  <si>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</si>
  <si>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</si>
  <si>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</si>
  <si>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</si>
  <si>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</si>
  <si>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</si>
  <si>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</si>
  <si>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</si>
  <si>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</si>
  <si>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</si>
  <si>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</si>
  <si>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</si>
  <si>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</si>
  <si>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</si>
  <si>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</si>
  <si>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</si>
  <si>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</si>
  <si>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</si>
  <si>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</si>
  <si>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</si>
  <si>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</si>
  <si>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</si>
  <si>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</si>
  <si>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</si>
  <si>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</si>
  <si>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</si>
  <si>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</si>
  <si>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</si>
  <si>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</si>
  <si>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</si>
  <si>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</si>
  <si>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</si>
  <si>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</si>
  <si>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</si>
  <si>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</si>
  <si>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</si>
  <si>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</si>
  <si>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</si>
  <si>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</si>
  <si>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</si>
  <si>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</si>
  <si>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</si>
  <si>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</si>
  <si>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</si>
  <si>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</si>
  <si>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</si>
  <si>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</si>
  <si>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</si>
  <si>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</si>
  <si>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</si>
  <si>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</si>
  <si>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</si>
  <si>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</si>
  <si>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</si>
  <si>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</si>
  <si>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</si>
  <si>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</si>
  <si>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</si>
  <si>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</si>
  <si>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</si>
  <si>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</si>
  <si>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</si>
  <si>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</si>
  <si>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</si>
  <si>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</si>
  <si>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</si>
  <si>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</si>
  <si>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</si>
  <si>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</si>
  <si>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</si>
  <si>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</si>
  <si>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</si>
  <si>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</si>
  <si>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</si>
  <si>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</si>
  <si>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</si>
  <si>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</si>
  <si>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</si>
  <si>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</si>
  <si>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</si>
  <si>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</si>
  <si>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</si>
  <si>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</si>
  <si>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</si>
  <si>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</si>
  <si>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</si>
  <si>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</si>
  <si>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</si>
  <si>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</si>
  <si>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</si>
  <si>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</si>
  <si>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</si>
  <si>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</si>
  <si>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</si>
  <si>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</si>
  <si>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</si>
  <si>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</si>
  <si>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</si>
  <si>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</si>
  <si>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</si>
  <si>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</si>
  <si>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</si>
  <si>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</si>
  <si>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</si>
  <si>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</si>
  <si>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</si>
  <si>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</si>
  <si>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</si>
  <si>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</si>
  <si>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</si>
  <si>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</si>
  <si>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</si>
  <si>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</si>
  <si>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</si>
  <si>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</si>
  <si>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</si>
  <si>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</si>
  <si>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</si>
  <si>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</si>
  <si>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</si>
  <si>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</si>
  <si>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</si>
  <si>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</si>
  <si>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</si>
  <si>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</si>
  <si>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</si>
  <si>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</si>
  <si>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</si>
  <si>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</si>
  <si>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</si>
  <si>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</si>
  <si>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</si>
  <si>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</si>
  <si>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</si>
  <si>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</si>
  <si>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</si>
  <si>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</si>
  <si>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</si>
  <si>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</si>
  <si>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</si>
  <si>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</si>
  <si>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</si>
  <si>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</si>
  <si>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</si>
  <si>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</si>
  <si>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</si>
  <si>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</si>
  <si>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</si>
  <si>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</si>
  <si>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</si>
  <si>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</si>
  <si>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</si>
  <si>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</si>
  <si>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</si>
  <si>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</si>
  <si>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</si>
  <si>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</si>
  <si>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</si>
  <si>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</si>
  <si>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</si>
  <si>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</si>
  <si>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</si>
  <si>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</si>
  <si>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</si>
  <si>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</si>
  <si>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</si>
  <si>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</si>
  <si>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</si>
  <si>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</si>
  <si>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</si>
  <si>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</si>
  <si>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</si>
  <si>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</si>
  <si>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</si>
  <si>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</si>
  <si>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</si>
  <si>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</si>
  <si>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</si>
  <si>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</si>
  <si>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</si>
  <si>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</si>
  <si>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</si>
  <si>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</si>
  <si>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</si>
  <si>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</si>
  <si>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</si>
  <si>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</si>
  <si>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</si>
  <si>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</si>
  <si>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</si>
  <si>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</si>
  <si>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</si>
  <si>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</si>
  <si>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</si>
  <si>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</si>
  <si>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</si>
  <si>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</si>
  <si>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</si>
  <si>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</si>
  <si>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</si>
  <si>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</si>
  <si>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</si>
  <si>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</si>
  <si>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</si>
  <si>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</si>
  <si>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</si>
  <si>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</si>
  <si>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</si>
  <si>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</si>
  <si>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</si>
  <si>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</si>
  <si>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</si>
  <si>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</si>
  <si>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</si>
  <si>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</si>
  <si>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</si>
  <si>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</si>
  <si>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</si>
  <si>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</si>
  <si>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</si>
  <si>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</si>
  <si>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</si>
  <si>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</si>
  <si>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</si>
  <si>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</si>
  <si>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</si>
  <si>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</si>
  <si>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</si>
  <si>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</si>
  <si>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</si>
  <si>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</si>
  <si>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</si>
  <si>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</si>
  <si>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</si>
  <si>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</si>
  <si>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</si>
  <si>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</si>
  <si>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</si>
  <si>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</si>
  <si>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</si>
  <si>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</si>
  <si>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</si>
  <si>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</si>
  <si>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</si>
  <si>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</si>
  <si>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</si>
  <si>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</si>
  <si>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</si>
  <si>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</si>
  <si>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</si>
  <si>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</si>
  <si>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</si>
  <si>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</si>
  <si>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</si>
  <si>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</si>
  <si>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</si>
  <si>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</si>
  <si>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</si>
  <si>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</si>
  <si>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</si>
  <si>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</si>
  <si>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</si>
  <si>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</si>
  <si>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</si>
  <si>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</si>
  <si>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</si>
  <si>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</si>
  <si>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</si>
  <si>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</si>
  <si>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</si>
  <si>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</si>
  <si>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</si>
  <si>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</si>
  <si>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</si>
  <si>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</si>
  <si>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</si>
  <si>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</si>
  <si>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</si>
  <si>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</si>
  <si>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</si>
  <si>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</si>
  <si>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</si>
  <si>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</si>
  <si>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</si>
  <si>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</si>
  <si>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</si>
  <si>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</si>
  <si>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</si>
  <si>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</si>
  <si>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</si>
  <si>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</si>
  <si>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</si>
  <si>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</si>
  <si>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</si>
  <si>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</si>
  <si>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</si>
  <si>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</si>
  <si>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</si>
  <si>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</si>
  <si>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</si>
  <si>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</si>
  <si>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</si>
  <si>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</si>
  <si>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</si>
  <si>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</si>
  <si>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</si>
  <si>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</si>
  <si>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</si>
  <si>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</si>
  <si>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</si>
  <si>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</si>
  <si>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</si>
  <si>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</si>
  <si>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</si>
  <si>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</si>
  <si>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</si>
  <si>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</si>
  <si>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</si>
  <si>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</si>
  <si>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</si>
  <si>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</si>
  <si>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</si>
  <si>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</si>
  <si>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</si>
  <si>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</si>
  <si>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</si>
  <si>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</si>
  <si>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</si>
  <si>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</si>
  <si>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</si>
  <si>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</si>
  <si>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</si>
  <si>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</si>
  <si>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</si>
  <si>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</si>
  <si>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</si>
  <si>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</si>
  <si>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</si>
  <si>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</si>
  <si>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</si>
  <si>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</si>
  <si>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</si>
  <si>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</si>
  <si>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</si>
  <si>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</si>
  <si>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</si>
  <si>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</si>
  <si>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</si>
  <si>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</si>
  <si>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</si>
  <si>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</si>
  <si>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</si>
  <si>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</si>
  <si>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</si>
  <si>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</si>
  <si>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</si>
  <si>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</si>
  <si>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</si>
  <si>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</si>
  <si>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</si>
  <si>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</si>
  <si>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</si>
  <si>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</si>
  <si>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</si>
  <si>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</si>
  <si>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</si>
  <si>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</si>
  <si>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</si>
  <si>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</si>
  <si>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</si>
  <si>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</si>
  <si>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</si>
  <si>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</si>
  <si>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</si>
  <si>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</si>
  <si>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</si>
  <si>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</si>
  <si>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</si>
  <si>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</si>
  <si>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</si>
  <si>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</si>
  <si>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</si>
  <si>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</si>
  <si>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</si>
  <si>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</si>
  <si>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</si>
  <si>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</si>
  <si>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</si>
  <si>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</si>
  <si>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</si>
  <si>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</si>
  <si>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</si>
  <si>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</si>
  <si>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</si>
  <si>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</si>
  <si>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</si>
  <si>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</si>
  <si>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</si>
  <si>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</si>
  <si>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</si>
  <si>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</si>
  <si>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</si>
  <si>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</si>
  <si>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</si>
  <si>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</si>
  <si>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</si>
  <si>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</si>
  <si>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</si>
  <si>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</si>
  <si>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</si>
  <si>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</si>
  <si>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</si>
  <si>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</si>
  <si>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</si>
  <si>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</si>
  <si>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</si>
  <si>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</si>
  <si>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</si>
  <si>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</si>
  <si>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</si>
  <si>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</si>
  <si>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</si>
  <si>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</si>
  <si>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</si>
  <si>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</si>
  <si>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</si>
  <si>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</si>
  <si>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</si>
  <si>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</si>
  <si>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</si>
  <si>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</si>
  <si>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</si>
  <si>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</si>
  <si>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</si>
  <si>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</si>
  <si>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</si>
  <si>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</si>
  <si>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</si>
  <si>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</si>
  <si>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</si>
  <si>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</si>
  <si>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</si>
  <si>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</si>
  <si>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</si>
  <si>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</si>
  <si>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</si>
  <si>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</si>
  <si>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</si>
  <si>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</si>
  <si>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</si>
  <si>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</si>
  <si>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</si>
  <si>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</si>
  <si>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</si>
  <si>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</si>
  <si>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</si>
  <si>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</si>
  <si>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</si>
  <si>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</si>
  <si>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</si>
  <si>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</si>
  <si>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</si>
  <si>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</si>
  <si>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</si>
  <si>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</si>
  <si>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</si>
  <si>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</si>
  <si>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</si>
  <si>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</si>
  <si>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</si>
  <si>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</si>
  <si>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</si>
  <si>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</si>
  <si>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</si>
  <si>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</si>
  <si>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</si>
  <si>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</si>
  <si>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</si>
  <si>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</si>
  <si>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</si>
  <si>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</si>
  <si>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</si>
  <si>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</si>
  <si>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</si>
  <si>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</si>
  <si>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</si>
  <si>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</si>
  <si>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</si>
  <si>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</si>
  <si>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</si>
  <si>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</si>
  <si>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</si>
  <si>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</si>
  <si>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</si>
  <si>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</si>
  <si>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</si>
  <si>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</si>
  <si>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</si>
  <si>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</si>
  <si>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</si>
  <si>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</si>
  <si>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</si>
  <si>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</si>
  <si>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</si>
  <si>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</si>
  <si>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</si>
  <si>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</si>
  <si>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</si>
  <si>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</si>
  <si>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</si>
  <si>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</si>
  <si>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</si>
  <si>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</si>
  <si>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</si>
  <si>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</si>
  <si>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</si>
  <si>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</si>
  <si>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</si>
  <si>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</si>
  <si>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</si>
  <si>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</si>
  <si>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</si>
  <si>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</si>
  <si>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</si>
  <si>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</si>
  <si>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</si>
  <si>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</si>
  <si>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</si>
  <si>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</si>
  <si>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</si>
  <si>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</si>
  <si>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</si>
  <si>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</si>
  <si>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</si>
  <si>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</si>
  <si>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</si>
  <si>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</si>
  <si>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</si>
  <si>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</si>
  <si>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</si>
  <si>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</si>
  <si>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</si>
  <si>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</si>
  <si>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</si>
  <si>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</si>
  <si>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</si>
  <si>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</si>
  <si>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</si>
  <si>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</si>
  <si>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</si>
  <si>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</si>
  <si>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</si>
  <si>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</si>
  <si>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</si>
  <si>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</si>
  <si>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</si>
  <si>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</si>
  <si>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</si>
  <si>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</si>
  <si>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</si>
  <si>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</si>
  <si>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</si>
  <si>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</si>
  <si>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</si>
  <si>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</si>
  <si>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</si>
  <si>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</si>
  <si>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</si>
  <si>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</si>
  <si>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</si>
  <si>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</si>
  <si>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</si>
  <si>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</si>
  <si>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</si>
  <si>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</si>
  <si>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</si>
  <si>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</si>
  <si>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</si>
  <si>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</si>
  <si>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</si>
  <si>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</si>
  <si>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</si>
  <si>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</si>
  <si>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</si>
  <si>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</si>
  <si>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</si>
  <si>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</si>
  <si>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</si>
  <si>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</si>
  <si>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</si>
  <si>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</si>
  <si>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</si>
  <si>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</si>
  <si>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</si>
  <si>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</si>
  <si>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</si>
  <si>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</si>
  <si>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</si>
  <si>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</si>
  <si>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</si>
  <si>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</si>
  <si>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</si>
  <si>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</si>
  <si>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</si>
  <si>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</si>
  <si>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</si>
  <si>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</si>
  <si>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</si>
  <si>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</si>
  <si>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</si>
  <si>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</si>
  <si>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</si>
  <si>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</si>
  <si>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</si>
  <si>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</si>
  <si>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</si>
  <si>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</si>
  <si>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</si>
  <si>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</si>
  <si>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</si>
  <si>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</si>
  <si>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</si>
  <si>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</si>
  <si>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</si>
  <si>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</si>
  <si>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</si>
  <si>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</si>
  <si>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</si>
  <si>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</si>
  <si>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</si>
  <si>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</si>
  <si>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</si>
  <si>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</si>
  <si>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</si>
  <si>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</si>
  <si>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</si>
  <si>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</si>
  <si>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</si>
  <si>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</si>
  <si>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</si>
  <si>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</si>
  <si>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</si>
  <si>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</si>
  <si>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</si>
  <si>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</si>
  <si>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</si>
  <si>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</si>
  <si>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</si>
  <si>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</si>
  <si>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</si>
  <si>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</si>
  <si>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</si>
  <si>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</si>
  <si>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</si>
  <si>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</si>
  <si>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</si>
  <si>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</si>
  <si>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</si>
  <si>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</si>
  <si>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</si>
  <si>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</si>
  <si>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</si>
  <si>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</si>
  <si>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</si>
  <si>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</si>
  <si>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</si>
  <si>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</si>
  <si>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</si>
  <si>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</si>
  <si>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</si>
  <si>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</si>
  <si>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</si>
  <si>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</si>
  <si>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</si>
  <si>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</si>
  <si>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</si>
  <si>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</si>
  <si>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</si>
  <si>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</si>
  <si>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</si>
  <si>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</si>
  <si>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</si>
  <si>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</si>
  <si>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</si>
  <si>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</si>
  <si>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</si>
  <si>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</si>
  <si>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</si>
  <si>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</si>
  <si>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</si>
  <si>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</si>
  <si>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</si>
  <si>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</si>
  <si>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</si>
  <si>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</si>
  <si>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</si>
  <si>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</si>
  <si>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</si>
  <si>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</si>
  <si>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</si>
  <si>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</si>
  <si>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</si>
  <si>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</si>
  <si>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</si>
  <si>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</si>
  <si>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</si>
  <si>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</si>
  <si>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</si>
  <si>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</si>
  <si>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</si>
  <si>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</si>
  <si>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</si>
  <si>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</si>
  <si>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</si>
  <si>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</si>
  <si>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</si>
  <si>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</si>
  <si>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</si>
  <si>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</si>
  <si>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</si>
  <si>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</si>
  <si>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</si>
  <si>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</si>
  <si>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</si>
  <si>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</si>
  <si>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</si>
  <si>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</si>
  <si>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</si>
  <si>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</si>
  <si>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</si>
  <si>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</si>
  <si>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</si>
  <si>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</si>
  <si>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</si>
  <si>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</si>
  <si>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</si>
  <si>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</si>
  <si>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</si>
  <si>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</si>
  <si>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</si>
  <si>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</si>
  <si>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</si>
  <si>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</si>
  <si>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</si>
  <si>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</si>
  <si>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</si>
  <si>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</si>
  <si>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</si>
  <si>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</si>
  <si>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</si>
  <si>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</si>
  <si>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</si>
  <si>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</si>
  <si>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</si>
  <si>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</si>
  <si>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</si>
  <si>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</si>
  <si>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</si>
  <si>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</si>
  <si>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</si>
  <si>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</si>
  <si>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</si>
  <si>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</si>
  <si>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</si>
  <si>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</si>
  <si>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</si>
  <si>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</si>
  <si>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</si>
  <si>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</si>
  <si>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</si>
  <si>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</si>
  <si>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</si>
  <si>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</si>
  <si>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</si>
  <si>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</si>
  <si>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</si>
  <si>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</si>
  <si>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</si>
  <si>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</si>
  <si>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</si>
  <si>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</si>
  <si>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</si>
  <si>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</si>
  <si>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</si>
  <si>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</si>
  <si>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</si>
  <si>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</si>
  <si>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</si>
  <si>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</si>
  <si>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</si>
  <si>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</si>
  <si>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</si>
  <si>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</si>
  <si>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</si>
  <si>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</si>
  <si>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</si>
  <si>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</si>
  <si>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</si>
  <si>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</si>
  <si>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</si>
  <si>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</si>
  <si>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</si>
  <si>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</si>
  <si>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</si>
  <si>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</si>
  <si>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</si>
  <si>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</si>
  <si>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</si>
  <si>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</si>
  <si>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</si>
  <si>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</si>
  <si>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</si>
  <si>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</si>
  <si>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</si>
  <si>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</si>
  <si>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</si>
  <si>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</si>
  <si>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</si>
  <si>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</si>
  <si>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</si>
  <si>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</si>
  <si>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</si>
  <si>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</si>
  <si>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</si>
  <si>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</si>
  <si>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</si>
  <si>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</si>
  <si>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</si>
  <si>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</si>
  <si>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</si>
  <si>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</si>
  <si>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</si>
  <si>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</si>
  <si>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</si>
  <si>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</si>
  <si>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</si>
  <si>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</si>
  <si>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</si>
  <si>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</si>
  <si>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</si>
  <si>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</si>
  <si>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</si>
  <si>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</si>
  <si>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</si>
  <si>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</si>
  <si>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</si>
  <si>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</si>
  <si>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</si>
  <si>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</si>
  <si>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</si>
  <si>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</si>
  <si>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</si>
  <si>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</si>
  <si>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</si>
  <si>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</si>
  <si>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</si>
  <si>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</si>
  <si>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</si>
  <si>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</si>
  <si>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</si>
  <si>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</si>
  <si>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</si>
  <si>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</si>
  <si>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</si>
  <si>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</si>
  <si>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</si>
  <si>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</si>
  <si>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</si>
  <si>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</si>
  <si>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</si>
  <si>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</si>
  <si>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</si>
  <si>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</si>
  <si>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</si>
  <si>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</si>
  <si>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</si>
  <si>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</si>
  <si>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</si>
  <si>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</si>
  <si>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</si>
  <si>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</si>
  <si>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</si>
  <si>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</si>
  <si>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</si>
  <si>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</si>
  <si>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</si>
  <si>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</si>
  <si>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</si>
  <si>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</si>
  <si>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</si>
  <si>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</si>
  <si>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</si>
  <si>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</si>
  <si>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</si>
  <si>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</si>
  <si>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</si>
  <si>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</si>
  <si>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</si>
  <si>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</si>
  <si>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</si>
  <si>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</si>
  <si>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</si>
  <si>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</si>
  <si>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</si>
  <si>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</si>
  <si>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</si>
  <si>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</si>
  <si>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</si>
  <si>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</si>
  <si>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</si>
  <si>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</si>
  <si>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</si>
  <si>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</si>
  <si>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</si>
  <si>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</si>
  <si>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</si>
  <si>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</si>
  <si>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</si>
  <si>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</si>
  <si>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</si>
  <si>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</si>
  <si>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</si>
  <si>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</si>
  <si>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</si>
  <si>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</si>
  <si>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</si>
  <si>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</si>
  <si>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</si>
  <si>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</si>
  <si>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</si>
  <si>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</si>
  <si>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</si>
  <si>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</si>
  <si>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</si>
  <si>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</si>
  <si>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</si>
  <si>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</si>
  <si>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</si>
  <si>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</si>
  <si>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</si>
  <si>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</si>
  <si>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</si>
  <si>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</si>
  <si>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</si>
  <si>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</si>
  <si>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</si>
  <si>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</si>
  <si>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</si>
  <si>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</si>
  <si>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</si>
  <si>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</si>
  <si>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</si>
  <si>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</si>
  <si>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</si>
  <si>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</si>
  <si>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</si>
  <si>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</si>
  <si>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</si>
  <si>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</si>
  <si>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</si>
  <si>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</si>
  <si>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</si>
  <si>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</si>
  <si>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</si>
  <si>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</si>
  <si>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</si>
  <si>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</si>
  <si>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</si>
  <si>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</si>
  <si>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</si>
  <si>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</si>
  <si>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</si>
  <si>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</si>
  <si>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</si>
  <si>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</si>
  <si>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</si>
  <si>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</si>
  <si>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</si>
  <si>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</si>
  <si>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</si>
  <si>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</si>
  <si>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</si>
  <si>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</si>
  <si>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</si>
  <si>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</si>
  <si>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</si>
  <si>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</si>
  <si>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</si>
  <si>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</si>
  <si>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</si>
  <si>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</si>
  <si>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</si>
  <si>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</si>
  <si>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</si>
  <si>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</si>
  <si>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</si>
  <si>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</si>
  <si>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</si>
  <si>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</si>
  <si>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</si>
  <si>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</si>
  <si>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</si>
  <si>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</si>
  <si>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</si>
  <si>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</si>
  <si>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</si>
  <si>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</si>
  <si>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</si>
  <si>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</si>
  <si>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</si>
  <si>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</si>
  <si>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</si>
  <si>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</si>
  <si>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</si>
  <si>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</si>
  <si>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</si>
  <si>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</si>
  <si>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</si>
  <si>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</si>
  <si>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</si>
  <si>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</si>
  <si>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</si>
  <si>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</si>
  <si>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</si>
  <si>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</si>
  <si>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</si>
  <si>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</si>
  <si>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</si>
  <si>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</si>
  <si>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</si>
  <si>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</si>
  <si>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</si>
  <si>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</si>
  <si>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</si>
  <si>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</si>
  <si>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</si>
  <si>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</si>
  <si>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</si>
  <si>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</si>
  <si>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</si>
  <si>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</si>
  <si>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</si>
  <si>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</si>
  <si>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</si>
  <si>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</si>
  <si>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</si>
  <si>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</si>
  <si>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</si>
  <si>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</si>
  <si>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</si>
  <si>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</si>
  <si>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</si>
  <si>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</si>
  <si>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</si>
  <si>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</si>
  <si>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</si>
  <si>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</si>
  <si>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</si>
  <si>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</si>
  <si>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</si>
  <si>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</si>
  <si>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</si>
  <si>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</si>
  <si>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</si>
  <si>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</si>
  <si>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</si>
  <si>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</si>
  <si>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</si>
  <si>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</si>
  <si>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</si>
  <si>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</si>
  <si>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</si>
  <si>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</si>
  <si>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</si>
  <si>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</si>
  <si>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</si>
  <si>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</si>
  <si>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</si>
  <si>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</si>
  <si>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</si>
  <si>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</si>
  <si>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</si>
  <si>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</si>
  <si>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</si>
  <si>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</si>
  <si>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</si>
  <si>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</si>
  <si>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</si>
  <si>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</si>
  <si>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</si>
  <si>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</si>
  <si>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</si>
  <si>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</si>
  <si>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</si>
  <si>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</si>
  <si>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</si>
  <si>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</si>
  <si>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</si>
  <si>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</si>
  <si>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</si>
  <si>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</si>
  <si>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</si>
  <si>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</si>
  <si>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</si>
  <si>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</si>
  <si>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</si>
  <si>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</si>
  <si>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</si>
  <si>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</si>
  <si>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</si>
  <si>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</si>
  <si>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</si>
  <si>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</si>
  <si>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</si>
  <si>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</si>
  <si>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</si>
  <si>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</si>
  <si>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</si>
  <si>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</si>
  <si>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</si>
  <si>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</si>
  <si>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</si>
  <si>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</si>
  <si>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</si>
  <si>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</si>
  <si>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</si>
  <si>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</si>
  <si>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</si>
  <si>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</si>
  <si>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</si>
  <si>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</si>
  <si>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</si>
  <si>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</si>
  <si>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</si>
  <si>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</si>
  <si>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</si>
  <si>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</si>
  <si>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</si>
  <si>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</si>
  <si>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</si>
  <si>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</si>
  <si>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</si>
  <si>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</si>
  <si>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</si>
  <si>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</si>
  <si>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</si>
  <si>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</si>
  <si>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</si>
  <si>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</si>
  <si>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</si>
  <si>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</si>
  <si>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</si>
  <si>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</si>
  <si>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</si>
  <si>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</si>
  <si>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</si>
  <si>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</si>
  <si>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</si>
  <si>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</si>
  <si>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</si>
  <si>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</si>
  <si>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</si>
  <si>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</si>
  <si>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</si>
  <si>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</si>
  <si>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</si>
  <si>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</si>
  <si>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</si>
  <si>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</si>
  <si>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</si>
  <si>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</si>
  <si>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</si>
  <si>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</si>
  <si>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</si>
  <si>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</si>
  <si>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</si>
  <si>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</si>
  <si>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</si>
  <si>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</si>
  <si>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</si>
  <si>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</si>
  <si>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</si>
  <si>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</si>
  <si>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</si>
  <si>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</si>
  <si>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</si>
  <si>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</si>
  <si>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</si>
  <si>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</si>
  <si>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</si>
  <si>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</si>
  <si>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</si>
  <si>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</si>
  <si>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</si>
  <si>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</si>
  <si>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</si>
  <si>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</si>
  <si>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</si>
  <si>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</si>
  <si>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</si>
  <si>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</si>
  <si>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</si>
  <si>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</si>
  <si>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</si>
  <si>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</si>
  <si>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</si>
  <si>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</si>
  <si>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</si>
  <si>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</si>
  <si>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</si>
  <si>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</si>
  <si>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</si>
  <si>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</si>
  <si>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</si>
  <si>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</si>
  <si>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</si>
  <si>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</si>
  <si>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</si>
  <si>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</si>
  <si>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</si>
  <si>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</si>
  <si>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</si>
  <si>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</si>
  <si>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</si>
  <si>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</si>
  <si>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</si>
  <si>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</si>
  <si>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</si>
  <si>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</si>
  <si>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</si>
  <si>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</si>
  <si>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</si>
  <si>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</si>
  <si>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</si>
  <si>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</si>
  <si>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</si>
  <si>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</si>
  <si>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</si>
  <si>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</si>
  <si>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</si>
  <si>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</si>
  <si>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</si>
  <si>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</si>
  <si>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</si>
  <si>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</si>
  <si>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</si>
  <si>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</si>
  <si>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</si>
  <si>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</si>
  <si>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</si>
  <si>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</si>
  <si>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</si>
  <si>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</si>
  <si>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</si>
  <si>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</si>
  <si>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</si>
  <si>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</si>
  <si>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</si>
  <si>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</si>
  <si>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</si>
  <si>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</si>
  <si>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</si>
  <si>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</si>
  <si>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</si>
  <si>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</si>
  <si>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</si>
  <si>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</si>
  <si>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</si>
  <si>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</si>
  <si>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</si>
  <si>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</si>
  <si>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</si>
  <si>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</si>
  <si>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</si>
  <si>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</si>
  <si>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</si>
  <si>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</si>
  <si>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</si>
  <si>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</si>
  <si>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</si>
  <si>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</si>
  <si>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</si>
  <si>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</si>
  <si>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</si>
  <si>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</si>
  <si>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</si>
  <si>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</si>
  <si>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</si>
  <si>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</si>
  <si>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</si>
  <si>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</si>
  <si>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</si>
  <si>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</si>
  <si>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</si>
  <si>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</si>
  <si>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</si>
  <si>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</si>
  <si>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</si>
  <si>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</si>
  <si>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</si>
  <si>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</si>
  <si>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</si>
  <si>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</si>
  <si>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</si>
  <si>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</si>
  <si>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</si>
  <si>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</si>
  <si>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</si>
  <si>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</si>
  <si>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</si>
  <si>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</si>
  <si>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</si>
  <si>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</si>
  <si>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</si>
  <si>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</si>
  <si>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</si>
  <si>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</si>
  <si>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</si>
  <si>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</si>
  <si>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</si>
  <si>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</si>
  <si>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</si>
  <si>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</si>
  <si>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</si>
  <si>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</si>
  <si>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</si>
  <si>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</si>
  <si>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</si>
  <si>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</si>
  <si>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</si>
  <si>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</si>
  <si>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</si>
  <si>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</si>
  <si>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</si>
  <si>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</si>
  <si>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</si>
  <si>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</si>
  <si>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</si>
  <si>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</si>
  <si>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</si>
  <si>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</si>
  <si>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</si>
  <si>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</si>
  <si>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</si>
  <si>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</si>
  <si>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</si>
  <si>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</si>
  <si>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</si>
  <si>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</si>
  <si>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</si>
  <si>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</si>
  <si>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</si>
  <si>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</si>
  <si>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</si>
  <si>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</si>
  <si>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</si>
  <si>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</si>
  <si>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</si>
  <si>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</si>
  <si>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</si>
  <si>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</si>
  <si>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</si>
  <si>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</si>
  <si>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</si>
  <si>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</si>
  <si>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</si>
  <si>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</si>
  <si>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</si>
  <si>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</si>
  <si>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</si>
  <si>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</si>
  <si>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</si>
  <si>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</si>
  <si>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</si>
  <si>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</si>
  <si>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</si>
  <si>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</si>
  <si>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</si>
  <si>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</si>
  <si>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</si>
  <si>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</si>
  <si>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</si>
  <si>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</si>
  <si>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</si>
  <si>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</si>
  <si>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</si>
  <si>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</si>
  <si>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</si>
  <si>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</si>
  <si>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</si>
  <si>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</si>
  <si>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</si>
  <si>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</si>
  <si>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</si>
  <si>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</si>
  <si>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</si>
  <si>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</si>
  <si>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</si>
  <si>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</si>
  <si>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</si>
  <si>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</si>
  <si>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</si>
  <si>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</si>
  <si>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</si>
  <si>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</si>
  <si>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</si>
  <si>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</si>
  <si>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</si>
  <si>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</si>
  <si>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</si>
  <si>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</si>
  <si>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</si>
  <si>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</si>
  <si>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</si>
  <si>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</si>
  <si>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</si>
  <si>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</si>
  <si>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</si>
  <si>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</si>
  <si>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</si>
  <si>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</si>
  <si>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</si>
  <si>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</si>
  <si>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</si>
  <si>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</si>
  <si>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</si>
  <si>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</si>
  <si>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</si>
  <si>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</si>
  <si>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</si>
  <si>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</si>
  <si>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</si>
  <si>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</si>
  <si>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</si>
  <si>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</si>
  <si>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</si>
  <si>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</si>
  <si>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</si>
  <si>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</si>
  <si>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</si>
  <si>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</si>
  <si>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</si>
  <si>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</si>
  <si>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</si>
  <si>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</si>
  <si>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</si>
  <si>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</si>
  <si>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</si>
  <si>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</si>
  <si>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</si>
  <si>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</si>
  <si>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</si>
  <si>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</si>
  <si>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</si>
  <si>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</si>
  <si>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</si>
  <si>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</si>
  <si>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</si>
  <si>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</si>
  <si>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</si>
  <si>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</si>
  <si>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</si>
  <si>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</si>
  <si>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</si>
  <si>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</si>
  <si>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</si>
  <si>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</si>
  <si>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</si>
  <si>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</si>
  <si>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</si>
  <si>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</si>
  <si>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</si>
  <si>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</si>
  <si>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</si>
  <si>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</si>
  <si>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</si>
  <si>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</si>
  <si>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</si>
  <si>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</si>
  <si>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</si>
  <si>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</si>
  <si>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</si>
  <si>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</si>
  <si>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</si>
  <si>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</si>
  <si>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</si>
  <si>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</si>
  <si>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</si>
  <si>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</si>
  <si>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</si>
  <si>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</si>
  <si>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</si>
  <si>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</si>
  <si>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</si>
  <si>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</si>
  <si>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</si>
  <si>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</si>
  <si>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</si>
  <si>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</si>
  <si>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</si>
  <si>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</si>
  <si>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</si>
  <si>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</si>
  <si>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</si>
  <si>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</si>
  <si>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</si>
  <si>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</si>
  <si>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</si>
  <si>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</si>
  <si>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</si>
  <si>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</si>
  <si>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</si>
  <si>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</si>
  <si>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</si>
  <si>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</si>
  <si>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</si>
  <si>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</si>
  <si>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</si>
  <si>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</si>
  <si>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</si>
  <si>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</si>
  <si>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</si>
  <si>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</si>
  <si>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</si>
  <si>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</si>
  <si>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</si>
  <si>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</si>
  <si>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</si>
  <si>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</si>
  <si>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</si>
  <si>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</si>
  <si>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</si>
  <si>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</si>
  <si>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</si>
  <si>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</si>
  <si>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</si>
  <si>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</si>
  <si>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</si>
  <si>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</si>
  <si>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</si>
  <si>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</si>
  <si>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</si>
  <si>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</si>
  <si>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</si>
  <si>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</si>
  <si>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</si>
  <si>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</si>
  <si>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</si>
  <si>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</si>
  <si>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</si>
  <si>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</si>
  <si>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</si>
  <si>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</si>
  <si>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</si>
  <si>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</si>
  <si>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</si>
  <si>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</si>
  <si>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</si>
  <si>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</si>
  <si>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</si>
  <si>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</si>
  <si>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</si>
  <si>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</si>
  <si>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</si>
  <si>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</si>
  <si>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</si>
  <si>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</si>
  <si>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</si>
  <si>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</si>
  <si>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</si>
  <si>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</si>
  <si>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</si>
  <si>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</si>
  <si>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</si>
  <si>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</si>
  <si>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</si>
  <si>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</si>
  <si>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</si>
  <si>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</si>
  <si>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</si>
  <si>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</si>
  <si>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</si>
  <si>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</si>
  <si>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</si>
  <si>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</si>
  <si>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</si>
  <si>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</si>
  <si>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</si>
  <si>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</si>
  <si>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</si>
  <si>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</si>
  <si>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</si>
  <si>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</si>
  <si>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</si>
  <si>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</si>
  <si>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</si>
  <si>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</si>
  <si>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</si>
  <si>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</si>
  <si>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</si>
  <si>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</si>
  <si>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</si>
  <si>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</si>
  <si>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</si>
  <si>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</si>
  <si>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</si>
  <si>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</si>
  <si>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</si>
  <si>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</si>
  <si>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</si>
  <si>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</si>
  <si>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</si>
  <si>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</si>
  <si>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</si>
  <si>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</si>
  <si>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</si>
  <si>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</si>
  <si>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</si>
  <si>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</si>
  <si>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</si>
  <si>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</si>
  <si>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</si>
  <si>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</si>
  <si>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</si>
  <si>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</si>
  <si>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</si>
  <si>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</si>
  <si>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</si>
  <si>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</si>
  <si>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</si>
  <si>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</si>
  <si>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</si>
  <si>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</si>
  <si>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</si>
  <si>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</si>
  <si>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</si>
  <si>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</si>
  <si>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</si>
  <si>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</si>
  <si>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</si>
  <si>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</si>
  <si>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</si>
  <si>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</si>
  <si>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</si>
  <si>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</si>
  <si>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</si>
  <si>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</si>
  <si>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</si>
  <si>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</si>
  <si>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</si>
  <si>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</si>
  <si>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</si>
  <si>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</si>
  <si>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</si>
  <si>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</si>
  <si>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</si>
  <si>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</si>
  <si>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</si>
  <si>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</si>
  <si>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</si>
  <si>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</si>
  <si>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</si>
  <si>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</si>
  <si>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</si>
  <si>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</si>
  <si>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</si>
  <si>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</si>
  <si>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</si>
  <si>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</si>
  <si>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</si>
  <si>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</si>
  <si>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</si>
  <si>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</si>
  <si>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</si>
  <si>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</si>
  <si>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</si>
  <si>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</si>
  <si>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</si>
  <si>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</si>
  <si>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</si>
  <si>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</si>
  <si>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</si>
  <si>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</si>
  <si>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</si>
  <si>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</si>
  <si>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</si>
  <si>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</si>
  <si>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</si>
  <si>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</si>
  <si>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</si>
  <si>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</si>
  <si>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</si>
  <si>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</si>
  <si>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</si>
  <si>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</si>
  <si>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</si>
  <si>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</si>
  <si>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</si>
  <si>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</si>
  <si>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</si>
  <si>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</si>
  <si>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</si>
  <si>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</si>
  <si>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</si>
  <si>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</si>
  <si>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</si>
  <si>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</si>
  <si>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</si>
  <si>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</si>
  <si>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</si>
  <si>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</si>
  <si>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</si>
  <si>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</si>
  <si>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</si>
  <si>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</si>
  <si>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</si>
  <si>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</si>
  <si>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</si>
  <si>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</si>
  <si>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</si>
  <si>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</si>
  <si>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</si>
  <si>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</si>
  <si>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</si>
  <si>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</si>
  <si>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</si>
  <si>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</si>
  <si>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</si>
  <si>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</si>
  <si>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</si>
  <si>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</si>
  <si>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</si>
  <si>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</si>
  <si>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</si>
  <si>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</si>
  <si>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</si>
  <si>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</si>
  <si>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</si>
  <si>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</si>
  <si>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</si>
  <si>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</si>
  <si>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</si>
  <si>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</si>
  <si>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</si>
  <si>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</si>
  <si>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</si>
  <si>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</si>
  <si>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</si>
  <si>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</si>
  <si>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</si>
  <si>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</si>
  <si>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</si>
  <si>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</si>
  <si>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</si>
  <si>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</si>
  <si>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</si>
  <si>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</si>
  <si>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</si>
  <si>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</si>
  <si>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</si>
  <si>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</si>
  <si>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</si>
  <si>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</si>
  <si>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</si>
  <si>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</si>
  <si>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</si>
  <si>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</si>
  <si>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</si>
  <si>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</si>
  <si>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</si>
  <si>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</si>
  <si>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</si>
  <si>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</si>
  <si>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</si>
  <si>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</si>
  <si>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</si>
  <si>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</si>
  <si>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</si>
  <si>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</si>
  <si>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</si>
  <si>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</si>
  <si>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</si>
  <si>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</si>
  <si>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</si>
  <si>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</si>
  <si>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</si>
  <si>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</si>
  <si>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</si>
  <si>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</si>
  <si>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</si>
  <si>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</si>
  <si>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</si>
  <si>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</si>
  <si>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</si>
  <si>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</si>
  <si>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</si>
  <si>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</si>
  <si>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</si>
  <si>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</si>
  <si>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</si>
  <si>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</si>
  <si>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</si>
  <si>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</si>
  <si>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</si>
  <si>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</si>
  <si>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</si>
  <si>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</si>
  <si>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</si>
  <si>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</si>
  <si>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</si>
  <si>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</si>
  <si>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</si>
  <si>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</si>
  <si>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</si>
  <si>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</si>
  <si>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</si>
  <si>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</si>
  <si>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</si>
  <si>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</si>
  <si>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</si>
  <si>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</si>
  <si>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</si>
  <si>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</si>
  <si>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</si>
  <si>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</si>
  <si>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</si>
  <si>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</si>
  <si>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</si>
  <si>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</si>
  <si>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</si>
  <si>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</si>
  <si>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</si>
  <si>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</si>
  <si>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</si>
  <si>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</si>
  <si>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</si>
  <si>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</si>
  <si>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</si>
  <si>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</si>
  <si>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</si>
  <si>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</si>
  <si>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</si>
  <si>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</si>
  <si>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</si>
  <si>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</si>
  <si>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</si>
  <si>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</si>
  <si>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</si>
  <si>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</si>
  <si>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</si>
  <si>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</si>
  <si>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</si>
  <si>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</si>
  <si>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</si>
  <si>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</si>
  <si>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</si>
  <si>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</si>
  <si>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</si>
  <si>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</si>
  <si>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</si>
  <si>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</si>
  <si>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</si>
  <si>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</si>
  <si>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</si>
  <si>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</si>
  <si>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</si>
  <si>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</si>
  <si>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</si>
  <si>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</si>
  <si>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</si>
  <si>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</si>
  <si>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</si>
  <si>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</si>
  <si>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</si>
  <si>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</si>
  <si>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</si>
  <si>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</si>
  <si>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</si>
  <si>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</si>
  <si>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</si>
  <si>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</si>
  <si>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</si>
  <si>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</si>
  <si>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</si>
  <si>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</si>
  <si>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</si>
  <si>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</si>
  <si>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</si>
  <si>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</si>
  <si>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</si>
  <si>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</si>
  <si>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</si>
  <si>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</si>
  <si>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</si>
  <si>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</si>
  <si>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</si>
  <si>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</si>
  <si>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</si>
  <si>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</si>
  <si>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</si>
  <si>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</si>
  <si>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</si>
  <si>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</si>
  <si>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</si>
  <si>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</si>
  <si>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</si>
  <si>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</si>
  <si>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</si>
  <si>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</si>
  <si>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</si>
  <si>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</si>
  <si>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</si>
  <si>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</si>
  <si>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</si>
  <si>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</si>
  <si>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</si>
  <si>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</si>
  <si>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</si>
  <si>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</si>
  <si>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</si>
  <si>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</si>
  <si>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</si>
  <si>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</si>
  <si>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</si>
  <si>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</si>
  <si>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</si>
  <si>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</si>
  <si>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</si>
  <si>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</si>
  <si>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</si>
  <si>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</si>
  <si>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</si>
  <si>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</si>
  <si>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</si>
  <si>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</si>
  <si>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</si>
  <si>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</si>
  <si>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</si>
  <si>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</si>
  <si>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</si>
  <si>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</si>
  <si>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</si>
  <si>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</si>
  <si>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</si>
  <si>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</si>
  <si>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</si>
  <si>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</si>
  <si>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</si>
  <si>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</si>
  <si>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</si>
  <si>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</si>
  <si>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</si>
  <si>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</si>
  <si>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</si>
  <si>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</si>
  <si>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</si>
  <si>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</si>
  <si>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</si>
  <si>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</si>
  <si>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</si>
  <si>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</si>
  <si>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</si>
  <si>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</si>
  <si>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</si>
  <si>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</si>
  <si>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</si>
  <si>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</si>
  <si>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</si>
  <si>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</si>
  <si>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</si>
  <si>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</si>
  <si>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</si>
  <si>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</si>
  <si>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</si>
  <si>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</si>
  <si>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</si>
  <si>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</si>
  <si>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</si>
  <si>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</si>
  <si>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</si>
  <si>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</si>
  <si>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</si>
  <si>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</si>
  <si>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</si>
  <si>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</si>
  <si>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</si>
  <si>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</si>
  <si>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</si>
  <si>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</si>
  <si>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</si>
  <si>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</si>
  <si>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</si>
  <si>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</si>
  <si>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</si>
  <si>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</si>
  <si>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</si>
  <si>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</si>
  <si>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</si>
  <si>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</si>
  <si>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</si>
  <si>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</si>
  <si>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</si>
  <si>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</si>
  <si>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</si>
  <si>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</si>
  <si>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</si>
  <si>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</si>
  <si>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</si>
  <si>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</si>
  <si>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</si>
  <si>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</si>
  <si>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</si>
  <si>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</si>
  <si>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</si>
  <si>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</si>
  <si>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</si>
  <si>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</si>
  <si>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</si>
  <si>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</si>
  <si>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</si>
  <si>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</si>
  <si>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</si>
  <si>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</si>
  <si>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</si>
  <si>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</si>
  <si>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</si>
  <si>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</si>
  <si>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</si>
  <si>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</si>
  <si>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</si>
  <si>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</si>
  <si>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</si>
  <si>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</si>
  <si>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</si>
  <si>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</si>
  <si>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</si>
  <si>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</si>
  <si>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</si>
  <si>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</si>
  <si>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</si>
  <si>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</si>
  <si>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</si>
  <si>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</si>
  <si>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</si>
  <si>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</si>
  <si>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</si>
  <si>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</si>
  <si>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</si>
  <si>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</si>
  <si>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</si>
  <si>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</si>
  <si>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</si>
  <si>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</si>
  <si>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</si>
  <si>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</si>
  <si>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</si>
  <si>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</si>
  <si>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</si>
  <si>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</si>
  <si>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</si>
  <si>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</si>
  <si>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</si>
  <si>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</si>
  <si>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</si>
  <si>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</si>
  <si>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</si>
  <si>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</si>
  <si>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</si>
  <si>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</si>
  <si>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</si>
  <si>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</si>
  <si>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</si>
  <si>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</si>
  <si>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</si>
  <si>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</si>
  <si>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</si>
  <si>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</si>
  <si>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</si>
  <si>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</si>
  <si>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</si>
  <si>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</si>
  <si>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</si>
  <si>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</si>
  <si>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</si>
  <si>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</si>
  <si>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</si>
  <si>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</si>
  <si>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</si>
  <si>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</si>
  <si>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</si>
  <si>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</si>
  <si>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</si>
  <si>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</si>
  <si>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</si>
  <si>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</si>
  <si>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</si>
  <si>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</si>
  <si>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</si>
  <si>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</si>
  <si>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</si>
  <si>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</si>
  <si>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</si>
  <si>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</si>
  <si>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</si>
  <si>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</si>
  <si>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</si>
  <si>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</si>
  <si>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</si>
  <si>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</si>
  <si>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</si>
  <si>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</si>
  <si>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</si>
  <si>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</si>
  <si>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</si>
  <si>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</si>
  <si>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</si>
  <si>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</si>
  <si>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</si>
  <si>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</si>
  <si>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</si>
  <si>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</si>
  <si>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</si>
  <si>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</si>
  <si>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</si>
  <si>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</si>
  <si>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</si>
  <si>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</si>
  <si>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</si>
  <si>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</si>
  <si>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</si>
  <si>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</si>
  <si>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</si>
  <si>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</si>
  <si>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</si>
  <si>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</si>
  <si>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</si>
  <si>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</si>
  <si>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</si>
  <si>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</si>
  <si>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</si>
  <si>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</si>
  <si>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</si>
  <si>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</si>
  <si>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</si>
  <si>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</si>
  <si>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</si>
  <si>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</si>
  <si>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</si>
  <si>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</si>
  <si>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</si>
  <si>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</si>
  <si>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</si>
  <si>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</si>
  <si>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</si>
  <si>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</si>
  <si>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</si>
  <si>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</si>
  <si>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</si>
  <si>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</si>
  <si>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</si>
  <si>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</si>
  <si>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</si>
  <si>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</si>
  <si>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</si>
  <si>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</si>
  <si>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</si>
  <si>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</si>
  <si>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</si>
  <si>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</si>
  <si>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</si>
  <si>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</si>
  <si>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</si>
  <si>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</si>
  <si>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</si>
  <si>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</si>
  <si>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</si>
  <si>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</si>
  <si>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</si>
  <si>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</si>
  <si>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</si>
  <si>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</si>
  <si>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</si>
  <si>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</si>
  <si>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</si>
  <si>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</si>
  <si>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</si>
  <si>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</si>
  <si>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</si>
  <si>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</si>
  <si>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</si>
  <si>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</si>
  <si>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</si>
  <si>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</si>
  <si>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</si>
  <si>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</si>
  <si>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</si>
  <si>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</si>
  <si>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</si>
  <si>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</si>
  <si>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</si>
  <si>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</si>
  <si>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</si>
  <si>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</si>
  <si>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</si>
  <si>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</si>
  <si>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</si>
  <si>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</si>
  <si>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</si>
  <si>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</si>
  <si>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</si>
  <si>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</si>
  <si>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</si>
  <si>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</si>
  <si>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</si>
  <si>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</si>
  <si>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</si>
  <si>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</si>
  <si>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</si>
  <si>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</si>
  <si>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</si>
  <si>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</si>
  <si>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</si>
  <si>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</si>
  <si>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</si>
  <si>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</si>
  <si>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</si>
  <si>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</si>
  <si>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</si>
  <si>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</si>
  <si>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</si>
  <si>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</si>
  <si>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</si>
  <si>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</si>
  <si>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</si>
  <si>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</si>
  <si>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</si>
  <si>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</si>
  <si>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</si>
  <si>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</si>
  <si>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</si>
  <si>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</si>
  <si>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</si>
  <si>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</si>
  <si>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</si>
  <si>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</si>
  <si>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</si>
  <si>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</si>
  <si>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</si>
  <si>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</si>
  <si>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</si>
  <si>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</si>
  <si>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</si>
  <si>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</si>
  <si>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</si>
  <si>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</si>
  <si>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</si>
  <si>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</si>
  <si>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</si>
  <si>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</si>
  <si>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</si>
  <si>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</si>
  <si>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</si>
  <si>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</si>
  <si>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</si>
  <si>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</si>
  <si>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</si>
  <si>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</si>
  <si>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</si>
  <si>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</si>
  <si>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</si>
  <si>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</si>
  <si>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</si>
  <si>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</si>
  <si>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</si>
  <si>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</si>
  <si>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</si>
  <si>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</si>
  <si>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</si>
  <si>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</si>
  <si>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</si>
  <si>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</si>
  <si>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</si>
  <si>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</si>
  <si>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</si>
  <si>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</si>
  <si>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</si>
  <si>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</si>
  <si>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</si>
  <si>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</si>
  <si>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</si>
  <si>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</si>
  <si>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</si>
  <si>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</si>
  <si>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</si>
  <si>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</si>
  <si>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</si>
  <si>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</si>
  <si>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</si>
  <si>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</si>
  <si>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</si>
  <si>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</si>
  <si>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</si>
  <si>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</si>
  <si>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</si>
  <si>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</si>
  <si>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</si>
  <si>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</si>
  <si>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</si>
  <si>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</si>
  <si>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</si>
  <si>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</si>
  <si>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</si>
  <si>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</si>
  <si>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</si>
  <si>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</si>
  <si>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</si>
  <si>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</si>
  <si>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</si>
  <si>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</si>
  <si>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</si>
  <si>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</si>
  <si>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</si>
  <si>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</si>
  <si>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</si>
  <si>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</si>
  <si>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</si>
  <si>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</si>
  <si>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</si>
  <si>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</si>
  <si>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</si>
  <si>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</si>
  <si>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</si>
  <si>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</si>
  <si>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</si>
  <si>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</si>
  <si>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</si>
  <si>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</si>
  <si>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</si>
  <si>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</si>
  <si>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</si>
  <si>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</si>
  <si>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</si>
  <si>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</si>
  <si>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</si>
  <si>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</si>
  <si>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</si>
  <si>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</si>
  <si>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</si>
  <si>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</si>
  <si>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</si>
  <si>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</si>
  <si>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</si>
  <si>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</si>
  <si>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</si>
  <si>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</si>
  <si>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</si>
  <si>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</si>
  <si>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</si>
  <si>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</si>
  <si>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</si>
  <si>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</si>
  <si>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</si>
  <si>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</si>
  <si>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</si>
  <si>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</si>
  <si>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</si>
  <si>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</si>
  <si>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</si>
  <si>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</si>
  <si>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</si>
  <si>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</si>
  <si>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</si>
  <si>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</si>
  <si>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</si>
  <si>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</si>
  <si>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</si>
  <si>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</si>
  <si>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</si>
  <si>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</si>
  <si>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</si>
  <si>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</si>
  <si>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</si>
  <si>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</si>
  <si>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</si>
  <si>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</si>
  <si>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</si>
  <si>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</si>
  <si>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</si>
  <si>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</si>
  <si>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</si>
  <si>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</si>
  <si>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</si>
  <si>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</si>
  <si>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</si>
  <si>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</si>
  <si>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</si>
  <si>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</si>
  <si>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</si>
  <si>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</si>
  <si>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</si>
  <si>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</si>
  <si>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</si>
  <si>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</si>
  <si>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</si>
  <si>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</si>
  <si>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</si>
  <si>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</si>
  <si>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</si>
  <si>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</si>
  <si>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</si>
  <si>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</si>
  <si>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</si>
  <si>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</si>
  <si>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</si>
  <si>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</si>
  <si>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</si>
  <si>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</si>
  <si>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</si>
  <si>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</si>
  <si>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</si>
  <si>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</si>
  <si>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</si>
  <si>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</si>
  <si>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</si>
  <si>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</si>
  <si>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</si>
  <si>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</si>
  <si>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</si>
  <si>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</si>
  <si>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</si>
  <si>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</si>
  <si>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</si>
  <si>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</si>
  <si>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</si>
  <si>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</si>
  <si>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</si>
  <si>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</si>
  <si>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</si>
  <si>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</si>
  <si>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</si>
  <si>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</si>
  <si>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</si>
  <si>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</si>
  <si>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</si>
  <si>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</si>
  <si>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</si>
  <si>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</si>
  <si>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</si>
  <si>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</si>
  <si>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</si>
  <si>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</si>
  <si>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</si>
  <si>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</si>
  <si>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</si>
  <si>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</si>
  <si>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</si>
  <si>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</si>
  <si>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</si>
  <si>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</si>
  <si>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</si>
  <si>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</si>
  <si>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</si>
  <si>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</si>
  <si>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</si>
  <si>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</si>
  <si>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</si>
  <si>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</si>
  <si>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</si>
  <si>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</si>
  <si>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</si>
  <si>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</si>
  <si>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</si>
  <si>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</si>
  <si>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</si>
  <si>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</si>
  <si>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</si>
  <si>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</si>
  <si>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</si>
  <si>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</si>
  <si>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</si>
  <si>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</si>
  <si>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</si>
  <si>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</si>
  <si>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</si>
  <si>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</si>
  <si>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</si>
  <si>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</si>
  <si>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</si>
  <si>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</si>
  <si>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</si>
  <si>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</si>
  <si>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</si>
  <si>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</si>
  <si>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</si>
  <si>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</si>
  <si>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</si>
  <si>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</si>
  <si>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</si>
  <si>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</si>
  <si>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</si>
  <si>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</si>
  <si>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</si>
  <si>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</si>
  <si>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</si>
  <si>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</si>
  <si>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</si>
  <si>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</si>
  <si>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</si>
  <si>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</si>
  <si>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</si>
  <si>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</si>
  <si>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</si>
  <si>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</si>
  <si>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</si>
  <si>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</si>
  <si>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</si>
  <si>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</si>
  <si>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</si>
  <si>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</si>
  <si>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</si>
  <si>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</si>
  <si>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</si>
  <si>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</si>
  <si>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</si>
  <si>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</si>
  <si>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</si>
  <si>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</si>
  <si>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</si>
  <si>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</si>
  <si>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</si>
  <si>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</si>
  <si>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</si>
  <si>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</si>
  <si>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</si>
  <si>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</si>
  <si>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</si>
  <si>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</si>
  <si>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</si>
  <si>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</si>
  <si>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</si>
  <si>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</si>
  <si>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</si>
  <si>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</si>
  <si>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</si>
  <si>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</si>
  <si>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</si>
  <si>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</si>
  <si>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</si>
  <si>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</si>
  <si>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</si>
  <si>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</si>
  <si>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</si>
  <si>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</si>
  <si>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</si>
  <si>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</si>
  <si>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</si>
  <si>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</si>
  <si>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</si>
  <si>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</si>
  <si>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</si>
  <si>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</si>
  <si>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</si>
  <si>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</si>
  <si>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</si>
  <si>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</si>
  <si>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</si>
  <si>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</si>
  <si>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</si>
  <si>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</si>
  <si>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</si>
  <si>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</si>
  <si>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</si>
  <si>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</si>
  <si>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</si>
  <si>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</si>
  <si>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</si>
  <si>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</si>
  <si>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</si>
  <si>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</si>
  <si>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</si>
  <si>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</si>
  <si>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</si>
  <si>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</si>
  <si>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</si>
  <si>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</si>
  <si>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</si>
  <si>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</si>
  <si>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</si>
  <si>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</si>
  <si>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</si>
  <si>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</si>
  <si>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</si>
  <si>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</si>
  <si>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</si>
  <si>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</si>
  <si>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</si>
  <si>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</si>
  <si>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</si>
  <si>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</si>
  <si>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</si>
  <si>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</si>
  <si>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</si>
  <si>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</si>
  <si>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</si>
  <si>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</si>
  <si>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</si>
  <si>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</si>
  <si>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</si>
  <si>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</si>
  <si>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</si>
  <si>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</si>
  <si>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</si>
  <si>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</si>
  <si>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</si>
  <si>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</si>
  <si>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</si>
  <si>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</si>
  <si>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</si>
  <si>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</si>
  <si>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</si>
  <si>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</si>
  <si>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</si>
  <si>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</si>
  <si>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</si>
  <si>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</si>
  <si>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</si>
  <si>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</si>
  <si>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</si>
  <si>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</si>
  <si>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</si>
  <si>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</si>
  <si>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</si>
  <si>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</si>
  <si>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</si>
  <si>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</si>
  <si>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</si>
  <si>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</si>
  <si>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</si>
  <si>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</si>
  <si>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</si>
  <si>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</si>
  <si>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</si>
  <si>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</si>
  <si>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</si>
  <si>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</si>
  <si>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</si>
  <si>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</si>
  <si>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</si>
  <si>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</si>
  <si>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</si>
  <si>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</si>
  <si>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</si>
  <si>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</si>
  <si>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</si>
  <si>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</si>
  <si>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</si>
  <si>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</si>
  <si>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</si>
  <si>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</si>
  <si>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</si>
  <si>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</si>
  <si>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</si>
  <si>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</si>
  <si>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</si>
  <si>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</si>
  <si>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</si>
  <si>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</si>
  <si>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</si>
  <si>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</si>
  <si>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</si>
  <si>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</si>
  <si>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</si>
  <si>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</si>
  <si>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</si>
  <si>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</si>
  <si>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</si>
  <si>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</si>
  <si>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</si>
  <si>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</si>
  <si>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</si>
  <si>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</si>
  <si>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</si>
  <si>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</si>
  <si>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</si>
  <si>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</si>
  <si>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</si>
  <si>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</si>
  <si>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</si>
  <si>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</si>
  <si>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</si>
  <si>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</si>
  <si>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</si>
  <si>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</si>
  <si>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</si>
  <si>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</si>
  <si>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</si>
  <si>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</si>
  <si>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</si>
  <si>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</si>
  <si>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</si>
  <si>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</si>
  <si>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</si>
  <si>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</si>
  <si>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</si>
  <si>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</si>
  <si>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</si>
  <si>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</si>
  <si>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</si>
  <si>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</si>
  <si>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</si>
  <si>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</si>
  <si>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</si>
  <si>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</si>
  <si>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</si>
  <si>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</si>
  <si>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</si>
  <si>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</si>
  <si>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</si>
  <si>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</si>
  <si>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</si>
  <si>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</si>
  <si>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</si>
  <si>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</si>
  <si>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</si>
  <si>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</si>
  <si>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</si>
  <si>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</si>
  <si>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</si>
  <si>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</si>
  <si>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</si>
  <si>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</si>
  <si>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</si>
  <si>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</si>
  <si>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</si>
  <si>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</si>
  <si>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</si>
  <si>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</si>
  <si>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</si>
  <si>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</si>
  <si>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</si>
  <si>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</si>
  <si>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</si>
  <si>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</si>
  <si>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</si>
  <si>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</si>
  <si>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</si>
  <si>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</si>
  <si>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</si>
  <si>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</si>
  <si>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</si>
  <si>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</si>
  <si>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</si>
  <si>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</si>
  <si>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</si>
  <si>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</si>
  <si>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</si>
  <si>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</si>
  <si>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</si>
  <si>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</si>
  <si>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</si>
  <si>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</si>
  <si>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</si>
  <si>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</si>
  <si>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</si>
  <si>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</si>
  <si>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</si>
  <si>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</si>
  <si>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</si>
  <si>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</si>
  <si>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</si>
  <si>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</si>
  <si>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</si>
  <si>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</si>
  <si>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</si>
  <si>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</si>
  <si>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</si>
  <si>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</si>
  <si>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</si>
  <si>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</si>
  <si>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</si>
  <si>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</si>
  <si>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</si>
  <si>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</si>
  <si>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</si>
  <si>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</si>
  <si>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</si>
  <si>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</si>
  <si>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</si>
  <si>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</si>
  <si>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</si>
  <si>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</si>
  <si>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</si>
  <si>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</si>
  <si>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</si>
  <si>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</si>
  <si>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</si>
  <si>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</si>
  <si>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</si>
  <si>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</si>
  <si>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</si>
  <si>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</si>
  <si>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</si>
  <si>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</si>
  <si>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</si>
  <si>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</si>
  <si>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</si>
  <si>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</si>
  <si>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</si>
  <si>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</si>
  <si>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</si>
  <si>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</si>
  <si>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</si>
  <si>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</si>
  <si>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</si>
  <si>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</si>
  <si>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</si>
  <si>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</si>
  <si>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</si>
  <si>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</si>
  <si>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</si>
  <si>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</si>
  <si>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</si>
  <si>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</si>
  <si>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</si>
  <si>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</si>
  <si>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</si>
  <si>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</si>
  <si>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</si>
  <si>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</si>
  <si>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</si>
  <si>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</si>
  <si>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</si>
  <si>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</si>
  <si>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</si>
  <si>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</si>
  <si>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</si>
  <si>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</si>
  <si>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</si>
  <si>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</si>
  <si>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</si>
  <si>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</si>
  <si>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</si>
  <si>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</si>
  <si>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</si>
  <si>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</si>
  <si>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</si>
  <si>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</si>
  <si>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</si>
  <si>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</si>
  <si>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</si>
  <si>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</si>
  <si>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</si>
  <si>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</si>
  <si>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</si>
  <si>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</si>
  <si>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</si>
  <si>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</si>
  <si>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</si>
  <si>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</si>
  <si>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</si>
  <si>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</si>
  <si>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</si>
  <si>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</si>
  <si>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</si>
  <si>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</si>
  <si>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</si>
  <si>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</si>
  <si>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</si>
  <si>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</si>
  <si>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</si>
  <si>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</si>
  <si>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</si>
  <si>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</si>
  <si>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</si>
  <si>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</si>
  <si>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</si>
  <si>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</si>
  <si>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</si>
  <si>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</si>
  <si>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</si>
  <si>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</si>
  <si>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</si>
  <si>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</si>
  <si>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</si>
  <si>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</si>
  <si>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</si>
  <si>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</si>
  <si>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</si>
  <si>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</si>
  <si>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</si>
  <si>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</si>
  <si>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</si>
  <si>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</si>
  <si>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</si>
  <si>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</si>
  <si>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</si>
  <si>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</si>
  <si>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</si>
  <si>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</si>
  <si>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</si>
  <si>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</si>
  <si>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</si>
  <si>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</si>
  <si>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</si>
  <si>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</si>
  <si>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</si>
  <si>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</si>
  <si>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</si>
  <si>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</si>
  <si>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</si>
  <si>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</si>
  <si>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</si>
  <si>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</si>
  <si>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</si>
  <si>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</si>
  <si>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</si>
  <si>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</si>
  <si>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</si>
  <si>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</si>
  <si>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</si>
  <si>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</si>
  <si>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</si>
  <si>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</si>
  <si>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</si>
  <si>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</si>
  <si>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</si>
  <si>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</si>
  <si>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</si>
  <si>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</si>
  <si>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</si>
  <si>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</si>
  <si>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</si>
  <si>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</si>
  <si>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</si>
  <si>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</si>
  <si>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</si>
  <si>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</si>
  <si>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</si>
  <si>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</si>
  <si>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</si>
  <si>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</si>
  <si>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</si>
  <si>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</si>
  <si>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</si>
  <si>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</si>
  <si>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</si>
  <si>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</si>
  <si>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</si>
  <si>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</si>
  <si>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</si>
  <si>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</si>
  <si>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</si>
  <si>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</si>
  <si>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</si>
  <si>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</si>
  <si>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</si>
  <si>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</si>
  <si>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</si>
  <si>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</si>
  <si>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</si>
  <si>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</si>
  <si>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</si>
  <si>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</si>
  <si>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</si>
  <si>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</si>
  <si>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</si>
  <si>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</si>
  <si>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</si>
  <si>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</si>
  <si>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</si>
  <si>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</si>
  <si>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</si>
  <si>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</si>
  <si>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</si>
  <si>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</si>
  <si>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</si>
  <si>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</si>
  <si>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</si>
  <si>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</si>
  <si>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</si>
  <si>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</si>
  <si>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</si>
  <si>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</si>
  <si>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</si>
  <si>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</si>
  <si>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</si>
  <si>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</si>
  <si>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</si>
  <si>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</si>
  <si>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</si>
  <si>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</si>
  <si>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</si>
  <si>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</si>
  <si>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</si>
  <si>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</si>
  <si>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</si>
  <si>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</si>
  <si>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</si>
  <si>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</si>
  <si>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</si>
  <si>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</si>
  <si>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</si>
  <si>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</si>
  <si>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</si>
  <si>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</si>
  <si>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</si>
  <si>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</si>
  <si>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</si>
  <si>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</si>
  <si>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</si>
  <si>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</si>
  <si>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</si>
  <si>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</si>
  <si>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</si>
  <si>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</si>
  <si>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</si>
  <si>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</si>
  <si>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</si>
  <si>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</si>
  <si>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</si>
  <si>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</si>
  <si>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</si>
  <si>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</si>
  <si>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</si>
  <si>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</si>
  <si>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</si>
  <si>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</si>
  <si>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</si>
  <si>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</si>
  <si>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</si>
  <si>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</si>
  <si>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</si>
  <si>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</si>
  <si>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</si>
  <si>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</si>
  <si>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</si>
  <si>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</si>
  <si>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</si>
  <si>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</si>
  <si>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</si>
  <si>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</si>
  <si>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</si>
  <si>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</si>
  <si>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</si>
  <si>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</si>
  <si>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</si>
  <si>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</si>
  <si>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</si>
  <si>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</si>
  <si>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</si>
  <si>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</si>
  <si>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</si>
  <si>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</si>
  <si>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</si>
  <si>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</si>
  <si>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</si>
  <si>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</si>
  <si>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</si>
  <si>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</si>
  <si>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</si>
  <si>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</si>
  <si>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</si>
  <si>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</si>
  <si>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</si>
  <si>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</si>
  <si>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</si>
  <si>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</si>
  <si>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</si>
  <si>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</si>
  <si>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</si>
  <si>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</si>
  <si>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</si>
  <si>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</si>
  <si>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</si>
  <si>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</si>
  <si>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</si>
  <si>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</si>
  <si>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</si>
  <si>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</si>
  <si>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</si>
  <si>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</si>
  <si>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</si>
  <si>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</si>
  <si>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</si>
  <si>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</si>
  <si>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</si>
  <si>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</si>
  <si>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</si>
  <si>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</si>
  <si>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</si>
  <si>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</si>
  <si>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</si>
  <si>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</si>
  <si>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</si>
  <si>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</si>
  <si>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</si>
  <si>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</si>
  <si>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</si>
  <si>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</si>
  <si>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</si>
  <si>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</si>
  <si>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</si>
  <si>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</si>
  <si>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</si>
  <si>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</si>
  <si>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</si>
  <si>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</si>
  <si>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</si>
  <si>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</si>
  <si>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</si>
  <si>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</si>
  <si>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</si>
  <si>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</si>
  <si>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</si>
  <si>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</si>
  <si>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</si>
  <si>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</si>
  <si>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</si>
  <si>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</si>
  <si>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</si>
  <si>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</si>
  <si>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</si>
  <si>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</si>
  <si>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</si>
  <si>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</si>
  <si>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</si>
  <si>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</si>
  <si>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</si>
  <si>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</si>
  <si>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</si>
  <si>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</si>
  <si>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</si>
  <si>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</si>
  <si>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</si>
  <si>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</si>
  <si>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</si>
  <si>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</si>
  <si>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</si>
  <si>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</si>
  <si>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</si>
  <si>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</si>
  <si>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</si>
  <si>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</si>
  <si>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</si>
  <si>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</si>
  <si>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</si>
  <si>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</si>
  <si>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</si>
  <si>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</si>
  <si>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</si>
  <si>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</si>
  <si>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</si>
  <si>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</si>
  <si>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</si>
  <si>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</si>
  <si>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</si>
  <si>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</si>
  <si>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</si>
  <si>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</si>
  <si>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</si>
  <si>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</si>
  <si>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</si>
  <si>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</si>
  <si>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</si>
  <si>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</si>
  <si>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</si>
  <si>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</si>
  <si>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</si>
  <si>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</si>
  <si>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</si>
  <si>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</si>
  <si>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</si>
  <si>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</si>
  <si>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</si>
  <si>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</si>
  <si>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</si>
  <si>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</si>
  <si>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</si>
  <si>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</si>
  <si>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</si>
  <si>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</si>
  <si>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</si>
  <si>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</si>
  <si>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</si>
  <si>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</si>
  <si>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</si>
  <si>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</si>
  <si>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</si>
  <si>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</si>
  <si>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</si>
  <si>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</si>
  <si>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</si>
  <si>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</si>
  <si>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</si>
  <si>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</si>
  <si>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</si>
  <si>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</si>
  <si>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</si>
  <si>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</si>
  <si>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</si>
  <si>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</si>
  <si>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</si>
  <si>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</si>
  <si>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</si>
  <si>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</si>
  <si>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</si>
  <si>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</si>
  <si>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</si>
  <si>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</si>
  <si>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</si>
  <si>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</si>
  <si>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</si>
  <si>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</si>
  <si>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</si>
  <si>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</si>
  <si>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</si>
  <si>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</si>
  <si>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</si>
  <si>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</si>
  <si>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</si>
  <si>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</si>
  <si>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</si>
  <si>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</si>
  <si>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</si>
  <si>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</si>
  <si>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</si>
  <si>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</si>
  <si>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</si>
  <si>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</si>
  <si>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</si>
  <si>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</si>
  <si>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</si>
  <si>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</si>
  <si>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</si>
  <si>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</si>
  <si>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</si>
  <si>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</si>
  <si>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</si>
  <si>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</si>
  <si>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</si>
  <si>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</si>
  <si>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</si>
  <si>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</si>
  <si>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</si>
  <si>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</si>
  <si>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</si>
  <si>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</si>
  <si>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</si>
  <si>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</si>
  <si>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</si>
  <si>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</si>
  <si>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</si>
  <si>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</si>
  <si>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</si>
  <si>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</si>
  <si>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</si>
  <si>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</si>
  <si>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</si>
  <si>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</si>
  <si>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</si>
  <si>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</si>
  <si>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</si>
  <si>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</si>
  <si>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</si>
  <si>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</si>
  <si>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</si>
  <si>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</si>
  <si>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</si>
  <si>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</si>
  <si>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</si>
  <si>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</si>
  <si>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</si>
  <si>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</si>
  <si>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</si>
  <si>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</si>
  <si>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</si>
  <si>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</si>
  <si>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</si>
  <si>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</si>
  <si>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</si>
  <si>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</si>
  <si>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</si>
  <si>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</si>
  <si>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</si>
  <si>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</si>
  <si>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</si>
  <si>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</si>
  <si>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</si>
  <si>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</si>
  <si>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</si>
  <si>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</si>
  <si>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</si>
  <si>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</si>
  <si>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</si>
  <si>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</si>
  <si>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</si>
  <si>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</si>
  <si>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</si>
  <si>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</si>
  <si>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</si>
  <si>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</si>
  <si>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</si>
  <si>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</si>
  <si>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</si>
  <si>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</si>
  <si>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</si>
  <si>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</si>
  <si>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</si>
  <si>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</si>
  <si>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</si>
  <si>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</si>
  <si>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</si>
  <si>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</si>
  <si>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</si>
  <si>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</si>
  <si>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</si>
  <si>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</si>
  <si>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</si>
  <si>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</si>
  <si>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</si>
  <si>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</si>
  <si>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</si>
  <si>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</si>
  <si>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</si>
  <si>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</si>
  <si>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</si>
  <si>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</si>
  <si>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</si>
  <si>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</si>
  <si>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</si>
  <si>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</si>
  <si>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</si>
  <si>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</si>
  <si>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</si>
  <si>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</si>
  <si>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</si>
  <si>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</si>
  <si>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</si>
  <si>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</si>
  <si>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</si>
  <si>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</si>
  <si>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</si>
  <si>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</si>
  <si>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</si>
  <si>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</si>
  <si>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</si>
  <si>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</si>
  <si>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</si>
  <si>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</si>
  <si>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</si>
  <si>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</si>
  <si>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</si>
  <si>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</si>
  <si>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</si>
  <si>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</si>
  <si>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</si>
  <si>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</si>
  <si>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</si>
  <si>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</si>
  <si>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</si>
  <si>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</si>
  <si>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</si>
  <si>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</si>
  <si>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</si>
  <si>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</si>
  <si>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</si>
  <si>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</si>
  <si>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</si>
  <si>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</si>
  <si>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</si>
  <si>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</si>
  <si>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</si>
  <si>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</si>
  <si>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</si>
  <si>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</si>
  <si>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</si>
  <si>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</si>
  <si>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</si>
  <si>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</si>
  <si>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</si>
  <si>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</si>
  <si>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</si>
  <si>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</si>
  <si>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</si>
  <si>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</si>
  <si>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</si>
  <si>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</si>
  <si>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</si>
  <si>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</si>
  <si>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</si>
  <si>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</si>
  <si>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</si>
  <si>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</si>
  <si>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</si>
  <si>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</si>
  <si>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</si>
  <si>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</si>
  <si>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</si>
  <si>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</si>
  <si>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</si>
  <si>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</si>
  <si>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</si>
  <si>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</si>
  <si>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</si>
  <si>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</si>
  <si>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</si>
  <si>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</si>
  <si>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</si>
  <si>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</si>
  <si>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</si>
  <si>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</si>
  <si>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</si>
  <si>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</si>
  <si>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</si>
  <si>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</si>
  <si>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</si>
  <si>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</si>
  <si>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</si>
  <si>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</si>
  <si>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</si>
  <si>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</si>
  <si>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</si>
  <si>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</si>
  <si>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</si>
  <si>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</si>
  <si>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</si>
  <si>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</si>
  <si>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</si>
  <si>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</si>
  <si>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</si>
  <si>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</si>
  <si>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</si>
  <si>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</si>
  <si>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</si>
  <si>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</si>
  <si>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</si>
  <si>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</si>
  <si>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</si>
  <si>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</si>
  <si>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</si>
  <si>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</si>
  <si>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</si>
  <si>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</si>
  <si>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</si>
  <si>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</si>
  <si>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</si>
  <si>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</si>
  <si>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</si>
  <si>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</si>
  <si>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</si>
  <si>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</si>
  <si>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</si>
  <si>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</si>
  <si>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</si>
  <si>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</si>
  <si>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</si>
  <si>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</si>
  <si>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</si>
  <si>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</si>
  <si>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</si>
  <si>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</si>
  <si>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</si>
  <si>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</si>
  <si>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</si>
  <si>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</si>
  <si>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</si>
  <si>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</si>
  <si>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</si>
  <si>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</si>
  <si>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</si>
  <si>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</si>
  <si>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</si>
  <si>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</si>
  <si>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</si>
  <si>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</si>
  <si>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</si>
  <si>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</si>
  <si>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</si>
  <si>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</si>
  <si>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</si>
  <si>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</si>
  <si>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</si>
  <si>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</si>
  <si>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</si>
  <si>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</si>
  <si>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</si>
  <si>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</si>
  <si>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</si>
  <si>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</si>
  <si>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</si>
  <si>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</si>
  <si>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</si>
  <si>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</si>
  <si>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</si>
  <si>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</si>
  <si>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</si>
  <si>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</si>
  <si>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</si>
  <si>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</si>
  <si>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</si>
  <si>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</si>
  <si>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</si>
  <si>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</si>
  <si>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</si>
  <si>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</si>
  <si>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</si>
  <si>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</si>
  <si>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</si>
  <si>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</si>
  <si>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</si>
  <si>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</si>
  <si>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</si>
  <si>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</si>
  <si>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</si>
  <si>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</si>
  <si>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</si>
  <si>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</si>
  <si>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</si>
  <si>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</si>
  <si>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</si>
  <si>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</si>
  <si>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</si>
  <si>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</si>
  <si>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</si>
  <si>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</si>
  <si>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</si>
  <si>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</si>
  <si>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</si>
  <si>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</si>
  <si>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</si>
  <si>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</si>
  <si>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</si>
  <si>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</si>
  <si>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</si>
  <si>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</si>
  <si>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</si>
  <si>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</si>
  <si>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</si>
  <si>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</si>
  <si>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</si>
  <si>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</si>
  <si>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</si>
  <si>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</si>
  <si>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</si>
  <si>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</si>
  <si>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</si>
  <si>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</si>
  <si>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</si>
  <si>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</si>
  <si>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</si>
  <si>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</si>
  <si>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</si>
  <si>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</si>
  <si>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</si>
  <si>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</si>
  <si>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</si>
  <si>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</si>
  <si>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</si>
  <si>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</si>
  <si>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</si>
  <si>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</si>
  <si>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</si>
  <si>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</si>
  <si>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</si>
  <si>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</si>
  <si>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</si>
  <si>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</si>
  <si>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</si>
  <si>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</si>
  <si>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</si>
  <si>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</si>
  <si>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</si>
  <si>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</si>
  <si>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</si>
  <si>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</si>
  <si>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</si>
  <si>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</si>
  <si>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</si>
  <si>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</si>
  <si>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</si>
  <si>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</si>
  <si>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</si>
  <si>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</si>
  <si>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</si>
  <si>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</si>
  <si>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</si>
  <si>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</si>
  <si>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</si>
  <si>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</si>
  <si>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</si>
  <si>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</si>
  <si>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</si>
  <si>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</si>
  <si>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</si>
  <si>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</si>
  <si>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</si>
  <si>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</si>
  <si>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</si>
  <si>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</si>
  <si>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</si>
  <si>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</si>
  <si>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</si>
  <si>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</si>
  <si>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</si>
  <si>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</si>
  <si>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</si>
  <si>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</si>
  <si>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</si>
  <si>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</si>
  <si>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</si>
  <si>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</si>
  <si>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</si>
  <si>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</si>
  <si>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</si>
  <si>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</si>
  <si>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</si>
  <si>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</si>
  <si>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</si>
  <si>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</si>
  <si>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</si>
  <si>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</si>
  <si>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</si>
  <si>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</si>
  <si>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</si>
  <si>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</si>
  <si>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</si>
  <si>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</si>
  <si>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</si>
  <si>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</si>
  <si>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</si>
  <si>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</si>
  <si>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</si>
  <si>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</si>
  <si>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</si>
  <si>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</si>
  <si>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</si>
  <si>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</si>
  <si>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</si>
  <si>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</si>
  <si>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</si>
  <si>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</si>
  <si>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</si>
  <si>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</si>
  <si>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</si>
  <si>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</si>
  <si>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</si>
  <si>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</si>
  <si>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</si>
  <si>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</si>
  <si>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</si>
  <si>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</si>
  <si>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</si>
  <si>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</si>
  <si>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</si>
  <si>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</si>
  <si>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</si>
  <si>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</si>
  <si>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</si>
  <si>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</si>
  <si>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</si>
  <si>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</si>
  <si>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</si>
  <si>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</si>
  <si>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</si>
  <si>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</si>
  <si>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</si>
  <si>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</si>
  <si>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</si>
  <si>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</si>
  <si>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</si>
  <si>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</si>
  <si>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</si>
  <si>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</si>
  <si>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</si>
  <si>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</si>
  <si>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</si>
  <si>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</si>
  <si>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</si>
  <si>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</si>
  <si>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</si>
  <si>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</si>
  <si>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</si>
  <si>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</si>
  <si>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</si>
  <si>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</si>
  <si>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</si>
  <si>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</si>
  <si>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</si>
  <si>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</si>
  <si>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</si>
  <si>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</si>
  <si>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</si>
  <si>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</si>
  <si>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</si>
  <si>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</si>
  <si>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</si>
  <si>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</si>
  <si>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</si>
  <si>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</si>
  <si>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</si>
  <si>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</si>
  <si>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</si>
  <si>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</si>
  <si>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</si>
  <si>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</si>
  <si>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</si>
  <si>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</si>
  <si>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</si>
  <si>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</si>
  <si>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</si>
  <si>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</si>
  <si>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</si>
  <si>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</si>
  <si>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</si>
  <si>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</si>
  <si>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</si>
  <si>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</si>
  <si>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</si>
  <si>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</si>
  <si>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</si>
  <si>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</si>
  <si>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</si>
  <si>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</si>
  <si>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</si>
  <si>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</si>
  <si>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</si>
  <si>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</si>
  <si>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</si>
  <si>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</si>
  <si>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</si>
  <si>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</si>
  <si>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</si>
  <si>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</si>
  <si>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</si>
  <si>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</si>
  <si>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</si>
  <si>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</si>
  <si>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</si>
  <si>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</si>
  <si>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</si>
  <si>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</si>
  <si>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</si>
  <si>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</si>
  <si>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</si>
  <si>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</si>
  <si>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</si>
  <si>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</si>
  <si>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</si>
  <si>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</si>
  <si>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</si>
  <si>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</si>
  <si>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</si>
  <si>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</si>
  <si>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</si>
  <si>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</si>
  <si>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</si>
  <si>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</si>
  <si>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</si>
  <si>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</si>
  <si>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</si>
  <si>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</si>
  <si>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</si>
  <si>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</si>
  <si>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</si>
  <si>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</si>
  <si>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</si>
  <si>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</si>
  <si>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</si>
  <si>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</si>
  <si>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</si>
  <si>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</si>
  <si>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</si>
  <si>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</si>
  <si>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</si>
  <si>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</si>
  <si>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</si>
  <si>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</si>
  <si>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</si>
  <si>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</si>
  <si>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</si>
  <si>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</si>
  <si>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</si>
  <si>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</si>
  <si>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</si>
  <si>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</si>
  <si>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</si>
  <si>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</si>
  <si>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</si>
  <si>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</si>
  <si>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</si>
  <si>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</si>
  <si>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</si>
  <si>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</si>
  <si>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</si>
  <si>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</si>
  <si>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</si>
  <si>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</si>
  <si>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</si>
  <si>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</si>
  <si>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</si>
  <si>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</si>
  <si>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</si>
  <si>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</si>
  <si>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</si>
  <si>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</si>
  <si>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</si>
  <si>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</si>
  <si>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</si>
  <si>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</si>
  <si>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</si>
  <si>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</si>
  <si>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</si>
  <si>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</si>
  <si>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</si>
  <si>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</si>
  <si>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</si>
  <si>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</si>
  <si>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</si>
  <si>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</si>
  <si>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</si>
  <si>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</si>
  <si>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</si>
  <si>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</si>
  <si>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</si>
  <si>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</si>
  <si>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</si>
  <si>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</si>
  <si>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</si>
  <si>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</si>
  <si>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</si>
  <si>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</si>
  <si>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</si>
  <si>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</si>
  <si>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</si>
  <si>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</si>
  <si>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</si>
  <si>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</si>
  <si>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</si>
  <si>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</si>
  <si>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</si>
  <si>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</si>
  <si>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</si>
  <si>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</si>
  <si>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</si>
  <si>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</si>
  <si>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</si>
  <si>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</si>
  <si>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</si>
  <si>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</si>
  <si>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</si>
  <si>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</si>
  <si>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</si>
  <si>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</si>
  <si>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</si>
  <si>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</si>
  <si>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</si>
  <si>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</si>
  <si>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</si>
  <si>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</si>
  <si>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</si>
  <si>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</si>
  <si>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</si>
  <si>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</si>
  <si>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</si>
  <si>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</si>
  <si>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</si>
  <si>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</si>
  <si>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</si>
  <si>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</si>
  <si>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</si>
  <si>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</si>
  <si>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</si>
  <si>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</si>
  <si>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</si>
  <si>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</si>
  <si>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</si>
  <si>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</si>
  <si>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</si>
  <si>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</si>
  <si>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</si>
  <si>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</si>
  <si>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</si>
  <si>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</si>
  <si>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</si>
  <si>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</si>
  <si>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</si>
  <si>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</si>
  <si>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</si>
  <si>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</si>
  <si>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</si>
  <si>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</si>
  <si>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</si>
  <si>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</si>
  <si>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</si>
  <si>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</si>
  <si>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</si>
  <si>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</si>
  <si>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</si>
  <si>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</si>
  <si>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</si>
  <si>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</si>
  <si>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</si>
  <si>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</si>
  <si>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</si>
  <si>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</si>
  <si>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</si>
  <si>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</si>
  <si>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</si>
  <si>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</si>
  <si>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</si>
  <si>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</si>
  <si>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</si>
  <si>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</si>
  <si>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</si>
  <si>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</si>
  <si>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</si>
  <si>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</si>
  <si>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</si>
  <si>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</si>
  <si>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</si>
  <si>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</si>
  <si>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</si>
  <si>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</si>
  <si>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</si>
  <si>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</si>
  <si>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</si>
  <si>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</si>
  <si>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</si>
  <si>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</si>
  <si>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</si>
  <si>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</si>
  <si>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</si>
  <si>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</si>
  <si>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</si>
  <si>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</si>
  <si>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</si>
  <si>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</si>
  <si>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</si>
  <si>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</si>
  <si>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</si>
  <si>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</si>
  <si>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</si>
  <si>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</si>
  <si>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</si>
  <si>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</si>
  <si>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</si>
  <si>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</si>
  <si>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</si>
  <si>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</si>
  <si>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</si>
  <si>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</si>
  <si>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</si>
  <si>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</si>
  <si>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</si>
  <si>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</si>
  <si>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</si>
  <si>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</si>
  <si>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</si>
  <si>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</si>
  <si>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</si>
  <si>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</si>
  <si>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</si>
  <si>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</si>
  <si>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</si>
  <si>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</si>
  <si>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</si>
  <si>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</si>
  <si>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</si>
  <si>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</si>
  <si>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</si>
  <si>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</si>
  <si>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</si>
  <si>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</si>
  <si>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</si>
  <si>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</si>
  <si>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</si>
  <si>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</si>
  <si>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</si>
  <si>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</si>
  <si>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</si>
  <si>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</si>
  <si>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</si>
  <si>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</si>
  <si>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</si>
  <si>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</si>
  <si>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</si>
  <si>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</si>
  <si>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</si>
  <si>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</si>
  <si>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</si>
  <si>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</si>
  <si>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</si>
  <si>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</si>
  <si>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</si>
  <si>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</si>
  <si>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</si>
  <si>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</si>
  <si>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</si>
  <si>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</si>
  <si>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</si>
  <si>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</si>
  <si>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</si>
  <si>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</si>
  <si>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</si>
  <si>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</si>
  <si>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</si>
  <si>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</si>
  <si>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</si>
  <si>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</si>
  <si>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</si>
  <si>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</si>
  <si>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</si>
  <si>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</si>
  <si>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</si>
  <si>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</si>
  <si>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</si>
  <si>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</si>
  <si>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</si>
  <si>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</si>
  <si>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</si>
  <si>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</si>
  <si>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</si>
  <si>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</si>
  <si>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</si>
  <si>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</si>
  <si>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</si>
  <si>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</si>
  <si>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</si>
  <si>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</si>
  <si>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</si>
  <si>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</si>
  <si>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</si>
  <si>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</si>
  <si>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</si>
  <si>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</si>
  <si>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</si>
  <si>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</si>
  <si>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</si>
  <si>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</si>
  <si>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</si>
  <si>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</si>
  <si>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</si>
  <si>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</si>
  <si>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</si>
  <si>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</si>
  <si>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</si>
  <si>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</si>
  <si>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</si>
  <si>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</si>
  <si>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</si>
  <si>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</si>
  <si>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</si>
  <si>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</si>
  <si>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</si>
  <si>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</si>
  <si>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</si>
  <si>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</si>
  <si>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</si>
  <si>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</si>
  <si>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</si>
  <si>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</si>
  <si>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</si>
  <si>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</si>
  <si>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</si>
  <si>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</si>
  <si>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</si>
  <si>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</si>
  <si>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</si>
  <si>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</si>
  <si>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</si>
  <si>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</si>
  <si>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</si>
  <si>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</si>
  <si>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</si>
  <si>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</si>
  <si>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</si>
  <si>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</si>
  <si>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</si>
  <si>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</si>
  <si>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</si>
  <si>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</si>
  <si>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</si>
  <si>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</si>
  <si>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</si>
  <si>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</si>
  <si>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</si>
  <si>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</si>
  <si>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</si>
  <si>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</si>
  <si>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</si>
  <si>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</si>
  <si>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</si>
  <si>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</si>
  <si>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</si>
  <si>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</si>
  <si>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</si>
  <si>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</si>
  <si>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</si>
  <si>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</si>
  <si>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</si>
  <si>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</si>
  <si>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</si>
  <si>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</si>
  <si>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</si>
  <si>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</si>
  <si>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</si>
  <si>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</si>
  <si>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</si>
  <si>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</si>
  <si>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</si>
  <si>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</si>
  <si>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</si>
  <si>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</si>
  <si>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</si>
  <si>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</si>
  <si>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</si>
  <si>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</si>
  <si>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</si>
  <si>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</si>
  <si>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</si>
  <si>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</si>
  <si>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</si>
  <si>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</si>
  <si>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</si>
  <si>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</si>
  <si>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</si>
  <si>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</si>
  <si>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</si>
  <si>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</si>
  <si>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</si>
  <si>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</si>
  <si>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</si>
  <si>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</si>
  <si>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</si>
  <si>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</si>
  <si>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</si>
  <si>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</si>
  <si>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</si>
  <si>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</si>
  <si>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</si>
  <si>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</si>
  <si>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</si>
  <si>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</si>
  <si>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</si>
  <si>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</si>
  <si>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</si>
  <si>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</si>
  <si>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</si>
  <si>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</si>
  <si>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</si>
  <si>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</si>
  <si>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</si>
  <si>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</si>
  <si>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</si>
  <si>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</si>
  <si>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</si>
  <si>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</si>
  <si>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</si>
  <si>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</si>
  <si>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</si>
  <si>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</si>
  <si>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</si>
  <si>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</si>
  <si>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</si>
  <si>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</si>
  <si>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</si>
  <si>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</si>
  <si>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</si>
  <si>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</si>
  <si>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</si>
  <si>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</si>
  <si>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</si>
  <si>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</si>
  <si>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</si>
  <si>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</si>
  <si>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</si>
  <si>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</si>
  <si>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</si>
  <si>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</si>
  <si>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</si>
  <si>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</si>
  <si>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</si>
  <si>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</si>
  <si>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</si>
  <si>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</si>
  <si>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</si>
  <si>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</si>
  <si>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</si>
  <si>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</si>
  <si>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</si>
  <si>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</si>
  <si>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</si>
  <si>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</si>
  <si>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</si>
  <si>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</si>
  <si>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</si>
  <si>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</si>
  <si>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</si>
  <si>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</si>
  <si>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</si>
  <si>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</si>
  <si>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</si>
  <si>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</si>
  <si>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</si>
  <si>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</si>
  <si>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</si>
  <si>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</si>
  <si>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</si>
  <si>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</si>
  <si>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</si>
  <si>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</si>
  <si>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</si>
  <si>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</si>
  <si>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</si>
  <si>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</si>
  <si>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</si>
  <si>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</si>
  <si>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</si>
  <si>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</si>
  <si>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</si>
  <si>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</si>
  <si>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</si>
  <si>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</si>
  <si>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</si>
  <si>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</si>
  <si>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</si>
  <si>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</si>
  <si>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</si>
  <si>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</si>
  <si>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</si>
  <si>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</si>
  <si>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</si>
  <si>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</si>
  <si>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</si>
  <si>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</si>
  <si>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</si>
  <si>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</si>
  <si>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</si>
  <si>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</si>
  <si>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</si>
  <si>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</si>
  <si>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</si>
  <si>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</si>
  <si>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</si>
  <si>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</si>
  <si>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</si>
  <si>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</si>
  <si>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</si>
  <si>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</si>
  <si>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</si>
  <si>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</si>
  <si>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</si>
  <si>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</si>
  <si>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</si>
  <si>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</si>
  <si>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</si>
  <si>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</si>
  <si>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</si>
  <si>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</si>
  <si>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</si>
  <si>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</si>
  <si>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</si>
  <si>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</si>
  <si>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</si>
  <si>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</si>
  <si>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</si>
  <si>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</si>
  <si>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</si>
  <si>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</si>
  <si>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</si>
  <si>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</si>
  <si>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</si>
  <si>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</si>
  <si>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</si>
  <si>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</si>
  <si>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</si>
  <si>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</si>
  <si>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</si>
  <si>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</si>
  <si>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</si>
  <si>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</si>
  <si>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</si>
  <si>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</si>
  <si>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</si>
  <si>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</si>
  <si>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</si>
  <si>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</si>
  <si>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</si>
  <si>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</si>
  <si>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</si>
  <si>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</si>
  <si>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</si>
  <si>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</si>
  <si>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</si>
  <si>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</si>
  <si>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</si>
  <si>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</si>
  <si>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</si>
  <si>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</si>
  <si>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</si>
  <si>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</si>
  <si>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</si>
  <si>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</si>
  <si>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</si>
  <si>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</si>
  <si>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</si>
  <si>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</si>
  <si>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</si>
  <si>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</si>
  <si>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</si>
  <si>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</si>
  <si>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</si>
  <si>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</si>
  <si>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</si>
  <si>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</si>
  <si>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</si>
  <si>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</si>
  <si>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</si>
  <si>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</si>
  <si>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</si>
  <si>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</si>
  <si>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</si>
  <si>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</si>
  <si>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</si>
  <si>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</si>
  <si>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</si>
  <si>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</si>
  <si>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</si>
  <si>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</si>
  <si>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</si>
  <si>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</si>
  <si>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</si>
  <si>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</si>
  <si>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</si>
  <si>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</si>
  <si>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</si>
  <si>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</si>
  <si>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</si>
  <si>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</si>
  <si>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</si>
  <si>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</si>
  <si>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</si>
  <si>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</si>
  <si>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</si>
  <si>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</si>
  <si>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</si>
  <si>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</si>
  <si>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</si>
  <si>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</si>
  <si>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</si>
  <si>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</si>
  <si>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</si>
  <si>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</si>
  <si>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</si>
  <si>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</si>
  <si>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</si>
  <si>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</si>
  <si>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</si>
  <si>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</si>
  <si>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</si>
  <si>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</si>
  <si>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</si>
  <si>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</si>
  <si>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</si>
  <si>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</si>
  <si>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</si>
  <si>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</si>
  <si>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</si>
  <si>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</si>
  <si>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</si>
  <si>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</si>
  <si>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</si>
  <si>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</si>
  <si>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</si>
  <si>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</si>
  <si>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</si>
  <si>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</si>
  <si>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</si>
  <si>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</si>
  <si>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</si>
  <si>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</si>
  <si>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</si>
  <si>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</si>
  <si>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</si>
  <si>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</si>
  <si>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</si>
  <si>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</si>
  <si>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</si>
  <si>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</si>
  <si>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</si>
  <si>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</si>
  <si>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</si>
  <si>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</si>
  <si>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</si>
  <si>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</si>
  <si>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</si>
  <si>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</si>
  <si>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</si>
  <si>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</si>
  <si>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</si>
  <si>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</si>
  <si>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</si>
  <si>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</si>
  <si>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</si>
  <si>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</si>
  <si>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</si>
  <si>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</si>
  <si>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</si>
  <si>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</si>
  <si>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</si>
  <si>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</si>
  <si>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</si>
  <si>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</si>
  <si>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</si>
  <si>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</si>
  <si>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</si>
  <si>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</si>
  <si>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</si>
  <si>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</si>
  <si>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</si>
  <si>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</si>
  <si>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</si>
  <si>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</si>
  <si>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</si>
  <si>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</si>
  <si>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</si>
  <si>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</si>
  <si>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</si>
  <si>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</si>
  <si>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</si>
  <si>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</si>
  <si>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</si>
  <si>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</si>
  <si>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</si>
  <si>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</si>
  <si>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</si>
  <si>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</si>
  <si>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</si>
  <si>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</si>
  <si>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</si>
  <si>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</si>
  <si>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</si>
  <si>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</si>
  <si>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</si>
  <si>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</si>
  <si>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</si>
  <si>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</si>
  <si>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</si>
  <si>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</si>
  <si>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</si>
  <si>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</si>
  <si>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</si>
  <si>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</si>
  <si>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</si>
  <si>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</si>
  <si>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</si>
  <si>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</si>
  <si>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</si>
  <si>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</si>
  <si>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</si>
  <si>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</si>
  <si>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</si>
  <si>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</si>
  <si>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</si>
  <si>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</si>
  <si>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</si>
  <si>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</si>
  <si>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</si>
  <si>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</si>
  <si>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</si>
  <si>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</si>
  <si>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</si>
  <si>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</si>
  <si>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</si>
  <si>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</si>
  <si>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</si>
  <si>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</si>
  <si>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</si>
  <si>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</si>
  <si>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</si>
  <si>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</si>
  <si>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</si>
  <si>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</si>
  <si>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</si>
  <si>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</si>
  <si>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</si>
  <si>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</si>
  <si>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</si>
  <si>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</si>
  <si>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</si>
  <si>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</si>
  <si>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</si>
  <si>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</si>
  <si>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</si>
  <si>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</si>
  <si>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</si>
  <si>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</si>
  <si>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</si>
  <si>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</si>
  <si>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</si>
  <si>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</si>
  <si>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</si>
  <si>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</si>
  <si>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</si>
  <si>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</si>
  <si>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</si>
  <si>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</si>
  <si>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</si>
  <si>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</si>
  <si>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</si>
  <si>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</si>
  <si>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</si>
  <si>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</si>
  <si>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</si>
  <si>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</si>
  <si>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</si>
  <si>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</si>
  <si>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</si>
  <si>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</si>
  <si>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</si>
  <si>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</si>
  <si>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</si>
  <si>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</si>
  <si>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</si>
  <si>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</si>
  <si>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</si>
  <si>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</si>
  <si>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</si>
  <si>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</si>
  <si>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</si>
  <si>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</si>
  <si>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</si>
  <si>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</si>
  <si>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</si>
  <si>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</si>
  <si>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</si>
  <si>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</si>
  <si>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</si>
  <si>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</si>
  <si>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</si>
  <si>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</si>
  <si>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</si>
  <si>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</si>
  <si>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</si>
  <si>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</si>
  <si>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</si>
  <si>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</si>
  <si>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</si>
  <si>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</si>
  <si>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</si>
  <si>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</si>
  <si>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</si>
  <si>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</si>
  <si>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</si>
  <si>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</si>
  <si>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</si>
  <si>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</si>
  <si>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</si>
  <si>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</si>
  <si>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</si>
  <si>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</si>
  <si>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</si>
  <si>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</si>
  <si>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</si>
  <si>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</si>
  <si>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</si>
  <si>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</si>
  <si>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</si>
  <si>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</si>
  <si>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</si>
  <si>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</si>
  <si>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</si>
  <si>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</si>
  <si>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</si>
  <si>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</si>
  <si>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</si>
  <si>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</si>
  <si>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</si>
  <si>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</si>
  <si>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</si>
  <si>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</si>
  <si>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</si>
  <si>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</si>
  <si>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</si>
  <si>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</si>
  <si>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</si>
  <si>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</si>
  <si>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</si>
  <si>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</si>
  <si>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</si>
  <si>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</si>
  <si>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</si>
  <si>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</si>
  <si>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</si>
  <si>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</si>
  <si>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</si>
  <si>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</si>
  <si>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</si>
  <si>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</si>
  <si>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</si>
  <si>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</si>
  <si>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</si>
  <si>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</si>
  <si>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</si>
  <si>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</si>
  <si>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</si>
  <si>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</si>
  <si>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</si>
  <si>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</si>
  <si>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</si>
  <si>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</si>
  <si>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</si>
  <si>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</si>
  <si>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</si>
  <si>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</si>
  <si>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</si>
  <si>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</si>
  <si>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</si>
  <si>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</si>
  <si>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</si>
  <si>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</si>
  <si>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</si>
  <si>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</si>
  <si>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</si>
  <si>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</si>
  <si>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</si>
  <si>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</si>
  <si>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</si>
  <si>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</si>
  <si>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</si>
  <si>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</si>
  <si>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</si>
  <si>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</si>
  <si>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</si>
  <si>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</si>
  <si>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</si>
  <si>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</si>
  <si>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</si>
  <si>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</si>
  <si>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</si>
  <si>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</si>
  <si>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</si>
  <si>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</si>
  <si>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</si>
  <si>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</si>
  <si>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</si>
  <si>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</si>
  <si>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</si>
  <si>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</si>
  <si>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</si>
  <si>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</si>
  <si>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</si>
  <si>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</si>
  <si>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</si>
  <si>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</si>
  <si>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</si>
  <si>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</si>
  <si>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</si>
  <si>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</si>
  <si>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</si>
  <si>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</si>
  <si>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</si>
  <si>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</si>
  <si>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</si>
  <si>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</si>
  <si>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</si>
  <si>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</si>
  <si>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</si>
  <si>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</si>
  <si>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</si>
  <si>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</si>
  <si>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</si>
  <si>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</si>
  <si>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</si>
  <si>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</si>
  <si>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</si>
  <si>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</si>
  <si>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</si>
  <si>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</si>
  <si>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</si>
  <si>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</si>
  <si>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</si>
  <si>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</si>
  <si>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</si>
  <si>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</si>
  <si>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</si>
  <si>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</si>
  <si>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</si>
  <si>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</si>
  <si>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</si>
  <si>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</si>
  <si>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</si>
  <si>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</si>
  <si>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</si>
  <si>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</si>
  <si>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</si>
  <si>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</si>
  <si>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</si>
  <si>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</si>
  <si>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</si>
  <si>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</si>
  <si>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</si>
  <si>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</si>
  <si>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</si>
  <si>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</si>
  <si>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</si>
  <si>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</si>
  <si>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</si>
  <si>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</si>
  <si>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</si>
  <si>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</si>
  <si>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</si>
  <si>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</si>
  <si>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</si>
  <si>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</si>
  <si>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</si>
  <si>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</si>
  <si>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</si>
  <si>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</si>
  <si>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</si>
  <si>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</si>
  <si>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</si>
  <si>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</si>
  <si>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</si>
  <si>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</si>
  <si>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</si>
  <si>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</si>
  <si>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</si>
  <si>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</si>
  <si>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</si>
  <si>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</si>
  <si>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</si>
  <si>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</si>
  <si>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</si>
  <si>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</si>
  <si>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</si>
  <si>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</si>
  <si>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</si>
  <si>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</si>
  <si>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</si>
  <si>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</si>
  <si>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</si>
  <si>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</si>
  <si>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</si>
  <si>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</si>
  <si>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</si>
  <si>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</si>
  <si>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</si>
  <si>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</si>
  <si>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</si>
  <si>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</si>
  <si>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</si>
  <si>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</si>
  <si>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</si>
  <si>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</si>
  <si>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</si>
  <si>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</si>
  <si>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</si>
  <si>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</si>
  <si>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</si>
  <si>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</si>
  <si>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</si>
  <si>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</si>
  <si>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</si>
  <si>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</si>
  <si>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</si>
  <si>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</si>
  <si>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</si>
  <si>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</si>
  <si>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</si>
  <si>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</si>
  <si>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</si>
  <si>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</si>
  <si>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</si>
  <si>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</si>
  <si>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</si>
  <si>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</si>
  <si>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</si>
  <si>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</si>
  <si>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</si>
  <si>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</si>
  <si>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</si>
  <si>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</si>
  <si>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</si>
  <si>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</si>
  <si>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</si>
  <si>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</si>
  <si>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</si>
  <si>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</si>
  <si>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</si>
  <si>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</si>
  <si>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</si>
  <si>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</si>
  <si>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</si>
  <si>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</si>
  <si>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</si>
  <si>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</si>
  <si>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</si>
  <si>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</si>
  <si>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</si>
  <si>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</si>
  <si>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</si>
  <si>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</si>
  <si>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</si>
  <si>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</si>
  <si>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</si>
  <si>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</si>
  <si>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</si>
  <si>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</si>
  <si>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</si>
  <si>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</si>
  <si>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</si>
  <si>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</si>
  <si>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</si>
  <si>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</si>
  <si>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</si>
  <si>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</si>
  <si>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</si>
  <si>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</si>
  <si>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</si>
  <si>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</si>
  <si>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</si>
  <si>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</si>
  <si>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</si>
  <si>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</si>
  <si>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</si>
  <si>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</si>
  <si>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</si>
  <si>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</si>
  <si>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</si>
  <si>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</si>
  <si>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</si>
  <si>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</si>
  <si>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</si>
  <si>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</si>
  <si>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</si>
  <si>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</si>
  <si>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</si>
  <si>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</si>
  <si>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</si>
  <si>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</si>
  <si>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</si>
  <si>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</si>
  <si>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</si>
  <si>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</si>
  <si>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</si>
  <si>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</si>
  <si>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</si>
  <si>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</si>
  <si>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</si>
  <si>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</si>
  <si>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</si>
  <si>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</si>
  <si>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</si>
  <si>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</si>
  <si>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</si>
  <si>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</si>
  <si>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</si>
  <si>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</si>
  <si>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</si>
  <si>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</si>
  <si>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</si>
  <si>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</si>
  <si>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</si>
  <si>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</si>
  <si>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</si>
  <si>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</si>
  <si>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</si>
  <si>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</si>
  <si>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</si>
  <si>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</si>
  <si>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</si>
  <si>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</si>
  <si>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</si>
  <si>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</si>
  <si>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</si>
  <si>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</si>
  <si>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</si>
  <si>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</si>
  <si>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</si>
  <si>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</si>
  <si>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</si>
  <si>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</si>
  <si>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</si>
  <si>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</si>
  <si>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</si>
  <si>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</si>
  <si>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</si>
  <si>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</si>
  <si>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</si>
  <si>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</si>
  <si>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</si>
  <si>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</si>
  <si>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</si>
  <si>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</si>
  <si>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</si>
  <si>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</si>
  <si>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</si>
  <si>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</si>
  <si>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</si>
  <si>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</si>
  <si>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</si>
  <si>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</si>
  <si>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</si>
  <si>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</si>
  <si>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</si>
  <si>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</si>
  <si>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</si>
  <si>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</si>
  <si>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</si>
  <si>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</si>
  <si>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</si>
  <si>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</si>
  <si>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</si>
  <si>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</si>
  <si>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</si>
  <si>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</si>
  <si>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</si>
  <si>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</si>
  <si>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</si>
  <si>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</si>
  <si>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</si>
  <si>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</si>
  <si>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</si>
  <si>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</si>
  <si>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</si>
  <si>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</si>
  <si>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</si>
  <si>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</si>
  <si>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</si>
  <si>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</si>
  <si>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</si>
  <si>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</si>
  <si>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</si>
  <si>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</si>
  <si>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</si>
  <si>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</si>
  <si>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</si>
  <si>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</si>
  <si>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</si>
  <si>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</si>
  <si>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</si>
  <si>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</si>
  <si>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</si>
  <si>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</si>
  <si>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</si>
  <si>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</si>
  <si>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</si>
  <si>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</si>
  <si>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</si>
  <si>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</si>
  <si>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</si>
  <si>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</si>
  <si>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</si>
  <si>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</si>
  <si>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</si>
  <si>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</si>
  <si>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</si>
  <si>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</si>
  <si>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</si>
  <si>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</si>
  <si>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</si>
  <si>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</si>
  <si>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</si>
  <si>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</si>
  <si>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</si>
  <si>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</si>
  <si>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</si>
  <si>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</si>
  <si>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</si>
  <si>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</si>
  <si>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</si>
  <si>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</si>
  <si>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</si>
  <si>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</si>
  <si>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</si>
  <si>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</si>
  <si>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</si>
  <si>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</si>
  <si>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</si>
  <si>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</si>
  <si>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</si>
  <si>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</si>
  <si>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</si>
  <si>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</si>
  <si>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</si>
  <si>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</si>
  <si>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</si>
  <si>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</si>
  <si>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</si>
  <si>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</si>
  <si>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</si>
  <si>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</si>
  <si>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</si>
  <si>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</si>
  <si>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</si>
  <si>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</si>
  <si>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</si>
  <si>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</si>
  <si>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</si>
  <si>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</si>
  <si>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</si>
  <si>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</si>
  <si>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</si>
  <si>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</si>
  <si>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</si>
  <si>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</si>
  <si>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</si>
  <si>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</si>
  <si>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</si>
  <si>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</si>
  <si>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</si>
  <si>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</si>
  <si>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</si>
  <si>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</si>
  <si>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</si>
  <si>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</si>
  <si>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</si>
  <si>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</si>
  <si>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</si>
  <si>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</si>
  <si>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</si>
  <si>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</si>
  <si>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</si>
  <si>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</si>
  <si>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</si>
  <si>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</si>
  <si>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</si>
  <si>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</si>
  <si>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</si>
  <si>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</si>
  <si>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</si>
  <si>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</si>
  <si>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</si>
  <si>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</si>
  <si>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</si>
  <si>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</si>
  <si>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</si>
  <si>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</si>
  <si>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</si>
  <si>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</si>
  <si>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</si>
  <si>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</si>
  <si>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</si>
  <si>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</si>
  <si>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</si>
  <si>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</si>
  <si>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</si>
  <si>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</si>
  <si>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</si>
  <si>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</si>
  <si>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</si>
  <si>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</si>
  <si>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</si>
  <si>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</si>
  <si>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</si>
  <si>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</si>
  <si>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</si>
  <si>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</si>
  <si>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</si>
  <si>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</si>
  <si>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</si>
  <si>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</si>
  <si>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</si>
  <si>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</si>
  <si>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</si>
  <si>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</si>
  <si>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</si>
  <si>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</si>
  <si>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</si>
  <si>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</si>
  <si>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</si>
  <si>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</si>
  <si>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</si>
  <si>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</si>
  <si>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</si>
  <si>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</si>
  <si>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</si>
  <si>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</si>
  <si>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</si>
  <si>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</si>
  <si>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</si>
  <si>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</si>
  <si>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</si>
  <si>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</si>
  <si>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</si>
  <si>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</si>
  <si>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</si>
  <si>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</si>
  <si>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</si>
  <si>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</si>
  <si>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</si>
  <si>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</si>
  <si>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</si>
  <si>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</si>
  <si>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</si>
  <si>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</si>
  <si>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</si>
  <si>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</si>
  <si>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</si>
  <si>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</si>
  <si>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</si>
  <si>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</si>
  <si>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</si>
  <si>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</si>
  <si>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</si>
  <si>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</si>
  <si>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</si>
  <si>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</si>
  <si>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</si>
  <si>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</si>
  <si>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</si>
  <si>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</si>
  <si>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</si>
  <si>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</si>
  <si>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</si>
  <si>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</si>
  <si>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</si>
  <si>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</si>
  <si>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</si>
  <si>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</si>
  <si>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</si>
  <si>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</si>
  <si>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</si>
  <si>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</si>
  <si>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</si>
  <si>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</si>
  <si>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</si>
  <si>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</si>
  <si>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</si>
  <si>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</si>
  <si>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</si>
  <si>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</si>
  <si>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</si>
  <si>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</si>
  <si>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</si>
  <si>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</si>
  <si>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</si>
  <si>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</si>
  <si>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</si>
  <si>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</si>
  <si>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</si>
  <si>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</si>
  <si>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</si>
  <si>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</si>
  <si>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</si>
  <si>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</si>
  <si>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</si>
  <si>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</si>
  <si>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</si>
  <si>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</si>
  <si>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</si>
  <si>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</si>
  <si>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</si>
  <si>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</si>
  <si>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</si>
  <si>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</si>
  <si>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</si>
  <si>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</si>
  <si>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</si>
  <si>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</si>
  <si>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</si>
  <si>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</si>
  <si>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</si>
  <si>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</si>
  <si>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</si>
  <si>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</si>
  <si>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</si>
  <si>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</si>
  <si>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</si>
  <si>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</si>
  <si>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</si>
  <si>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</si>
  <si>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</si>
  <si>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</si>
  <si>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</si>
  <si>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</si>
  <si>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</si>
  <si>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</si>
  <si>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</si>
  <si>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</si>
  <si>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</si>
  <si>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</si>
  <si>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</si>
  <si>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</si>
  <si>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</si>
  <si>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</si>
  <si>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</si>
  <si>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</si>
  <si>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</si>
  <si>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</si>
  <si>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</si>
  <si>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</si>
  <si>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</si>
  <si>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</si>
  <si>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</si>
  <si>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</si>
  <si>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</si>
  <si>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</si>
  <si>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</si>
  <si>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</si>
  <si>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</si>
  <si>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</si>
  <si>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</si>
  <si>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</si>
  <si>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</si>
  <si>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</si>
  <si>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</si>
  <si>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</si>
  <si>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</si>
  <si>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</si>
  <si>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</si>
  <si>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</si>
  <si>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</si>
  <si>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</si>
  <si>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</si>
  <si>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</si>
  <si>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</si>
  <si>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</si>
  <si>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</si>
  <si>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</si>
  <si>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</si>
  <si>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</si>
  <si>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</si>
  <si>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</si>
  <si>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</si>
  <si>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</si>
  <si>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</si>
  <si>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</si>
  <si>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</si>
  <si>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</si>
  <si>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</si>
  <si>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</si>
  <si>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</si>
  <si>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</si>
  <si>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</si>
  <si>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</si>
  <si>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</si>
  <si>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</si>
  <si>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</si>
  <si>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</si>
  <si>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</si>
  <si>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</si>
  <si>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</si>
  <si>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</si>
  <si>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</si>
  <si>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</si>
  <si>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</si>
  <si>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</si>
  <si>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</si>
  <si>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</si>
  <si>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</si>
  <si>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</si>
  <si>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</si>
  <si>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</si>
  <si>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</si>
  <si>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</si>
  <si>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</si>
  <si>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</si>
  <si>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</si>
  <si>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</si>
  <si>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</si>
  <si>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</si>
  <si>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</si>
  <si>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</si>
  <si>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</si>
  <si>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</si>
  <si>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</si>
  <si>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</si>
  <si>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</si>
  <si>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</si>
  <si>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</si>
  <si>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</si>
  <si>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</si>
  <si>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</si>
  <si>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</si>
  <si>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</si>
  <si>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</si>
  <si>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</si>
  <si>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</si>
  <si>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</si>
  <si>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</si>
  <si>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</si>
  <si>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</si>
  <si>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</si>
  <si>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</si>
  <si>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</si>
  <si>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</si>
  <si>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</si>
  <si>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</si>
  <si>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</si>
  <si>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</si>
  <si>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</si>
  <si>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</si>
  <si>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</si>
  <si>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</si>
  <si>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</si>
  <si>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</si>
  <si>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</si>
  <si>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</si>
  <si>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</si>
  <si>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</si>
  <si>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</si>
  <si>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</si>
  <si>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</si>
  <si>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</si>
  <si>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</si>
  <si>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</si>
  <si>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</si>
  <si>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</si>
  <si>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</si>
  <si>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</si>
  <si>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</si>
  <si>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</si>
  <si>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</si>
  <si>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</si>
  <si>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</si>
  <si>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</si>
  <si>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</si>
  <si>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</si>
  <si>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</si>
  <si>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</si>
  <si>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</si>
  <si>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</si>
  <si>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</si>
  <si>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</si>
  <si>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</si>
  <si>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</si>
  <si>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</si>
  <si>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</si>
  <si>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</si>
  <si>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</si>
  <si>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</si>
  <si>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</si>
  <si>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</si>
  <si>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</si>
  <si>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</si>
  <si>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</si>
  <si>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</si>
  <si>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</si>
  <si>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</si>
  <si>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</si>
  <si>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</si>
  <si>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</si>
  <si>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</si>
  <si>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</si>
  <si>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</si>
  <si>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</si>
  <si>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</si>
  <si>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</si>
  <si>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</si>
  <si>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</si>
  <si>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</si>
  <si>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</si>
  <si>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</si>
  <si>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</si>
  <si>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</si>
  <si>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</si>
  <si>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</si>
  <si>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</si>
  <si>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</si>
  <si>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</si>
  <si>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</si>
  <si>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</si>
  <si>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</si>
  <si>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</si>
  <si>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</si>
  <si>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</si>
  <si>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</si>
  <si>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</si>
  <si>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</si>
  <si>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</si>
  <si>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</si>
  <si>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</si>
  <si>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</si>
  <si>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</si>
  <si>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</si>
  <si>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</si>
  <si>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</si>
  <si>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</si>
  <si>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</si>
  <si>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</si>
  <si>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</si>
  <si>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</si>
  <si>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</si>
  <si>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</si>
  <si>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</si>
  <si>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</si>
  <si>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</si>
  <si>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</si>
  <si>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</si>
  <si>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</si>
  <si>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</si>
  <si>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</si>
  <si>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</si>
  <si>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</si>
  <si>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</si>
  <si>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</si>
  <si>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</si>
  <si>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</si>
  <si>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</si>
  <si>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</si>
  <si>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</si>
  <si>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</si>
  <si>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</si>
  <si>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</si>
  <si>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</si>
  <si>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</si>
  <si>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</si>
  <si>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</si>
  <si>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</si>
  <si>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</si>
  <si>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</si>
  <si>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</si>
  <si>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</si>
  <si>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</si>
  <si>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</si>
  <si>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</si>
  <si>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</si>
  <si>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</si>
  <si>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</si>
  <si>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</si>
  <si>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</si>
  <si>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</si>
  <si>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</si>
  <si>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</si>
  <si>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</si>
  <si>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</si>
  <si>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</si>
  <si>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</si>
  <si>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</si>
  <si>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</si>
  <si>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</si>
  <si>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</si>
  <si>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</si>
  <si>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</si>
  <si>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</si>
  <si>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</si>
  <si>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</si>
  <si>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</si>
  <si>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</si>
  <si>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</si>
  <si>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</si>
  <si>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</si>
  <si>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</si>
  <si>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</si>
  <si>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</si>
  <si>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</si>
  <si>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</si>
  <si>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</si>
  <si>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</si>
  <si>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</si>
  <si>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</si>
  <si>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</si>
  <si>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</si>
  <si>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</si>
  <si>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</si>
  <si>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</si>
  <si>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</si>
  <si>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</si>
  <si>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</si>
  <si>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</si>
  <si>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</si>
  <si>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</si>
  <si>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</si>
  <si>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</si>
  <si>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</si>
  <si>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</si>
  <si>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</si>
  <si>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</si>
  <si>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</si>
  <si>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</si>
  <si>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</si>
  <si>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</si>
  <si>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</si>
  <si>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</si>
  <si>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</si>
  <si>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</si>
  <si>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</si>
  <si>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</si>
  <si>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</si>
  <si>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</si>
  <si>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</si>
  <si>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</si>
  <si>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</si>
  <si>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</si>
  <si>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</si>
  <si>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</si>
  <si>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</si>
  <si>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</si>
  <si>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</si>
  <si>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</si>
  <si>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</si>
  <si>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</si>
  <si>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</si>
  <si>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</si>
  <si>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</si>
  <si>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</si>
  <si>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</si>
  <si>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</si>
  <si>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</si>
  <si>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</si>
  <si>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</si>
  <si>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</si>
  <si>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</si>
  <si>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</si>
  <si>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</si>
  <si>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</si>
  <si>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</si>
  <si>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</si>
  <si>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</si>
  <si>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</si>
  <si>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</si>
  <si>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</si>
  <si>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</si>
  <si>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</si>
  <si>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</si>
  <si>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</si>
  <si>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</si>
  <si>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</si>
  <si>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</si>
  <si>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</si>
  <si>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</si>
  <si>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</si>
  <si>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</si>
  <si>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</si>
  <si>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</si>
  <si>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</si>
  <si>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</si>
  <si>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</si>
  <si>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</si>
  <si>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</si>
  <si>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</si>
  <si>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</si>
  <si>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</si>
  <si>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</si>
  <si>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</si>
  <si>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</si>
  <si>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</si>
  <si>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</si>
  <si>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</si>
  <si>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</si>
  <si>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</si>
  <si>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</si>
  <si>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</si>
  <si>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</si>
  <si>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</si>
  <si>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</si>
  <si>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</si>
  <si>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</si>
  <si>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</si>
  <si>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</si>
  <si>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</si>
  <si>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</si>
  <si>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</si>
  <si>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</si>
  <si>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</si>
  <si>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</si>
  <si>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</si>
  <si>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</si>
  <si>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</si>
  <si>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</si>
  <si>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</si>
  <si>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</si>
  <si>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</si>
  <si>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</si>
  <si>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</si>
  <si>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</si>
  <si>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</si>
  <si>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</si>
  <si>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</si>
  <si>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</si>
  <si>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</si>
  <si>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</si>
  <si>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</si>
  <si>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</si>
  <si>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</si>
  <si>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</si>
  <si>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</si>
  <si>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</si>
  <si>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</si>
  <si>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</si>
  <si>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</si>
  <si>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</si>
  <si>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</si>
  <si>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</si>
  <si>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</si>
  <si>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</si>
  <si>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</si>
  <si>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</si>
  <si>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</si>
  <si>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</si>
  <si>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</si>
  <si>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</si>
  <si>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</si>
  <si>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</si>
  <si>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</si>
  <si>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</si>
  <si>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</si>
  <si>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</si>
  <si>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</si>
  <si>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</si>
  <si>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</si>
  <si>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</si>
  <si>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</si>
  <si>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</si>
  <si>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</si>
  <si>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</si>
  <si>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</si>
  <si>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</si>
  <si>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</si>
  <si>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</si>
  <si>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</si>
  <si>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</si>
  <si>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</si>
  <si>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</si>
  <si>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</si>
  <si>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</si>
  <si>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</si>
  <si>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</si>
  <si>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</si>
  <si>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</si>
  <si>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</si>
  <si>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</si>
  <si>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</si>
  <si>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</si>
  <si>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</si>
  <si>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</si>
  <si>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</si>
  <si>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</si>
  <si>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</si>
  <si>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</si>
  <si>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</si>
  <si>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</si>
  <si>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</si>
  <si>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</si>
  <si>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</si>
  <si>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</si>
  <si>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</si>
  <si>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</si>
  <si>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</si>
  <si>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</si>
  <si>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</si>
  <si>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</si>
  <si>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</si>
  <si>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</si>
  <si>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</si>
  <si>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</si>
  <si>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</si>
  <si>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</si>
  <si>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</si>
  <si>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</si>
  <si>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</si>
  <si>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</si>
  <si>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</si>
  <si>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</si>
  <si>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</si>
  <si>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</si>
  <si>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</si>
  <si>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</si>
  <si>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</si>
  <si>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</si>
  <si>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</si>
  <si>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</si>
  <si>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</si>
  <si>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</si>
  <si>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</si>
  <si>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</si>
  <si>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</si>
  <si>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</si>
  <si>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</si>
  <si>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</si>
  <si>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</si>
  <si>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</si>
  <si>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</si>
  <si>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</si>
  <si>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</si>
  <si>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</si>
  <si>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</si>
  <si>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</si>
  <si>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</si>
  <si>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</si>
  <si>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</si>
  <si>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</si>
  <si>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</si>
  <si>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</si>
  <si>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</si>
  <si>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</si>
  <si>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</si>
  <si>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</si>
  <si>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</si>
  <si>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</si>
  <si>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</si>
  <si>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</si>
  <si>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</si>
  <si>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</si>
  <si>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</si>
  <si>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</si>
  <si>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</si>
  <si>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</si>
  <si>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</si>
  <si>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</si>
  <si>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</si>
  <si>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</si>
  <si>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</si>
  <si>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</si>
  <si>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</si>
  <si>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</si>
  <si>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</si>
  <si>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</si>
  <si>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</si>
  <si>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</si>
  <si>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</si>
  <si>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</si>
  <si>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</si>
  <si>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</si>
  <si>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</si>
  <si>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</si>
  <si>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</si>
  <si>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</si>
  <si>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</si>
  <si>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</si>
  <si>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</si>
  <si>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</si>
  <si>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</si>
  <si>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</si>
  <si>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</si>
  <si>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</si>
  <si>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</si>
  <si>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</si>
  <si>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</si>
  <si>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</si>
  <si>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</si>
  <si>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</si>
  <si>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</si>
  <si>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</si>
  <si>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</si>
  <si>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</si>
  <si>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</si>
  <si>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</si>
  <si>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</si>
  <si>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</si>
  <si>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</si>
  <si>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</si>
  <si>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</si>
  <si>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</si>
  <si>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</si>
  <si>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</si>
  <si>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</si>
  <si>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</si>
  <si>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</si>
  <si>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</si>
  <si>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</si>
  <si>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</si>
  <si>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</si>
  <si>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</si>
  <si>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</si>
  <si>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</si>
  <si>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</si>
  <si>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</si>
  <si>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</si>
  <si>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</si>
  <si>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</si>
  <si>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</si>
  <si>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</si>
  <si>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</si>
  <si>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</si>
  <si>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</si>
  <si>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</si>
  <si>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</si>
  <si>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</si>
  <si>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</si>
  <si>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</si>
  <si>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</si>
  <si>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</si>
  <si>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</si>
  <si>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</si>
  <si>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</si>
  <si>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</si>
  <si>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</si>
  <si>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</si>
  <si>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</si>
  <si>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</si>
  <si>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</si>
  <si>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</si>
  <si>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</si>
  <si>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</si>
  <si>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</si>
  <si>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</si>
  <si>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</si>
  <si>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</si>
  <si>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</si>
  <si>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</si>
  <si>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</si>
  <si>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</si>
  <si>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</si>
  <si>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</si>
  <si>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</si>
  <si>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</si>
  <si>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</si>
  <si>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</si>
  <si>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</si>
  <si>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</si>
  <si>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</si>
  <si>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</si>
  <si>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</si>
  <si>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</si>
  <si>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</si>
  <si>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</si>
  <si>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</si>
  <si>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</si>
  <si>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</si>
  <si>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</si>
  <si>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</si>
  <si>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</si>
  <si>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</si>
  <si>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</si>
  <si>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</si>
  <si>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</si>
  <si>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</si>
  <si>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</si>
  <si>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</si>
  <si>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</si>
  <si>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</si>
  <si>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</si>
  <si>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</si>
  <si>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</si>
  <si>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</si>
  <si>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</si>
  <si>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</si>
  <si>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</si>
  <si>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</si>
  <si>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</si>
  <si>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</si>
  <si>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</si>
  <si>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</si>
  <si>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</si>
  <si>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</si>
  <si>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</si>
  <si>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</si>
  <si>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</si>
  <si>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</si>
  <si>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</si>
  <si>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</si>
  <si>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</si>
  <si>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</si>
  <si>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</si>
  <si>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</si>
  <si>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</si>
  <si>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</si>
  <si>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</si>
  <si>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</si>
  <si>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</si>
  <si>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</si>
  <si>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</si>
  <si>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</si>
  <si>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</si>
  <si>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</si>
  <si>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</si>
  <si>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</si>
  <si>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</si>
  <si>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</si>
  <si>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</si>
  <si>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</si>
  <si>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</si>
  <si>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</si>
  <si>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</si>
  <si>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</si>
  <si>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</si>
  <si>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</si>
  <si>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</si>
  <si>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</si>
  <si>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</si>
  <si>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</si>
  <si>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</si>
  <si>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</si>
  <si>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</si>
  <si>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</si>
  <si>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</si>
  <si>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</si>
  <si>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</si>
  <si>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</si>
  <si>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</si>
  <si>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</si>
  <si>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</si>
  <si>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</si>
  <si>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</si>
  <si>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</si>
  <si>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</si>
  <si>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</si>
  <si>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</si>
  <si>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</si>
  <si>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</si>
  <si>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</si>
  <si>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</si>
  <si>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</si>
  <si>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</si>
  <si>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</si>
  <si>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</si>
  <si>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</si>
  <si>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</si>
  <si>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</si>
  <si>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</si>
  <si>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</si>
  <si>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</si>
  <si>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</si>
  <si>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</si>
  <si>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</si>
  <si>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</si>
  <si>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</si>
  <si>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</si>
  <si>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</si>
  <si>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</si>
  <si>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</si>
  <si>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</si>
  <si>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</si>
  <si>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</si>
  <si>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</si>
  <si>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</si>
  <si>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</si>
  <si>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</si>
  <si>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</si>
  <si>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</si>
  <si>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</si>
  <si>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</si>
  <si>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</si>
  <si>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</si>
  <si>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</si>
  <si>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</si>
  <si>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</si>
  <si>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</si>
  <si>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</si>
  <si>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</si>
  <si>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</si>
  <si>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</si>
  <si>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</si>
  <si>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</si>
  <si>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</si>
  <si>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</si>
  <si>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</si>
  <si>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</si>
  <si>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</si>
  <si>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</si>
  <si>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</si>
  <si>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</si>
  <si>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</si>
  <si>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</si>
  <si>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</si>
  <si>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</si>
  <si>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</si>
  <si>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</si>
  <si>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</si>
  <si>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</si>
  <si>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</si>
  <si>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</si>
  <si>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</si>
  <si>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</si>
  <si>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</si>
  <si>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</si>
  <si>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</si>
  <si>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</si>
  <si>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</si>
  <si>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</si>
  <si>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</si>
  <si>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</si>
  <si>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</si>
  <si>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</si>
  <si>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</si>
  <si>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</si>
  <si>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</si>
  <si>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</si>
  <si>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</si>
  <si>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</si>
  <si>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</si>
  <si>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</si>
  <si>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</si>
  <si>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</si>
  <si>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</si>
  <si>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</si>
  <si>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</si>
  <si>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</si>
  <si>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</si>
  <si>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</si>
  <si>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</si>
  <si>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</si>
  <si>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</si>
  <si>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</si>
  <si>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</si>
  <si>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</si>
  <si>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</si>
  <si>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</si>
  <si>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</si>
  <si>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</si>
  <si>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</si>
  <si>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</si>
  <si>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</si>
  <si>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</si>
  <si>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</si>
  <si>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</si>
  <si>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</si>
  <si>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</si>
  <si>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</si>
  <si>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</si>
  <si>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</si>
  <si>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</si>
  <si>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</si>
  <si>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</si>
  <si>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</si>
  <si>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</si>
  <si>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</si>
  <si>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</si>
  <si>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</si>
  <si>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</si>
  <si>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</si>
  <si>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</si>
  <si>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</si>
  <si>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</si>
  <si>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</si>
  <si>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</si>
  <si>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</si>
  <si>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</si>
  <si>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</si>
  <si>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</si>
  <si>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</si>
  <si>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</si>
  <si>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</si>
  <si>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</si>
  <si>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</si>
  <si>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</si>
  <si>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</si>
  <si>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</si>
  <si>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</si>
  <si>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</si>
  <si>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</si>
  <si>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</si>
  <si>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</si>
  <si>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</si>
  <si>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</si>
  <si>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</si>
  <si>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</si>
  <si>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</si>
  <si>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</si>
  <si>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</si>
  <si>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</si>
  <si>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</si>
  <si>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</si>
  <si>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</si>
  <si>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</si>
  <si>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</si>
  <si>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</si>
  <si>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</si>
  <si>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</si>
  <si>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</si>
  <si>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</si>
  <si>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</si>
  <si>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</si>
  <si>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</si>
  <si>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</si>
  <si>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</si>
  <si>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</si>
  <si>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</si>
  <si>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</si>
  <si>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</si>
  <si>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</si>
  <si>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</si>
  <si>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</si>
  <si>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</si>
  <si>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</si>
  <si>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</si>
  <si>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</si>
  <si>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</si>
  <si>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</si>
  <si>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</si>
  <si>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</si>
  <si>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</si>
  <si>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</si>
  <si>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</si>
  <si>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</si>
  <si>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</si>
  <si>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</si>
  <si>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</si>
  <si>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</si>
  <si>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</si>
  <si>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</si>
  <si>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</si>
  <si>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</si>
  <si>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</si>
  <si>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</si>
  <si>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</si>
  <si>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</si>
  <si>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</si>
  <si>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</si>
  <si>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</si>
  <si>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</si>
  <si>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</si>
  <si>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</si>
  <si>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</si>
  <si>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</si>
  <si>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</si>
  <si>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</si>
  <si>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</si>
  <si>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</si>
  <si>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</si>
  <si>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</si>
  <si>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</si>
  <si>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</si>
  <si>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</si>
  <si>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</si>
  <si>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</si>
  <si>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</si>
  <si>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</si>
  <si>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</si>
  <si>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</si>
  <si>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</si>
  <si>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</si>
  <si>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</si>
  <si>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</si>
  <si>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</si>
  <si>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</si>
  <si>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</si>
  <si>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</si>
  <si>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</si>
  <si>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</si>
  <si>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</si>
  <si>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</si>
  <si>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</si>
  <si>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</si>
  <si>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</si>
  <si>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</si>
  <si>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</si>
  <si>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</si>
  <si>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</si>
  <si>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</si>
  <si>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</si>
  <si>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</si>
  <si>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</si>
  <si>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</si>
  <si>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</si>
  <si>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</si>
  <si>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</si>
  <si>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</si>
  <si>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</si>
  <si>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</si>
  <si>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</si>
  <si>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</si>
  <si>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</si>
  <si>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</si>
  <si>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</si>
  <si>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</si>
  <si>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</si>
  <si>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</si>
  <si>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</si>
  <si>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</si>
  <si>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</si>
  <si>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</si>
  <si>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</si>
  <si>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</si>
  <si>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</si>
  <si>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</si>
  <si>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</si>
  <si>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</si>
  <si>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</si>
  <si>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</si>
  <si>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</si>
  <si>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</si>
  <si>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</si>
  <si>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</si>
  <si>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</si>
  <si>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</si>
  <si>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</si>
  <si>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</si>
  <si>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</si>
  <si>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</si>
  <si>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</si>
  <si>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</si>
  <si>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</si>
  <si>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</si>
  <si>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</si>
  <si>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</si>
  <si>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</si>
  <si>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</si>
  <si>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</si>
  <si>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</si>
  <si>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</si>
  <si>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</si>
  <si>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</si>
  <si>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</si>
  <si>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</si>
  <si>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</si>
  <si>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</si>
  <si>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</si>
  <si>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</si>
  <si>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</si>
  <si>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</si>
  <si>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</si>
  <si>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</si>
  <si>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</si>
  <si>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</si>
  <si>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</si>
  <si>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</si>
  <si>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</si>
  <si>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</si>
  <si>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</si>
  <si>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</si>
  <si>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</si>
  <si>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</si>
  <si>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</si>
  <si>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</si>
  <si>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</si>
  <si>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</si>
  <si>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</si>
  <si>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</si>
  <si>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</si>
  <si>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</si>
  <si>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</si>
  <si>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</si>
  <si>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</si>
  <si>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</si>
  <si>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</si>
  <si>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</si>
  <si>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</si>
  <si>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</si>
  <si>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</si>
  <si>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</si>
  <si>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</si>
  <si>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</si>
  <si>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</si>
  <si>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</si>
  <si>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</si>
  <si>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</si>
  <si>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</si>
  <si>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</si>
  <si>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</si>
  <si>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</si>
  <si>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</si>
  <si>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</si>
  <si>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</si>
  <si>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</si>
  <si>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</si>
  <si>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</si>
  <si>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</si>
  <si>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</si>
  <si>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</si>
  <si>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</si>
  <si>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</si>
  <si>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</si>
  <si>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</si>
  <si>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</si>
  <si>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</si>
  <si>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</si>
  <si>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</si>
  <si>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</si>
  <si>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</si>
  <si>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</si>
  <si>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</si>
  <si>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</si>
  <si>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</si>
  <si>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</si>
  <si>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</si>
  <si>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</si>
  <si>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</si>
  <si>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</si>
  <si>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</si>
  <si>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</si>
  <si>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</si>
  <si>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</si>
  <si>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</si>
  <si>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</si>
  <si>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</si>
  <si>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</si>
  <si>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</si>
  <si>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</si>
  <si>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</si>
  <si>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</si>
  <si>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</si>
  <si>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</si>
  <si>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</si>
  <si>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</si>
  <si>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</si>
  <si>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</si>
  <si>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</si>
  <si>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</si>
  <si>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</si>
  <si>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</si>
  <si>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</si>
  <si>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</si>
  <si>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</si>
  <si>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</si>
  <si>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</si>
  <si>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</si>
  <si>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</si>
  <si>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</si>
  <si>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</si>
  <si>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</si>
  <si>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</si>
  <si>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</si>
  <si>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</si>
  <si>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</si>
  <si>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</si>
  <si>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</si>
  <si>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</si>
  <si>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</si>
  <si>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</si>
  <si>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</si>
  <si>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</si>
  <si>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</si>
  <si>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</si>
  <si>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</si>
  <si>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</si>
  <si>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</si>
  <si>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</si>
  <si>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</si>
  <si>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</si>
  <si>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</si>
  <si>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</si>
  <si>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</si>
  <si>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</si>
  <si>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</si>
  <si>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</si>
  <si>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</si>
  <si>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</si>
  <si>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</si>
  <si>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</si>
  <si>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</si>
  <si>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</si>
  <si>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</si>
  <si>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</si>
  <si>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</si>
  <si>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</si>
  <si>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</si>
  <si>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</si>
  <si>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</si>
  <si>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</si>
  <si>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</si>
  <si>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</si>
  <si>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</si>
  <si>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</si>
  <si>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</si>
  <si>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</si>
  <si>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</si>
  <si>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</si>
  <si>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</si>
  <si>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</si>
  <si>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</si>
  <si>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</si>
  <si>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</si>
  <si>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</si>
  <si>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</si>
  <si>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</si>
  <si>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</si>
  <si>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</si>
  <si>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</si>
  <si>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</si>
  <si>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</si>
  <si>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</si>
  <si>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</si>
  <si>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</si>
  <si>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</si>
  <si>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</si>
  <si>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</si>
  <si>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</si>
  <si>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</si>
  <si>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</si>
  <si>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</si>
  <si>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</si>
  <si>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</si>
  <si>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</si>
  <si>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</si>
  <si>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</si>
  <si>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</si>
  <si>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</si>
  <si>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</si>
  <si>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</si>
  <si>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</si>
  <si>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</si>
  <si>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</si>
  <si>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</si>
  <si>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</si>
  <si>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</si>
  <si>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</si>
  <si>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</si>
  <si>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</si>
  <si>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</si>
  <si>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</si>
  <si>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</si>
  <si>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</si>
  <si>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</si>
  <si>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</si>
  <si>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</si>
  <si>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</si>
  <si>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</si>
  <si>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</si>
  <si>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</si>
  <si>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</si>
  <si>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</si>
  <si>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</si>
  <si>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</si>
  <si>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</si>
  <si>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</si>
  <si>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</si>
  <si>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</si>
  <si>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</si>
  <si>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</si>
  <si>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</si>
  <si>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</si>
  <si>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</si>
  <si>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</si>
  <si>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</si>
  <si>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</si>
  <si>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</si>
  <si>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</si>
  <si>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</si>
  <si>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</si>
  <si>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</si>
  <si>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</si>
  <si>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</si>
  <si>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</si>
  <si>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</si>
  <si>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</si>
  <si>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</si>
  <si>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</si>
  <si>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</si>
  <si>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</si>
  <si>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</si>
  <si>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</si>
  <si>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</si>
  <si>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</si>
  <si>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</si>
  <si>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</si>
  <si>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</si>
  <si>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</si>
  <si>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</si>
  <si>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</si>
  <si>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</si>
  <si>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</si>
  <si>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</si>
  <si>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</si>
  <si>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</si>
  <si>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</si>
  <si>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</si>
  <si>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</si>
  <si>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</si>
  <si>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</si>
  <si>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</si>
  <si>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</si>
  <si>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</si>
  <si>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</si>
  <si>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</si>
  <si>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</si>
  <si>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</si>
  <si>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</si>
  <si>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</si>
  <si>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</si>
  <si>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</si>
  <si>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</si>
  <si>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</si>
  <si>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</si>
  <si>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</si>
  <si>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</si>
  <si>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</si>
  <si>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</si>
  <si>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</si>
  <si>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</si>
  <si>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</si>
  <si>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</si>
  <si>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</si>
  <si>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</si>
  <si>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</si>
  <si>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</si>
  <si>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</si>
  <si>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</si>
  <si>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</si>
  <si>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</si>
  <si>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</si>
  <si>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</si>
  <si>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</si>
  <si>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</si>
  <si>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</si>
  <si>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</si>
  <si>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</si>
  <si>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</si>
  <si>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</si>
  <si>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</si>
  <si>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</si>
  <si>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</si>
  <si>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</si>
  <si>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</si>
  <si>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</si>
  <si>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</si>
  <si>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</si>
  <si>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</si>
  <si>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</si>
  <si>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</si>
  <si>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</si>
  <si>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</si>
  <si>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</si>
  <si>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</si>
  <si>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</si>
  <si>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</si>
  <si>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</si>
  <si>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</si>
  <si>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</si>
  <si>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</si>
  <si>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</si>
  <si>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</si>
  <si>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</si>
  <si>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</si>
  <si>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</si>
  <si>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</si>
  <si>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</si>
  <si>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</si>
  <si>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</si>
  <si>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</si>
  <si>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</si>
  <si>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</si>
  <si>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</si>
  <si>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</si>
  <si>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</si>
  <si>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</si>
  <si>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</si>
  <si>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</si>
  <si>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</si>
  <si>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</si>
  <si>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</si>
  <si>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</si>
  <si>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</si>
  <si>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</si>
  <si>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</si>
  <si>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</si>
  <si>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</si>
  <si>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</si>
  <si>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</si>
  <si>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</si>
  <si>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</si>
  <si>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</si>
  <si>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</si>
  <si>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</si>
  <si>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</si>
  <si>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</si>
  <si>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</si>
  <si>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</si>
  <si>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</si>
  <si>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</si>
  <si>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</si>
  <si>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</si>
  <si>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</si>
  <si>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</si>
  <si>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</si>
  <si>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</si>
  <si>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</si>
  <si>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</si>
  <si>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</si>
  <si>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</si>
  <si>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</si>
  <si>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</si>
  <si>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</si>
  <si>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</si>
  <si>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</si>
  <si>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</si>
  <si>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</si>
  <si>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</si>
  <si>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</si>
  <si>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</si>
  <si>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</si>
  <si>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</si>
  <si>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</si>
  <si>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</si>
  <si>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</si>
  <si>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</si>
  <si>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</si>
  <si>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</si>
  <si>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</si>
  <si>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</si>
  <si>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</si>
  <si>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</si>
  <si>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</si>
  <si>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</si>
  <si>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</si>
  <si>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</si>
  <si>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</si>
  <si>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</si>
  <si>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</si>
  <si>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</si>
  <si>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</si>
  <si>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</si>
  <si>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</si>
  <si>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</si>
  <si>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</si>
  <si>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</si>
  <si>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</si>
  <si>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</si>
  <si>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</si>
  <si>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</si>
  <si>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</si>
  <si>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</si>
  <si>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</si>
  <si>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</si>
  <si>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</si>
  <si>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</si>
  <si>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</si>
  <si>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</si>
  <si>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</si>
  <si>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</si>
  <si>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</si>
  <si>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</si>
  <si>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</si>
  <si>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</si>
  <si>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</si>
  <si>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</si>
  <si>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</si>
  <si>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</si>
  <si>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</si>
  <si>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</si>
  <si>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</si>
  <si>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</si>
  <si>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</si>
  <si>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</si>
  <si>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</si>
  <si>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</si>
  <si>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</si>
  <si>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</si>
  <si>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</si>
  <si>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</si>
  <si>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</si>
  <si>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</si>
  <si>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</si>
  <si>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</si>
  <si>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</si>
  <si>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</si>
  <si>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</si>
  <si>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</si>
  <si>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</si>
  <si>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</si>
  <si>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</si>
  <si>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</si>
  <si>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</si>
  <si>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</si>
  <si>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</si>
  <si>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</si>
  <si>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</si>
  <si>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</si>
  <si>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</si>
  <si>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</si>
  <si>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</si>
  <si>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</si>
  <si>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</si>
  <si>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</si>
  <si>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</si>
  <si>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</si>
  <si>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</si>
  <si>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</si>
  <si>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</si>
  <si>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</si>
  <si>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</si>
  <si>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</si>
  <si>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</si>
  <si>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</si>
  <si>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</si>
  <si>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</si>
  <si>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</si>
  <si>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</si>
  <si>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</si>
  <si>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</si>
  <si>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</si>
  <si>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</si>
  <si>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</si>
  <si>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</si>
  <si>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</si>
  <si>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</si>
  <si>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</si>
  <si>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</si>
  <si>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</si>
  <si>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</si>
  <si>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</si>
  <si>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</si>
  <si>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</si>
  <si>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</si>
  <si>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</si>
  <si>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</si>
  <si>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</si>
  <si>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</si>
  <si>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</si>
  <si>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</si>
  <si>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</si>
  <si>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</si>
  <si>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</si>
  <si>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</si>
  <si>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</si>
  <si>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</si>
  <si>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</si>
  <si>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</si>
  <si>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</si>
  <si>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</si>
  <si>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</si>
  <si>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</si>
  <si>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</si>
  <si>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</si>
  <si>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</si>
  <si>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</si>
  <si>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</si>
  <si>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</si>
  <si>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</si>
  <si>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</si>
  <si>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</si>
  <si>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</si>
  <si>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</si>
  <si>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</si>
  <si>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</si>
  <si>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</si>
  <si>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</si>
  <si>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</si>
  <si>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</si>
  <si>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</si>
  <si>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</si>
  <si>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</si>
  <si>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</si>
  <si>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</si>
  <si>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</si>
  <si>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</si>
  <si>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</si>
  <si>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</si>
  <si>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</si>
  <si>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</si>
  <si>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</si>
  <si>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</si>
  <si>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</si>
  <si>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</si>
  <si>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</si>
  <si>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</si>
  <si>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</si>
  <si>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</si>
  <si>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</si>
  <si>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</si>
  <si>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</si>
  <si>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</si>
  <si>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</si>
  <si>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</si>
  <si>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</si>
  <si>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</si>
  <si>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</si>
  <si>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</si>
  <si>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</si>
  <si>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</si>
  <si>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</si>
  <si>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</si>
  <si>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</si>
  <si>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</si>
  <si>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</si>
  <si>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</si>
  <si>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</si>
  <si>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</si>
  <si>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</si>
  <si>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</si>
  <si>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</si>
  <si>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</si>
  <si>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</si>
  <si>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</si>
  <si>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</si>
  <si>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</si>
  <si>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</si>
  <si>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</si>
  <si>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</si>
  <si>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</si>
  <si>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</si>
  <si>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</si>
  <si>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</si>
  <si>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</si>
  <si>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</si>
  <si>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</si>
  <si>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</si>
  <si>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</si>
  <si>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</si>
  <si>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</si>
  <si>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</si>
  <si>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</si>
  <si>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</si>
  <si>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</si>
  <si>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</si>
  <si>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</si>
  <si>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</si>
  <si>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</si>
  <si>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</si>
  <si>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</si>
  <si>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</si>
  <si>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</si>
  <si>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</si>
  <si>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</si>
  <si>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</si>
  <si>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</si>
  <si>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</si>
  <si>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</si>
  <si>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</si>
  <si>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</si>
  <si>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</si>
  <si>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</si>
  <si>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</si>
  <si>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</si>
  <si>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</si>
  <si>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</si>
  <si>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</si>
  <si>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</si>
  <si>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</si>
  <si>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</si>
  <si>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</si>
  <si>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</si>
  <si>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</si>
  <si>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</si>
  <si>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</si>
  <si>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</si>
  <si>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</si>
  <si>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</si>
  <si>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</si>
  <si>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</si>
  <si>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</si>
  <si>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</si>
  <si>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</si>
  <si>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</si>
  <si>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</si>
  <si>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</si>
  <si>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</si>
  <si>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</si>
  <si>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</si>
  <si>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</si>
  <si>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</si>
  <si>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</si>
  <si>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</si>
  <si>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</si>
  <si>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</si>
  <si>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</si>
  <si>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</si>
  <si>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</si>
  <si>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</si>
  <si>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</si>
  <si>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</si>
  <si>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</si>
  <si>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</si>
  <si>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</si>
  <si>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</si>
  <si>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</si>
  <si>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</si>
  <si>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</si>
  <si>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</si>
  <si>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</si>
  <si>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</si>
  <si>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</si>
  <si>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</si>
  <si>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</si>
  <si>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</si>
  <si>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</si>
  <si>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</si>
  <si>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</si>
  <si>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</si>
  <si>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</si>
  <si>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</si>
  <si>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</si>
  <si>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</si>
  <si>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</si>
  <si>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</si>
  <si>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</si>
  <si>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</si>
  <si>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</si>
  <si>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</si>
  <si>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</si>
  <si>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</si>
  <si>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</si>
  <si>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</si>
  <si>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</si>
  <si>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</si>
  <si>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</si>
  <si>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</si>
  <si>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</si>
  <si>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</si>
  <si>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</si>
  <si>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</si>
  <si>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</si>
  <si>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</si>
  <si>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</si>
  <si>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</si>
  <si>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</si>
  <si>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</si>
  <si>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</si>
  <si>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</si>
  <si>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</si>
  <si>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</si>
  <si>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</si>
  <si>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</si>
  <si>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</si>
  <si>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</si>
  <si>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</si>
  <si>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</si>
  <si>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</si>
  <si>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</si>
  <si>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</si>
  <si>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</si>
  <si>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</si>
  <si>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</si>
  <si>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</si>
  <si>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</si>
  <si>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</si>
  <si>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</si>
  <si>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</si>
  <si>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</si>
  <si>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</si>
  <si>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</si>
  <si>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</si>
  <si>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</si>
  <si>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</si>
  <si>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</si>
  <si>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</si>
  <si>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</si>
  <si>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</si>
  <si>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</si>
  <si>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</si>
  <si>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</si>
  <si>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</si>
  <si>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</si>
  <si>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</si>
  <si>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</si>
  <si>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</si>
  <si>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</si>
  <si>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</si>
  <si>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</si>
  <si>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</si>
  <si>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</si>
  <si>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</si>
  <si>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</si>
  <si>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</si>
  <si>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</si>
  <si>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</si>
  <si>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</si>
  <si>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</si>
  <si>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</si>
  <si>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</si>
  <si>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</si>
  <si>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</si>
  <si>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</si>
  <si>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</si>
  <si>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</si>
  <si>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</si>
  <si>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</si>
  <si>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</si>
  <si>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</si>
  <si>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</si>
  <si>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</si>
  <si>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</si>
  <si>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</si>
  <si>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</si>
  <si>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</si>
  <si>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</si>
  <si>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</si>
  <si>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</si>
  <si>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</si>
  <si>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</si>
  <si>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</si>
  <si>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</si>
  <si>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</si>
  <si>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</si>
  <si>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</si>
  <si>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</si>
  <si>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</si>
  <si>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</si>
  <si>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</si>
  <si>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</si>
  <si>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</si>
  <si>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</si>
  <si>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</si>
  <si>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</si>
  <si>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</si>
  <si>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</si>
  <si>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</si>
  <si>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</si>
  <si>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</si>
  <si>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</si>
  <si>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</si>
  <si>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</si>
  <si>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</si>
  <si>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</si>
  <si>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</si>
  <si>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</si>
  <si>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</si>
  <si>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</si>
  <si>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</si>
  <si>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</si>
  <si>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</si>
  <si>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</si>
  <si>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</si>
  <si>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</si>
  <si>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</si>
  <si>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</si>
  <si>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</si>
  <si>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</si>
  <si>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</si>
  <si>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</si>
  <si>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</si>
  <si>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</si>
  <si>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</si>
  <si>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</si>
  <si>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</si>
  <si>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</si>
  <si>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</si>
  <si>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</si>
  <si>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</si>
  <si>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</si>
  <si>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</si>
  <si>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</si>
  <si>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</si>
  <si>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</si>
  <si>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</si>
  <si>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</si>
  <si>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</si>
  <si>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</si>
  <si>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</si>
  <si>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</si>
  <si>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</si>
  <si>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</si>
  <si>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</si>
  <si>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</si>
  <si>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</si>
  <si>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</si>
  <si>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</si>
  <si>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</si>
  <si>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</si>
  <si>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</si>
  <si>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</si>
  <si>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</si>
  <si>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</si>
  <si>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</si>
  <si>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</si>
  <si>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</si>
  <si>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</si>
  <si>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</si>
  <si>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</si>
  <si>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</si>
  <si>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</si>
  <si>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</si>
  <si>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</si>
  <si>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</si>
  <si>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</si>
  <si>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</si>
  <si>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</si>
  <si>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</si>
  <si>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</si>
  <si>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</si>
  <si>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</si>
  <si>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</si>
  <si>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</si>
  <si>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</si>
  <si>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</si>
  <si>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</si>
  <si>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</si>
  <si>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</si>
  <si>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</si>
  <si>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</si>
  <si>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</si>
  <si>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</si>
  <si>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</si>
  <si>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</si>
  <si>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</si>
  <si>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</si>
  <si>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</si>
  <si>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</si>
  <si>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</si>
  <si>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</si>
  <si>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</si>
  <si>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</si>
  <si>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</si>
  <si>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</si>
  <si>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</si>
  <si>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</si>
  <si>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</si>
  <si>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</si>
  <si>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</si>
  <si>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</si>
  <si>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</si>
  <si>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</si>
  <si>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</si>
  <si>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</si>
  <si>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</si>
  <si>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</si>
  <si>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</si>
  <si>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</si>
  <si>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</si>
  <si>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</si>
  <si>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</si>
  <si>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</si>
  <si>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</si>
  <si>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</si>
  <si>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</si>
  <si>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</si>
  <si>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</si>
  <si>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</si>
  <si>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</si>
  <si>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</si>
  <si>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</si>
  <si>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</si>
  <si>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</si>
  <si>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</si>
  <si>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</si>
  <si>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</si>
  <si>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</si>
  <si>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</si>
  <si>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</si>
  <si>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</si>
  <si>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</si>
  <si>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</si>
  <si>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</si>
  <si>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</si>
  <si>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</si>
  <si>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</si>
  <si>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</si>
  <si>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</si>
  <si>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</si>
  <si>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</si>
  <si>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</si>
  <si>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</si>
  <si>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</si>
  <si>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</si>
  <si>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</si>
  <si>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</si>
  <si>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</si>
  <si>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</si>
  <si>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</si>
  <si>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</si>
  <si>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</si>
  <si>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</si>
  <si>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</si>
  <si>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</si>
  <si>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</si>
  <si>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</si>
  <si>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</si>
  <si>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</si>
  <si>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</si>
  <si>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</si>
  <si>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</si>
  <si>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</si>
  <si>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</si>
  <si>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</si>
  <si>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</si>
  <si>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</si>
  <si>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</si>
  <si>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</si>
  <si>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</si>
  <si>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</si>
  <si>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</si>
  <si>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</si>
  <si>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</si>
  <si>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</si>
  <si>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</si>
  <si>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</si>
  <si>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</si>
  <si>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</si>
  <si>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</si>
  <si>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</si>
  <si>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</si>
  <si>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</si>
  <si>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</si>
  <si>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</si>
  <si>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</si>
  <si>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</si>
  <si>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</si>
  <si>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</si>
  <si>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</si>
  <si>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</si>
  <si>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</si>
  <si>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</si>
  <si>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</si>
  <si>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</si>
  <si>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</si>
  <si>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</si>
  <si>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</si>
  <si>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</si>
  <si>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</si>
  <si>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</si>
  <si>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</si>
  <si>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</si>
  <si>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</si>
  <si>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</si>
  <si>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</si>
  <si>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</si>
  <si>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</si>
  <si>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</si>
  <si>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</si>
  <si>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</si>
  <si>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</si>
  <si>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</si>
  <si>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</si>
  <si>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</si>
  <si>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</si>
  <si>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</si>
  <si>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</si>
  <si>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</si>
  <si>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</si>
  <si>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</si>
  <si>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</si>
  <si>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</si>
  <si>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</si>
  <si>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</si>
  <si>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</si>
  <si>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</si>
  <si>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</si>
  <si>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</si>
  <si>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</si>
  <si>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</si>
  <si>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</si>
  <si>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</si>
  <si>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</si>
  <si>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</si>
  <si>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</si>
  <si>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</si>
  <si>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</si>
  <si>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</si>
  <si>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</si>
  <si>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</si>
  <si>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</si>
  <si>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</si>
  <si>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</si>
  <si>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</si>
  <si>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</si>
  <si>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</si>
  <si>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</si>
  <si>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</si>
  <si>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</si>
  <si>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</si>
  <si>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</si>
  <si>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</si>
  <si>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</si>
  <si>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</si>
  <si>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</si>
  <si>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</si>
  <si>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</si>
  <si>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</si>
  <si>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</si>
  <si>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</si>
  <si>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</si>
  <si>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</si>
  <si>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</si>
  <si>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</si>
  <si>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</si>
  <si>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</si>
  <si>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</si>
  <si>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</si>
  <si>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</si>
  <si>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</si>
  <si>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</si>
  <si>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</si>
  <si>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</si>
  <si>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</si>
  <si>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</si>
  <si>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</si>
  <si>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</si>
  <si>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</si>
  <si>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</si>
  <si>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</si>
  <si>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</si>
  <si>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</si>
  <si>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</si>
  <si>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</si>
  <si>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</si>
  <si>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</si>
  <si>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</si>
  <si>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</si>
  <si>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</si>
  <si>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</si>
  <si>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</si>
  <si>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</si>
  <si>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</si>
  <si>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</si>
  <si>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</si>
  <si>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</si>
  <si>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</si>
  <si>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</si>
  <si>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</si>
  <si>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</si>
  <si>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</si>
  <si>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</si>
  <si>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</si>
  <si>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</si>
  <si>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</si>
  <si>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</si>
  <si>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</si>
  <si>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</si>
  <si>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</si>
  <si>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</si>
  <si>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</si>
  <si>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</si>
  <si>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</si>
  <si>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</si>
  <si>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</si>
  <si>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</si>
  <si>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</si>
  <si>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</si>
  <si>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</si>
  <si>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</si>
  <si>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</si>
  <si>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</si>
  <si>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</si>
  <si>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</si>
  <si>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</si>
  <si>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</si>
  <si>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</si>
  <si>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</si>
  <si>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</si>
  <si>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</si>
  <si>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</si>
  <si>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</si>
  <si>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</si>
  <si>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</si>
  <si>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</si>
  <si>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</si>
  <si>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</si>
  <si>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</si>
  <si>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</si>
  <si>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</si>
  <si>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</si>
  <si>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</si>
  <si>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</si>
  <si>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</si>
  <si>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</si>
  <si>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</si>
  <si>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</si>
  <si>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</si>
  <si>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</si>
  <si>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</si>
  <si>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</si>
  <si>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</si>
  <si>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</si>
  <si>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</si>
  <si>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</si>
  <si>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</si>
  <si>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</si>
  <si>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</si>
  <si>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</si>
  <si>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</si>
  <si>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</si>
  <si>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</si>
  <si>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</si>
  <si>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</si>
  <si>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</si>
  <si>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</si>
  <si>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</si>
  <si>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</si>
  <si>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</si>
  <si>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</si>
  <si>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</si>
  <si>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</si>
  <si>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</si>
  <si>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</si>
  <si>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</si>
  <si>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</si>
  <si>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</si>
  <si>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</si>
  <si>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</si>
  <si>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</si>
  <si>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</si>
  <si>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</si>
  <si>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</si>
  <si>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</si>
  <si>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</si>
  <si>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</si>
  <si>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</si>
  <si>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</si>
  <si>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</si>
  <si>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</si>
  <si>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</si>
  <si>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</si>
  <si>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</si>
  <si>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</si>
  <si>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</si>
  <si>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</si>
  <si>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</si>
  <si>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</si>
  <si>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</si>
  <si>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</si>
  <si>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</si>
  <si>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</si>
  <si>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</si>
  <si>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</si>
  <si>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</si>
  <si>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</si>
  <si>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</si>
  <si>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</si>
  <si>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</si>
  <si>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</si>
  <si>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</si>
  <si>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</si>
  <si>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</si>
  <si>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</si>
  <si>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</si>
  <si>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</si>
  <si>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</si>
  <si>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</si>
  <si>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</si>
  <si>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</si>
  <si>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</si>
  <si>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</si>
  <si>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</si>
  <si>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</si>
  <si>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</si>
  <si>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</si>
  <si>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</si>
  <si>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</si>
  <si>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</si>
  <si>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</si>
  <si>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</si>
  <si>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</si>
  <si>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</si>
  <si>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</si>
  <si>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</si>
  <si>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</si>
  <si>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</si>
  <si>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</si>
  <si>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</si>
  <si>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</si>
  <si>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</si>
  <si>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</si>
  <si>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</si>
  <si>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</si>
  <si>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</si>
  <si>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</si>
  <si>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</si>
  <si>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</si>
  <si>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</si>
  <si>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</si>
  <si>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</si>
  <si>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</si>
  <si>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</si>
  <si>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</si>
  <si>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</si>
  <si>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</si>
  <si>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</si>
  <si>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</si>
  <si>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</si>
  <si>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</si>
  <si>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</si>
  <si>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</si>
  <si>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</si>
  <si>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</si>
  <si>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</si>
  <si>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</si>
  <si>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</si>
  <si>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</si>
  <si>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</si>
  <si>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</si>
  <si>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</si>
  <si>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</si>
  <si>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</si>
  <si>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</si>
  <si>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</si>
  <si>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</si>
  <si>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</si>
  <si>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</si>
  <si>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</si>
  <si>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</si>
  <si>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</si>
  <si>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</si>
  <si>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</si>
  <si>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</si>
  <si>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</si>
  <si>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</si>
  <si>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</si>
  <si>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</si>
  <si>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</si>
  <si>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</si>
  <si>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</si>
  <si>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</si>
  <si>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</si>
  <si>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</si>
  <si>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</si>
  <si>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</si>
  <si>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</si>
  <si>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</si>
  <si>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</si>
  <si>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</si>
  <si>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</si>
  <si>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</si>
  <si>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</si>
  <si>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</si>
  <si>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</si>
  <si>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</si>
  <si>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</si>
  <si>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</si>
  <si>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</si>
  <si>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</si>
  <si>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</si>
  <si>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</si>
  <si>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</si>
  <si>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</si>
  <si>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</si>
  <si>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</si>
  <si>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</si>
  <si>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</si>
  <si>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</si>
  <si>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</si>
  <si>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</si>
  <si>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</si>
  <si>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</si>
  <si>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</si>
  <si>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</si>
  <si>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</si>
  <si>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</si>
  <si>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</si>
  <si>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</si>
  <si>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</si>
  <si>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</si>
  <si>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</si>
  <si>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</si>
  <si>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</si>
  <si>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</si>
  <si>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</si>
  <si>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</si>
  <si>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</si>
  <si>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</si>
  <si>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</si>
  <si>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</si>
  <si>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</si>
  <si>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</si>
  <si>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</si>
  <si>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</si>
  <si>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</si>
  <si>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</si>
  <si>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</si>
  <si>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</si>
  <si>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</si>
  <si>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</si>
  <si>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</si>
  <si>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</si>
  <si>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</si>
  <si>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</si>
  <si>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</si>
  <si>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</si>
  <si>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</si>
  <si>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</si>
  <si>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</si>
  <si>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</si>
  <si>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</si>
  <si>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</si>
  <si>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</si>
  <si>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</si>
  <si>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</si>
  <si>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</si>
  <si>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</si>
  <si>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</si>
  <si>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</si>
  <si>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</si>
  <si>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</si>
  <si>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</si>
  <si>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</si>
  <si>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</si>
  <si>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</si>
  <si>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</si>
  <si>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</si>
  <si>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</si>
  <si>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</si>
  <si>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</si>
  <si>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</si>
  <si>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</si>
  <si>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</si>
  <si>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</si>
  <si>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</si>
  <si>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</si>
  <si>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</si>
  <si>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</si>
  <si>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</si>
  <si>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</si>
  <si>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</si>
  <si>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</si>
  <si>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</si>
  <si>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</si>
  <si>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</si>
  <si>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</si>
  <si>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</si>
  <si>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</si>
  <si>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</si>
  <si>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</si>
  <si>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</si>
  <si>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</si>
  <si>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</si>
  <si>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</si>
  <si>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</si>
  <si>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</si>
  <si>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</si>
  <si>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</si>
  <si>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</si>
  <si>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</si>
  <si>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</si>
  <si>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</si>
  <si>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</si>
  <si>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</si>
  <si>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</si>
  <si>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</si>
  <si>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</si>
  <si>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</si>
  <si>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</si>
  <si>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</si>
  <si>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</si>
  <si>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</si>
  <si>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</si>
  <si>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</si>
  <si>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</si>
  <si>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</si>
  <si>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</si>
  <si>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</si>
  <si>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</si>
  <si>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</si>
  <si>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</si>
  <si>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</si>
  <si>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</si>
  <si>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</si>
  <si>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</si>
  <si>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</si>
  <si>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</si>
  <si>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</si>
  <si>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</si>
  <si>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</si>
  <si>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</si>
  <si>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</si>
  <si>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</si>
  <si>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</si>
  <si>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</si>
  <si>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</si>
  <si>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</si>
  <si>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</si>
  <si>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</si>
  <si>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</si>
  <si>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</si>
  <si>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</si>
  <si>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</si>
  <si>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</si>
  <si>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</si>
  <si>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</si>
  <si>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</si>
  <si>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</si>
  <si>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</si>
  <si>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</si>
  <si>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</si>
  <si>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</si>
  <si>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</si>
  <si>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</si>
  <si>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</si>
  <si>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</si>
  <si>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</si>
  <si>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</si>
  <si>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</si>
  <si>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</si>
  <si>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</si>
  <si>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</si>
  <si>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</si>
  <si>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</si>
  <si>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</si>
  <si>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</si>
  <si>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</si>
  <si>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</si>
  <si>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</si>
  <si>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</si>
  <si>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</si>
  <si>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</si>
  <si>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</si>
  <si>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</si>
  <si>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</si>
  <si>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</si>
  <si>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</si>
  <si>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</si>
  <si>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</si>
  <si>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</si>
  <si>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</si>
  <si>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</si>
  <si>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</si>
  <si>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</si>
  <si>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</si>
  <si>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</si>
  <si>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</si>
  <si>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</si>
  <si>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</si>
  <si>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</si>
  <si>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</si>
  <si>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</si>
  <si>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</si>
  <si>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</si>
  <si>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</si>
  <si>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</si>
  <si>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</si>
  <si>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</si>
  <si>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</si>
  <si>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</si>
  <si>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</si>
  <si>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</si>
  <si>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</si>
  <si>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</si>
  <si>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</si>
  <si>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</si>
  <si>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</si>
  <si>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</si>
  <si>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</si>
  <si>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</si>
  <si>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</si>
  <si>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</si>
  <si>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</si>
  <si>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</si>
  <si>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</si>
  <si>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</si>
  <si>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</si>
  <si>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</si>
  <si>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</si>
  <si>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</si>
  <si>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</si>
  <si>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</si>
  <si>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</si>
  <si>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</si>
  <si>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</si>
  <si>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</si>
  <si>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</si>
  <si>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</si>
  <si>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</si>
  <si>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</si>
  <si>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</si>
  <si>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</si>
  <si>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</si>
  <si>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</si>
  <si>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</si>
  <si>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</si>
  <si>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</si>
  <si>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</si>
  <si>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</si>
  <si>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</si>
  <si>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</si>
  <si>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</si>
  <si>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</si>
  <si>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</si>
  <si>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</si>
  <si>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</si>
  <si>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</si>
  <si>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</si>
  <si>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</si>
  <si>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</si>
  <si>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</si>
  <si>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</si>
  <si>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</si>
  <si>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</si>
  <si>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</si>
  <si>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</si>
  <si>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</si>
  <si>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</si>
  <si>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</si>
  <si>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</si>
  <si>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</si>
  <si>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</si>
  <si>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</si>
  <si>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</si>
  <si>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</si>
  <si>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</si>
  <si>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</si>
  <si>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</si>
  <si>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</si>
  <si>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</si>
  <si>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</si>
  <si>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</si>
  <si>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</si>
  <si>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</si>
  <si>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</si>
  <si>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</si>
  <si>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</si>
  <si>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</si>
  <si>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</si>
  <si>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</si>
  <si>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</si>
  <si>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</si>
  <si>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</si>
  <si>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</si>
  <si>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</si>
  <si>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</si>
  <si>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</si>
  <si>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</si>
  <si>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</si>
  <si>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</si>
  <si>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</si>
  <si>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</si>
  <si>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</si>
  <si>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</si>
  <si>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</si>
  <si>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</si>
  <si>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</si>
  <si>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</si>
  <si>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</si>
  <si>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</si>
  <si>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</si>
  <si>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</si>
  <si>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</si>
  <si>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</si>
  <si>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</si>
  <si>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</si>
  <si>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</si>
  <si>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</si>
  <si>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</si>
  <si>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</si>
  <si>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</si>
  <si>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</si>
  <si>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</si>
  <si>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</si>
  <si>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</si>
  <si>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</si>
  <si>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</si>
  <si>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</si>
  <si>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</si>
  <si>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</si>
  <si>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</si>
  <si>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</si>
  <si>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</si>
  <si>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</si>
  <si>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</si>
  <si>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</si>
  <si>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</si>
  <si>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</si>
  <si>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</si>
  <si>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</si>
  <si>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</si>
  <si>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</si>
  <si>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</si>
  <si>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</si>
  <si>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</si>
  <si>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</si>
  <si>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</si>
  <si>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</si>
  <si>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</si>
  <si>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</si>
  <si>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</si>
  <si>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</si>
  <si>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</si>
  <si>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</si>
  <si>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</si>
  <si>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</si>
  <si>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</si>
  <si>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</si>
  <si>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</si>
  <si>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</si>
  <si>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</si>
  <si>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</si>
  <si>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</si>
  <si>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</si>
  <si>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</si>
  <si>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</si>
  <si>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</si>
  <si>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</si>
  <si>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</si>
  <si>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</si>
  <si>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</si>
  <si>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</si>
  <si>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</si>
  <si>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</si>
  <si>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</si>
  <si>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</si>
  <si>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</si>
  <si>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</si>
  <si>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</si>
  <si>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</si>
  <si>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</si>
  <si>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</si>
  <si>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</si>
  <si>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</si>
  <si>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</si>
  <si>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</si>
  <si>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</si>
  <si>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</si>
  <si>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</si>
  <si>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</si>
  <si>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</si>
  <si>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</si>
  <si>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</si>
  <si>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</si>
  <si>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</si>
  <si>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</si>
  <si>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</si>
  <si>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</si>
  <si>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</si>
  <si>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</si>
  <si>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</si>
  <si>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</si>
  <si>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</si>
  <si>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</si>
  <si>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</si>
  <si>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</si>
  <si>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</si>
  <si>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</si>
  <si>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</si>
  <si>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</si>
  <si>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</si>
  <si>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</si>
  <si>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</si>
  <si>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</si>
  <si>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</si>
  <si>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</si>
  <si>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</si>
  <si>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</si>
  <si>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</si>
  <si>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</si>
  <si>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</si>
  <si>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</si>
  <si>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</si>
  <si>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</si>
  <si>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</si>
  <si>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</si>
  <si>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</si>
  <si>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</si>
  <si>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</si>
  <si>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</si>
  <si>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</si>
  <si>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</si>
  <si>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</si>
  <si>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</si>
  <si>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</si>
  <si>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</si>
  <si>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</si>
  <si>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</si>
  <si>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</si>
  <si>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</si>
  <si>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</si>
  <si>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</si>
  <si>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</si>
  <si>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</si>
  <si>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</si>
  <si>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</si>
  <si>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</si>
  <si>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</si>
  <si>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</si>
  <si>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</si>
  <si>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</si>
  <si>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</si>
  <si>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</si>
  <si>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</si>
  <si>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</si>
  <si>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</si>
  <si>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</si>
  <si>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</si>
  <si>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</si>
  <si>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</si>
  <si>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</si>
  <si>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</si>
  <si>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</si>
  <si>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</si>
  <si>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</si>
  <si>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</si>
  <si>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</si>
  <si>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</si>
  <si>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</si>
  <si>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</si>
  <si>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</si>
  <si>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</si>
  <si>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</si>
  <si>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</si>
  <si>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</si>
  <si>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</si>
  <si>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</si>
  <si>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</si>
  <si>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</si>
  <si>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</si>
  <si>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</si>
  <si>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</si>
  <si>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</si>
  <si>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</si>
  <si>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</si>
  <si>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</si>
  <si>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</si>
  <si>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</si>
  <si>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</si>
  <si>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</si>
  <si>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</si>
  <si>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</si>
  <si>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</si>
  <si>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</si>
  <si>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</si>
  <si>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</si>
  <si>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</si>
  <si>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</si>
  <si>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</si>
  <si>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</si>
  <si>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</si>
  <si>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</si>
  <si>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</si>
  <si>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</si>
  <si>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</si>
  <si>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</si>
  <si>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</si>
  <si>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</si>
  <si>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</si>
  <si>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</si>
  <si>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</si>
  <si>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</si>
  <si>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</si>
  <si>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</si>
  <si>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</si>
  <si>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</si>
  <si>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</si>
  <si>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</si>
  <si>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</si>
  <si>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</si>
  <si>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</si>
  <si>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</si>
  <si>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</si>
  <si>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</si>
  <si>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</si>
  <si>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</si>
  <si>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</si>
  <si>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</si>
  <si>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</si>
  <si>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</si>
  <si>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</si>
  <si>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</si>
  <si>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</si>
  <si>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</si>
  <si>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</si>
  <si>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</si>
  <si>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</si>
  <si>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</si>
  <si>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</si>
  <si>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</si>
  <si>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</si>
  <si>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</si>
  <si>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</si>
  <si>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</si>
  <si>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</si>
  <si>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</si>
  <si>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</si>
  <si>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</si>
  <si>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</si>
  <si>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</si>
  <si>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</si>
  <si>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</si>
  <si>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</si>
  <si>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</si>
  <si>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</si>
  <si>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</si>
  <si>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</si>
  <si>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</si>
  <si>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</si>
  <si>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</si>
  <si>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</si>
  <si>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</si>
  <si>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</si>
  <si>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</si>
  <si>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</si>
  <si>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</si>
  <si>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</si>
  <si>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</si>
  <si>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</si>
  <si>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</si>
  <si>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</si>
  <si>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</si>
  <si>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</si>
  <si>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</si>
  <si>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</si>
  <si>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</si>
  <si>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</si>
  <si>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</si>
  <si>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</si>
  <si>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</si>
  <si>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</si>
  <si>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</si>
  <si>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</si>
  <si>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</si>
  <si>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</si>
  <si>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</si>
  <si>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</si>
  <si>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</si>
  <si>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</si>
  <si>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</si>
  <si>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</si>
  <si>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</si>
  <si>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</si>
  <si>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</si>
  <si>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</si>
  <si>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</si>
  <si>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</si>
  <si>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</si>
  <si>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</si>
  <si>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</si>
  <si>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</si>
  <si>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</si>
  <si>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</si>
  <si>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</si>
  <si>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</si>
  <si>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</si>
  <si>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</si>
  <si>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</si>
  <si>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</si>
  <si>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</si>
  <si>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</si>
  <si>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</si>
  <si>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</si>
  <si>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</si>
  <si>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</si>
  <si>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</si>
  <si>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</si>
  <si>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</si>
  <si>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</si>
  <si>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</si>
  <si>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</si>
  <si>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</si>
  <si>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</si>
  <si>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</si>
  <si>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</si>
  <si>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</si>
  <si>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</si>
  <si>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</si>
  <si>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</si>
  <si>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</si>
  <si>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</si>
  <si>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</si>
  <si>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</si>
  <si>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</si>
  <si>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</si>
  <si>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</si>
  <si>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</si>
  <si>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</si>
  <si>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</si>
  <si>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</si>
  <si>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</si>
  <si>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</si>
  <si>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</si>
  <si>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</si>
  <si>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</si>
  <si>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</si>
  <si>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</si>
  <si>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</si>
  <si>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</si>
  <si>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</si>
  <si>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</si>
  <si>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</si>
  <si>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</si>
  <si>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</si>
  <si>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</si>
  <si>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</si>
  <si>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</si>
  <si>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</si>
  <si>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</si>
  <si>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</si>
  <si>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</si>
  <si>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</si>
  <si>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</si>
  <si>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</si>
  <si>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</si>
  <si>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</si>
  <si>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</si>
  <si>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</si>
  <si>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% Funded</t>
  </si>
  <si>
    <t>Average donation</t>
  </si>
  <si>
    <t>film &amp; video</t>
  </si>
  <si>
    <t>animation</t>
  </si>
  <si>
    <t>documentary</t>
  </si>
  <si>
    <t>drama</t>
  </si>
  <si>
    <t>science fiction</t>
  </si>
  <si>
    <t>shorts</t>
  </si>
  <si>
    <t>television</t>
  </si>
  <si>
    <t>food</t>
  </si>
  <si>
    <t>food trucks</t>
  </si>
  <si>
    <t>restaurants</t>
  </si>
  <si>
    <t>small batch</t>
  </si>
  <si>
    <t>games</t>
  </si>
  <si>
    <t>mobile games</t>
  </si>
  <si>
    <t>tabletop games</t>
  </si>
  <si>
    <t>video games</t>
  </si>
  <si>
    <t>journalism</t>
  </si>
  <si>
    <t>audio</t>
  </si>
  <si>
    <t>music</t>
  </si>
  <si>
    <t>classical music</t>
  </si>
  <si>
    <t>electronic music</t>
  </si>
  <si>
    <t>faith</t>
  </si>
  <si>
    <t>indie rock</t>
  </si>
  <si>
    <t>jazz</t>
  </si>
  <si>
    <t>metal</t>
  </si>
  <si>
    <t>pop</t>
  </si>
  <si>
    <t>rock</t>
  </si>
  <si>
    <t>world music</t>
  </si>
  <si>
    <t>photography</t>
  </si>
  <si>
    <t>nature</t>
  </si>
  <si>
    <t>people</t>
  </si>
  <si>
    <t>photobooks</t>
  </si>
  <si>
    <t>places</t>
  </si>
  <si>
    <t>publishing</t>
  </si>
  <si>
    <t>art books</t>
  </si>
  <si>
    <t>children's books</t>
  </si>
  <si>
    <t>fiction</t>
  </si>
  <si>
    <t>nonfiction</t>
  </si>
  <si>
    <t>radio &amp; podcasts</t>
  </si>
  <si>
    <t>translations</t>
  </si>
  <si>
    <t>technology</t>
  </si>
  <si>
    <t>gadgets</t>
  </si>
  <si>
    <t>hardware</t>
  </si>
  <si>
    <t>makerspaces</t>
  </si>
  <si>
    <t>space exploration</t>
  </si>
  <si>
    <t>wearables</t>
  </si>
  <si>
    <t>web</t>
  </si>
  <si>
    <t>theater</t>
  </si>
  <si>
    <t>musical</t>
  </si>
  <si>
    <t>plays</t>
  </si>
  <si>
    <t>spaces</t>
  </si>
  <si>
    <t>Subcategory</t>
  </si>
  <si>
    <t>Parent Category</t>
  </si>
  <si>
    <t>Count of country</t>
  </si>
  <si>
    <t>Count of outcomes</t>
  </si>
  <si>
    <t>(All)</t>
  </si>
  <si>
    <t>Count of Parent Category</t>
  </si>
  <si>
    <t>Count of Subcategory</t>
  </si>
  <si>
    <t>Date Created Conversion</t>
  </si>
  <si>
    <t>Row Labels</t>
  </si>
  <si>
    <t>Grand Total</t>
  </si>
  <si>
    <t>Column Labels</t>
  </si>
  <si>
    <t>Total Count of country</t>
  </si>
  <si>
    <t>Total Count of Parent Category</t>
  </si>
  <si>
    <t>Total Count of outcomes</t>
  </si>
  <si>
    <t>Total Count of Subcategory</t>
  </si>
  <si>
    <t>Count of outcomes2</t>
  </si>
  <si>
    <t>Total Count of outcomes2</t>
  </si>
  <si>
    <t>Jun</t>
  </si>
  <si>
    <t>End Date Conversion</t>
  </si>
  <si>
    <t>Years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</si>
  <si>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</si>
  <si>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</si>
  <si>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</si>
  <si>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</si>
  <si>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</si>
  <si>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</si>
  <si>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</si>
  <si>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</si>
  <si>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</si>
  <si>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</si>
  <si>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Dec</t>
  </si>
  <si>
    <t>Number Succesful</t>
  </si>
  <si>
    <t>Number Failed</t>
  </si>
  <si>
    <t>Number Canceled</t>
  </si>
  <si>
    <t>Total projects</t>
  </si>
  <si>
    <t>Percentage Succesful</t>
  </si>
  <si>
    <t>Percentage Failed</t>
  </si>
  <si>
    <t>Percentage Canceled</t>
  </si>
  <si>
    <t>Goal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</si>
  <si>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</si>
  <si>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</si>
  <si>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</si>
  <si>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</si>
  <si>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</si>
  <si>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</si>
  <si>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</si>
  <si>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</si>
  <si>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</si>
  <si>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</si>
  <si>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</si>
  <si>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</si>
  <si>
    <t>Year Created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</si>
</sst>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30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4" fontId="1" fillId="0" borderId="0" xfId="1" applyFont="1" applyAlignment="1">
      <alignment horizontal="center"/>
    </xf>
    <xf numFmtId="44" fontId="0" fillId="0" borderId="0" xfId="1" applyFont="1"/>
    <xf numFmtId="9" fontId="1" fillId="0" borderId="0" xfId="2" applyFont="1" applyAlignment="1">
      <alignment horizontal="center"/>
    </xf>
    <xf numFmtId="9" fontId="0" fillId="0" borderId="0" xfId="2" applyFon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1" fillId="0" borderId="0" xfId="0" applyFont="1"/>
    <xf numFmtId="0" fontId="0" fillId="0" borderId="0" xfId="0" applyNumberFormat="1"/>
    <xf numFmtId="0" fontId="0" fillId="0" borderId="0" xfId="0" pivotButton="1"/>
    <xf numFmtId="14" fontId="1" fillId="0" borderId="0" xfId="0" applyNumberFormat="1" applyFont="1"/>
    <xf numFmtId="14" fontId="0" fillId="0" borderId="0" xfId="0" applyNumberFormat="1"/>
    <xf numFmtId="0" fontId="0" fillId="0" borderId="0" xfId="0" applyAlignment="1">
      <alignment horizontal="left"/>
    </xf>
    <xf numFmtId="2" fontId="1" fillId="0" borderId="0" xfId="0" applyNumberFormat="1" applyFont="1" applyAlignment="1">
      <alignment horizontal="center"/>
    </xf>
    <xf numFmtId="2" fontId="0" fillId="0" borderId="0" xfId="0" applyNumberFormat="1"/>
    <xf numFmtId="1" fontId="0" fillId="0" borderId="0" xfId="0" applyNumberFormat="1"/>
    <xf numFmtId="0" fontId="1" fillId="0" borderId="1" xfId="0" applyFont="1" applyBorder="1"/>
    <xf numFmtId="0" fontId="0" fillId="0" borderId="1" xfId="0" applyBorder="1"/>
    <xf numFmtId="9" fontId="1" fillId="0" borderId="1" xfId="2" applyFont="1" applyBorder="1"/>
    <xf numFmtId="9" fontId="0" fillId="0" borderId="1" xfId="2" applyFont="1" applyBorder="1"/>
    <xf numFmtId="0" fontId="0" fillId="0" borderId="0" xfId="0" applyBorder="1"/>
    <xf numFmtId="9" fontId="1" fillId="0" borderId="2" xfId="2" applyFont="1" applyBorder="1"/>
  </cellXfs>
  <cellStyles count="3">
    <cellStyle name="Currency" xfId="1" builtinId="4"/>
    <cellStyle name="Normal" xfId="0" builtinId="0"/>
    <cellStyle name="Percent" xfId="2" builtinId="5"/>
  </cellStyles>
  <dxfs count="7"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theme="2" tint="-0.24994659260841701"/>
        </patternFill>
      </fill>
    </dxf>
    <dxf>
      <font>
        <color rgb="FF9C0006"/>
      </font>
      <fill>
        <patternFill>
          <bgColor theme="4" tint="0.3999450666829432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0"/>
          <c:tx>
            <c:strRef>
              <c:f>'Outcomes Based on Goals'!$F$1</c:f>
              <c:strCache>
                <c:ptCount val="1"/>
                <c:pt idx="0">
                  <c:v>Percentage Succesful</c:v>
                </c:pt>
              </c:strCache>
            </c:strRef>
          </c:tx>
          <c:spPr>
            <a:ln w="22225" cap="rnd">
              <a:solidFill>
                <a:schemeClr val="accent5"/>
              </a:solidFill>
            </a:ln>
            <a:effectLst>
              <a:glow rad="139700">
                <a:schemeClr val="accent5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0.84023668639053251</c:v>
                </c:pt>
                <c:pt idx="1">
                  <c:v>0.81553398058252424</c:v>
                </c:pt>
                <c:pt idx="2">
                  <c:v>0.6506024096385542</c:v>
                </c:pt>
                <c:pt idx="3">
                  <c:v>0.37931034482758619</c:v>
                </c:pt>
                <c:pt idx="4">
                  <c:v>0.2</c:v>
                </c:pt>
                <c:pt idx="5">
                  <c:v>0.4</c:v>
                </c:pt>
                <c:pt idx="6">
                  <c:v>0</c:v>
                </c:pt>
                <c:pt idx="7">
                  <c:v>1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8.3333333333333329E-2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F4FA-9142-B820-74BFD15F04D0}"/>
            </c:ext>
          </c:extLst>
        </c:ser>
        <c:ser>
          <c:idx val="5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2225" cap="rnd">
              <a:solidFill>
                <a:schemeClr val="accent6"/>
              </a:solidFill>
            </a:ln>
            <a:effectLst>
              <a:glow rad="139700">
                <a:schemeClr val="accent6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0.14201183431952663</c:v>
                </c:pt>
                <c:pt idx="1">
                  <c:v>0.17233009708737865</c:v>
                </c:pt>
                <c:pt idx="2">
                  <c:v>0.31325301204819278</c:v>
                </c:pt>
                <c:pt idx="3">
                  <c:v>0.58620689655172409</c:v>
                </c:pt>
                <c:pt idx="4">
                  <c:v>0.6</c:v>
                </c:pt>
                <c:pt idx="5">
                  <c:v>0.3</c:v>
                </c:pt>
                <c:pt idx="6">
                  <c:v>1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0.16666666666666666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F4FA-9142-B820-74BFD15F04D0}"/>
            </c:ext>
          </c:extLst>
        </c:ser>
        <c:ser>
          <c:idx val="6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2225" cap="rnd">
              <a:solidFill>
                <a:schemeClr val="accent1">
                  <a:lumMod val="60000"/>
                </a:schemeClr>
              </a:solidFill>
            </a:ln>
            <a:effectLst>
              <a:glow rad="139700">
                <a:schemeClr val="accent1">
                  <a:lumMod val="60000"/>
                  <a:satMod val="175000"/>
                  <a:alpha val="14000"/>
                </a:schemeClr>
              </a:glow>
            </a:effectLst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1.7751479289940829E-2</c:v>
                </c:pt>
                <c:pt idx="1">
                  <c:v>1.2135922330097087E-2</c:v>
                </c:pt>
                <c:pt idx="2">
                  <c:v>3.614457831325301E-2</c:v>
                </c:pt>
                <c:pt idx="3">
                  <c:v>3.4482758620689655E-2</c:v>
                </c:pt>
                <c:pt idx="4">
                  <c:v>0.2</c:v>
                </c:pt>
                <c:pt idx="5">
                  <c:v>0.3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0.75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F4FA-9142-B820-74BFD15F04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19072399"/>
        <c:axId val="1006031055"/>
      </c:lineChart>
      <c:catAx>
        <c:axId val="1019072399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06031055"/>
        <c:crosses val="autoZero"/>
        <c:auto val="1"/>
        <c:lblAlgn val="ctr"/>
        <c:lblOffset val="100"/>
        <c:noMultiLvlLbl val="0"/>
      </c:catAx>
      <c:valAx>
        <c:axId val="1006031055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190723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pivotSource>
    <c:name>[Kickstarter_Challenge.xlsx]Theatre Outcomes by Launch Date!PivotTable4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Theatre</a:t>
            </a:r>
            <a:r>
              <a:rPr lang="en-US" baseline="0"/>
              <a:t> Outcomes Based on Launchdate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2225" cap="rnd">
            <a:solidFill>
              <a:schemeClr val="accent4"/>
            </a:solidFill>
          </a:ln>
          <a:effectLst>
            <a:glow rad="139700">
              <a:schemeClr val="accent4">
                <a:satMod val="175000"/>
                <a:alpha val="14000"/>
              </a:schemeClr>
            </a:glow>
          </a:effectLst>
        </c:spPr>
        <c:marker>
          <c:symbol val="circle"/>
          <c:size val="4"/>
          <c:spPr>
            <a:solidFill>
              <a:schemeClr val="accent4">
                <a:tint val="65000"/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4">
                  <a:tint val="65000"/>
                  <a:satMod val="175000"/>
                  <a:alpha val="25000"/>
                </a:schemeClr>
              </a:glo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2225" cap="rnd">
            <a:solidFill>
              <a:schemeClr val="accent4"/>
            </a:solidFill>
          </a:ln>
          <a:effectLst>
            <a:glow rad="139700">
              <a:schemeClr val="accent4">
                <a:satMod val="175000"/>
                <a:alpha val="14000"/>
              </a:schemeClr>
            </a:glow>
          </a:effectLst>
        </c:spPr>
        <c:marker>
          <c:symbol val="circle"/>
          <c:size val="4"/>
          <c:spPr>
            <a:solidFill>
              <a:schemeClr val="accent4"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4">
                  <a:satMod val="175000"/>
                  <a:alpha val="25000"/>
                </a:schemeClr>
              </a:glo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2225" cap="rnd">
            <a:solidFill>
              <a:schemeClr val="accent4"/>
            </a:solidFill>
          </a:ln>
          <a:effectLst>
            <a:glow rad="139700">
              <a:schemeClr val="accent4">
                <a:satMod val="175000"/>
                <a:alpha val="14000"/>
              </a:schemeClr>
            </a:glow>
          </a:effectLst>
        </c:spPr>
        <c:marker>
          <c:symbol val="circle"/>
          <c:size val="4"/>
          <c:spPr>
            <a:solidFill>
              <a:schemeClr val="accent4">
                <a:shade val="65000"/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4">
                  <a:shade val="65000"/>
                  <a:satMod val="175000"/>
                  <a:alpha val="25000"/>
                </a:schemeClr>
              </a:glo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'Theatre Outcomes by Launch Date'!$B$6:$B$7</c:f>
              <c:strCache>
                <c:ptCount val="1"/>
                <c:pt idx="0">
                  <c:v>canceled</c:v>
                </c:pt>
              </c:strCache>
            </c:strRef>
          </c:tx>
          <c:spPr>
            <a:ln w="22225" cap="rnd">
              <a:solidFill>
                <a:schemeClr val="accent4">
                  <a:tint val="65000"/>
                </a:schemeClr>
              </a:solidFill>
            </a:ln>
            <a:effectLst>
              <a:glow rad="139700">
                <a:schemeClr val="accent4">
                  <a:tint val="65000"/>
                  <a:satMod val="175000"/>
                  <a:alpha val="14000"/>
                </a:schemeClr>
              </a:glow>
            </a:effectLst>
          </c:spPr>
          <c:marker>
            <c:symbol val="circle"/>
            <c:size val="4"/>
            <c:spPr>
              <a:solidFill>
                <a:schemeClr val="accent4">
                  <a:tint val="65000"/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4">
                    <a:tint val="65000"/>
                    <a:satMod val="175000"/>
                    <a:alpha val="25000"/>
                  </a:schemeClr>
                </a:glow>
              </a:effectLst>
            </c:spPr>
          </c:marker>
          <c:cat>
            <c:strRef>
              <c:f>'Theatre Outcomes by Launch Date'!$A$8:$A$20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'Theatre Outcomes by Launch Date'!$B$8:$B$20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D73-6E44-87CE-BCDFD2E48C82}"/>
            </c:ext>
          </c:extLst>
        </c:ser>
        <c:ser>
          <c:idx val="1"/>
          <c:order val="1"/>
          <c:tx>
            <c:strRef>
              <c:f>'Theatre Outcomes by Launch Date'!$C$6:$C$7</c:f>
              <c:strCache>
                <c:ptCount val="1"/>
                <c:pt idx="0">
                  <c:v>failed</c:v>
                </c:pt>
              </c:strCache>
            </c:strRef>
          </c:tx>
          <c:spPr>
            <a:ln w="22225" cap="rnd">
              <a:solidFill>
                <a:schemeClr val="accent4"/>
              </a:solidFill>
            </a:ln>
            <a:effectLst>
              <a:glow rad="139700">
                <a:schemeClr val="accent4">
                  <a:satMod val="175000"/>
                  <a:alpha val="14000"/>
                </a:schemeClr>
              </a:glow>
            </a:effectLst>
          </c:spPr>
          <c:marker>
            <c:symbol val="circle"/>
            <c:size val="4"/>
            <c:spPr>
              <a:solidFill>
                <a:schemeClr val="accent4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4">
                    <a:satMod val="175000"/>
                    <a:alpha val="25000"/>
                  </a:schemeClr>
                </a:glow>
              </a:effectLst>
            </c:spPr>
          </c:marker>
          <c:cat>
            <c:strRef>
              <c:f>'Theatre Outcomes by Launch Date'!$A$8:$A$20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'Theatre Outcomes by Launch Date'!$C$8:$C$20</c:f>
              <c:numCache>
                <c:formatCode>General</c:formatCode>
                <c:ptCount val="12"/>
                <c:pt idx="0">
                  <c:v>35</c:v>
                </c:pt>
                <c:pt idx="1">
                  <c:v>42</c:v>
                </c:pt>
                <c:pt idx="2">
                  <c:v>35</c:v>
                </c:pt>
                <c:pt idx="3">
                  <c:v>44</c:v>
                </c:pt>
                <c:pt idx="4">
                  <c:v>58</c:v>
                </c:pt>
                <c:pt idx="5">
                  <c:v>54</c:v>
                </c:pt>
                <c:pt idx="6">
                  <c:v>54</c:v>
                </c:pt>
                <c:pt idx="7">
                  <c:v>49</c:v>
                </c:pt>
                <c:pt idx="8">
                  <c:v>38</c:v>
                </c:pt>
                <c:pt idx="9">
                  <c:v>52</c:v>
                </c:pt>
                <c:pt idx="10">
                  <c:v>33</c:v>
                </c:pt>
                <c:pt idx="11">
                  <c:v>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D73-6E44-87CE-BCDFD2E48C82}"/>
            </c:ext>
          </c:extLst>
        </c:ser>
        <c:ser>
          <c:idx val="2"/>
          <c:order val="2"/>
          <c:tx>
            <c:strRef>
              <c:f>'Theatre Outcomes by Launch Date'!$D$6:$D$7</c:f>
              <c:strCache>
                <c:ptCount val="1"/>
                <c:pt idx="0">
                  <c:v>successful</c:v>
                </c:pt>
              </c:strCache>
            </c:strRef>
          </c:tx>
          <c:spPr>
            <a:ln w="22225" cap="rnd">
              <a:solidFill>
                <a:schemeClr val="accent4">
                  <a:shade val="65000"/>
                </a:schemeClr>
              </a:solidFill>
            </a:ln>
            <a:effectLst>
              <a:glow rad="139700">
                <a:schemeClr val="accent4">
                  <a:shade val="65000"/>
                  <a:satMod val="175000"/>
                  <a:alpha val="14000"/>
                </a:schemeClr>
              </a:glow>
            </a:effectLst>
          </c:spPr>
          <c:marker>
            <c:symbol val="circle"/>
            <c:size val="4"/>
            <c:spPr>
              <a:solidFill>
                <a:schemeClr val="accent4">
                  <a:shade val="65000"/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4">
                    <a:shade val="65000"/>
                    <a:satMod val="175000"/>
                    <a:alpha val="25000"/>
                  </a:schemeClr>
                </a:glow>
              </a:effectLst>
            </c:spPr>
          </c:marker>
          <c:cat>
            <c:strRef>
              <c:f>'Theatre Outcomes by Launch Date'!$A$8:$A$20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'Theatre Outcomes by Launch Date'!$D$8:$D$20</c:f>
              <c:numCache>
                <c:formatCode>General</c:formatCode>
                <c:ptCount val="12"/>
                <c:pt idx="0">
                  <c:v>55</c:v>
                </c:pt>
                <c:pt idx="1">
                  <c:v>71</c:v>
                </c:pt>
                <c:pt idx="2">
                  <c:v>56</c:v>
                </c:pt>
                <c:pt idx="3">
                  <c:v>65</c:v>
                </c:pt>
                <c:pt idx="4">
                  <c:v>107</c:v>
                </c:pt>
                <c:pt idx="5">
                  <c:v>95</c:v>
                </c:pt>
                <c:pt idx="6">
                  <c:v>81</c:v>
                </c:pt>
                <c:pt idx="7">
                  <c:v>72</c:v>
                </c:pt>
                <c:pt idx="8">
                  <c:v>57</c:v>
                </c:pt>
                <c:pt idx="9">
                  <c:v>59</c:v>
                </c:pt>
                <c:pt idx="10">
                  <c:v>52</c:v>
                </c:pt>
                <c:pt idx="11">
                  <c:v>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D73-6E44-87CE-BCDFD2E48C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99564703"/>
        <c:axId val="897631887"/>
      </c:lineChart>
      <c:catAx>
        <c:axId val="9995647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7631887"/>
        <c:crosses val="autoZero"/>
        <c:auto val="1"/>
        <c:lblAlgn val="ctr"/>
        <c:lblOffset val="100"/>
        <c:noMultiLvlLbl val="0"/>
      </c:catAx>
      <c:valAx>
        <c:axId val="897631887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Number</a:t>
                </a:r>
                <a:r>
                  <a:rPr lang="en-US" baseline="0"/>
                  <a:t> of Campaigns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9564703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>
            <a:solidFill>
              <a:schemeClr val="dk1">
                <a:lumMod val="50000"/>
                <a:lumOff val="50000"/>
              </a:schemeClr>
            </a:solidFill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dTable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accent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4.3387466432498807E-2"/>
          <c:y val="1.4234875444839857E-2"/>
          <c:w val="0.7432833010411144"/>
          <c:h val="0.79117792660259101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Statistics'!$B$4:$B$6</c:f>
              <c:strCache>
                <c:ptCount val="1"/>
                <c:pt idx="0">
                  <c:v>Count of country - 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Statistics'!$A$7:$A$10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'Subcategory Statistics'!$B$7:$B$10</c:f>
              <c:numCache>
                <c:formatCode>General</c:formatCode>
                <c:ptCount val="3"/>
                <c:pt idx="1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98C-9F41-883A-038FB4DCD9E5}"/>
            </c:ext>
          </c:extLst>
        </c:ser>
        <c:ser>
          <c:idx val="1"/>
          <c:order val="1"/>
          <c:tx>
            <c:strRef>
              <c:f>'Subcategory Statistics'!$C$4:$C$6</c:f>
              <c:strCache>
                <c:ptCount val="1"/>
                <c:pt idx="0">
                  <c:v>Count of country - 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Statistics'!$A$7:$A$10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'Subcategory Statistics'!$C$7:$C$10</c:f>
              <c:numCache>
                <c:formatCode>General</c:formatCode>
                <c:ptCount val="3"/>
                <c:pt idx="0">
                  <c:v>6</c:v>
                </c:pt>
                <c:pt idx="1">
                  <c:v>47</c:v>
                </c:pt>
                <c:pt idx="2">
                  <c:v>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98C-9F41-883A-038FB4DCD9E5}"/>
            </c:ext>
          </c:extLst>
        </c:ser>
        <c:ser>
          <c:idx val="2"/>
          <c:order val="2"/>
          <c:tx>
            <c:strRef>
              <c:f>'Subcategory Statistics'!$D$4:$D$6</c:f>
              <c:strCache>
                <c:ptCount val="1"/>
                <c:pt idx="0">
                  <c:v>Count of country - 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Statistics'!$A$7:$A$10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'Subcategory Statistics'!$D$7:$D$10</c:f>
              <c:numCache>
                <c:formatCode>General</c:formatCode>
                <c:ptCount val="3"/>
                <c:pt idx="1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98C-9F41-883A-038FB4DCD9E5}"/>
            </c:ext>
          </c:extLst>
        </c:ser>
        <c:ser>
          <c:idx val="3"/>
          <c:order val="3"/>
          <c:tx>
            <c:strRef>
              <c:f>'Subcategory Statistics'!$E$4:$E$6</c:f>
              <c:strCache>
                <c:ptCount val="1"/>
                <c:pt idx="0">
                  <c:v>Count of country - 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Statistics'!$A$7:$A$10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'Subcategory Statistics'!$E$7:$E$10</c:f>
              <c:numCache>
                <c:formatCode>General</c:formatCode>
                <c:ptCount val="3"/>
                <c:pt idx="0">
                  <c:v>31</c:v>
                </c:pt>
                <c:pt idx="1">
                  <c:v>213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98C-9F41-883A-038FB4DCD9E5}"/>
            </c:ext>
          </c:extLst>
        </c:ser>
        <c:ser>
          <c:idx val="4"/>
          <c:order val="4"/>
          <c:tx>
            <c:strRef>
              <c:f>'Subcategory Statistics'!$F$4:$F$6</c:f>
              <c:strCache>
                <c:ptCount val="1"/>
                <c:pt idx="0">
                  <c:v>Count of Parent Category - canceled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'Subcategory Statistics'!$A$7:$A$10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'Subcategory Statistics'!$F$7:$F$10</c:f>
              <c:numCache>
                <c:formatCode>General</c:formatCode>
                <c:ptCount val="3"/>
                <c:pt idx="1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98C-9F41-883A-038FB4DCD9E5}"/>
            </c:ext>
          </c:extLst>
        </c:ser>
        <c:ser>
          <c:idx val="5"/>
          <c:order val="5"/>
          <c:tx>
            <c:strRef>
              <c:f>'Subcategory Statistics'!$G$4:$G$6</c:f>
              <c:strCache>
                <c:ptCount val="1"/>
                <c:pt idx="0">
                  <c:v>Count of Parent Category - failed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'Subcategory Statistics'!$A$7:$A$10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'Subcategory Statistics'!$G$7:$G$10</c:f>
              <c:numCache>
                <c:formatCode>General</c:formatCode>
                <c:ptCount val="3"/>
                <c:pt idx="0">
                  <c:v>6</c:v>
                </c:pt>
                <c:pt idx="1">
                  <c:v>47</c:v>
                </c:pt>
                <c:pt idx="2">
                  <c:v>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8-198C-9F41-883A-038FB4DCD9E5}"/>
            </c:ext>
          </c:extLst>
        </c:ser>
        <c:ser>
          <c:idx val="6"/>
          <c:order val="6"/>
          <c:tx>
            <c:strRef>
              <c:f>'Subcategory Statistics'!$H$4:$H$6</c:f>
              <c:strCache>
                <c:ptCount val="1"/>
                <c:pt idx="0">
                  <c:v>Count of Parent Category - live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'Subcategory Statistics'!$A$7:$A$10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'Subcategory Statistics'!$H$7:$H$10</c:f>
              <c:numCache>
                <c:formatCode>General</c:formatCode>
                <c:ptCount val="3"/>
                <c:pt idx="1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9-198C-9F41-883A-038FB4DCD9E5}"/>
            </c:ext>
          </c:extLst>
        </c:ser>
        <c:ser>
          <c:idx val="7"/>
          <c:order val="7"/>
          <c:tx>
            <c:strRef>
              <c:f>'Subcategory Statistics'!$I$4:$I$6</c:f>
              <c:strCache>
                <c:ptCount val="1"/>
                <c:pt idx="0">
                  <c:v>Count of Parent Category - successful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'Subcategory Statistics'!$A$7:$A$10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'Subcategory Statistics'!$I$7:$I$10</c:f>
              <c:numCache>
                <c:formatCode>General</c:formatCode>
                <c:ptCount val="3"/>
                <c:pt idx="0">
                  <c:v>31</c:v>
                </c:pt>
                <c:pt idx="1">
                  <c:v>213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A-198C-9F41-883A-038FB4DCD9E5}"/>
            </c:ext>
          </c:extLst>
        </c:ser>
        <c:ser>
          <c:idx val="8"/>
          <c:order val="8"/>
          <c:tx>
            <c:strRef>
              <c:f>'Subcategory Statistics'!$J$4:$J$6</c:f>
              <c:strCache>
                <c:ptCount val="1"/>
                <c:pt idx="0">
                  <c:v>Count of outcomes - canceled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'Subcategory Statistics'!$A$7:$A$10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'Subcategory Statistics'!$J$7:$J$10</c:f>
              <c:numCache>
                <c:formatCode>General</c:formatCode>
                <c:ptCount val="3"/>
                <c:pt idx="1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B-198C-9F41-883A-038FB4DCD9E5}"/>
            </c:ext>
          </c:extLst>
        </c:ser>
        <c:ser>
          <c:idx val="9"/>
          <c:order val="9"/>
          <c:tx>
            <c:strRef>
              <c:f>'Subcategory Statistics'!$K$4:$K$6</c:f>
              <c:strCache>
                <c:ptCount val="1"/>
                <c:pt idx="0">
                  <c:v>Count of outcomes - failed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'Subcategory Statistics'!$A$7:$A$10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'Subcategory Statistics'!$K$7:$K$10</c:f>
              <c:numCache>
                <c:formatCode>General</c:formatCode>
                <c:ptCount val="3"/>
                <c:pt idx="0">
                  <c:v>6</c:v>
                </c:pt>
                <c:pt idx="1">
                  <c:v>47</c:v>
                </c:pt>
                <c:pt idx="2">
                  <c:v>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C-198C-9F41-883A-038FB4DCD9E5}"/>
            </c:ext>
          </c:extLst>
        </c:ser>
        <c:ser>
          <c:idx val="10"/>
          <c:order val="10"/>
          <c:tx>
            <c:strRef>
              <c:f>'Subcategory Statistics'!$L$4:$L$6</c:f>
              <c:strCache>
                <c:ptCount val="1"/>
                <c:pt idx="0">
                  <c:v>Count of outcomes - live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'Subcategory Statistics'!$A$7:$A$10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'Subcategory Statistics'!$L$7:$L$10</c:f>
              <c:numCache>
                <c:formatCode>General</c:formatCode>
                <c:ptCount val="3"/>
                <c:pt idx="1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D-198C-9F41-883A-038FB4DCD9E5}"/>
            </c:ext>
          </c:extLst>
        </c:ser>
        <c:ser>
          <c:idx val="11"/>
          <c:order val="11"/>
          <c:tx>
            <c:strRef>
              <c:f>'Subcategory Statistics'!$M$4:$M$6</c:f>
              <c:strCache>
                <c:ptCount val="1"/>
                <c:pt idx="0">
                  <c:v>Count of outcomes - successful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'Subcategory Statistics'!$A$7:$A$10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'Subcategory Statistics'!$M$7:$M$10</c:f>
              <c:numCache>
                <c:formatCode>General</c:formatCode>
                <c:ptCount val="3"/>
                <c:pt idx="0">
                  <c:v>31</c:v>
                </c:pt>
                <c:pt idx="1">
                  <c:v>213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E-198C-9F41-883A-038FB4DCD9E5}"/>
            </c:ext>
          </c:extLst>
        </c:ser>
        <c:ser>
          <c:idx val="12"/>
          <c:order val="12"/>
          <c:tx>
            <c:strRef>
              <c:f>'Subcategory Statistics'!$N$4:$N$6</c:f>
              <c:strCache>
                <c:ptCount val="1"/>
                <c:pt idx="0">
                  <c:v>Count of Subcategory - canceled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'Subcategory Statistics'!$A$7:$A$10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'Subcategory Statistics'!$N$7:$N$10</c:f>
              <c:numCache>
                <c:formatCode>General</c:formatCode>
                <c:ptCount val="3"/>
                <c:pt idx="1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F-198C-9F41-883A-038FB4DCD9E5}"/>
            </c:ext>
          </c:extLst>
        </c:ser>
        <c:ser>
          <c:idx val="13"/>
          <c:order val="13"/>
          <c:tx>
            <c:strRef>
              <c:f>'Subcategory Statistics'!$O$4:$O$6</c:f>
              <c:strCache>
                <c:ptCount val="1"/>
                <c:pt idx="0">
                  <c:v>Count of Subcategory - failed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'Subcategory Statistics'!$A$7:$A$10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'Subcategory Statistics'!$O$7:$O$10</c:f>
              <c:numCache>
                <c:formatCode>General</c:formatCode>
                <c:ptCount val="3"/>
                <c:pt idx="0">
                  <c:v>6</c:v>
                </c:pt>
                <c:pt idx="1">
                  <c:v>47</c:v>
                </c:pt>
                <c:pt idx="2">
                  <c:v>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0-198C-9F41-883A-038FB4DCD9E5}"/>
            </c:ext>
          </c:extLst>
        </c:ser>
        <c:ser>
          <c:idx val="14"/>
          <c:order val="14"/>
          <c:tx>
            <c:strRef>
              <c:f>'Subcategory Statistics'!$P$4:$P$6</c:f>
              <c:strCache>
                <c:ptCount val="1"/>
                <c:pt idx="0">
                  <c:v>Count of Subcategory - live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'Subcategory Statistics'!$A$7:$A$10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'Subcategory Statistics'!$P$7:$P$10</c:f>
              <c:numCache>
                <c:formatCode>General</c:formatCode>
                <c:ptCount val="3"/>
                <c:pt idx="1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1-198C-9F41-883A-038FB4DCD9E5}"/>
            </c:ext>
          </c:extLst>
        </c:ser>
        <c:ser>
          <c:idx val="15"/>
          <c:order val="15"/>
          <c:tx>
            <c:strRef>
              <c:f>'Subcategory Statistics'!$Q$4:$Q$6</c:f>
              <c:strCache>
                <c:ptCount val="1"/>
                <c:pt idx="0">
                  <c:v>Count of Subcategory - successful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'Subcategory Statistics'!$A$7:$A$10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'Subcategory Statistics'!$Q$7:$Q$10</c:f>
              <c:numCache>
                <c:formatCode>General</c:formatCode>
                <c:ptCount val="3"/>
                <c:pt idx="0">
                  <c:v>31</c:v>
                </c:pt>
                <c:pt idx="1">
                  <c:v>213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2-198C-9F41-883A-038FB4DCD9E5}"/>
            </c:ext>
          </c:extLst>
        </c:ser>
        <c:ser>
          <c:idx val="16"/>
          <c:order val="16"/>
          <c:tx>
            <c:strRef>
              <c:f>'Subcategory Statistics'!$R$4:$R$6</c:f>
              <c:strCache>
                <c:ptCount val="1"/>
                <c:pt idx="0">
                  <c:v>Count of outcomes2 - canceled</c:v>
                </c:pt>
              </c:strCache>
            </c:strRef>
          </c:tx>
          <c:spPr>
            <a:solidFill>
              <a:schemeClr val="accent5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'Subcategory Statistics'!$A$7:$A$10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'Subcategory Statistics'!$R$7:$R$10</c:f>
              <c:numCache>
                <c:formatCode>General</c:formatCode>
                <c:ptCount val="3"/>
                <c:pt idx="1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3-198C-9F41-883A-038FB4DCD9E5}"/>
            </c:ext>
          </c:extLst>
        </c:ser>
        <c:ser>
          <c:idx val="17"/>
          <c:order val="17"/>
          <c:tx>
            <c:strRef>
              <c:f>'Subcategory Statistics'!$S$4:$S$6</c:f>
              <c:strCache>
                <c:ptCount val="1"/>
                <c:pt idx="0">
                  <c:v>Count of outcomes2 - failed</c:v>
                </c:pt>
              </c:strCache>
            </c:strRef>
          </c:tx>
          <c:spPr>
            <a:solidFill>
              <a:schemeClr val="accent6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'Subcategory Statistics'!$A$7:$A$10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'Subcategory Statistics'!$S$7:$S$10</c:f>
              <c:numCache>
                <c:formatCode>General</c:formatCode>
                <c:ptCount val="3"/>
                <c:pt idx="0">
                  <c:v>6</c:v>
                </c:pt>
                <c:pt idx="1">
                  <c:v>47</c:v>
                </c:pt>
                <c:pt idx="2">
                  <c:v>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4-198C-9F41-883A-038FB4DCD9E5}"/>
            </c:ext>
          </c:extLst>
        </c:ser>
        <c:ser>
          <c:idx val="18"/>
          <c:order val="18"/>
          <c:tx>
            <c:strRef>
              <c:f>'Subcategory Statistics'!$T$4:$T$6</c:f>
              <c:strCache>
                <c:ptCount val="1"/>
                <c:pt idx="0">
                  <c:v>Count of outcomes2 - live</c:v>
                </c:pt>
              </c:strCache>
            </c:strRef>
          </c:tx>
          <c:spPr>
            <a:solidFill>
              <a:schemeClr val="accent1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'Subcategory Statistics'!$A$7:$A$10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'Subcategory Statistics'!$T$7:$T$10</c:f>
              <c:numCache>
                <c:formatCode>General</c:formatCode>
                <c:ptCount val="3"/>
                <c:pt idx="1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5-198C-9F41-883A-038FB4DCD9E5}"/>
            </c:ext>
          </c:extLst>
        </c:ser>
        <c:ser>
          <c:idx val="19"/>
          <c:order val="19"/>
          <c:tx>
            <c:strRef>
              <c:f>'Subcategory Statistics'!$U$4:$U$6</c:f>
              <c:strCache>
                <c:ptCount val="1"/>
                <c:pt idx="0">
                  <c:v>Count of outcomes2 - successful</c:v>
                </c:pt>
              </c:strCache>
            </c:strRef>
          </c:tx>
          <c:spPr>
            <a:solidFill>
              <a:schemeClr val="accent2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'Subcategory Statistics'!$A$7:$A$10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'Subcategory Statistics'!$U$7:$U$10</c:f>
              <c:numCache>
                <c:formatCode>General</c:formatCode>
                <c:ptCount val="3"/>
                <c:pt idx="0">
                  <c:v>31</c:v>
                </c:pt>
                <c:pt idx="1">
                  <c:v>213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6-198C-9F41-883A-038FB4DCD9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861069407"/>
        <c:axId val="903639007"/>
      </c:barChart>
      <c:catAx>
        <c:axId val="8610694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3639007"/>
        <c:crosses val="autoZero"/>
        <c:auto val="1"/>
        <c:lblAlgn val="ctr"/>
        <c:lblOffset val="100"/>
        <c:noMultiLvlLbl val="0"/>
      </c:catAx>
      <c:valAx>
        <c:axId val="9036390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10694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withinLinearReversed" id="24">
  <a:schemeClr val="accent4"/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36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36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520700</xdr:colOff>
      <xdr:row>0</xdr:row>
      <xdr:rowOff>165100</xdr:rowOff>
    </xdr:from>
    <xdr:to>
      <xdr:col>15</xdr:col>
      <xdr:colOff>114300</xdr:colOff>
      <xdr:row>19</xdr:row>
      <xdr:rowOff>25400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2F808D9-9CAC-0A4D-988A-3C6E87971C3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393700</xdr:colOff>
      <xdr:row>1</xdr:row>
      <xdr:rowOff>50800</xdr:rowOff>
    </xdr:from>
    <xdr:to>
      <xdr:col>12</xdr:col>
      <xdr:colOff>546100</xdr:colOff>
      <xdr:row>25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261CC78-F371-BF4F-B731-F94EC05D19A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996950</xdr:colOff>
      <xdr:row>23</xdr:row>
      <xdr:rowOff>184150</xdr:rowOff>
    </xdr:from>
    <xdr:to>
      <xdr:col>21</xdr:col>
      <xdr:colOff>1219200</xdr:colOff>
      <xdr:row>52</xdr:row>
      <xdr:rowOff>12700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80EFE2A-DF05-7E42-BE82-2C2C4227CC4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hristopher Hinegardner" refreshedDate="44513.799274305558" createdVersion="6" refreshedVersion="6" minRefreshableVersion="3" recordCount="4115" xr:uid="{F026225C-FAD8-5A40-9414-C9C0701DA021}">
  <cacheSource type="worksheet">
    <worksheetSource ref="A1:T1048576" sheet="Kickstarter Analysis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437620400" maxValue="1437620400"/>
    </cacheField>
    <cacheField name="launched_at" numFmtId="0">
      <sharedItems containsString="0" containsBlank="1" containsNumber="1" containsInteger="1" minValue="1242532513" maxValue="1489591807" count="4115">
        <n v="1434931811"/>
        <n v="1485872683"/>
        <n v="1454691083"/>
        <n v="1404822107"/>
        <n v="1447963279"/>
        <n v="1468362207"/>
        <n v="1401846250"/>
        <n v="1464224867"/>
        <n v="1460155212"/>
        <n v="1458268144"/>
        <n v="1400636279"/>
        <n v="1469126462"/>
        <n v="1401642425"/>
        <n v="1463588109"/>
        <n v="1403051888"/>
        <n v="1441790658"/>
        <n v="1398971211"/>
        <n v="1412530422"/>
        <n v="1408366856"/>
        <n v="1434828934"/>
        <n v="1436983912"/>
        <n v="1409151789"/>
        <n v="1418766740"/>
        <n v="1428086501"/>
        <n v="1439494863"/>
        <n v="1447115761"/>
        <n v="1404822144"/>
        <n v="1413518233"/>
        <n v="1447715284"/>
        <n v="1403453368"/>
        <n v="1406012515"/>
        <n v="1452193234"/>
        <n v="1459523017"/>
        <n v="1444405901"/>
        <n v="1405928601"/>
        <n v="1428130814"/>
        <n v="1425540125"/>
        <n v="1422463079"/>
        <n v="1365643344"/>
        <n v="1398388068"/>
        <n v="1401426488"/>
        <n v="1409924354"/>
        <n v="1417188026"/>
        <n v="1402599486"/>
        <n v="1408760537"/>
        <n v="1459177107"/>
        <n v="1447628974"/>
        <n v="1413834007"/>
        <n v="1422534260"/>
        <n v="1443068045"/>
        <n v="1419271458"/>
        <n v="1436653037"/>
        <n v="1403023846"/>
        <n v="1395407445"/>
        <n v="1448471221"/>
        <n v="1462576516"/>
        <n v="1432559424"/>
        <n v="1427399962"/>
        <n v="1413827572"/>
        <n v="1439530776"/>
        <n v="1393882717"/>
        <n v="1368646357"/>
        <n v="1360177878"/>
        <n v="1386194013"/>
        <n v="1370651181"/>
        <n v="1405453354"/>
        <n v="1466281420"/>
        <n v="1339768804"/>
        <n v="1390570791"/>
        <n v="1314765025"/>
        <n v="1309987845"/>
        <n v="1333002657"/>
        <n v="1351210481"/>
        <n v="1297620584"/>
        <n v="1450784495"/>
        <n v="1364101272"/>
        <n v="1319819758"/>
        <n v="1332991717"/>
        <n v="1471887121"/>
        <n v="1395859093"/>
        <n v="1383616856"/>
        <n v="1341892127"/>
        <n v="1315597261"/>
        <n v="1423320389"/>
        <n v="1302891086"/>
        <n v="1314154837"/>
        <n v="1444828845"/>
        <n v="1274705803"/>
        <n v="1401205731"/>
        <n v="1368036192"/>
        <n v="1307862499"/>
        <n v="1300354764"/>
        <n v="1481949983"/>
        <n v="1338928537"/>
        <n v="1395162822"/>
        <n v="1327622841"/>
        <n v="1274889241"/>
        <n v="1307848482"/>
        <n v="1351796674"/>
        <n v="1387834799"/>
        <n v="1350324286"/>
        <n v="1356979110"/>
        <n v="1290481733"/>
        <n v="1392232830"/>
        <n v="1299775266"/>
        <n v="1461605020"/>
        <n v="1332182301"/>
        <n v="1301787287"/>
        <n v="1364827370"/>
        <n v="1296088630"/>
        <n v="1381445253"/>
        <n v="1430467187"/>
        <n v="1395277318"/>
        <n v="1311963128"/>
        <n v="1321252488"/>
        <n v="1326217444"/>
        <n v="1298289355"/>
        <n v="1268337744"/>
        <n v="1309310236"/>
        <n v="1310693986"/>
        <n v="1472865107"/>
        <n v="1427993710"/>
        <n v="1470910907"/>
        <n v="1411411564"/>
        <n v="1429568242"/>
        <n v="1480981880"/>
        <n v="1431353337"/>
        <n v="1425481141"/>
        <n v="1473917293"/>
        <n v="1409524183"/>
        <n v="1400536692"/>
        <n v="1466453161"/>
        <n v="1411500607"/>
        <n v="1462130584"/>
        <n v="1438811418"/>
        <n v="1401354597"/>
        <n v="1427968234"/>
        <n v="1440337593"/>
        <n v="1435731041"/>
        <n v="1435874772"/>
        <n v="1424234732"/>
        <n v="1429155623"/>
        <n v="1414358778"/>
        <n v="1467941542"/>
        <n v="1423765072"/>
        <n v="1436965252"/>
        <n v="1479514998"/>
        <n v="1417026340"/>
        <n v="1453963536"/>
        <n v="1416888470"/>
        <n v="1427428382"/>
        <n v="1429449191"/>
        <n v="1408845100"/>
        <n v="1413900244"/>
        <n v="1429621695"/>
        <n v="1434201935"/>
        <n v="1401850796"/>
        <n v="1453931572"/>
        <n v="1411350628"/>
        <n v="1464085545"/>
        <n v="1434491691"/>
        <n v="1401726595"/>
        <n v="1405393356"/>
        <n v="1440716654"/>
        <n v="1405966701"/>
        <n v="1450021724"/>
        <n v="1481939362"/>
        <n v="1433542535"/>
        <n v="1424203370"/>
        <n v="1411042059"/>
        <n v="1438385283"/>
        <n v="1465791614"/>
        <n v="1423733323"/>
        <n v="1422539108"/>
        <n v="1425924776"/>
        <n v="1407177611"/>
        <n v="1436211999"/>
        <n v="1425690526"/>
        <n v="1445986545"/>
        <n v="1454464555"/>
        <n v="1425512843"/>
        <n v="1432403295"/>
        <n v="1481156232"/>
        <n v="1414438010"/>
        <n v="1404586762"/>
        <n v="1468965139"/>
        <n v="1485977434"/>
        <n v="1435383457"/>
        <n v="1407299015"/>
        <n v="1467736477"/>
        <n v="1465227446"/>
        <n v="1440326138"/>
        <n v="1410980432"/>
        <n v="1412029566"/>
        <n v="1452124531"/>
        <n v="1431360332"/>
        <n v="1442062898"/>
        <n v="1483734100"/>
        <n v="1409908322"/>
        <n v="1470106702"/>
        <n v="1408154403"/>
        <n v="1421696329"/>
        <n v="1441750564"/>
        <n v="1417378864"/>
        <n v="1467727203"/>
        <n v="1441120222"/>
        <n v="1468627583"/>
        <n v="1417754638"/>
        <n v="1416127967"/>
        <n v="1433974135"/>
        <n v="1441157592"/>
        <n v="1440042617"/>
        <n v="1455656920"/>
        <n v="1437142547"/>
        <n v="1420471349"/>
        <n v="1452058282"/>
        <n v="1425423637"/>
        <n v="1417101749"/>
        <n v="1426518289"/>
        <n v="1456732225"/>
        <n v="1436542030"/>
        <n v="1422389164"/>
        <n v="1422383318"/>
        <n v="1461287350"/>
        <n v="1431322726"/>
        <n v="1457564654"/>
        <n v="1428854344"/>
        <n v="1433885241"/>
        <n v="1427992105"/>
        <n v="1452810297"/>
        <n v="1430851151"/>
        <n v="1449183651"/>
        <n v="1422474546"/>
        <n v="1472593972"/>
        <n v="1431391859"/>
        <n v="1433886497"/>
        <n v="1447380099"/>
        <n v="1452261069"/>
        <n v="1481324760"/>
        <n v="1445308730"/>
        <n v="1363885211"/>
        <n v="1415292304"/>
        <n v="1321357790"/>
        <n v="1390439304"/>
        <n v="1265269559"/>
        <n v="1342487785"/>
        <n v="1288341805"/>
        <n v="1284042614"/>
        <n v="1322073309"/>
        <n v="1275603020"/>
        <n v="1367933691"/>
        <n v="1334429646"/>
        <n v="1269878058"/>
        <n v="1326728235"/>
        <n v="1442443910"/>
        <n v="1297687082"/>
        <n v="1360866467"/>
        <n v="1461078162"/>
        <n v="1305767666"/>
        <n v="1425922969"/>
        <n v="1275415679"/>
        <n v="1334783704"/>
        <n v="1294811828"/>
        <n v="1346194494"/>
        <n v="1334155995"/>
        <n v="1269928430"/>
        <n v="1264565507"/>
        <n v="1401101499"/>
        <n v="1316749178"/>
        <n v="1485146622"/>
        <n v="1301950070"/>
        <n v="1386123861"/>
        <n v="1267220191"/>
        <n v="1307102266"/>
        <n v="1330638829"/>
        <n v="1349916366"/>
        <n v="1330394274"/>
        <n v="1429824219"/>
        <n v="1347411539"/>
        <n v="1485237096"/>
        <n v="1397571035"/>
        <n v="1242532513"/>
        <n v="1263679492"/>
        <n v="1305219744"/>
        <n v="1325007780"/>
        <n v="1377022128"/>
        <n v="1360352124"/>
        <n v="1349160018"/>
        <n v="1337659393"/>
        <n v="1380797834"/>
        <n v="1292316697"/>
        <n v="1365791246"/>
        <n v="1317064599"/>
        <n v="1395417714"/>
        <n v="1276480894"/>
        <n v="1378080409"/>
        <n v="1344857083"/>
        <n v="1427390901"/>
        <n v="1394536048"/>
        <n v="1287379460"/>
        <n v="1301007738"/>
        <n v="1360258935"/>
        <n v="1327523638"/>
        <n v="1336009346"/>
        <n v="1343096197"/>
        <n v="1328800049"/>
        <n v="1362081933"/>
        <n v="1357684801"/>
        <n v="1295887210"/>
        <n v="1344880934"/>
        <n v="1317788623"/>
        <n v="1321852592"/>
        <n v="1363381432"/>
        <n v="1277702894"/>
        <n v="1359575988"/>
        <n v="1343068334"/>
        <n v="1415398197"/>
        <n v="1384186483"/>
        <n v="1361753751"/>
        <n v="1257538029"/>
        <n v="1448284433"/>
        <n v="1475577786"/>
        <n v="1460554848"/>
        <n v="1479886966"/>
        <n v="1435590108"/>
        <n v="1479184233"/>
        <n v="1486625606"/>
        <n v="1424669929"/>
        <n v="1443739388"/>
        <n v="1444821127"/>
        <n v="1366028563"/>
        <n v="1463493434"/>
        <n v="1442420377"/>
        <n v="1457450191"/>
        <n v="1428423757"/>
        <n v="1428428515"/>
        <n v="1444832318"/>
        <n v="1423710308"/>
        <n v="1468001290"/>
        <n v="1427739268"/>
        <n v="1486397007"/>
        <n v="1410555998"/>
        <n v="1459363465"/>
        <n v="1413308545"/>
        <n v="1429312694"/>
        <n v="1429569590"/>
        <n v="1442232021"/>
        <n v="1444910009"/>
        <n v="1437573916"/>
        <n v="1485345508"/>
        <n v="1470274509"/>
        <n v="1456614554"/>
        <n v="1410148868"/>
        <n v="1445367619"/>
        <n v="1457553121"/>
        <n v="1414738994"/>
        <n v="1455563793"/>
        <n v="1426396797"/>
        <n v="1463517521"/>
        <n v="1414028490"/>
        <n v="1433799180"/>
        <n v="1414108906"/>
        <n v="1405573391"/>
        <n v="1268934736"/>
        <n v="1400704672"/>
        <n v="1391005999"/>
        <n v="1334948518"/>
        <n v="1363960278"/>
        <n v="1423405922"/>
        <n v="1324041269"/>
        <n v="1481137500"/>
        <n v="1355855139"/>
        <n v="1456408244"/>
        <n v="1340056398"/>
        <n v="1312320031"/>
        <n v="1390088311"/>
        <n v="1469443916"/>
        <n v="1444888868"/>
        <n v="1451655808"/>
        <n v="1332174672"/>
        <n v="1451409392"/>
        <n v="1340642717"/>
        <n v="1345741300"/>
        <n v="1398480559"/>
        <n v="1417977947"/>
        <n v="1413986501"/>
        <n v="1437950991"/>
        <n v="1436976858"/>
        <n v="1467078580"/>
        <n v="1391477450"/>
        <n v="1429318372"/>
        <n v="1321578051"/>
        <n v="1312823571"/>
        <n v="1378746052"/>
        <n v="1455737882"/>
        <n v="1332452960"/>
        <n v="1340372006"/>
        <n v="1279651084"/>
        <n v="1426446126"/>
        <n v="1479070867"/>
        <n v="1397661347"/>
        <n v="1310155970"/>
        <n v="1444913817"/>
        <n v="1308900441"/>
        <n v="1389107062"/>
        <n v="1391479339"/>
        <n v="1301975637"/>
        <n v="1316552050"/>
        <n v="1380217190"/>
        <n v="1466628144"/>
        <n v="1429486397"/>
        <n v="1384920804"/>
        <n v="1341856178"/>
        <n v="1340139811"/>
        <n v="1378949465"/>
        <n v="1411417602"/>
        <n v="1389259831"/>
        <n v="1364426260"/>
        <n v="1435041997"/>
        <n v="1367352787"/>
        <n v="1392183631"/>
        <n v="1434973656"/>
        <n v="1407824097"/>
        <n v="1367878430"/>
        <n v="1327568499"/>
        <n v="1443472804"/>
        <n v="1454259914"/>
        <n v="1444340940"/>
        <n v="1400523845"/>
        <n v="1252964282"/>
        <n v="1377570867"/>
        <n v="1465160083"/>
        <n v="1440264381"/>
        <n v="1439392022"/>
        <n v="1383076902"/>
        <n v="1376502980"/>
        <n v="1372668113"/>
        <n v="1470728326"/>
        <n v="1445235358"/>
        <n v="1412705818"/>
        <n v="1456270753"/>
        <n v="1380826996"/>
        <n v="1421788783"/>
        <n v="1389399701"/>
        <n v="1324158361"/>
        <n v="1430899375"/>
        <n v="1422842420"/>
        <n v="1361884763"/>
        <n v="1398363095"/>
        <n v="1379425085"/>
        <n v="1389825800"/>
        <n v="1388077791"/>
        <n v="1428944015"/>
        <n v="1422992879"/>
        <n v="1414343571"/>
        <n v="1330733022"/>
        <n v="1380559201"/>
        <n v="1405621512"/>
        <n v="1365958060"/>
        <n v="1316013727"/>
        <n v="1398862875"/>
        <n v="1368476367"/>
        <n v="1307761341"/>
        <n v="1311699753"/>
        <n v="1461874935"/>
        <n v="1402455174"/>
        <n v="1344465464"/>
        <n v="1344961134"/>
        <n v="1336795283"/>
        <n v="1404776724"/>
        <n v="1385524889"/>
        <n v="1394039979"/>
        <n v="1406239718"/>
        <n v="1408380319"/>
        <n v="1484726029"/>
        <n v="1428285843"/>
        <n v="1398727441"/>
        <n v="1332187334"/>
        <n v="1425333109"/>
        <n v="1411379235"/>
        <n v="1373457615"/>
        <n v="1347293289"/>
        <n v="1458336690"/>
        <n v="1354250672"/>
        <n v="1443220372"/>
        <n v="1366200499"/>
        <n v="1399070239"/>
        <n v="1477491394"/>
        <n v="1481332700"/>
        <n v="1323084816"/>
        <n v="1343085285"/>
        <n v="1451345699"/>
        <n v="1471135830"/>
        <n v="1429550738"/>
        <n v="1402343765"/>
        <n v="1434484305"/>
        <n v="1386886874"/>
        <n v="1414889665"/>
        <n v="1321035449"/>
        <n v="1250630968"/>
        <n v="1268255751"/>
        <n v="1307597851"/>
        <n v="1329484625"/>
        <n v="1418906303"/>
        <n v="1328916987"/>
        <n v="1447122086"/>
        <n v="1373548520"/>
        <n v="1346799657"/>
        <n v="1332808501"/>
        <n v="1432912170"/>
        <n v="1454213639"/>
        <n v="1362640582"/>
        <n v="1475776127"/>
        <n v="1467387705"/>
        <n v="1405003447"/>
        <n v="1447933601"/>
        <n v="1427568080"/>
        <n v="1483454761"/>
        <n v="1438958824"/>
        <n v="1352107421"/>
        <n v="1447174261"/>
        <n v="1475460819"/>
        <n v="1456793925"/>
        <n v="1440213076"/>
        <n v="1462209169"/>
        <n v="1406713041"/>
        <n v="1436278344"/>
        <n v="1484715366"/>
        <n v="1433109907"/>
        <n v="1482281094"/>
        <n v="1433254268"/>
        <n v="1478050429"/>
        <n v="1460506208"/>
        <n v="1461320765"/>
        <n v="1443036470"/>
        <n v="1481115905"/>
        <n v="1435133807"/>
        <n v="1444069591"/>
        <n v="1460574263"/>
        <n v="1465866707"/>
        <n v="1420486606"/>
        <n v="1443488834"/>
        <n v="1457113316"/>
        <n v="1412215962"/>
        <n v="1465055160"/>
        <n v="1444140789"/>
        <n v="1441209715"/>
        <n v="1452530564"/>
        <n v="1443562848"/>
        <n v="1433776622"/>
        <n v="1484756245"/>
        <n v="1434609424"/>
        <n v="1447166896"/>
        <n v="1413393391"/>
        <n v="1411143972"/>
        <n v="1463128143"/>
        <n v="1449520717"/>
        <n v="1478126203"/>
        <n v="1424639505"/>
        <n v="1447397260"/>
        <n v="1416249045"/>
        <n v="1442850513"/>
        <n v="1479460815"/>
        <n v="1421545247"/>
        <n v="1455230275"/>
        <n v="1433962249"/>
        <n v="1465921533"/>
        <n v="1417551194"/>
        <n v="1449785223"/>
        <n v="1449087612"/>
        <n v="1453230569"/>
        <n v="1436297723"/>
        <n v="1444065088"/>
        <n v="1416445931"/>
        <n v="1474281507"/>
        <n v="1431621443"/>
        <n v="1422357552"/>
        <n v="1458569302"/>
        <n v="1439560393"/>
        <n v="1416947223"/>
        <n v="1471988867"/>
        <n v="1435882704"/>
        <n v="1424454319"/>
        <n v="1424212287"/>
        <n v="1423933916"/>
        <n v="1444123377"/>
        <n v="1421440207"/>
        <n v="1426615833"/>
        <n v="1474223286"/>
        <n v="1435070699"/>
        <n v="1452259131"/>
        <n v="1434978130"/>
        <n v="1414992860"/>
        <n v="1425744945"/>
        <n v="1458240206"/>
        <n v="1426815638"/>
        <n v="1475530292"/>
        <n v="1466787335"/>
        <n v="1415145781"/>
        <n v="1423769402"/>
        <n v="1426014562"/>
        <n v="1417034139"/>
        <n v="1432062215"/>
        <n v="1405437623"/>
        <n v="1406595056"/>
        <n v="1436430908"/>
        <n v="1428507409"/>
        <n v="1445629736"/>
        <n v="1431813980"/>
        <n v="1446166144"/>
        <n v="1427140586"/>
        <n v="1448026037"/>
        <n v="1470185146"/>
        <n v="1441022120"/>
        <n v="1464139740"/>
        <n v="1440557759"/>
        <n v="1485421307"/>
        <n v="1427184843"/>
        <n v="1447097203"/>
        <n v="1411745790"/>
        <n v="1405098738"/>
        <n v="1465342937"/>
        <n v="1465670138"/>
        <n v="1430179997"/>
        <n v="1429055041"/>
        <n v="1487971777"/>
        <n v="1436793939"/>
        <n v="1452842511"/>
        <n v="1402677457"/>
        <n v="1460647108"/>
        <n v="1438959121"/>
        <n v="1461954729"/>
        <n v="1445874565"/>
        <n v="1463469062"/>
        <n v="1422397029"/>
        <n v="1426212762"/>
        <n v="1430996150"/>
        <n v="1485558318"/>
        <n v="1485267262"/>
        <n v="1408024795"/>
        <n v="1478685915"/>
        <n v="1436881248"/>
        <n v="1436888274"/>
        <n v="1428333875"/>
        <n v="1410883139"/>
        <n v="1468370274"/>
        <n v="1405196867"/>
        <n v="1455647149"/>
        <n v="1410280708"/>
        <n v="1409090013"/>
        <n v="1413766384"/>
        <n v="1415838311"/>
        <n v="1478018050"/>
        <n v="1436885440"/>
        <n v="1433804313"/>
        <n v="1423609112"/>
        <n v="1455736719"/>
        <n v="1448309872"/>
        <n v="1435117889"/>
        <n v="1437747295"/>
        <n v="1412963279"/>
        <n v="1474644559"/>
        <n v="1418812247"/>
        <n v="1434658456"/>
        <n v="1426348775"/>
        <n v="1479143061"/>
        <n v="1405713498"/>
        <n v="1474275463"/>
        <n v="1427486222"/>
        <n v="1465225258"/>
        <n v="1463418120"/>
        <n v="1418315852"/>
        <n v="1417410964"/>
        <n v="1405714217"/>
        <n v="1402627627"/>
        <n v="1417558804"/>
        <n v="1420741581"/>
        <n v="1463218895"/>
        <n v="1461229338"/>
        <n v="1467736909"/>
        <n v="1407931331"/>
        <n v="1474917604"/>
        <n v="1486923722"/>
        <n v="1474493764"/>
        <n v="1403176891"/>
        <n v="1417207672"/>
        <n v="1436026170"/>
        <n v="1481133653"/>
        <n v="1442284253"/>
        <n v="1478016097"/>
        <n v="1469718841"/>
        <n v="1433292046"/>
        <n v="1479805263"/>
        <n v="1427829827"/>
        <n v="1483372559"/>
        <n v="1412166620"/>
        <n v="1403734502"/>
        <n v="1453206789"/>
        <n v="1408141245"/>
        <n v="1381923548"/>
        <n v="1481473881"/>
        <n v="1403538880"/>
        <n v="1477416387"/>
        <n v="1481150949"/>
        <n v="1482381468"/>
        <n v="1482407278"/>
        <n v="1478130783"/>
        <n v="1479830127"/>
        <n v="1405432600"/>
        <n v="1415149159"/>
        <n v="1405640302"/>
        <n v="1478257268"/>
        <n v="1452874832"/>
        <n v="1462538532"/>
        <n v="1483124082"/>
        <n v="1443233440"/>
        <n v="1414511307"/>
        <n v="1407357002"/>
        <n v="1484684247"/>
        <n v="1454979476"/>
        <n v="1325432091"/>
        <n v="1403012607"/>
        <n v="1331320778"/>
        <n v="1435606549"/>
        <n v="1306855163"/>
        <n v="1447426912"/>
        <n v="1363136487"/>
        <n v="1354580949"/>
        <n v="1310069157"/>
        <n v="1342844861"/>
        <n v="1320688391"/>
        <n v="1322852747"/>
        <n v="1375265461"/>
        <n v="1384941892"/>
        <n v="1428465420"/>
        <n v="1414975346"/>
        <n v="1383327440"/>
        <n v="1390890987"/>
        <n v="1414765794"/>
        <n v="1404907429"/>
        <n v="1433647882"/>
        <n v="1367940806"/>
        <n v="1392847312"/>
        <n v="1332435685"/>
        <n v="1352847503"/>
        <n v="1364996645"/>
        <n v="1346806909"/>
        <n v="1418649019"/>
        <n v="1405109966"/>
        <n v="1483050930"/>
        <n v="1359147872"/>
        <n v="1308496075"/>
        <n v="1474884417"/>
        <n v="1421330991"/>
        <n v="1354816721"/>
        <n v="1366381877"/>
        <n v="1297880659"/>
        <n v="1353547114"/>
        <n v="1283976268"/>
        <n v="1401436539"/>
        <n v="1477592413"/>
        <n v="1388772126"/>
        <n v="1479328570"/>
        <n v="1373971408"/>
        <n v="1439266161"/>
        <n v="1411131684"/>
        <n v="1421520483"/>
        <n v="1429586810"/>
        <n v="1384577890"/>
        <n v="1385510094"/>
        <n v="1358294369"/>
        <n v="1449863202"/>
        <n v="1252718519"/>
        <n v="1428341985"/>
        <n v="1390589018"/>
        <n v="1321406795"/>
        <n v="1441297645"/>
        <n v="1372721577"/>
        <n v="1396284680"/>
        <n v="1284567905"/>
        <n v="1301847025"/>
        <n v="1368057674"/>
        <n v="1343326302"/>
        <n v="1332182049"/>
        <n v="1391571319"/>
        <n v="1359468915"/>
        <n v="1331774434"/>
        <n v="1380726226"/>
        <n v="1338336588"/>
        <n v="1357187280"/>
        <n v="1357088939"/>
        <n v="1381430646"/>
        <n v="1381265883"/>
        <n v="1371491244"/>
        <n v="1310438737"/>
        <n v="1330094566"/>
        <n v="1376687485"/>
        <n v="1332978688"/>
        <n v="1409494187"/>
        <n v="1332950446"/>
        <n v="1407839054"/>
        <n v="1306955120"/>
        <n v="1343867524"/>
        <n v="1304376478"/>
        <n v="1309919526"/>
        <n v="1306525512"/>
        <n v="1312821339"/>
        <n v="1485270311"/>
        <n v="1416363886"/>
        <n v="1387569630"/>
        <n v="1343870462"/>
        <n v="1371569202"/>
        <n v="1357604752"/>
        <n v="1340233365"/>
        <n v="1305568201"/>
        <n v="1412287303"/>
        <n v="1362776043"/>
        <n v="1326810211"/>
        <n v="1343682681"/>
        <n v="1386806254"/>
        <n v="1399666342"/>
        <n v="1427753265"/>
        <n v="1346885050"/>
        <n v="1424474452"/>
        <n v="1268459318"/>
        <n v="1349335284"/>
        <n v="1330908930"/>
        <n v="1326972107"/>
        <n v="1339549982"/>
        <n v="1463253240"/>
        <n v="1361363825"/>
        <n v="1332948694"/>
        <n v="1321978335"/>
        <n v="1395349475"/>
        <n v="1369770292"/>
        <n v="1333709958"/>
        <n v="1378516918"/>
        <n v="1396396662"/>
        <n v="1324243985"/>
        <n v="1345745956"/>
        <n v="1472102787"/>
        <n v="1413058063"/>
        <n v="1378735983"/>
        <n v="1479708680"/>
        <n v="1411489552"/>
        <n v="1469595396"/>
        <n v="1393233855"/>
        <n v="1433963376"/>
        <n v="1426446033"/>
        <n v="1424057664"/>
        <n v="1458762717"/>
        <n v="1464815253"/>
        <n v="1476386395"/>
        <n v="1421524709"/>
        <n v="1480309546"/>
        <n v="1466737217"/>
        <n v="1472282956"/>
        <n v="1444831031"/>
        <n v="1426528418"/>
        <n v="1430768468"/>
        <n v="1382528113"/>
        <n v="1471475404"/>
        <n v="1381583948"/>
        <n v="1326422966"/>
        <n v="1379990038"/>
        <n v="1353177197"/>
        <n v="1421853518"/>
        <n v="1254450706"/>
        <n v="1386463198"/>
        <n v="1362860257"/>
        <n v="1375403523"/>
        <n v="1383139695"/>
        <n v="1295898527"/>
        <n v="1349150440"/>
        <n v="1365084034"/>
        <n v="1441128131"/>
        <n v="1357127727"/>
        <n v="1384887360"/>
        <n v="1290490524"/>
        <n v="1336506905"/>
        <n v="1348731738"/>
        <n v="1322632886"/>
        <n v="1312490350"/>
        <n v="1451773635"/>
        <n v="1331666146"/>
        <n v="1481322911"/>
        <n v="1471812813"/>
        <n v="1335567655"/>
        <n v="1311789885"/>
        <n v="1409942943"/>
        <n v="1382460379"/>
        <n v="1405989930"/>
        <n v="1273121283"/>
        <n v="1425331963"/>
        <n v="1462577610"/>
        <n v="1284087829"/>
        <n v="1438549026"/>
        <n v="1351528308"/>
        <n v="1322763110"/>
        <n v="1302661362"/>
        <n v="1456777402"/>
        <n v="1272050914"/>
        <n v="1404947422"/>
        <n v="1346180780"/>
        <n v="1449194137"/>
        <n v="1290663926"/>
        <n v="1392093190"/>
        <n v="1313123823"/>
        <n v="1276283655"/>
        <n v="1340296440"/>
        <n v="1483362319"/>
        <n v="1388707645"/>
        <n v="1350009447"/>
        <n v="1333596019"/>
        <n v="1343326747"/>
        <n v="1327853914"/>
        <n v="1284409734"/>
        <n v="1402612730"/>
        <n v="1414879161"/>
        <n v="1352906645"/>
        <n v="1381853222"/>
        <n v="1320033976"/>
        <n v="1409143393"/>
        <n v="1414018923"/>
        <n v="1358203069"/>
        <n v="1382994511"/>
        <n v="1276043330"/>
        <n v="1334432695"/>
        <n v="1348864913"/>
        <n v="1331358169"/>
        <n v="1273874306"/>
        <n v="1392021502"/>
        <n v="1360106145"/>
        <n v="1394683409"/>
        <n v="1396633284"/>
        <n v="1451462429"/>
        <n v="1323131689"/>
        <n v="1380913757"/>
        <n v="1343993448"/>
        <n v="1369246738"/>
        <n v="1435363926"/>
        <n v="1484101145"/>
        <n v="1452716060"/>
        <n v="1477843305"/>
        <n v="1458050450"/>
        <n v="1482958626"/>
        <n v="1470852048"/>
        <n v="1462128306"/>
        <n v="1455220364"/>
        <n v="1450832576"/>
        <n v="1450461661"/>
        <n v="1461166872"/>
        <n v="1476888212"/>
        <n v="1419566199"/>
        <n v="1436472039"/>
        <n v="1470294300"/>
        <n v="1424901359"/>
        <n v="1476710133"/>
        <n v="1426792563"/>
        <n v="1419048665"/>
        <n v="1485874955"/>
        <n v="1483634335"/>
        <n v="1451927153"/>
        <n v="1473693319"/>
        <n v="1437663919"/>
        <n v="1474676646"/>
        <n v="1473174932"/>
        <n v="1456121174"/>
        <n v="1405542034"/>
        <n v="1483773407"/>
        <n v="1481951853"/>
        <n v="1429290060"/>
        <n v="1407271598"/>
        <n v="1441844493"/>
        <n v="1456336756"/>
        <n v="1461948185"/>
        <n v="1435627497"/>
        <n v="1453502197"/>
        <n v="1453793101"/>
        <n v="1463392828"/>
        <n v="1413495722"/>
        <n v="1405032222"/>
        <n v="1472839486"/>
        <n v="1469289685"/>
        <n v="1424918808"/>
        <n v="1449011610"/>
        <n v="1447698300"/>
        <n v="1400051050"/>
        <n v="1472718825"/>
        <n v="1472509495"/>
        <n v="1407178164"/>
        <n v="1466186988"/>
        <n v="1457475119"/>
        <n v="1476054568"/>
        <n v="1412835530"/>
        <n v="1415140480"/>
        <n v="1403902060"/>
        <n v="1414549697"/>
        <n v="1444017801"/>
        <n v="1413270690"/>
        <n v="1484357160"/>
        <n v="1481908613"/>
        <n v="1447777514"/>
        <n v="1487091661"/>
        <n v="1453222827"/>
        <n v="1443538783"/>
        <n v="1417654672"/>
        <n v="1478095223"/>
        <n v="1480361115"/>
        <n v="1463754646"/>
        <n v="1468180462"/>
        <n v="1415050395"/>
        <n v="1481366052"/>
        <n v="1449000056"/>
        <n v="1415750615"/>
        <n v="1445893495"/>
        <n v="1456108456"/>
        <n v="1444666335"/>
        <n v="1465904933"/>
        <n v="1420500149"/>
        <n v="1430617209"/>
        <n v="1443074571"/>
        <n v="1429284677"/>
        <n v="1432245861"/>
        <n v="1451656563"/>
        <n v="1423944037"/>
        <n v="1456480016"/>
        <n v="1411433347"/>
        <n v="1484924605"/>
        <n v="1423501507"/>
        <n v="1472470549"/>
        <n v="1447698010"/>
        <n v="1464105625"/>
        <n v="1479144880"/>
        <n v="1467604804"/>
        <n v="1421076220"/>
        <n v="1354790790"/>
        <n v="1429991062"/>
        <n v="1455773623"/>
        <n v="1479436646"/>
        <n v="1469725209"/>
        <n v="1405041992"/>
        <n v="1406824948"/>
        <n v="1429509855"/>
        <n v="1420668801"/>
        <n v="1406235550"/>
        <n v="1447273560"/>
        <n v="1412624315"/>
        <n v="1471310189"/>
        <n v="1452680445"/>
        <n v="1439665677"/>
        <n v="1406679625"/>
        <n v="1461438495"/>
        <n v="1486613332"/>
        <n v="1405110399"/>
        <n v="1454802545"/>
        <n v="1424711777"/>
        <n v="1478292883"/>
        <n v="1423777043"/>
        <n v="1423681056"/>
        <n v="1426542893"/>
        <n v="1456987108"/>
        <n v="1467746541"/>
        <n v="1470012262"/>
        <n v="1369286903"/>
        <n v="1390381722"/>
        <n v="1371769582"/>
        <n v="1385065931"/>
        <n v="1457686464"/>
        <n v="1382679059"/>
        <n v="1347322622"/>
        <n v="1445191493"/>
        <n v="1389038297"/>
        <n v="1316214541"/>
        <n v="1386216545"/>
        <n v="1333748516"/>
        <n v="1405674250"/>
        <n v="1450152011"/>
        <n v="1307421721"/>
        <n v="1461072936"/>
        <n v="1397186333"/>
        <n v="1419891292"/>
        <n v="1342043088"/>
        <n v="1401810583"/>
        <n v="1404942804"/>
        <n v="1455379575"/>
        <n v="1406321291"/>
        <n v="1400260087"/>
        <n v="1395774667"/>
        <n v="1432701175"/>
        <n v="1430281653"/>
        <n v="1457725272"/>
        <n v="1354840638"/>
        <n v="1453936937"/>
        <n v="1315588033"/>
        <n v="1375275220"/>
        <n v="1409747154"/>
        <n v="1390330877"/>
        <n v="1394821095"/>
        <n v="1428955468"/>
        <n v="1452825571"/>
        <n v="1466188338"/>
        <n v="1383095125"/>
        <n v="1461043190"/>
        <n v="1399888221"/>
        <n v="1393038927"/>
        <n v="1330969575"/>
        <n v="1403556024"/>
        <n v="1329146235"/>
        <n v="1476900190"/>
        <n v="1352327022"/>
        <n v="1449636790"/>
        <n v="1416507211"/>
        <n v="1405466820"/>
        <n v="1378714687"/>
        <n v="1456764095"/>
        <n v="1334089208"/>
        <n v="1448461313"/>
        <n v="1394078379"/>
        <n v="1395687664"/>
        <n v="1315947400"/>
        <n v="1455315916"/>
        <n v="1368723225"/>
        <n v="1395318848"/>
        <n v="1427817651"/>
        <n v="1438009130"/>
        <n v="1465890694"/>
        <n v="1413318600"/>
        <n v="1404833717"/>
        <n v="1462515693"/>
        <n v="1411775700"/>
        <n v="1448401668"/>
        <n v="1480646771"/>
        <n v="1404207981"/>
        <n v="1416034228"/>
        <n v="1467935094"/>
        <n v="1447949229"/>
        <n v="1458848421"/>
        <n v="1483307131"/>
        <n v="1417508426"/>
        <n v="1436267121"/>
        <n v="1433868450"/>
        <n v="1421539727"/>
        <n v="1447735126"/>
        <n v="1427689320"/>
        <n v="1407088592"/>
        <n v="1395787973"/>
        <n v="1408576783"/>
        <n v="1477973181"/>
        <n v="1463504566"/>
        <n v="1447109675"/>
        <n v="1439000863"/>
        <n v="1429117312"/>
        <n v="1432055305"/>
        <n v="1438915006"/>
        <n v="1405448408"/>
        <n v="1422150162"/>
        <n v="1412607880"/>
        <n v="1415499128"/>
        <n v="1433006765"/>
        <n v="1424922186"/>
        <n v="1430233589"/>
        <n v="1408983864"/>
        <n v="1405012920"/>
        <n v="1463678582"/>
        <n v="1401685730"/>
        <n v="1432640342"/>
        <n v="1407865095"/>
        <n v="1471915065"/>
        <n v="1422001763"/>
        <n v="1430429171"/>
        <n v="1414351127"/>
        <n v="1405959752"/>
        <n v="1435552057"/>
        <n v="1460146327"/>
        <n v="1434389339"/>
        <n v="1484094498"/>
        <n v="1410796296"/>
        <n v="1405633452"/>
        <n v="1443460627"/>
        <n v="1400786514"/>
        <n v="1422605321"/>
        <n v="1482609088"/>
        <n v="1476391223"/>
        <n v="1483712611"/>
        <n v="1430945149"/>
        <n v="1430340195"/>
        <n v="1429133323"/>
        <n v="1481129340"/>
        <n v="1465428595"/>
        <n v="1406908725"/>
        <n v="1455892160"/>
        <n v="1484222978"/>
        <n v="1455043053"/>
        <n v="1425901379"/>
        <n v="1445415653"/>
        <n v="1447875539"/>
        <n v="1463155034"/>
        <n v="1448463086"/>
        <n v="1433615400"/>
        <n v="1427369256"/>
        <n v="1466001246"/>
        <n v="1432796154"/>
        <n v="1430491527"/>
        <n v="1445363833"/>
        <n v="1431605351"/>
        <n v="1486406253"/>
        <n v="1456827573"/>
        <n v="1456246864"/>
        <n v="1485461905"/>
        <n v="1431124572"/>
        <n v="1464209261"/>
        <n v="1447195695"/>
        <n v="1482862100"/>
        <n v="1428696605"/>
        <n v="1398895756"/>
        <n v="1441032457"/>
        <n v="1465932340"/>
        <n v="1443714800"/>
        <n v="1474369513"/>
        <n v="1437923112"/>
        <n v="1478431488"/>
        <n v="1456852647"/>
        <n v="1476159309"/>
        <n v="1396876302"/>
        <n v="1377294278"/>
        <n v="1395089981"/>
        <n v="1404770616"/>
        <n v="1312047008"/>
        <n v="1331982127"/>
        <n v="1295997630"/>
        <n v="1436394968"/>
        <n v="1377030070"/>
        <n v="1328049974"/>
        <n v="1420311342"/>
        <n v="1383621299"/>
        <n v="1342801164"/>
        <n v="1344062865"/>
        <n v="1310049536"/>
        <n v="1323212767"/>
        <n v="1368579457"/>
        <n v="1413057980"/>
        <n v="1314417502"/>
        <n v="1304888771"/>
        <n v="1363981723"/>
        <n v="1400163834"/>
        <n v="1319245349"/>
        <n v="1365231655"/>
        <n v="1399563953"/>
        <n v="1339091211"/>
        <n v="1406129131"/>
        <n v="1311795167"/>
        <n v="1380238969"/>
        <n v="1407178107"/>
        <n v="1288968886"/>
        <n v="1383337052"/>
        <n v="1326492231"/>
        <n v="1297562590"/>
        <n v="1375368012"/>
        <n v="1399504664"/>
        <n v="1390853620"/>
        <n v="1388391227"/>
        <n v="1389982692"/>
        <n v="1393034470"/>
        <n v="1380556483"/>
        <n v="1287071015"/>
        <n v="1386882145"/>
        <n v="1372082558"/>
        <n v="1377116247"/>
        <n v="1458157512"/>
        <n v="1327523642"/>
        <n v="1381767859"/>
        <n v="1270576379"/>
        <n v="1406914291"/>
        <n v="1343320425"/>
        <n v="1372884587"/>
        <n v="1247504047"/>
        <n v="1343741347"/>
        <n v="1401196766"/>
        <n v="1392171770"/>
        <n v="1291227054"/>
        <n v="1373305836"/>
        <n v="1383909855"/>
        <n v="1360948389"/>
        <n v="1481175482"/>
        <n v="1433512775"/>
        <n v="1423041227"/>
        <n v="1428936856"/>
        <n v="1468122163"/>
        <n v="1480907645"/>
        <n v="1427121931"/>
        <n v="1425224391"/>
        <n v="1441822828"/>
        <n v="1444927771"/>
        <n v="1443696797"/>
        <n v="1435585497"/>
        <n v="1456189973"/>
        <n v="1459533358"/>
        <n v="1459268432"/>
        <n v="1434310359"/>
        <n v="1461427938"/>
        <n v="1436551178"/>
        <n v="1477963411"/>
        <n v="1468578920"/>
        <n v="1484196005"/>
        <n v="1466611108"/>
        <n v="1415098734"/>
        <n v="1453118679"/>
        <n v="1472481812"/>
        <n v="1441919468"/>
        <n v="1467734450"/>
        <n v="1477509319"/>
        <n v="1426783922"/>
        <n v="1454432514"/>
        <n v="1471881860"/>
        <n v="1443700648"/>
        <n v="1453676709"/>
        <n v="1464586746"/>
        <n v="1418346172"/>
        <n v="1403810965"/>
        <n v="1480610046"/>
        <n v="1479923937"/>
        <n v="1429631125"/>
        <n v="1458665146"/>
        <n v="1473779552"/>
        <n v="1480471435"/>
        <n v="1417460428"/>
        <n v="1430324235"/>
        <n v="1472570734"/>
        <n v="1414041545"/>
        <n v="1464763109"/>
        <n v="1468843554"/>
        <n v="1482888408"/>
        <n v="1402886025"/>
        <n v="1455129287"/>
        <n v="1446762502"/>
        <n v="1415825028"/>
        <n v="1485957079"/>
        <n v="1435951033"/>
        <n v="1414164715"/>
        <n v="1405520253"/>
        <n v="1472569117"/>
        <n v="1434569739"/>
        <n v="1466512683"/>
        <n v="1464807439"/>
        <n v="1402342359"/>
        <n v="1369705751"/>
        <n v="1423149525"/>
        <n v="1416485333"/>
        <n v="1447055935"/>
        <n v="1448497134"/>
        <n v="1452707144"/>
        <n v="1436968366"/>
        <n v="1359946188"/>
        <n v="1463080979"/>
        <n v="1351663605"/>
        <n v="1370393760"/>
        <n v="1359587137"/>
        <n v="1306417323"/>
        <n v="1304623990"/>
        <n v="1341524220"/>
        <n v="1400778772"/>
        <n v="1373408731"/>
        <n v="1453925727"/>
        <n v="1415464906"/>
        <n v="1423935352"/>
        <n v="1413158063"/>
        <n v="1444867450"/>
        <n v="1432269294"/>
        <n v="1394633746"/>
        <n v="1380585890"/>
        <n v="1428430342"/>
        <n v="1339523132"/>
        <n v="1480546233"/>
        <n v="1456285988"/>
        <n v="1481852119"/>
        <n v="1478189006"/>
        <n v="1484198170"/>
        <n v="1468779210"/>
        <n v="1430912876"/>
        <n v="1431886706"/>
        <n v="1480396125"/>
        <n v="1365275536"/>
        <n v="1480729678"/>
        <n v="1433525922"/>
        <n v="1457109121"/>
        <n v="1435591889"/>
        <n v="1430604395"/>
        <n v="1474469117"/>
        <n v="1468495957"/>
        <n v="1427224606"/>
        <n v="1436369818"/>
        <n v="1454298186"/>
        <n v="1467476523"/>
        <n v="1484623726"/>
        <n v="1481838481"/>
        <n v="1421279882"/>
        <n v="1475013710"/>
        <n v="1465160334"/>
        <n v="1410048373"/>
        <n v="1462695073"/>
        <n v="1367798074"/>
        <n v="1425259011"/>
        <n v="1372210235"/>
        <n v="1422447285"/>
        <n v="1414599601"/>
        <n v="1445336607"/>
        <n v="1405687978"/>
        <n v="1444856156"/>
        <n v="1414897935"/>
        <n v="1461051520"/>
        <n v="1420766700"/>
        <n v="1415064699"/>
        <n v="1450780170"/>
        <n v="1480831467"/>
        <n v="1436285591"/>
        <n v="1445552019"/>
        <n v="1439696174"/>
        <n v="1453805834"/>
        <n v="1473418619"/>
        <n v="1464969686"/>
        <n v="1420840709"/>
        <n v="1471844704"/>
        <n v="1449045531"/>
        <n v="1478106802"/>
        <n v="1427684959"/>
        <n v="1435224120"/>
        <n v="1471638385"/>
        <n v="1456996017"/>
        <n v="1426037242"/>
        <n v="1416339088"/>
        <n v="1445922216"/>
        <n v="1434825828"/>
        <n v="1477839675"/>
        <n v="1431973478"/>
        <n v="1441997020"/>
        <n v="1453451057"/>
        <n v="1402058739"/>
        <n v="1459198499"/>
        <n v="1423166101"/>
        <n v="1461693463"/>
        <n v="1436811769"/>
        <n v="1461598158"/>
        <n v="1480803209"/>
        <n v="1436907462"/>
        <n v="1431694855"/>
        <n v="1459507478"/>
        <n v="1465407134"/>
        <n v="1429655318"/>
        <n v="1427138905"/>
        <n v="1453349197"/>
        <n v="1413759659"/>
        <n v="1403974363"/>
        <n v="1488386547"/>
        <n v="1459716480"/>
        <n v="1405181320"/>
        <n v="1480867365"/>
        <n v="1444685444"/>
        <n v="1405097760"/>
        <n v="1446612896"/>
        <n v="1412371898"/>
        <n v="1410967754"/>
        <n v="1363017271"/>
        <n v="1361483538"/>
        <n v="1358437958"/>
        <n v="1329759452"/>
        <n v="1449029266"/>
        <n v="1327518885"/>
        <n v="1302654049"/>
        <n v="1358346109"/>
        <n v="1354909863"/>
        <n v="1426028334"/>
        <n v="1379336503"/>
        <n v="1328052639"/>
        <n v="1376501292"/>
        <n v="1416244863"/>
        <n v="1313024422"/>
        <n v="1319467604"/>
        <n v="1367355313"/>
        <n v="1398448389"/>
        <n v="1373408699"/>
        <n v="1380838145"/>
        <n v="1345062936"/>
        <n v="1467002275"/>
        <n v="1337834963"/>
        <n v="1430939173"/>
        <n v="1422417761"/>
        <n v="1467583271"/>
        <n v="1386336660"/>
        <n v="1350398452"/>
        <n v="1378214874"/>
        <n v="1418922443"/>
        <n v="1305839646"/>
        <n v="1368823675"/>
        <n v="1425489613"/>
        <n v="1311879431"/>
        <n v="1405682659"/>
        <n v="1371655522"/>
        <n v="1405899378"/>
        <n v="1465171833"/>
        <n v="1364852557"/>
        <n v="1433772023"/>
        <n v="1456491680"/>
        <n v="1472026801"/>
        <n v="1399996024"/>
        <n v="1455446303"/>
        <n v="1403635904"/>
        <n v="1268822909"/>
        <n v="1401201881"/>
        <n v="1484570885"/>
        <n v="1403169278"/>
        <n v="1445263204"/>
        <n v="1483719939"/>
        <n v="1402931866"/>
        <n v="1439907640"/>
        <n v="1455516297"/>
        <n v="1473160292"/>
        <n v="1415194553"/>
        <n v="1398973252"/>
        <n v="1400867283"/>
        <n v="1415824513"/>
        <n v="1462248091"/>
        <n v="1410983739"/>
        <n v="1416592916"/>
        <n v="1485000090"/>
        <n v="1468947138"/>
        <n v="1448951847"/>
        <n v="1487082286"/>
        <n v="1483292122"/>
        <n v="1424185520"/>
        <n v="1443464695"/>
        <n v="1414610126"/>
        <n v="1453461865"/>
        <n v="1457913777"/>
        <n v="1438791062"/>
        <n v="1461527631"/>
        <n v="1438110910"/>
        <n v="1467358427"/>
        <n v="1418064370"/>
        <n v="1480629819"/>
        <n v="1414368616"/>
        <n v="1417453538"/>
        <n v="1434412500"/>
        <n v="1414066434"/>
        <n v="1424222024"/>
        <n v="1422393234"/>
        <n v="1405746399"/>
        <n v="1487240082"/>
        <n v="1444425020"/>
        <n v="1443928559"/>
        <n v="1460458034"/>
        <n v="1430164039"/>
        <n v="1410366708"/>
        <n v="1438584447"/>
        <n v="1435903390"/>
        <n v="1440513832"/>
        <n v="1465011624"/>
        <n v="1408549233"/>
        <n v="1435656759"/>
        <n v="1428974199"/>
        <n v="1414110593"/>
        <n v="1381194003"/>
        <n v="1253712916"/>
        <n v="1389635351"/>
        <n v="1430124509"/>
        <n v="1304962261"/>
        <n v="1467151204"/>
        <n v="1391293745"/>
        <n v="1416360585"/>
        <n v="1366906714"/>
        <n v="1457551882"/>
        <n v="1432146483"/>
        <n v="1454546859"/>
        <n v="1487548802"/>
        <n v="1421187329"/>
        <n v="1402317296"/>
        <n v="1431810368"/>
        <n v="1337977248"/>
        <n v="1281317691"/>
        <n v="1374882891"/>
        <n v="1332378726"/>
        <n v="1447757190"/>
        <n v="1440961053"/>
        <n v="1409089391"/>
        <n v="1400600101"/>
        <n v="1480800568"/>
        <n v="1425609022"/>
        <n v="1415918965"/>
        <n v="1420091999"/>
        <n v="1441841886"/>
        <n v="1440448464"/>
        <n v="1457112341"/>
        <n v="1423619085"/>
        <n v="1422562655"/>
        <n v="1458147982"/>
        <n v="1400634728"/>
        <n v="1414577969"/>
        <n v="1471768197"/>
        <n v="1432742458"/>
        <n v="1457528176"/>
        <n v="1401585752"/>
        <n v="1301969633"/>
        <n v="1314947317"/>
        <n v="1322539459"/>
        <n v="1328559435"/>
        <n v="1311380313"/>
        <n v="1293158438"/>
        <n v="1337887451"/>
        <n v="1385754986"/>
        <n v="1315612909"/>
        <n v="1353017510"/>
        <n v="1368576032"/>
        <n v="1354568384"/>
        <n v="1340329202"/>
        <n v="1401924769"/>
        <n v="1319850796"/>
        <n v="1350061821"/>
        <n v="1380470188"/>
        <n v="1359301335"/>
        <n v="1408940886"/>
        <n v="1361002140"/>
        <n v="1333550015"/>
        <n v="1415343874"/>
        <n v="1372437089"/>
        <n v="1354265335"/>
        <n v="1344962853"/>
        <n v="1383337267"/>
        <n v="1351011489"/>
        <n v="1400175682"/>
        <n v="1389041333"/>
        <n v="1328040375"/>
        <n v="1347482261"/>
        <n v="1311667854"/>
        <n v="1324329156"/>
        <n v="1303706001"/>
        <n v="1463086261"/>
        <n v="1304129088"/>
        <n v="1257444140"/>
        <n v="1358180968"/>
        <n v="1328197165"/>
        <n v="1279603955"/>
        <n v="1416406744"/>
        <n v="1306283727"/>
        <n v="1345924012"/>
        <n v="1348363560"/>
        <n v="1378306140"/>
        <n v="1405248503"/>
        <n v="1336643377"/>
        <n v="1298048082"/>
        <n v="1396974355"/>
        <n v="1378722437"/>
        <n v="1300916220"/>
        <n v="1382701793"/>
        <n v="1300996896"/>
        <n v="1332192160"/>
        <n v="1331060420"/>
        <n v="1352845052"/>
        <n v="1335293168"/>
        <n v="1352524767"/>
        <n v="1384811721"/>
        <n v="1459355950"/>
        <n v="1449359831"/>
        <n v="1320122736"/>
        <n v="1420158707"/>
        <n v="1328033818"/>
        <n v="1295624113"/>
        <n v="1361858673"/>
        <n v="1392169298"/>
        <n v="1319859339"/>
        <n v="1459545276"/>
        <n v="1273961999"/>
        <n v="1467464614"/>
        <n v="1336232730"/>
        <n v="1423083892"/>
        <n v="1468852306"/>
        <n v="1316194540"/>
        <n v="1330968347"/>
        <n v="1455615976"/>
        <n v="1390509071"/>
        <n v="1309311545"/>
        <n v="1402596667"/>
        <n v="1486522484"/>
        <n v="1486962460"/>
        <n v="1489517138"/>
        <n v="1487360041"/>
        <n v="1487743223"/>
        <n v="1488140119"/>
        <n v="1488935245"/>
        <n v="1489150194"/>
        <n v="1487111830"/>
        <n v="1488882042"/>
        <n v="1488387008"/>
        <n v="1487734667"/>
        <n v="1489097112"/>
        <n v="1488038674"/>
        <n v="1488847514"/>
        <n v="1488418811"/>
        <n v="1489193248"/>
        <n v="1488430760"/>
        <n v="1489351445"/>
        <n v="1488418990"/>
        <n v="1418745405"/>
        <n v="1425156750"/>
        <n v="1435819537"/>
        <n v="1421464873"/>
        <n v="1440807846"/>
        <n v="1435130472"/>
        <n v="1456593495"/>
        <n v="1458679706"/>
        <n v="1405949514"/>
        <n v="1449151888"/>
        <n v="1406907034"/>
        <n v="1430517353"/>
        <n v="1409944412"/>
        <n v="1427925761"/>
        <n v="1425186785"/>
        <n v="1477835499"/>
        <n v="1459467238"/>
        <n v="1459435149"/>
        <n v="1408366191"/>
        <n v="1412966871"/>
        <n v="1447239863"/>
        <n v="1456441429"/>
        <n v="1430855315"/>
        <n v="1412115762"/>
        <n v="1406330049"/>
        <n v="1401401064"/>
        <n v="1423520177"/>
        <n v="1442847674"/>
        <n v="1460337306"/>
        <n v="1443146783"/>
        <n v="1432849552"/>
        <n v="1447777481"/>
        <n v="1472746374"/>
        <n v="1428454356"/>
        <n v="1468006345"/>
        <n v="1444423233"/>
        <n v="1434840392"/>
        <n v="1409691542"/>
        <n v="1457297932"/>
        <n v="1434483422"/>
        <n v="1430060671"/>
        <n v="1481058170"/>
        <n v="1470348775"/>
        <n v="1421937077"/>
        <n v="1479276838"/>
        <n v="1477368867"/>
        <n v="1444904830"/>
        <n v="1438642143"/>
        <n v="1485213921"/>
        <n v="1458936304"/>
        <n v="1424198723"/>
        <n v="1473833082"/>
        <n v="1455991168"/>
        <n v="1425502953"/>
        <n v="1441479361"/>
        <n v="1468987269"/>
        <n v="1483041083"/>
        <n v="1463352992"/>
        <n v="1425585229"/>
        <n v="1454688513"/>
        <n v="1437745060"/>
        <n v="1455147245"/>
        <n v="1474663840"/>
        <n v="1404560379"/>
        <n v="1405380712"/>
        <n v="1407184688"/>
        <n v="1404488884"/>
        <n v="1406640444"/>
        <n v="1418585959"/>
        <n v="1410288194"/>
        <n v="1411515040"/>
        <n v="1399482836"/>
        <n v="1417803298"/>
        <n v="1413609292"/>
        <n v="1410305160"/>
        <n v="1411513071"/>
        <n v="1421829253"/>
        <n v="1423600995"/>
        <n v="1470242180"/>
        <n v="1462285510"/>
        <n v="1471272545"/>
        <n v="1453211289"/>
        <n v="1429656478"/>
        <n v="1419954240"/>
        <n v="1410750855"/>
        <n v="1416057177"/>
        <n v="1425570237"/>
        <n v="1412203542"/>
        <n v="1415858403"/>
        <n v="1420560678"/>
        <n v="1417369565"/>
        <n v="1435970682"/>
        <n v="1414531440"/>
        <n v="1420636422"/>
        <n v="1473922541"/>
        <n v="1464172366"/>
        <n v="1479217189"/>
        <n v="1449388233"/>
        <n v="1414008808"/>
        <n v="1473517970"/>
        <n v="1447429868"/>
        <n v="1433416830"/>
        <n v="1421199782"/>
        <n v="1444061804"/>
        <n v="1441048658"/>
        <n v="1409066349"/>
        <n v="1409276313"/>
        <n v="1483806030"/>
        <n v="1422222439"/>
        <n v="1407621026"/>
        <n v="1408962270"/>
        <n v="1464939536"/>
        <n v="1404940812"/>
        <n v="1422516736"/>
        <n v="1434577537"/>
        <n v="1467061303"/>
        <n v="1480607607"/>
        <n v="1425447450"/>
        <n v="1404151396"/>
        <n v="1425261690"/>
        <n v="1326872367"/>
        <n v="1388084862"/>
        <n v="1348503976"/>
        <n v="1387403967"/>
        <n v="1371585703"/>
        <n v="1390083017"/>
        <n v="1294818561"/>
        <n v="1396906530"/>
        <n v="1291428371"/>
        <n v="1390667107"/>
        <n v="1335570863"/>
        <n v="1296651427"/>
        <n v="1359421403"/>
        <n v="1418684895"/>
        <n v="1456851071"/>
        <n v="1359660329"/>
        <n v="1326848935"/>
        <n v="1314989557"/>
        <n v="1472750382"/>
        <n v="1366251510"/>
        <n v="1397679445"/>
        <n v="1422371381"/>
        <n v="1295653954"/>
        <n v="1304464914"/>
        <n v="1464854398"/>
        <n v="1352993777"/>
        <n v="1427780432"/>
        <n v="1306608888"/>
        <n v="1347913059"/>
        <n v="1402441300"/>
        <n v="1404769538"/>
        <n v="1426703452"/>
        <n v="1348536417"/>
        <n v="1366763437"/>
        <n v="1385124940"/>
        <n v="1403901072"/>
        <n v="1407954413"/>
        <n v="1318826921"/>
        <n v="1314124129"/>
        <n v="1389891684"/>
        <n v="1419664341"/>
        <n v="1484912974"/>
        <n v="1400008085"/>
        <n v="1396631500"/>
        <n v="1475398147"/>
        <n v="1483768497"/>
        <n v="1475791912"/>
        <n v="1448044925"/>
        <n v="1480896249"/>
        <n v="1451723535"/>
        <n v="1413053301"/>
        <n v="1433041602"/>
        <n v="1433861210"/>
        <n v="1465427733"/>
        <n v="1465335308"/>
        <n v="1400309405"/>
        <n v="1422664925"/>
        <n v="1400026355"/>
        <n v="1455377729"/>
        <n v="1456839380"/>
        <n v="1423366789"/>
        <n v="1339109212"/>
        <n v="1331333108"/>
        <n v="1350967535"/>
        <n v="1341800110"/>
        <n v="1413236738"/>
        <n v="1447614732"/>
        <n v="1272692732"/>
        <n v="1359140546"/>
        <n v="1353005528"/>
        <n v="1275851354"/>
        <n v="1304867881"/>
        <n v="1301524585"/>
        <n v="1326404583"/>
        <n v="1442771722"/>
        <n v="1331658165"/>
        <n v="1392040806"/>
        <n v="1451277473"/>
        <n v="1424730966"/>
        <n v="1347137731"/>
        <n v="1429707729"/>
        <n v="1422903447"/>
        <n v="1480357791"/>
        <n v="1447864021"/>
        <n v="1407535994"/>
        <n v="1464105983"/>
        <n v="1399557925"/>
        <n v="1480456900"/>
        <n v="1411467479"/>
        <n v="1442531217"/>
        <n v="1404953334"/>
        <n v="1430803560"/>
        <n v="1410178578"/>
        <n v="1413519073"/>
        <n v="1407892222"/>
        <n v="1476378775"/>
        <n v="1484116133"/>
        <n v="1404845851"/>
        <n v="1429477249"/>
        <n v="1443042061"/>
        <n v="1339651143"/>
        <n v="1384236507"/>
        <n v="1313612532"/>
        <n v="1387390555"/>
        <n v="1379540288"/>
        <n v="1286319256"/>
        <n v="1329856839"/>
        <n v="1365348794"/>
        <n v="1306197066"/>
        <n v="1368019482"/>
        <n v="1336512309"/>
        <n v="1325618773"/>
        <n v="1409195307"/>
        <n v="1321649321"/>
        <n v="1400106171"/>
        <n v="1320528070"/>
        <n v="1338346281"/>
        <n v="1370067231"/>
        <n v="1360366708"/>
        <n v="1304770233"/>
        <n v="1397545131"/>
        <n v="1302033140"/>
        <n v="1467008916"/>
        <n v="1396360890"/>
        <n v="1433224958"/>
        <n v="1392780961"/>
        <n v="1255730520"/>
        <n v="1460557809"/>
        <n v="1402394951"/>
        <n v="1300767673"/>
        <n v="1475921137"/>
        <n v="1378737215"/>
        <n v="1328158065"/>
        <n v="1453730176"/>
        <n v="1334989881"/>
        <n v="1425507005"/>
        <n v="1348712513"/>
        <n v="1361490161"/>
        <n v="1408565860"/>
        <n v="1416559341"/>
        <n v="1346042417"/>
        <n v="1397414636"/>
        <n v="1407838734"/>
        <n v="1458714772"/>
        <n v="1324433310"/>
        <n v="1405429098"/>
        <n v="1396367729"/>
        <n v="1478095515"/>
        <n v="1467831668"/>
        <n v="1361248701"/>
        <n v="1381752061"/>
        <n v="1350605844"/>
        <n v="1467134464"/>
        <n v="1371715269"/>
        <n v="1360346851"/>
        <n v="1371159325"/>
        <n v="1446527540"/>
        <n v="1336627492"/>
        <n v="1444734146"/>
        <n v="1456232462"/>
        <n v="1402334665"/>
        <n v="1478268287"/>
        <n v="1470874618"/>
        <n v="1412189881"/>
        <n v="1467650771"/>
        <n v="1455359083"/>
        <n v="1422631276"/>
        <n v="1437502742"/>
        <n v="1478881208"/>
        <n v="1454042532"/>
        <n v="1434144386"/>
        <n v="1421637991"/>
        <n v="1448114837"/>
        <n v="1475885342"/>
        <n v="1435354736"/>
        <n v="1402429211"/>
        <n v="1406499612"/>
        <n v="1402973438"/>
        <n v="1413286508"/>
        <n v="1449528613"/>
        <n v="1431406916"/>
        <n v="1482599143"/>
        <n v="1276830052"/>
        <n v="1402410663"/>
        <n v="1379532618"/>
        <n v="1414584045"/>
        <n v="1276891586"/>
        <n v="1312641022"/>
        <n v="1476776743"/>
        <n v="1468972491"/>
        <n v="1449650173"/>
        <n v="1420573441"/>
        <n v="1462835014"/>
        <n v="1361250539"/>
        <n v="1313010163"/>
        <n v="1360271299"/>
        <n v="1329873755"/>
        <n v="1436863609"/>
        <n v="1471971621"/>
        <n v="1396923624"/>
        <n v="1407634897"/>
        <n v="1463060372"/>
        <n v="1431425153"/>
        <n v="1341875544"/>
        <n v="1431404746"/>
        <n v="1394127585"/>
        <n v="1423855919"/>
        <n v="1265493806"/>
        <n v="1406507481"/>
        <n v="1351641296"/>
        <n v="1417506853"/>
        <n v="1479216874"/>
        <n v="1395885518"/>
        <n v="1426216033"/>
        <n v="1446562807"/>
        <n v="1397076319"/>
        <n v="1383195753"/>
        <n v="1369895421"/>
        <n v="1477996325"/>
        <n v="1383257703"/>
        <n v="1476189427"/>
        <n v="1448297974"/>
        <n v="1476764077"/>
        <n v="1431620714"/>
        <n v="1339207647"/>
        <n v="1366690044"/>
        <n v="1426714870"/>
        <n v="1366731491"/>
        <n v="1382963963"/>
        <n v="1429580578"/>
        <n v="1385425937"/>
        <n v="1452045653"/>
        <n v="1445870951"/>
        <n v="1396441810"/>
        <n v="1415031043"/>
        <n v="1363630542"/>
        <n v="1453895532"/>
        <n v="1421916830"/>
        <n v="1450880854"/>
        <n v="1400945150"/>
        <n v="1480616454"/>
        <n v="1456218698"/>
        <n v="1460482501"/>
        <n v="1366879523"/>
        <n v="1385366429"/>
        <n v="1406226683"/>
        <n v="1429648176"/>
        <n v="1474402315"/>
        <n v="1449098391"/>
        <n v="1464536723"/>
        <n v="1471502484"/>
        <n v="1460037432"/>
        <n v="1427212918"/>
        <n v="1459972182"/>
        <n v="1372177288"/>
        <n v="1402693689"/>
        <n v="1428541276"/>
        <n v="1479493857"/>
        <n v="1432659793"/>
        <n v="1444690700"/>
        <n v="1333597555"/>
        <n v="1316919196"/>
        <n v="1336238395"/>
        <n v="1396468782"/>
        <n v="1339790587"/>
        <n v="1321200332"/>
        <n v="1312865658"/>
        <n v="1281028152"/>
        <n v="1372384194"/>
        <n v="1359104955"/>
        <n v="1294818278"/>
        <n v="1312822732"/>
        <n v="1351024232"/>
        <n v="1327969730"/>
        <n v="1312392973"/>
        <n v="1349892735"/>
        <n v="1317564135"/>
        <n v="1328582635"/>
        <n v="1434650084"/>
        <n v="1339704141"/>
        <n v="1323920114"/>
        <n v="1302036648"/>
        <n v="1349892427"/>
        <n v="1367286434"/>
        <n v="1415472953"/>
        <n v="1356584974"/>
        <n v="1413997393"/>
        <n v="1344917580"/>
        <n v="1433523617"/>
        <n v="1398873969"/>
        <n v="1307594625"/>
        <n v="1364854593"/>
        <n v="1408481176"/>
        <n v="1286480070"/>
        <n v="1295575001"/>
        <n v="1345056003"/>
        <n v="1444699549"/>
        <n v="1308946136"/>
        <n v="1342494445"/>
        <n v="1384384136"/>
        <n v="1481564948"/>
        <n v="1481181169"/>
        <n v="1263982307"/>
        <n v="1286930435"/>
        <n v="1436142833"/>
        <n v="1415488887"/>
        <n v="1423570063"/>
        <n v="1406140369"/>
        <n v="1454978100"/>
        <n v="1405130663"/>
        <n v="1434085091"/>
        <n v="1388835692"/>
        <n v="1300328399"/>
        <n v="1364505391"/>
        <n v="1346800033"/>
        <n v="1379592786"/>
        <n v="1415212229"/>
        <n v="1381364339"/>
        <n v="1475604008"/>
        <n v="1355342424"/>
        <n v="1413351559"/>
        <n v="1449075010"/>
        <n v="1275599812"/>
        <n v="1376399240"/>
        <n v="1382938914"/>
        <n v="1453997910"/>
        <n v="1413356748"/>
        <n v="1425404182"/>
        <n v="1277512556"/>
        <n v="1465800599"/>
        <n v="1464639614"/>
        <n v="1392321509"/>
        <n v="1417470718"/>
        <n v="1389193827"/>
        <n v="1456854985"/>
        <n v="1375475406"/>
        <n v="1479684783"/>
        <n v="1356121774"/>
        <n v="1308245574"/>
        <n v="1334855105"/>
        <n v="1440448059"/>
        <n v="1403547791"/>
        <n v="1429306520"/>
        <n v="1464196414"/>
        <n v="1457539235"/>
        <n v="1413922018"/>
        <n v="1346463337"/>
        <n v="1484058261"/>
        <n v="1488214151"/>
        <n v="1436810422"/>
        <n v="1431903495"/>
        <n v="1426773320"/>
        <n v="1376066243"/>
        <n v="1459861307"/>
        <n v="1468455186"/>
        <n v="1427987509"/>
        <n v="1463032867"/>
        <n v="1482160597"/>
        <n v="1426133192"/>
        <n v="1443801868"/>
        <n v="1486426053"/>
        <n v="1409261825"/>
        <n v="1484037977"/>
        <n v="1452530041"/>
        <n v="1360830239"/>
        <n v="1470062743"/>
        <n v="1425531666"/>
        <n v="1474380241"/>
        <n v="1460055300"/>
        <n v="1455721204"/>
        <n v="1486065627"/>
        <n v="1479414344"/>
        <n v="1477043072"/>
        <n v="1456423890"/>
        <n v="1436725900"/>
        <n v="1478000502"/>
        <n v="1422540059"/>
        <n v="1444911600"/>
        <n v="1442311198"/>
        <n v="1433775668"/>
        <n v="1357157965"/>
        <n v="1349209368"/>
        <n v="1440535082"/>
        <n v="1360222119"/>
        <n v="1335987789"/>
        <n v="1333001424"/>
        <n v="1381984773"/>
        <n v="1328649026"/>
        <n v="1396524644"/>
        <n v="1329442510"/>
        <n v="1395168625"/>
        <n v="1380650177"/>
        <n v="1429127379"/>
        <n v="1389121248"/>
        <n v="1329671572"/>
        <n v="1436464945"/>
        <n v="1445539113"/>
        <n v="1344281383"/>
        <n v="1437412512"/>
        <n v="1372296436"/>
        <n v="1458748809"/>
        <n v="1325184847"/>
        <n v="1432826568"/>
        <n v="1475337675"/>
        <n v="1408734015"/>
        <n v="1452625822"/>
        <n v="1381778555"/>
        <n v="1437115236"/>
        <n v="1375113391"/>
        <n v="1395868127"/>
        <n v="1369864301"/>
        <n v="1402945408"/>
        <n v="1448269539"/>
        <n v="1481053647"/>
        <n v="1424997111"/>
        <n v="1451746123"/>
        <n v="1412294683"/>
        <n v="1486565716"/>
        <n v="1382742014"/>
        <n v="1458762544"/>
        <n v="1485892300"/>
        <n v="1382449733"/>
        <n v="1488823290"/>
        <n v="1475609946"/>
        <n v="1390323617"/>
        <n v="1438801210"/>
        <n v="1436975965"/>
        <n v="1479157278"/>
        <n v="1362329565"/>
        <n v="1478131673"/>
        <n v="1406362677"/>
        <n v="1469173938"/>
        <n v="1445267347"/>
        <n v="1484667168"/>
        <n v="1460069451"/>
        <n v="1478602246"/>
        <n v="1463351329"/>
        <n v="1431453687"/>
        <n v="1480360736"/>
        <n v="1393287850"/>
        <n v="1485278620"/>
        <n v="1413295358"/>
        <n v="1420919913"/>
        <n v="1462543114"/>
        <n v="1479241707"/>
        <n v="1460235592"/>
        <n v="1416945297"/>
        <n v="1486691915"/>
        <n v="1486745663"/>
        <n v="1482353513"/>
        <n v="1478736004"/>
        <n v="1446914836"/>
        <n v="1487164242"/>
        <n v="1390564857"/>
        <n v="1416667679"/>
        <n v="1386344289"/>
        <n v="1327767423"/>
        <n v="1448902867"/>
        <n v="1421436099"/>
        <n v="1439909991"/>
        <n v="1306219897"/>
        <n v="1447560686"/>
        <n v="1331348404"/>
        <n v="1297451245"/>
        <n v="1338352043"/>
        <n v="1376003254"/>
        <n v="1401724860"/>
        <n v="1339098689"/>
        <n v="1382659060"/>
        <n v="1252908330"/>
        <n v="1332199618"/>
        <n v="1332175476"/>
        <n v="1346345999"/>
        <n v="1356110480"/>
        <n v="1356648856"/>
        <n v="1326994426"/>
        <n v="1328749249"/>
        <n v="1393272633"/>
        <n v="1295657209"/>
        <n v="1339694816"/>
        <n v="1369193496"/>
        <n v="1385585434"/>
        <n v="1320287996"/>
        <n v="1290281691"/>
        <n v="1405356072"/>
        <n v="1328760129"/>
        <n v="1333653333"/>
        <n v="1406847996"/>
        <n v="1359848537"/>
        <n v="1361300615"/>
        <n v="1396829189"/>
        <n v="1395155478"/>
        <n v="1333494026"/>
        <n v="1336482857"/>
        <n v="1333646743"/>
        <n v="1253726650"/>
        <n v="1263474049"/>
        <n v="1251214014"/>
        <n v="1384480685"/>
        <n v="1393443400"/>
        <n v="1488694501"/>
        <n v="1489181369"/>
        <n v="1489428447"/>
        <n v="1487970885"/>
        <n v="1488241931"/>
        <n v="1489106948"/>
        <n v="1406066440"/>
        <n v="1431715537"/>
        <n v="1403017146"/>
        <n v="1448400943"/>
        <n v="1405728490"/>
        <n v="1420643071"/>
        <n v="1399563390"/>
        <n v="1412611498"/>
        <n v="1399902243"/>
        <n v="1390860695"/>
        <n v="1401204143"/>
        <n v="1401485484"/>
        <n v="1479496309"/>
        <n v="1475249138"/>
        <n v="1434137504"/>
        <n v="1410799870"/>
        <n v="1447962505"/>
        <n v="1464197269"/>
        <n v="1424822556"/>
        <n v="1472843431"/>
        <n v="1469543676"/>
        <n v="1450822938"/>
        <n v="1436812628"/>
        <n v="1480882370"/>
        <n v="1427768739"/>
        <n v="1428419552"/>
        <n v="1428596022"/>
        <n v="1415726460"/>
        <n v="1428012136"/>
        <n v="1430938104"/>
        <n v="1442501578"/>
        <n v="1417818036"/>
        <n v="1433432124"/>
        <n v="1452272280"/>
        <n v="1459975008"/>
        <n v="1415723470"/>
        <n v="1447460200"/>
        <n v="1441146356"/>
        <n v="1449596425"/>
        <n v="1442839533"/>
        <n v="1456442216"/>
        <n v="1425143965"/>
        <n v="1452540611"/>
        <n v="1416285141"/>
        <n v="1432665596"/>
        <n v="1427247571"/>
        <n v="1438271624"/>
        <n v="1421180060"/>
        <n v="1470859437"/>
        <n v="1447193566"/>
        <n v="1477515183"/>
        <n v="1438042730"/>
        <n v="1440116616"/>
        <n v="1441134142"/>
        <n v="1426112848"/>
        <n v="1436502603"/>
        <n v="1421976107"/>
        <n v="1413337043"/>
        <n v="1436201432"/>
        <n v="1415736424"/>
        <n v="1465311740"/>
        <n v="1418761759"/>
        <n v="1435160452"/>
        <n v="1416896264"/>
        <n v="1425236644"/>
        <n v="1443495223"/>
        <n v="1436456017"/>
        <n v="1422348093"/>
        <n v="1481597687"/>
        <n v="1442348558"/>
        <n v="1417641256"/>
        <n v="1433282384"/>
        <n v="1415910506"/>
        <n v="1458023164"/>
        <n v="1452023096"/>
        <n v="1428941931"/>
        <n v="1454188258"/>
        <n v="1449190607"/>
        <n v="1471096975"/>
        <n v="1418179190"/>
        <n v="1426772928"/>
        <n v="1412652157"/>
        <n v="1437339675"/>
        <n v="1439027275"/>
        <n v="1437932082"/>
        <n v="1476294073"/>
        <n v="1398911882"/>
        <n v="1436805660"/>
        <n v="1466023346"/>
        <n v="1421343743"/>
        <n v="1405113187"/>
        <n v="1422045244"/>
        <n v="1419097389"/>
        <n v="1410396095"/>
        <n v="1421944196"/>
        <n v="1423502636"/>
        <n v="1417452890"/>
        <n v="1411853108"/>
        <n v="1463090149"/>
        <n v="1433822692"/>
        <n v="1455262733"/>
        <n v="1423594151"/>
        <n v="1483131966"/>
        <n v="1452654504"/>
        <n v="1461896613"/>
        <n v="1423199697"/>
        <n v="1454016943"/>
        <n v="1435206474"/>
        <n v="1441435186"/>
        <n v="1448894770"/>
        <n v="1422400188"/>
        <n v="1444341462"/>
        <n v="1442605129"/>
        <n v="1452807313"/>
        <n v="1435806054"/>
        <n v="1424188828"/>
        <n v="1405522822"/>
        <n v="1461607591"/>
        <n v="1440650021"/>
        <n v="1477578471"/>
        <n v="1476184593"/>
        <n v="1472110513"/>
        <n v="1414725915"/>
        <n v="1411177456"/>
        <n v="1487022490"/>
        <n v="1448914500"/>
        <n v="1483461409"/>
        <n v="1486183808"/>
        <n v="1458758750"/>
        <n v="1485471839"/>
        <n v="1456237656"/>
        <n v="1462481718"/>
        <n v="1454858285"/>
        <n v="1480480167"/>
        <n v="1314577097"/>
        <n v="1340944096"/>
        <n v="1362710425"/>
        <n v="1441143397"/>
        <n v="1345828548"/>
        <n v="1365474453"/>
        <n v="1335473931"/>
        <n v="1348285321"/>
        <n v="1295000329"/>
        <n v="1335232055"/>
        <n v="1324079392"/>
        <n v="1277433980"/>
        <n v="1349978269"/>
        <n v="1282868176"/>
        <n v="1273647255"/>
        <n v="1412149970"/>
        <n v="1340901345"/>
        <n v="1355525313"/>
        <n v="1342545994"/>
        <n v="1439332084"/>
        <n v="1333207808"/>
        <n v="1308336383"/>
        <n v="1330711203"/>
        <n v="1313532003"/>
        <n v="1315439879"/>
        <n v="1332521976"/>
        <n v="1335491997"/>
        <n v="1318864308"/>
        <n v="1365525239"/>
        <n v="1335245276"/>
        <n v="1293739714"/>
        <n v="1335397188"/>
        <n v="1363320140"/>
        <n v="1335194944"/>
        <n v="1336430575"/>
        <n v="1361577292"/>
        <n v="1309986338"/>
        <n v="1421190787"/>
        <n v="1352820837"/>
        <n v="1337884375"/>
        <n v="1440787104"/>
        <n v="1407440918"/>
        <n v="1462743308"/>
        <n v="1413418934"/>
        <n v="1423704016"/>
        <n v="1441955269"/>
        <n v="1428716704"/>
        <n v="1405464634"/>
        <n v="1424719549"/>
        <n v="1426463772"/>
        <n v="1451731413"/>
        <n v="1417208561"/>
        <n v="1482883789"/>
        <n v="1407057677"/>
        <n v="1422043753"/>
        <n v="1414683652"/>
        <n v="1424200530"/>
        <n v="1413303628"/>
        <n v="1403149404"/>
        <n v="1472567085"/>
        <n v="1442963621"/>
        <n v="1459431960"/>
        <n v="1413674692"/>
        <n v="1416338557"/>
        <n v="1338322571"/>
        <n v="1415585474"/>
        <n v="1380477691"/>
        <n v="1438459303"/>
        <n v="1328752575"/>
        <n v="1426711505"/>
        <n v="1437668354"/>
        <n v="1342556566"/>
        <n v="1359568911"/>
        <n v="1257871712"/>
        <n v="1414781945"/>
        <n v="1373337166"/>
        <n v="1307028855"/>
        <n v="1359029661"/>
        <n v="1417729152"/>
        <n v="1314720721"/>
        <n v="1375008418"/>
        <n v="1377252857"/>
        <n v="1291257298"/>
        <n v="1339158569"/>
        <n v="1421983138"/>
        <n v="1378586179"/>
        <n v="1330972403"/>
        <n v="1473087637"/>
        <n v="1366999870"/>
        <n v="1439392406"/>
        <n v="1329890585"/>
        <n v="1486149981"/>
        <n v="1343018807"/>
        <n v="1430445163"/>
        <n v="1335541393"/>
        <n v="1352504857"/>
        <n v="1397584386"/>
        <n v="1427747906"/>
        <n v="1318539484"/>
        <n v="1423090174"/>
        <n v="1442148089"/>
        <n v="1471005339"/>
        <n v="1433042451"/>
        <n v="1404262699"/>
        <n v="1457710589"/>
        <n v="1406071948"/>
        <n v="1427231138"/>
        <n v="1470153594"/>
        <n v="1439865112"/>
        <n v="1483998035"/>
        <n v="1458461521"/>
        <n v="1426301517"/>
        <n v="1404915149"/>
        <n v="1461786545"/>
        <n v="1418438194"/>
        <n v="1424823247"/>
        <n v="1405021297"/>
        <n v="1440203579"/>
        <n v="1405626903"/>
        <n v="1429170603"/>
        <n v="1445094298"/>
        <n v="1475192634"/>
        <n v="1421346480"/>
        <n v="1431749369"/>
        <n v="1402009632"/>
        <n v="1448438136"/>
        <n v="1448899953"/>
        <n v="1423325626"/>
        <n v="1456145527"/>
        <n v="1453212497"/>
        <n v="1452721524"/>
        <n v="1409944421"/>
        <n v="1427401026"/>
        <n v="1404861228"/>
        <n v="1485323500"/>
        <n v="1404835009"/>
        <n v="1463731917"/>
        <n v="1440447001"/>
        <n v="1403201147"/>
        <n v="1453757800"/>
        <n v="1346276349"/>
        <n v="1412358968"/>
        <n v="1386626054"/>
        <n v="1333070023"/>
        <n v="1463576390"/>
        <n v="1396026382"/>
        <n v="1435611572"/>
        <n v="1485976468"/>
        <n v="1339738951"/>
        <n v="1468444125"/>
        <n v="1480493014"/>
        <n v="1418095570"/>
        <n v="1345664294"/>
        <n v="1396371612"/>
        <n v="1458820564"/>
        <n v="1437954729"/>
        <n v="1411246751"/>
        <n v="1443812461"/>
        <n v="1443302004"/>
        <n v="1441339242"/>
        <n v="1429638988"/>
        <n v="1479232216"/>
        <n v="1479449366"/>
        <n v="1345716422"/>
        <n v="1476559608"/>
        <n v="1430751869"/>
        <n v="1445975661"/>
        <n v="1415661067"/>
        <n v="1429016122"/>
        <n v="1464921112"/>
        <n v="1438488227"/>
        <n v="1462325339"/>
        <n v="1390938332"/>
        <n v="1472571921"/>
        <n v="1422917361"/>
        <n v="1474641914"/>
        <n v="1474895475"/>
        <n v="1418766895"/>
        <n v="1421786748"/>
        <n v="1428551474"/>
        <n v="1409341863"/>
        <n v="1465970108"/>
        <n v="1479218315"/>
        <n v="1486580435"/>
        <n v="1412885603"/>
        <n v="1439191869"/>
        <n v="1436941019"/>
        <n v="1454951360"/>
        <n v="1449186941"/>
        <n v="1479740343"/>
        <n v="1447960809"/>
        <n v="1415591325"/>
        <n v="1399909127"/>
        <n v="1424442326"/>
        <n v="1452631647"/>
        <n v="1485966688"/>
        <n v="1467325053"/>
        <n v="1467321194"/>
        <n v="1426729210"/>
        <n v="1443200818"/>
        <n v="1380150010"/>
        <n v="1437587713"/>
        <n v="1438873007"/>
        <n v="1446683797"/>
        <n v="1426886974"/>
        <n v="1440008439"/>
        <n v="1452550416"/>
        <n v="1443449265"/>
        <n v="1447203096"/>
        <n v="1404174580"/>
        <n v="1416419916"/>
        <n v="1449436390"/>
        <n v="1412081999"/>
        <n v="1465398670"/>
        <n v="1413059689"/>
        <n v="1461337174"/>
        <n v="1401756143"/>
        <n v="1440529765"/>
        <n v="1422489694"/>
        <n v="1457327091"/>
        <n v="1402867750"/>
        <n v="1413838540"/>
        <n v="1422641240"/>
        <n v="1404165425"/>
        <n v="1424968930"/>
        <n v="1410391423"/>
        <n v="1432999318"/>
        <n v="1422067870"/>
        <n v="1467327890"/>
        <n v="1429410676"/>
        <n v="1427390557"/>
        <n v="1424678460"/>
        <n v="1405307966"/>
        <n v="1409109739"/>
        <n v="1423801318"/>
        <n v="1416600960"/>
        <n v="1435876423"/>
        <n v="1401312808"/>
        <n v="1404941463"/>
        <n v="1408481972"/>
        <n v="1488911734"/>
        <n v="1488827677"/>
        <n v="1485016430"/>
        <n v="1487709714"/>
        <n v="1486504758"/>
        <n v="1410937483"/>
        <n v="1367088443"/>
        <n v="1463935526"/>
        <n v="1472528141"/>
        <n v="1404797428"/>
        <n v="1400694790"/>
        <n v="1370568560"/>
        <n v="1447515684"/>
        <n v="1474040596"/>
        <n v="1453109628"/>
        <n v="1441699193"/>
        <n v="1414015049"/>
        <n v="1459865945"/>
        <n v="1455756294"/>
        <n v="1476270653"/>
        <n v="1375880598"/>
        <n v="1480538053"/>
        <n v="1414872488"/>
        <n v="1436860259"/>
        <n v="1484070735"/>
        <n v="1458741311"/>
        <n v="1436804063"/>
        <n v="1448461434"/>
        <n v="1427867197"/>
        <n v="1363611575"/>
        <n v="1408624622"/>
        <n v="1366917828"/>
        <n v="1423463574"/>
        <n v="1473782592"/>
        <n v="1360551250"/>
        <n v="1395676773"/>
        <n v="1386108087"/>
        <n v="1473218804"/>
        <n v="1395436717"/>
        <n v="1423529152"/>
        <n v="1412005602"/>
        <n v="1335892587"/>
        <n v="1474271607"/>
        <n v="1327886998"/>
        <n v="1337125368"/>
        <n v="1406745911"/>
        <n v="1337095997"/>
        <n v="1470243802"/>
        <n v="1425582637"/>
        <n v="1340055345"/>
        <n v="1397855842"/>
        <n v="1320776504"/>
        <n v="1343425023"/>
        <n v="1407856551"/>
        <n v="1425927527"/>
        <n v="1386884201"/>
        <n v="1469202332"/>
        <n v="1474886183"/>
        <n v="1464943666"/>
        <n v="1369134258"/>
        <n v="1354584693"/>
        <n v="1326934395"/>
        <n v="1365515684"/>
        <n v="1335855631"/>
        <n v="1350050028"/>
        <n v="1310486518"/>
        <n v="1434582050"/>
        <n v="1330440323"/>
        <n v="1397677790"/>
        <n v="1392569730"/>
        <n v="1355489140"/>
        <n v="1379710294"/>
        <n v="1460666721"/>
        <n v="1360119728"/>
        <n v="1321402754"/>
        <n v="1431414476"/>
        <n v="1434557004"/>
        <n v="1406417306"/>
        <n v="1445609021"/>
        <n v="1486550688"/>
        <n v="1421274954"/>
        <n v="1421964718"/>
        <n v="1428583846"/>
        <n v="1412794443"/>
        <n v="1467865967"/>
        <n v="1403703580"/>
        <n v="1403066752"/>
        <n v="1467219043"/>
        <n v="1424477934"/>
        <n v="1421101903"/>
        <n v="1470778559"/>
        <n v="1435469559"/>
        <n v="1434881005"/>
        <n v="1455640559"/>
        <n v="1400675841"/>
        <n v="1401972028"/>
        <n v="1402266840"/>
        <n v="1437063121"/>
        <n v="1463466070"/>
        <n v="1415193366"/>
        <n v="1411019409"/>
        <n v="1436283107"/>
        <n v="1433295276"/>
        <n v="1409395990"/>
        <n v="1438085273"/>
        <n v="1435645490"/>
        <n v="1433019438"/>
        <n v="1437682735"/>
        <n v="1458647725"/>
        <n v="1398828064"/>
        <n v="1422100503"/>
        <n v="1424368298"/>
        <n v="1479577761"/>
        <n v="1428572115"/>
        <n v="1468003109"/>
        <n v="1435921992"/>
        <n v="1421680462"/>
        <n v="1441290086"/>
        <n v="1431693409"/>
        <n v="1454337589"/>
        <n v="1408918135"/>
        <n v="1424881492"/>
        <n v="1425428206"/>
        <n v="1431412196"/>
        <n v="1446663686"/>
        <n v="1434415812"/>
        <n v="1462379066"/>
        <n v="1441606869"/>
        <n v="1462443918"/>
        <n v="1398802148"/>
        <n v="1434484070"/>
        <n v="1414342894"/>
        <n v="1442804633"/>
        <n v="1421362930"/>
        <n v="1446742417"/>
        <n v="1484115418"/>
        <n v="1446241684"/>
        <n v="1406039696"/>
        <n v="1406958354"/>
        <n v="1424825479"/>
        <n v="1444844697"/>
        <n v="1401058295"/>
        <n v="1462210950"/>
        <n v="1480943180"/>
        <n v="1428539033"/>
        <n v="1429029394"/>
        <n v="1458847265"/>
        <n v="1430321659"/>
        <n v="1458814600"/>
        <n v="1407370211"/>
        <n v="1453334629"/>
        <n v="1400720703"/>
        <n v="1405485297"/>
        <n v="1429290719"/>
        <n v="1451607071"/>
        <n v="1433897647"/>
        <n v="1482444295"/>
        <n v="1415711095"/>
        <n v="1439800904"/>
        <n v="1461179576"/>
        <n v="1441894248"/>
        <n v="1401044229"/>
        <n v="1405095123"/>
        <n v="1434552207"/>
        <n v="1415328259"/>
        <n v="1473893721"/>
        <n v="1465533672"/>
        <n v="1473105054"/>
        <n v="1466345681"/>
        <n v="1397709165"/>
        <n v="1417455813"/>
        <n v="1429584438"/>
        <n v="1419881831"/>
        <n v="1482092186"/>
        <n v="1459825493"/>
        <n v="1434477079"/>
        <n v="1477781724"/>
        <n v="1430750795"/>
        <n v="1450718661"/>
        <n v="1436305452"/>
        <n v="1412432436"/>
        <n v="1459520318"/>
        <n v="1451684437"/>
        <n v="1415208435"/>
        <n v="1423705801"/>
        <n v="1442243484"/>
        <n v="1418379324"/>
        <n v="1412945440"/>
        <n v="1406752985"/>
        <n v="1405100992"/>
        <n v="1455570728"/>
        <n v="1408381704"/>
        <n v="1415644395"/>
        <n v="1422920415"/>
        <n v="1403356792"/>
        <n v="1480283321"/>
        <n v="1441985458"/>
        <n v="1443715053"/>
        <n v="1464141158"/>
        <n v="1404970632"/>
        <n v="1418161339"/>
        <n v="1437820396"/>
        <n v="1436587218"/>
        <n v="1414538031"/>
        <n v="1472001713"/>
        <n v="1436888066"/>
        <n v="1458075837"/>
        <n v="1462815219"/>
        <n v="1413527001"/>
        <n v="1428955887"/>
        <n v="1431973626"/>
        <n v="1450235374"/>
        <n v="1404857339"/>
        <n v="1421185594"/>
        <n v="1455528790"/>
        <n v="1398511589"/>
        <n v="1440826647"/>
        <n v="1443712007"/>
        <n v="1404658329"/>
        <n v="1424718070"/>
        <n v="1409087804"/>
        <n v="1428094727"/>
        <n v="1420774779"/>
        <n v="1428585710"/>
        <n v="1407852068"/>
        <n v="1423506179"/>
        <n v="1402934629"/>
        <n v="1454543846"/>
        <n v="1398432758"/>
        <n v="1428415264"/>
        <n v="1408604363"/>
        <n v="1421812637"/>
        <n v="1462489053"/>
        <n v="1400253364"/>
        <n v="1467468008"/>
        <n v="1412091423"/>
        <n v="1402657113"/>
        <n v="1420044814"/>
        <n v="1406316312"/>
        <n v="1418150018"/>
        <n v="1422658955"/>
        <n v="1448565459"/>
        <n v="1426302380"/>
        <n v="1431122198"/>
        <n v="1429845660"/>
        <n v="1468673092"/>
        <n v="1475760567"/>
        <n v="1428075293"/>
        <n v="1445370317"/>
        <n v="1450946752"/>
        <n v="1408648573"/>
        <n v="1473957239"/>
        <n v="1441738821"/>
        <n v="1487944803"/>
        <n v="1431884849"/>
        <n v="1459810850"/>
        <n v="1422317772"/>
        <n v="1457548917"/>
        <n v="1462666325"/>
        <n v="1407867023"/>
        <n v="1424927159"/>
        <n v="1422769906"/>
        <n v="1433243824"/>
        <n v="1404769819"/>
        <n v="1433698233"/>
        <n v="1439833412"/>
        <n v="1423284292"/>
        <n v="1470227660"/>
        <n v="1428087153"/>
        <n v="1403107451"/>
        <n v="1406908078"/>
        <n v="1479609520"/>
        <n v="1449171508"/>
        <n v="1409275671"/>
        <n v="1414599886"/>
        <n v="1456421530"/>
        <n v="1421960934"/>
        <n v="1412954547"/>
        <n v="1419104823"/>
        <n v="1438639130"/>
        <n v="1439126756"/>
        <n v="1452616143"/>
        <n v="1410534636"/>
        <n v="1469428881"/>
        <n v="1476228128"/>
        <n v="1456920006"/>
        <n v="1473837751"/>
        <n v="1463820081"/>
        <n v="1448756962"/>
        <n v="1449150420"/>
        <n v="1483646730"/>
        <n v="1473445510"/>
        <n v="1453406867"/>
        <n v="1409743772"/>
        <n v="1482249471"/>
        <n v="1427493240"/>
        <n v="1486661793"/>
        <n v="1400474329"/>
        <n v="1487094360"/>
        <n v="1484682670"/>
        <n v="1465853382"/>
        <n v="1353960252"/>
        <n v="1454098976"/>
        <n v="1413493724"/>
        <n v="1410019905"/>
        <n v="1415988591"/>
        <n v="1428124283"/>
        <n v="1450760719"/>
        <n v="1414417240"/>
        <n v="1419364719"/>
        <n v="1448536516"/>
        <n v="1421772730"/>
        <n v="1432325049"/>
        <n v="1412737080"/>
        <n v="1401125238"/>
        <n v="1400504952"/>
        <n v="1405974243"/>
        <n v="1433747376"/>
        <n v="1398801620"/>
        <n v="1434399533"/>
        <n v="1476715869"/>
        <n v="1468450409"/>
        <n v="1430151186"/>
        <n v="1346975475"/>
        <n v="1399032813"/>
        <n v="1487329292"/>
        <n v="1424278451"/>
        <n v="1468650025"/>
        <n v="1413824447"/>
        <n v="1439834171"/>
        <n v="1471295447"/>
        <n v="1439341459"/>
        <n v="1468895925"/>
        <n v="1475326255"/>
        <n v="1365082009"/>
        <n v="1373568644"/>
        <n v="1279574773"/>
        <n v="1451887397"/>
        <n v="1386011038"/>
        <n v="1434999621"/>
        <n v="1450731048"/>
        <n v="1441557047"/>
        <n v="1426815699"/>
        <n v="1453137998"/>
        <n v="1406087055"/>
        <n v="1407784586"/>
        <n v="1457999054"/>
        <n v="1417556262"/>
        <n v="1431649255"/>
        <n v="1459828960"/>
        <n v="1483955945"/>
        <n v="1430237094"/>
        <n v="1407781013"/>
        <n v="1422043154"/>
        <n v="1415660390"/>
        <n v="1406819784"/>
        <n v="1457105811"/>
        <n v="1459414740"/>
        <n v="1404944846"/>
        <n v="1440830134"/>
        <n v="1405363748"/>
        <n v="1441111892"/>
        <n v="1474150138"/>
        <n v="1445483246"/>
        <n v="1404523172"/>
        <n v="1465536537"/>
        <n v="1439245879"/>
        <n v="1442421352"/>
        <n v="1415995234"/>
        <n v="1479317769"/>
        <n v="1428082481"/>
        <n v="1476549262"/>
        <n v="1429287900"/>
        <n v="1455025359"/>
        <n v="1467253640"/>
        <n v="1439221123"/>
        <n v="1485903478"/>
        <n v="1422328795"/>
        <n v="1424452035"/>
        <n v="1414456844"/>
        <n v="1440130891"/>
        <n v="1445033346"/>
        <n v="1406986278"/>
        <n v="1428340931"/>
        <n v="1440969159"/>
        <n v="1434643559"/>
        <n v="1477107390"/>
        <n v="1418046247"/>
        <n v="1465304483"/>
        <n v="1425325145"/>
        <n v="1468622743"/>
        <n v="1441723912"/>
        <n v="1398980941"/>
        <n v="1437591956"/>
        <n v="1464827780"/>
        <n v="1429559326"/>
        <n v="1474027501"/>
        <n v="1450724449"/>
        <n v="1452659591"/>
        <n v="1411224975"/>
        <n v="1434445937"/>
        <n v="1467619818"/>
        <n v="1428896706"/>
        <n v="1420235311"/>
        <n v="1408986916"/>
        <n v="1440497876"/>
        <n v="1430767951"/>
        <n v="1425053994"/>
        <n v="1406170810"/>
        <n v="1484009119"/>
        <n v="1409753820"/>
        <n v="1472784934"/>
        <n v="1426699982"/>
        <n v="1406128250"/>
        <n v="1462531427"/>
        <n v="1426681325"/>
        <n v="1463648360"/>
        <n v="1465832123"/>
        <n v="1424826332"/>
        <n v="1457303796"/>
        <n v="1406564335"/>
        <n v="1478298132"/>
        <n v="1465516198"/>
        <n v="1417718601"/>
        <n v="1449550672"/>
        <n v="1456532762"/>
        <n v="1422650029"/>
        <n v="1487101741"/>
        <n v="1489090419"/>
        <n v="1489504916"/>
        <n v="1489067645"/>
        <n v="1487579060"/>
        <n v="1487770434"/>
        <n v="1488820619"/>
        <n v="1489376321"/>
        <n v="1487847954"/>
        <n v="1489439669"/>
        <n v="1489591807"/>
        <n v="1487485760"/>
        <n v="1488993303"/>
        <n v="1488823488"/>
        <n v="1487333939"/>
        <n v="1489480556"/>
        <n v="1488459307"/>
        <n v="1485478734"/>
        <n v="1488471766"/>
        <n v="1411859755"/>
        <n v="1410278284"/>
        <n v="1352766300"/>
        <n v="1288160403"/>
        <n v="1407787774"/>
        <n v="1380833367"/>
        <n v="1301542937"/>
        <n v="1330722058"/>
        <n v="1353412725"/>
        <n v="1335567144"/>
        <n v="1404932105"/>
        <n v="1371931752"/>
        <n v="1323221761"/>
        <n v="1405923687"/>
        <n v="1410785522"/>
        <n v="1402331262"/>
        <n v="1400263525"/>
        <n v="1399490415"/>
        <n v="1302493760"/>
        <n v="1414514153"/>
        <n v="1405743181"/>
        <n v="1399948353"/>
        <n v="1384364561"/>
        <n v="1401414944"/>
        <n v="1459953358"/>
        <n v="1326648668"/>
        <n v="1409173492"/>
        <n v="1407789908"/>
        <n v="1292793427"/>
        <n v="1374531631"/>
        <n v="1400774409"/>
        <n v="1402929075"/>
        <n v="1365699071"/>
        <n v="1400666049"/>
        <n v="1400570787"/>
        <n v="1323211621"/>
        <n v="1375729469"/>
        <n v="1401666631"/>
        <n v="1404948441"/>
        <n v="1408313438"/>
        <n v="1405439973"/>
        <n v="1432115902"/>
        <n v="1429863532"/>
        <n v="1478662675"/>
        <n v="1466186869"/>
        <n v="1421274859"/>
        <n v="1420586056"/>
        <n v="1435368598"/>
        <n v="1421158542"/>
        <n v="1433254875"/>
        <n v="1420458618"/>
        <n v="1420798277"/>
        <n v="1407435418"/>
        <n v="1459410101"/>
        <n v="1407695077"/>
        <n v="1445027346"/>
        <n v="1440632622"/>
        <n v="1434558479"/>
        <n v="1427878772"/>
        <n v="1440052651"/>
        <n v="1424587207"/>
        <n v="1404743477"/>
        <n v="1400512658"/>
        <n v="1334442519"/>
        <n v="1405346680"/>
        <n v="1404932751"/>
        <n v="1434478759"/>
        <n v="1448823673"/>
        <n v="1438617471"/>
        <n v="1433934371"/>
        <n v="1475672784"/>
        <n v="1417132986"/>
        <n v="1424043347"/>
        <n v="1486411204"/>
        <n v="1433090603"/>
        <n v="1443016697"/>
        <n v="1437508976"/>
        <n v="1479932713"/>
        <n v="1463145938"/>
        <n v="1443621612"/>
        <n v="1482095436"/>
        <n v="1447606884"/>
        <n v="1413874798"/>
        <n v="1410840126"/>
        <n v="1458254347"/>
        <n v="1459711917"/>
        <n v="1485890355"/>
        <n v="1483124208"/>
        <n v="1464769251"/>
        <n v="1480370433"/>
        <n v="1441452184"/>
        <n v="1433160898"/>
        <n v="1443665293"/>
        <n v="1484843948"/>
        <n v="1410421670"/>
        <n v="1408558092"/>
        <n v="1442283562"/>
        <n v="1478018382"/>
        <n v="1431354258"/>
        <n v="1439551200"/>
        <n v="1434104712"/>
        <n v="1425590357"/>
        <n v="1432230914"/>
        <n v="1412617724"/>
        <n v="1432315966"/>
        <n v="1470655240"/>
        <n v="1471701028"/>
        <n v="1424743409"/>
        <n v="1410114375"/>
        <n v="1432129577"/>
        <n v="1485177952"/>
        <n v="1418159861"/>
        <n v="1472753745"/>
        <n v="1445875718"/>
        <n v="1434475476"/>
        <n v="1416555262"/>
        <n v="1444220588"/>
        <n v="1421089938"/>
        <n v="1446570315"/>
        <n v="1431435122"/>
        <n v="1434564660"/>
        <n v="1470692528"/>
        <n v="1431509397"/>
        <n v="1434113265"/>
        <n v="1412332175"/>
        <n v="1444219209"/>
        <n v="1472498042"/>
        <n v="1454259272"/>
        <n v="1421183271"/>
        <n v="1456526879"/>
        <n v="1413735806"/>
        <n v="1430425303"/>
        <n v="1456885659"/>
        <n v="1430158198"/>
        <n v="1438561705"/>
        <n v="1458103188"/>
        <n v="1452448298"/>
        <n v="1452546853"/>
        <n v="1485556626"/>
        <n v="1468699782"/>
        <n v="1446573628"/>
        <n v="1463337315"/>
        <n v="1485161402"/>
        <n v="1486642891"/>
        <n v="1439743900"/>
        <n v="1444069748"/>
        <n v="1486030352"/>
        <n v="1431867554"/>
        <n v="1472294229"/>
        <n v="1446401372"/>
        <n v="1436380256"/>
        <n v="1440370768"/>
        <n v="1442268063"/>
        <n v="1428515462"/>
        <n v="1466185176"/>
        <n v="1478507176"/>
        <n v="1424533084"/>
        <n v="1479826752"/>
        <n v="1435782748"/>
        <n v="1462252542"/>
        <n v="1460683339"/>
        <n v="1458766965"/>
        <n v="1473953778"/>
        <n v="1441577825"/>
        <n v="1442473210"/>
        <n v="1477077946"/>
        <n v="1452664317"/>
        <n v="1428733511"/>
        <n v="1459927041"/>
        <n v="1404680075"/>
        <n v="1462755424"/>
        <n v="1456902893"/>
        <n v="1418824986"/>
        <n v="1463965557"/>
        <n v="1412216665"/>
        <n v="1464653696"/>
        <n v="1472201208"/>
        <n v="1463925590"/>
        <n v="1425235877"/>
        <n v="1423242505"/>
        <n v="1460105966"/>
        <n v="1404308883"/>
        <n v="1405583108"/>
        <n v="1425331068"/>
        <n v="1441125886"/>
        <n v="1403210330"/>
        <n v="1432484080"/>
        <n v="1435667422"/>
        <n v="1404749446"/>
        <n v="1457429646"/>
        <n v="1411109167"/>
        <n v="1486129680"/>
        <n v="1467129518"/>
        <n v="1478906554"/>
        <n v="1463771421"/>
        <n v="1425020810"/>
        <n v="1458770384"/>
        <n v="1406782093"/>
        <n v="1424226768"/>
        <n v="1424306110"/>
        <n v="1461503654"/>
        <n v="1459949080"/>
        <n v="1463971172"/>
        <n v="1445791811"/>
        <n v="1402910965"/>
        <n v="1462492178"/>
        <n v="1461061350"/>
        <n v="1443029206"/>
        <n v="1461941527"/>
        <n v="1466019272"/>
        <n v="1404295310"/>
        <n v="1413790079"/>
        <n v="1484097734"/>
        <n v="1479866343"/>
        <n v="1408062990"/>
        <n v="1424484717"/>
        <n v="1406831445"/>
        <n v="1456183649"/>
        <n v="1447381592"/>
        <n v="1428889037"/>
        <n v="1436307894"/>
        <n v="1416977259"/>
        <n v="1479257980"/>
        <n v="1479283285"/>
        <n v="1446670765"/>
        <n v="1407157756"/>
        <n v="1435177840"/>
        <n v="1443461616"/>
        <n v="1399387173"/>
        <n v="1424796594"/>
        <n v="1424280899"/>
        <n v="1407400306"/>
        <n v="1439122800"/>
        <n v="1414277578"/>
        <n v="1423455983"/>
        <n v="1467973256"/>
        <n v="1464979620"/>
        <n v="1444874768"/>
        <n v="1415652552"/>
        <n v="1415028506"/>
        <n v="1415125088"/>
        <n v="1432033441"/>
        <n v="1462368682"/>
        <n v="1403721345"/>
        <n v="1404997548"/>
        <n v="1458245855"/>
        <n v="1413065230"/>
        <n v="1403878645"/>
        <n v="1431795944"/>
        <n v="1399286589"/>
        <n v="1452338929"/>
        <n v="1414605776"/>
        <n v="1421964325"/>
        <n v="1405378414"/>
        <n v="1436376146"/>
        <n v="1444747843"/>
        <n v="1432638324"/>
        <n v="1432814702"/>
        <n v="1455063886"/>
        <n v="1401623376"/>
        <n v="1402049289"/>
        <n v="1403135304"/>
        <n v="1466710358"/>
        <n v="1462841990"/>
        <n v="1442536372"/>
        <n v="1409266862"/>
        <n v="1424280938"/>
        <n v="1478030325"/>
        <n v="1459999656"/>
        <n v="1427363645"/>
        <n v="1410558948"/>
        <n v="1398283307"/>
        <n v="1458416585"/>
        <n v="1454638202"/>
        <n v="1422903563"/>
        <n v="1447594176"/>
        <n v="1427320341"/>
        <n v="1421252084"/>
        <n v="1409669336"/>
        <n v="1409620903"/>
        <n v="1401722952"/>
        <n v="1422983847"/>
        <n v="1476837061"/>
        <n v="1404168101"/>
        <n v="1405791153"/>
        <n v="1452520614"/>
        <n v="1400290255"/>
        <n v="1402391269"/>
        <n v="1469112493"/>
        <n v="1406811593"/>
        <n v="1437411820"/>
        <n v="1428358567"/>
        <n v="1452030730"/>
        <n v="1403146628"/>
        <n v="1445077121"/>
        <n v="1430424672"/>
        <n v="1407674146"/>
        <n v="1464677986"/>
        <n v="1443185036"/>
        <n v="1421092725"/>
        <n v="1454448012"/>
        <n v="1416192689"/>
        <n v="1465607738"/>
        <n v="1422809671"/>
        <n v="1427304127"/>
        <n v="1404141626"/>
        <n v="1465946956"/>
        <n v="1404233159"/>
        <n v="1473789627"/>
        <n v="1404190567"/>
        <n v="1421081857"/>
        <n v="1420606303"/>
        <n v="1461151860"/>
        <n v="1406896752"/>
        <n v="1475248279"/>
        <n v="1435181628"/>
        <n v="1472594585"/>
        <n v="1469329637"/>
        <n v="1436972472"/>
        <n v="1455928050"/>
        <n v="1424275632"/>
        <n v="1471976529"/>
        <n v="1459265045"/>
        <n v="1465345902"/>
        <n v="1405971690"/>
        <n v="1413432331"/>
        <n v="1425067296"/>
        <n v="1466424131"/>
        <n v="1412629704"/>
        <n v="1412836990"/>
        <n v="1430761243"/>
        <n v="1424296822"/>
        <n v="1400790680"/>
        <n v="1434440227"/>
        <n v="1418709388"/>
        <n v="1402079466"/>
        <n v="1401811381"/>
        <n v="1463422499"/>
        <n v="1451839080"/>
        <n v="1430600401"/>
        <n v="1432593252"/>
        <n v="1427221560"/>
        <n v="1398352531"/>
        <n v="1457982924"/>
        <n v="1430114384"/>
        <n v="1442794397"/>
        <n v="1406580436"/>
        <n v="1479186575"/>
        <n v="1412360309"/>
        <n v="1470169166"/>
        <n v="1463852904"/>
        <n v="1459309704"/>
        <n v="1431046325"/>
        <n v="1455919438"/>
        <n v="1439835595"/>
        <n v="1456862924"/>
        <n v="1466767728"/>
        <n v="1445363891"/>
        <n v="1398983245"/>
        <n v="1404927440"/>
        <n v="1462140537"/>
        <n v="1460914253"/>
        <n v="1415392666"/>
        <n v="1402584846"/>
        <n v="1413406695"/>
        <n v="1424609592"/>
        <n v="1400725112"/>
        <n v="1421439552"/>
        <n v="1430505171"/>
        <n v="1407197670"/>
        <n v="1401910634"/>
        <n v="1410461299"/>
        <n v="1422886950"/>
        <n v="1439322412"/>
        <n v="1409388020"/>
        <n v="1439924246"/>
        <n v="1469871148"/>
        <n v="1409336373"/>
        <n v="1438188106"/>
        <n v="1459411371"/>
        <n v="1434069205"/>
        <n v="1483012918"/>
        <n v="1434997018"/>
        <n v="1457881057"/>
        <n v="1464709334"/>
        <n v="1409667827"/>
        <n v="1444673767"/>
        <n v="1440687623"/>
        <n v="1441120910"/>
        <n v="1448040425"/>
        <n v="1413016216"/>
        <n v="1469009140"/>
        <n v="1471543722"/>
        <n v="1464307491"/>
        <n v="1438882275"/>
        <n v="1404915822"/>
        <n v="1432663659"/>
        <n v="1423166257"/>
        <n v="1426188159"/>
        <n v="1426002684"/>
        <n v="1461117201"/>
        <n v="1455230214"/>
        <n v="1438939673"/>
        <n v="1459632398"/>
        <n v="1398342170"/>
        <n v="1401372324"/>
        <n v="1436575280"/>
        <n v="1421025159"/>
        <n v="1476786994"/>
        <n v="1403105724"/>
        <n v="1396334311"/>
        <n v="1431718575"/>
        <n v="1436408308"/>
        <n v="1429651266"/>
        <n v="1437236378"/>
        <n v="1457115427"/>
        <n v="1467648456"/>
        <n v="1440082649"/>
        <n v="1417456208"/>
        <n v="1419423083"/>
        <n v="1431372444"/>
        <n v="1408383994"/>
        <n v="1418142696"/>
        <n v="1417593483"/>
        <n v="1412109413"/>
        <n v="1432302082"/>
        <n v="1412845246"/>
        <n v="1413326248"/>
        <n v="1468176527"/>
        <n v="1475759454"/>
        <n v="1427741583"/>
        <n v="1459445777"/>
        <n v="1456856256"/>
        <n v="1421900022"/>
        <n v="1405509510"/>
        <n v="1458613082"/>
        <n v="1455790405"/>
        <n v="1434180944"/>
        <n v="1416589890"/>
        <n v="1469465070"/>
        <n v="1463144254"/>
        <n v="1428436410"/>
        <n v="1430494347"/>
        <n v="1411200034"/>
        <n v="1419979544"/>
        <n v="1418673307"/>
        <n v="1417469639"/>
        <n v="1470792982"/>
        <n v="1423959123"/>
        <n v="1407258582"/>
        <n v="1455717790"/>
        <n v="1408129822"/>
        <n v="1438715077"/>
        <n v="1473970964"/>
        <n v="1418860682"/>
        <n v="1458336479"/>
        <n v="1444164280"/>
        <n v="1461370956"/>
        <n v="1452798126"/>
        <n v="1468593057"/>
        <n v="1448924882"/>
        <n v="1463418090"/>
        <n v="1456789685"/>
        <n v="1437214936"/>
        <n v="1425891201"/>
        <n v="1401470811"/>
        <n v="1401372574"/>
        <n v="1432083616"/>
        <n v="1447164896"/>
        <n v="1424213264"/>
        <n v="1486996729"/>
        <n v="1430751850"/>
        <n v="1476760226"/>
        <n v="1422916261"/>
        <n v="1473200844"/>
        <n v="1409030371"/>
        <n v="1404841270"/>
        <n v="1466793290"/>
        <n v="1433259577"/>
        <n v="1406390457"/>
        <n v="1459446487"/>
        <n v="1444852796"/>
        <n v="1457403364"/>
        <n v="1414700390"/>
        <n v="1409335497"/>
        <n v="1415053749"/>
        <n v="1475765867"/>
        <n v="1480219174"/>
        <n v="1458594676"/>
        <n v="1439224829"/>
        <n v="1417538935"/>
        <n v="1424275732"/>
        <n v="1470672906"/>
        <n v="1428691530"/>
        <n v="1410966179"/>
        <n v="1445369727"/>
        <n v="1444274839"/>
        <n v="1454996887"/>
        <n v="1477178238"/>
        <n v="1431770802"/>
        <n v="1471370327"/>
        <n v="1409900445"/>
        <n v="1400691994"/>
        <n v="1452598184"/>
        <n v="1404833442"/>
        <n v="1471188502"/>
        <n v="1436172207"/>
        <n v="1457690386"/>
        <n v="1434654998"/>
        <n v="1483393836"/>
        <n v="1462806419"/>
        <n v="1400272580"/>
        <n v="1424414350"/>
        <n v="1417208925"/>
        <n v="1458336672"/>
        <n v="1425187014"/>
        <n v="1477133430"/>
        <n v="1464847089"/>
        <n v="1445109822"/>
        <n v="1404337382"/>
        <n v="1434669419"/>
        <n v="1435670452"/>
        <n v="1431447137"/>
        <n v="1431951611"/>
        <n v="1404140667"/>
        <n v="1409179384"/>
        <n v="1412233497"/>
        <n v="1467752229"/>
        <n v="1462285182"/>
        <n v="1408995284"/>
        <n v="1402580818"/>
        <n v="1430052298"/>
        <n v="1401214581"/>
        <n v="1473850434"/>
        <n v="1452008290"/>
        <n v="1399998418"/>
        <n v="1474339696"/>
        <n v="1438575586"/>
        <n v="1398348859"/>
        <n v="1439567660"/>
        <n v="1401254055"/>
        <n v="1404932004"/>
        <n v="1432410639"/>
        <n v="1414506083"/>
        <n v="1421426929"/>
        <n v="1410304179"/>
        <n v="1446352529"/>
        <n v="1461985967"/>
        <n v="1419281610"/>
        <n v="1418654916"/>
        <n v="1461064248"/>
        <n v="1454354487"/>
        <n v="1410791216"/>
        <n v="1409493800"/>
        <n v="1430830793"/>
        <n v="1464958484"/>
        <n v="1467720388"/>
        <n v="1459528394"/>
        <n v="1401714114"/>
        <n v="1409262949"/>
        <n v="1467335378"/>
        <n v="1403234686"/>
        <n v="1401123546"/>
        <n v="1425908988"/>
        <n v="1400606573"/>
        <n v="1431230867"/>
        <n v="1463334166"/>
        <n v="1429881667"/>
        <n v="1422834819"/>
        <n v="1450819109"/>
        <n v="1428526049"/>
        <n v="1422465075"/>
        <n v="1432402266"/>
        <n v="1433980206"/>
        <n v="1413412084"/>
        <n v="1452614847"/>
        <n v="1414778662"/>
        <n v="1459856860"/>
        <n v="1454366467"/>
        <n v="1459567371"/>
        <n v="1474273294"/>
        <n v="1437365176"/>
        <n v="1423198512"/>
        <n v="1437236159"/>
        <n v="1418234646"/>
        <n v="1416932133"/>
        <n v="1428539708"/>
        <n v="1427405896"/>
        <n v="1430239089"/>
        <n v="1423847093"/>
        <n v="1445358903"/>
        <n v="1403562705"/>
        <n v="1467024468"/>
        <n v="1405217355"/>
        <n v="1447797950"/>
        <n v="1407388144"/>
        <n v="1401814964"/>
        <n v="1401823952"/>
        <n v="1405097102"/>
        <n v="1473326439"/>
        <n v="1433833896"/>
        <n v="1453827436"/>
        <n v="1459220588"/>
        <n v="1421105608"/>
        <n v="1454460673"/>
        <n v="1473189335"/>
        <n v="1430768800"/>
        <n v="1403125737"/>
        <n v="1458161307"/>
        <n v="1399923198"/>
        <n v="1415737515"/>
        <n v="1397819938"/>
        <n v="1435372553"/>
        <n v="1397133386"/>
        <n v="1434625937"/>
        <n v="1436383889"/>
        <n v="1425319226"/>
        <n v="1462824832"/>
        <n v="1404153482"/>
        <n v="1401336045"/>
        <n v="1423960097"/>
        <n v="1400002090"/>
        <n v="1458138079"/>
        <n v="1431642010"/>
        <n v="1462307652"/>
        <n v="1478616506"/>
        <n v="1476317247"/>
        <n v="1427223655"/>
        <n v="1426199843"/>
        <n v="1403599778"/>
        <n v="1409884821"/>
        <n v="1418758780"/>
        <n v="1456421940"/>
        <n v="1433999785"/>
        <n v="1408050685"/>
        <n v="1466887297"/>
        <n v="1455938520"/>
        <n v="1465601532"/>
        <n v="1467040769"/>
        <n v="1461718475"/>
        <n v="1434113406"/>
        <n v="1448469719"/>
        <n v="1431630618"/>
        <n v="1477238423"/>
        <n v="1399480592"/>
        <n v="1434365022"/>
        <n v="1416954729"/>
        <n v="1431093354"/>
        <n v="1437042490"/>
        <n v="1479170556"/>
        <n v="1426972165"/>
        <n v="1405099248"/>
        <n v="1455142843"/>
        <n v="1418146883"/>
        <n v="1417536816"/>
        <n v="1442890906"/>
        <n v="1454541568"/>
        <n v="1465172024"/>
        <n v="1406668640"/>
        <n v="1402294381"/>
        <n v="1427492939"/>
        <n v="1424775219"/>
        <n v="1402403907"/>
        <n v="1424377358"/>
        <n v="1461769373"/>
        <n v="1429120908"/>
        <n v="1462603021"/>
        <n v="1424727712"/>
        <n v="1437545657"/>
        <n v="1403022823"/>
        <n v="1444236216"/>
        <n v="1423599182"/>
        <n v="1435554104"/>
        <n v="1433518717"/>
        <n v="1449116407"/>
        <n v="1448136417"/>
        <n v="1434405044"/>
        <n v="1469026903"/>
        <n v="1432690814"/>
        <n v="1428401394"/>
        <n v="1422656201"/>
        <n v="1414845587"/>
        <n v="1470948371"/>
        <n v="1463161611"/>
        <n v="1413404545"/>
        <n v="1452048335"/>
        <n v="1416516972"/>
        <n v="1432032067"/>
        <n v="1459463808"/>
        <n v="1467497652"/>
        <n v="1432837358"/>
        <n v="1429722209"/>
        <n v="1433042724"/>
        <n v="1457023829"/>
        <n v="1400698287"/>
        <n v="1397217052"/>
        <n v="1399427064"/>
        <n v="1399474134"/>
        <n v="1441119774"/>
        <n v="1409721542"/>
        <n v="1433395391"/>
        <n v="1442604989"/>
        <n v="1431455084"/>
        <n v="1417489143"/>
        <n v="1434537179"/>
        <n v="1425270876"/>
        <n v="1406578178"/>
        <n v="1428614058"/>
        <n v="1424819871"/>
        <n v="1423245003"/>
        <n v="1404927690"/>
        <n v="1430734844"/>
        <n v="1401485207"/>
        <n v="1405266710"/>
        <n v="1412258977"/>
        <n v="1472451356"/>
        <n v="1441552305"/>
        <n v="1445203454"/>
        <n v="1405957098"/>
        <n v="1454453021"/>
        <n v="1463686339"/>
        <n v="1408031405"/>
        <n v="1423761792"/>
        <n v="1401768478"/>
        <n v="1485629050"/>
        <n v="1435202996"/>
        <n v="1441730535"/>
        <n v="1420244622"/>
        <n v="1472804365"/>
        <n v="1451833128"/>
        <n v="1478621752"/>
        <n v="1433014746"/>
        <n v="1419626396"/>
        <n v="1403724820"/>
        <n v="1484958399"/>
        <n v="1451950570"/>
        <n v="1407076069"/>
        <n v="1425322792"/>
        <n v="1460242191"/>
        <n v="1415683702"/>
        <n v="1426538129"/>
        <n v="1485522358"/>
        <n v="1417651630"/>
        <n v="1434478344"/>
        <n v="1424488244"/>
        <n v="1408203557"/>
        <n v="1400600840"/>
        <n v="1478386812"/>
        <n v="1422424818"/>
        <n v="1401770178"/>
        <n v="1418158683"/>
        <n v="1436355270"/>
        <n v="1406140561"/>
        <n v="1431396791"/>
        <n v="1447098599"/>
        <n v="1476962042"/>
        <n v="1435709765"/>
        <n v="1427866200"/>
        <n v="1430405903"/>
        <n v="1432072893"/>
        <n v="1411587606"/>
        <n v="1405307696"/>
        <n v="1407832642"/>
        <n v="1439057397"/>
        <n v="1414438177"/>
        <n v="1424759330"/>
        <n v="1446267849"/>
        <n v="1429558756"/>
        <n v="1462232309"/>
        <n v="1462360752"/>
        <n v="1407847161"/>
        <n v="1406131023"/>
        <n v="1450628773"/>
        <n v="1476436660"/>
        <n v="1413291655"/>
        <n v="1421432810"/>
        <n v="1426203071"/>
        <n v="1401231722"/>
        <n v="1404161639"/>
        <n v="1417053748"/>
        <n v="1404973504"/>
        <n v="1442593427"/>
        <n v="1471636265"/>
        <n v="1457078868"/>
        <n v="1439350707"/>
        <n v="1455508964"/>
        <n v="1466205262"/>
        <n v="1439827639"/>
        <n v="1438789546"/>
        <n v="1477981120"/>
        <n v="1465830560"/>
        <n v="1432763054"/>
        <n v="1412328979"/>
        <n v="1416311351"/>
        <n v="1414505137"/>
        <n v="1429306914"/>
        <n v="1443811268"/>
        <n v="1438098875"/>
        <n v="1429125268"/>
        <n v="1422388822"/>
        <n v="1472786744"/>
        <n v="1404892123"/>
        <n v="1421031221"/>
        <n v="1457628680"/>
        <n v="1457120942"/>
        <n v="1440701890"/>
        <n v="1467162586"/>
        <n v="1400168264"/>
        <n v="1446150141"/>
        <n v="1459203727"/>
        <n v="1464045954"/>
        <n v="1403822912"/>
        <n v="1409338556"/>
        <n v="1449260256"/>
        <n v="1397683410"/>
        <n v="1446562494"/>
        <n v="1445226117"/>
        <n v="1424279986"/>
        <n v="1455428380"/>
        <n v="1402506278"/>
        <n v="1486191507"/>
        <n v="1458761673"/>
        <n v="1471638646"/>
        <n v="1458333811"/>
        <n v="1403355126"/>
        <n v="1418002634"/>
        <n v="1460219110"/>
        <n v="1462280848"/>
        <n v="1465850898"/>
        <n v="1405024561"/>
        <n v="1466621732"/>
        <n v="1417533953"/>
        <n v="1425678057"/>
        <n v="1401978147"/>
        <n v="1463545149"/>
        <n v="1431113180"/>
        <n v="1397854356"/>
        <n v="1412809644"/>
        <n v="1454173120"/>
        <n v="1460034594"/>
        <n v="1399414290"/>
        <n v="1439517413"/>
        <n v="1444413581"/>
        <n v="1454342893"/>
        <n v="1430494082"/>
        <n v="1444689259"/>
        <n v="1428957912"/>
        <n v="1403169690"/>
        <n v="1421339077"/>
        <n v="1415341464"/>
        <n v="1425633821"/>
        <n v="1424992026"/>
        <n v="1406058798"/>
        <n v="1457450958"/>
        <n v="1486681708"/>
        <n v="1409187761"/>
        <n v="1421417147"/>
        <n v="1410148457"/>
        <n v="1408648985"/>
        <n v="1453487587"/>
        <n v="1406572381"/>
        <n v="1435014507"/>
        <n v="1406825360"/>
        <n v="1412879366"/>
        <n v="1419858278"/>
        <n v="1427979849"/>
        <n v="1421478823"/>
        <n v="1455861269"/>
        <n v="1434739463"/>
        <n v="1408395400"/>
        <n v="1407254874"/>
        <n v="1473285108"/>
        <n v="1455725596"/>
        <n v="1424579699"/>
        <n v="1409176358"/>
        <n v="1418824867"/>
        <n v="1454975963"/>
        <n v="1438445097"/>
        <n v="1432705336"/>
        <n v="1444059839"/>
        <n v="1486077481"/>
        <n v="1399415500"/>
        <n v="1447461370"/>
        <n v="1452008599"/>
        <n v="1414591364"/>
        <n v="1445023516"/>
        <n v="1472711224"/>
        <n v="1425509050"/>
        <n v="1411333887"/>
        <n v="1402784964"/>
        <n v="1462585315"/>
        <n v="1408389010"/>
        <n v="1446048367"/>
        <n v="1432100004"/>
        <n v="1467976954"/>
        <n v="1419213664"/>
        <n v="1415228325"/>
        <n v="1426050982"/>
        <n v="1406004589"/>
        <n v="1411400210"/>
        <n v="1418862743"/>
        <n v="1457352787"/>
        <n v="1434322815"/>
        <n v="1411485391"/>
        <n v="1399058797"/>
        <n v="1408050316"/>
        <n v="1413477228"/>
        <n v="1472674285"/>
        <n v="1400600031"/>
        <n v="1465856639"/>
        <n v="1446506080"/>
        <n v="1458178044"/>
        <n v="1408116152"/>
        <n v="1400604056"/>
        <n v="1456025023"/>
        <n v="1464889468"/>
        <n v="1401294084"/>
        <n v="1427724426"/>
        <n v="1405291811"/>
        <n v="1461027388"/>
        <n v="1439952550"/>
        <n v="1481756855"/>
        <n v="1421596356"/>
        <n v="1422374420"/>
        <n v="1480187931"/>
        <n v="1403462111"/>
        <n v="1426407426"/>
        <n v="1444137375"/>
        <n v="1400547969"/>
        <n v="1411499149"/>
        <n v="1479747794"/>
        <n v="1482951242"/>
        <n v="1463783521"/>
        <n v="1463849116"/>
        <n v="1423231025"/>
        <n v="1446179553"/>
        <n v="1450203416"/>
        <n v="1473416906"/>
        <n v="1424701775"/>
        <n v="1445985299"/>
        <n v="1466185786"/>
        <n v="1418827324"/>
        <n v="1430242488"/>
        <n v="1437754137"/>
        <n v="1418818151"/>
        <n v="1423024847"/>
        <n v="1435088093"/>
        <n v="1410141900"/>
        <n v="1479516350"/>
        <n v="1484484219"/>
        <n v="1449431237"/>
        <n v="1462468797"/>
        <n v="1468959873"/>
        <n v="1413341990"/>
        <n v="1482788482"/>
        <n v="1460751673"/>
        <n v="1435953566"/>
        <n v="1474958434"/>
        <n v="1479860109"/>
        <n v="1424221866"/>
        <n v="1409608801"/>
        <n v="1485909937"/>
        <n v="1446209804"/>
        <n v="1463929351"/>
        <n v="1422155740"/>
        <n v="1454280186"/>
        <n v="1450619123"/>
        <m/>
      </sharedItems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% Funded" numFmtId="9">
      <sharedItems containsString="0" containsBlank="1" containsNumber="1" containsInteger="1" minValue="0" maxValue="2260300"/>
    </cacheField>
    <cacheField name="Average donation" numFmtId="44">
      <sharedItems containsString="0" containsBlank="1" containsNumber="1" minValue="0" maxValue="3304"/>
    </cacheField>
    <cacheField name="Parent Category" numFmtId="0">
      <sharedItems containsBlank="1" count="10">
        <s v="film &amp; video"/>
        <s v="food"/>
        <s v="games"/>
        <s v="journalism"/>
        <s v="music"/>
        <s v="photography"/>
        <s v="publishing"/>
        <s v="technology"/>
        <s v="theater"/>
        <m/>
      </sharedItems>
    </cacheField>
    <cacheField name="Subcategory" numFmtId="0">
      <sharedItems containsBlank="1" count="42">
        <s v="animation"/>
        <s v="documentary"/>
        <s v="drama"/>
        <s v="science fiction"/>
        <s v="shorts"/>
        <s v="television"/>
        <s v="food trucks"/>
        <s v="restaurants"/>
        <s v="small batch"/>
        <s v="mobile games"/>
        <s v="tabletop games"/>
        <s v="video games"/>
        <s v="audio"/>
        <s v="classical music"/>
        <s v="electronic music"/>
        <s v="faith"/>
        <s v="indie rock"/>
        <s v="jazz"/>
        <s v="metal"/>
        <s v="pop"/>
        <s v="rock"/>
        <s v="world music"/>
        <s v="nature"/>
        <s v="people"/>
        <s v="photobooks"/>
        <s v="places"/>
        <s v="art books"/>
        <s v="children's books"/>
        <s v="fiction"/>
        <s v="nonfiction"/>
        <s v="radio &amp; podcasts"/>
        <s v="translations"/>
        <s v="gadgets"/>
        <s v="hardware"/>
        <s v="makerspaces"/>
        <s v="space exploration"/>
        <s v="wearables"/>
        <s v="web"/>
        <s v="musical"/>
        <s v="plays"/>
        <s v="spaces"/>
        <m/>
      </sharedItems>
    </cacheField>
    <cacheField name="Date Created Conversion" numFmtId="0">
      <sharedItems containsNonDate="0" containsDate="1" containsString="0" containsBlank="1" minDate="4332-06-16T19:13:00" maxDate="4802-03-13T18:07:00" count="4115">
        <d v="4698-04-09T10:11:00"/>
        <d v="4795-02-16T00:43:00"/>
        <d v="4735-11-04T03:23:00"/>
        <d v="4641-01-08T21:47:00"/>
        <d v="4723-01-19T01:19:00"/>
        <d v="4761-10-31T23:27:00"/>
        <d v="4635-05-14T08:10:00"/>
        <d v="4753-12-19T19:47:00"/>
        <d v="4746-03-25T16:12:00"/>
        <d v="4742-08-23T05:04:00"/>
        <d v="4633-01-24T01:59:00"/>
        <d v="4763-04-15T17:02:00"/>
        <d v="4634-12-23T19:05:00"/>
        <d v="4752-10-03T15:09:00"/>
        <d v="4637-08-28T14:08:00"/>
        <d v="4711-04-25T12:18:00"/>
        <d v="4629-11-24T18:51:00"/>
        <d v="4655-09-05T21:42:00"/>
        <d v="4647-10-06T12:56:00"/>
        <d v="4698-01-27T23:34:00"/>
        <d v="4702-03-05T11:52:00"/>
        <d v="4649-04-03T15:09:00"/>
        <d v="4667-07-15T16:20:00"/>
        <d v="4685-04-03T17:41:00"/>
        <d v="4706-12-13T05:03:00"/>
        <d v="4721-06-09T12:01:00"/>
        <d v="4641-01-08T22:24:00"/>
        <d v="4657-07-22T21:13:00"/>
        <d v="4722-07-30T20:04:00"/>
        <d v="4638-06-03T09:28:00"/>
        <d v="4643-04-15T13:55:00"/>
        <d v="4731-02-03T12:34:00"/>
        <d v="4745-01-10T15:37:00"/>
        <d v="4716-04-14T15:41:00"/>
        <d v="4643-02-16T07:21:00"/>
        <d v="4685-05-04T12:14:00"/>
        <d v="4680-05-31T10:05:00"/>
        <d v="4674-07-25T13:59:00"/>
        <d v="4566-07-13T10:24:00"/>
        <d v="4628-10-15T19:48:00"/>
        <d v="4634-07-26T20:08:00"/>
        <d v="4650-09-22T03:14:00"/>
        <d v="4664-07-14T08:26:00"/>
        <d v="4636-10-18T10:06:00"/>
        <d v="4648-07-05T22:17:00"/>
        <d v="4744-05-15T10:27:00"/>
        <d v="4722-05-31T21:34:00"/>
        <d v="4658-02-27T04:07:00"/>
        <d v="4674-09-13T00:20:00"/>
        <d v="4713-09-28T14:05:00"/>
        <d v="4668-06-30T04:18:00"/>
        <d v="4701-07-18T17:17:00"/>
        <d v="4637-08-09T02:46:00"/>
        <d v="4623-02-14T22:45:00"/>
        <d v="4724-01-06T19:01:00"/>
        <d v="4750-11-01T03:16:00"/>
        <d v="4693-10-04T22:24:00"/>
        <d v="4683-12-13T23:22:00"/>
        <d v="4658-02-22T16:52:00"/>
        <d v="4707-01-07T03:36:00"/>
        <d v="4620-03-23T02:37:00"/>
        <d v="4572-03-28T20:37:00"/>
        <d v="4556-02-20T23:18:00"/>
        <d v="4605-08-09T17:33:00"/>
        <d v="4576-01-20T02:21:00"/>
        <d v="4642-03-23T06:34:00"/>
        <d v="4757-11-16T23:40:00"/>
        <d v="4517-05-03T00:04:00"/>
        <d v="4613-12-05T03:51:00"/>
        <d v="4469-10-17T06:25:00"/>
        <d v="4460-09-16T18:45:00"/>
        <d v="4504-06-21T06:57:00"/>
        <d v="4539-02-02T14:41:00"/>
        <d v="4437-03-13T09:44:00"/>
        <d v="4728-05-31T05:35:00"/>
        <d v="4563-08-07T13:12:00"/>
        <d v="4479-05-28T11:58:00"/>
        <d v="4504-06-13T16:37:00"/>
        <d v="4768-07-14T20:01:00"/>
        <d v="4623-12-25T14:13:00"/>
        <d v="4600-09-15T00:56:00"/>
        <d v="4521-05-16T12:47:00"/>
        <d v="4471-05-18T05:01:00"/>
        <d v="4676-03-11T22:29:00"/>
        <d v="4447-03-21T11:26:00"/>
        <d v="4468-08-19T12:37:00"/>
        <d v="4717-02-02T08:45:00"/>
        <d v="4393-08-18T08:43:00"/>
        <d v="4634-02-23T12:51:00"/>
        <d v="4571-01-30T03:12:00"/>
        <d v="4456-09-01T20:19:00"/>
        <d v="4442-05-25T03:24:00"/>
        <d v="4787-09-01T22:23:00"/>
        <d v="4515-09-27T11:37:00"/>
        <d v="4622-08-29T01:42:00"/>
        <d v="4494-03-29T07:21:00"/>
        <d v="4393-12-23T18:01:00"/>
        <d v="4456-08-23T02:42:00"/>
        <d v="4540-03-15T16:34:00"/>
        <d v="4608-09-22T03:59:00"/>
        <d v="4537-05-28T04:46:00"/>
        <d v="4550-01-21T14:30:00"/>
        <d v="4423-08-16T20:53:00"/>
        <d v="4617-02-01T08:30:00"/>
        <d v="4441-04-17T17:06:00"/>
        <d v="4748-12-26T11:40:00"/>
        <d v="4502-11-29T14:21:00"/>
        <d v="4445-02-12T22:47:00"/>
        <d v="4564-12-23T18:50:00"/>
        <d v="4434-04-14T13:10:00"/>
        <d v="4596-07-28T23:33:00"/>
        <d v="4689-10-12T23:47:00"/>
        <d v="4622-11-16T13:58:00"/>
        <d v="4464-06-19T12:08:00"/>
        <d v="4482-02-16T10:48:00"/>
        <d v="4491-07-27T08:04:00"/>
        <d v="4438-06-20T19:55:00"/>
        <d v="4381-07-10T02:24:00"/>
        <d v="4459-06-04T05:16:00"/>
        <d v="4462-01-20T03:46:00"/>
        <d v="4770-05-24T23:47:00"/>
        <d v="4685-01-29T07:10:00"/>
        <d v="4766-09-05T21:47:00"/>
        <d v="4653-07-20T22:04:00"/>
        <d v="4688-01-27T17:22:00"/>
        <d v="4785-10-29T15:20:00"/>
        <d v="4691-06-20T08:57:00"/>
        <d v="4680-04-20T11:01:00"/>
        <d v="4772-05-24T16:13:00"/>
        <d v="4649-12-18T05:43:00"/>
        <d v="4632-11-15T22:12:00"/>
        <d v="4758-03-16T06:01:00"/>
        <d v="4653-09-20T18:07:00"/>
        <d v="4749-12-26T11:04:00"/>
        <d v="4705-08-25T14:18:00"/>
        <d v="4634-06-06T21:57:00"/>
        <d v="4685-01-11T14:34:00"/>
        <d v="4708-07-20T10:33:00"/>
        <d v="4699-10-16T10:41:00"/>
        <d v="4700-01-24T06:12:00"/>
        <d v="4677-12-06T21:32:00"/>
        <d v="4687-04-16T04:23:00"/>
        <d v="4659-02-26T14:18:00"/>
        <d v="4761-01-12T20:22:00"/>
        <d v="4677-01-14T17:52:00"/>
        <d v="4702-02-20T12:52:00"/>
        <d v="4783-01-14T23:18:00"/>
        <d v="4664-03-24T01:40:00"/>
        <d v="4734-06-16T21:36:00"/>
        <d v="4663-12-19T07:50:00"/>
        <d v="4684-01-02T17:02:00"/>
        <d v="4687-11-06T01:11:00"/>
        <d v="4648-09-02T15:40:00"/>
        <d v="4658-04-14T04:04:00"/>
        <d v="4688-03-04T20:15:00"/>
        <d v="4696-11-18T13:35:00"/>
        <d v="4635-05-17T11:56:00"/>
        <d v="4734-05-25T16:52:00"/>
        <d v="4653-06-08T14:28:00"/>
        <d v="4753-09-14T01:45:00"/>
        <d v="4697-06-07T18:51:00"/>
        <d v="4635-02-20T05:55:00"/>
        <d v="4642-02-09T14:36:00"/>
        <d v="4709-04-09T16:14:00"/>
        <d v="4643-03-14T18:21:00"/>
        <d v="4726-12-18T12:44:00"/>
        <d v="4787-08-25T13:22:00"/>
        <d v="4695-08-18T15:35:00"/>
        <d v="4677-11-15T02:50:00"/>
        <d v="4652-11-06T07:39:00"/>
        <d v="4704-11-02T16:03:00"/>
        <d v="4756-12-11T20:14:00"/>
        <d v="4676-12-23T16:43:00"/>
        <d v="4674-09-16T09:08:00"/>
        <d v="4681-02-22T12:56:00"/>
        <d v="4645-07-02T16:11:00"/>
        <d v="4700-09-15T10:39:00"/>
        <d v="4680-09-12T20:46:00"/>
        <d v="4719-04-17T07:45:00"/>
        <d v="4735-05-30T19:55:00"/>
        <d v="4680-05-12T11:23:00"/>
        <d v="4693-06-18T12:15:00"/>
        <d v="4786-02-27T17:12:00"/>
        <d v="4659-04-22T14:50:00"/>
        <d v="4640-07-29T11:22:00"/>
        <d v="4762-12-24T16:19:00"/>
        <d v="4795-04-29T18:34:00"/>
        <d v="4699-02-17T01:37:00"/>
        <d v="4645-09-24T23:35:00"/>
        <d v="4760-08-23T10:37:00"/>
        <d v="4755-11-16T01:26:00"/>
        <d v="4708-07-12T11:38:00"/>
        <d v="4652-09-24T12:32:00"/>
        <d v="4654-09-23T02:06:00"/>
        <d v="4730-12-17T19:31:00"/>
        <d v="4691-06-25T05:32:00"/>
        <d v="4711-10-31T13:38:00"/>
        <d v="4791-01-22T21:40:00"/>
        <d v="4650-09-11T00:02:00"/>
        <d v="4765-02-24T10:22:00"/>
        <d v="4647-05-12T00:03:00"/>
        <d v="4673-02-08T02:49:00"/>
        <d v="4711-03-28T16:04:00"/>
        <d v="4664-11-23T21:04:00"/>
        <d v="4760-08-17T00:03:00"/>
        <d v="4710-01-14T22:22:00"/>
        <d v="4762-05-04T06:23:00"/>
        <d v="4665-08-11T19:58:00"/>
        <d v="4662-07-09T04:47:00"/>
        <d v="4696-06-13T08:55:00"/>
        <d v="4710-02-09T21:12:00"/>
        <d v="4707-12-28T14:17:00"/>
        <d v="4737-09-04T20:40:00"/>
        <d v="4702-06-23T15:47:00"/>
        <d v="4670-10-11T10:29:00"/>
        <d v="4730-11-01T19:22:00"/>
        <d v="4680-03-11T12:37:00"/>
        <d v="4664-05-15T10:29:00"/>
        <d v="4682-04-10T16:49:00"/>
        <d v="4739-09-21T14:25:00"/>
        <d v="4701-05-02T15:10:00"/>
        <d v="4674-06-04T06:04:00"/>
        <d v="4674-05-31T04:38:00"/>
        <d v="4748-05-19T21:10:00"/>
        <d v="4691-05-30T02:46:00"/>
        <d v="4741-04-21T16:14:00"/>
        <d v="4686-09-18T23:04:00"/>
        <d v="4696-04-12T15:21:00"/>
        <d v="4685-01-28T04:25:00"/>
        <d v="4732-04-07T00:57:00"/>
        <d v="4690-07-06T15:11:00"/>
        <d v="4725-05-15T12:51:00"/>
        <d v="4674-08-02T13:06:00"/>
        <d v="4769-11-17T16:52:00"/>
        <d v="4691-07-17T02:59:00"/>
        <d v="4696-04-13T12:17:00"/>
        <d v="4721-12-10T01:39:00"/>
        <d v="4731-03-22T15:09:00"/>
        <d v="4786-06-24T18:00:00"/>
        <d v="4718-01-01T14:50:00"/>
        <d v="4563-03-10T12:11:00"/>
        <d v="4660-12-05T21:04:00"/>
        <d v="4482-04-30T13:50:00"/>
        <d v="4613-09-04T20:24:00"/>
        <d v="4375-09-09T09:59:00"/>
        <d v="4522-07-04T04:25:00"/>
        <d v="4419-07-22T19:25:00"/>
        <d v="4411-05-20T06:14:00"/>
        <d v="4483-09-09T11:09:00"/>
        <d v="4395-05-03T10:20:00"/>
        <d v="4570-11-19T22:51:00"/>
        <d v="4507-03-09T06:06:00"/>
        <d v="4384-06-13T18:18:00"/>
        <d v="4492-07-16T01:15:00"/>
        <d v="4712-07-22T03:50:00"/>
        <d v="4437-04-28T14:02:00"/>
        <d v="4557-06-13T03:47:00"/>
        <d v="4747-12-26T14:42:00"/>
        <d v="4452-09-08T02:26:00"/>
        <d v="4681-02-21T06:49:00"/>
        <d v="4394-12-24T07:59:00"/>
        <d v="4507-11-10T03:04:00"/>
        <d v="4431-11-09T21:08:00"/>
        <d v="4529-07-21T06:54:00"/>
        <d v="4506-08-31T05:15:00"/>
        <d v="4384-07-18T17:50:00"/>
        <d v="4374-05-08T11:47:00"/>
        <d v="4633-12-13T03:39:00"/>
        <d v="4473-07-26T03:38:00"/>
        <d v="4793-09-29T19:42:00"/>
        <d v="4445-06-05T23:50:00"/>
        <d v="4605-06-22T00:21:00"/>
        <d v="4379-05-26T00:31:00"/>
        <d v="4455-03-23T21:46:00"/>
        <d v="4499-12-22T17:49:00"/>
        <d v="4536-08-17T22:06:00"/>
        <d v="4499-07-05T21:54:00"/>
        <d v="4688-07-23T11:39:00"/>
        <d v="4531-11-13T10:59:00"/>
        <d v="4793-12-01T15:36:00"/>
        <d v="4627-03-28T10:35:00"/>
        <d v="4332-06-16T19:13:00"/>
        <d v="4372-08-31T04:52:00"/>
        <d v="4451-08-24T14:24:00"/>
        <d v="4489-04-08T07:00:00"/>
        <d v="4588-03-01T08:48:00"/>
        <d v="4556-06-20T23:24:00"/>
        <d v="4535-03-11T16:18:00"/>
        <d v="4513-04-29T03:13:00"/>
        <d v="4595-05-06T09:14:00"/>
        <d v="4427-02-11T03:37:00"/>
        <d v="4566-10-24T03:26:00"/>
        <d v="4474-03-02T04:39:00"/>
        <d v="4623-02-22T01:54:00"/>
        <d v="4397-01-02T01:34:00"/>
        <d v="4590-03-06T06:49:00"/>
        <d v="4527-01-04T12:43:00"/>
        <d v="4683-12-07T16:21:00"/>
        <d v="4621-06-19T19:28:00"/>
        <d v="4417-09-22T12:20:00"/>
        <d v="4443-08-21T14:18:00"/>
        <d v="4556-04-17T06:15:00"/>
        <d v="4494-01-19T09:58:00"/>
        <d v="4510-03-10T06:26:00"/>
        <d v="4523-08-30T16:37:00"/>
        <d v="4496-06-23T19:29:00"/>
        <d v="4559-10-05T05:33:00"/>
        <d v="4551-05-26T16:01:00"/>
        <d v="4433-11-25T16:10:00"/>
        <d v="4527-01-21T02:14:00"/>
        <d v="4475-07-17T23:43:00"/>
        <d v="4483-04-09T04:32:00"/>
        <d v="4562-03-25T15:52:00"/>
        <d v="4399-04-30T16:14:00"/>
        <d v="4554-12-29T23:48:00"/>
        <d v="4523-08-11T08:14:00"/>
        <d v="4661-02-17T09:57:00"/>
        <d v="4601-10-15T14:43:00"/>
        <d v="4559-02-19T07:51:00"/>
        <d v="4360-12-27T07:09:00"/>
        <d v="4723-08-30T01:53:00"/>
        <d v="4775-07-21T19:06:00"/>
        <d v="4746-12-28T04:48:00"/>
        <d v="4783-09-30T06:46:00"/>
        <d v="4699-07-10T13:48:00"/>
        <d v="4782-05-30T06:33:00"/>
        <d v="4796-07-22T21:26:00"/>
        <d v="4678-10-05T02:49:00"/>
        <d v="4715-01-07T19:08:00"/>
        <d v="4717-01-28T00:07:00"/>
        <d v="4567-04-06T22:43:00"/>
        <d v="4752-07-29T21:14:00"/>
        <d v="4712-07-05T19:37:00"/>
        <d v="4741-02-01T04:31:00"/>
        <d v="4685-11-23T22:37:00"/>
        <d v="4685-11-27T05:55:00"/>
        <d v="4717-02-04T18:38:00"/>
        <d v="4676-12-07T17:08:00"/>
        <d v="4761-02-23T08:10:00"/>
        <d v="4684-08-05T14:28:00"/>
        <d v="4796-02-15T03:27:00"/>
        <d v="4651-12-04T18:38:00"/>
        <d v="4744-09-21T20:25:00"/>
        <d v="4657-02-27T06:25:00"/>
        <d v="4687-08-03T06:14:00"/>
        <d v="4688-01-28T15:50:00"/>
        <d v="4712-02-26T00:21:00"/>
        <d v="4717-03-30T17:29:00"/>
        <d v="4703-04-19T05:16:00"/>
        <d v="4794-02-14T22:28:00"/>
        <d v="4765-06-20T23:09:00"/>
        <d v="4739-07-01T21:14:00"/>
        <d v="4651-02-25T01:08:00"/>
        <d v="4718-02-11T12:19:00"/>
        <d v="4741-04-13T16:01:00"/>
        <d v="4659-11-17T15:14:00"/>
        <d v="4737-07-02T04:33:00"/>
        <d v="4682-01-16T07:57:00"/>
        <d v="4752-08-15T14:41:00"/>
        <d v="4658-07-12T05:30:00"/>
        <d v="4696-02-12T21:00:00"/>
        <d v="4658-09-06T01:46:00"/>
        <d v="4642-06-14T15:11:00"/>
        <d v="4382-08-28T16:16:00"/>
        <d v="4633-03-12T13:52:00"/>
        <d v="4614-10-03T09:19:00"/>
        <d v="4508-03-03T13:58:00"/>
        <d v="4563-05-01T15:18:00"/>
        <d v="4676-05-10T08:02:00"/>
        <d v="4487-06-07T02:29:00"/>
        <d v="4786-02-14T17:00:00"/>
        <d v="4547-12-03T01:39:00"/>
        <d v="4739-02-08T14:44:00"/>
        <d v="4517-11-18T17:18:00"/>
        <d v="4465-02-22T08:31:00"/>
        <d v="4613-01-04T02:31:00"/>
        <d v="4763-11-22T03:56:00"/>
        <d v="4717-03-16T01:08:00"/>
        <d v="4730-01-26T07:28:00"/>
        <d v="4502-11-24T07:12:00"/>
        <d v="4729-08-08T04:32:00"/>
        <d v="4518-12-30T21:17:00"/>
        <d v="4528-09-09T13:40:00"/>
        <d v="4628-12-19T01:19:00"/>
        <d v="4666-01-13T21:47:00"/>
        <d v="4658-06-13T01:41:00"/>
        <d v="4704-01-06T01:51:00"/>
        <d v="4702-02-28T14:18:00"/>
        <d v="4759-05-24T13:40:00"/>
        <d v="4615-08-26T18:50:00"/>
        <d v="4687-08-07T04:52:00"/>
        <d v="4482-09-30T12:51:00"/>
        <d v="4466-02-07T00:51:00"/>
        <d v="4591-06-11T12:52:00"/>
        <d v="4737-10-31T02:02:00"/>
        <d v="4503-06-05T13:20:00"/>
        <d v="4518-06-25T21:26:00"/>
        <d v="4403-01-12T14:04:00"/>
        <d v="4682-02-19T14:06:00"/>
        <d v="4782-03-12T13:07:00"/>
        <d v="4627-05-30T03:47:00"/>
        <d v="4461-01-11T12:50:00"/>
        <d v="4717-04-02T08:57:00"/>
        <d v="4458-08-23T15:21:00"/>
        <d v="4611-02-22T16:22:00"/>
        <d v="4615-08-28T02:19:00"/>
        <d v="4445-06-23T17:57:00"/>
        <d v="4473-03-11T06:10:00"/>
        <d v="4594-03-29T03:50:00"/>
        <d v="4758-07-15T18:24:00"/>
        <d v="4687-12-01T21:17:00"/>
        <d v="4603-03-09T13:24:00"/>
        <d v="4521-04-21T13:38:00"/>
        <d v="4518-01-15T15:31:00"/>
        <d v="4591-10-30T19:05:00"/>
        <d v="4653-07-25T02:42:00"/>
        <d v="4611-06-08T18:31:00"/>
        <d v="4564-03-20T05:40:00"/>
        <d v="4698-06-24T22:37:00"/>
        <d v="4569-10-12T13:07:00"/>
        <d v="4616-12-29T04:31:00"/>
        <d v="4698-05-08T11:36:00"/>
        <d v="4646-09-24T14:57:00"/>
        <d v="4570-10-12T13:50:00"/>
        <d v="4494-02-19T13:39:00"/>
        <d v="4714-07-06T16:04:00"/>
        <d v="4735-01-08T17:14:00"/>
        <d v="4716-02-29T13:00:00"/>
        <d v="4632-11-07T00:05:00"/>
        <d v="4352-04-17T02:02:00"/>
        <d v="4589-03-17T10:27:00"/>
        <d v="4755-09-30T06:43:00"/>
        <d v="4708-05-30T14:21:00"/>
        <d v="4706-10-02T19:02:00"/>
        <d v="4599-09-05T01:42:00"/>
        <d v="4587-03-06T20:20:00"/>
        <d v="4579-11-20T17:53:00"/>
        <d v="4766-05-02T02:46:00"/>
        <d v="4717-11-11T15:58:00"/>
        <d v="4656-01-05T16:58:00"/>
        <d v="4738-11-05T03:13:00"/>
        <d v="4595-05-26T15:16:00"/>
        <d v="4673-04-13T07:43:00"/>
        <d v="4611-09-13T21:41:00"/>
        <d v="4487-08-27T10:01:00"/>
        <d v="4690-08-09T02:55:00"/>
        <d v="4675-04-15T00:20:00"/>
        <d v="4559-05-21T07:23:00"/>
        <d v="4628-09-28T11:35:00"/>
        <d v="4592-09-25T02:05:00"/>
        <d v="4612-07-05T19:20:00"/>
        <d v="4609-03-09T21:51:00"/>
        <d v="4686-11-20T05:35:00"/>
        <d v="4675-07-28T11:59:00"/>
        <d v="4659-02-16T00:51:00"/>
        <d v="4500-02-26T03:42:00"/>
        <d v="4594-11-21T16:01:00"/>
        <d v="4642-07-18T01:12:00"/>
        <d v="4567-02-16T23:40:00"/>
        <d v="4472-03-02T10:07:00"/>
        <d v="4629-09-10T13:15:00"/>
        <d v="4571-12-01T19:27:00"/>
        <d v="4456-06-23T14:21:00"/>
        <d v="4463-12-19T14:33:00"/>
        <d v="4749-07-01T22:15:00"/>
        <d v="4636-07-10T04:54:00"/>
        <d v="4526-04-07T13:44:00"/>
        <d v="4527-03-17T18:54:00"/>
        <d v="4511-09-07T01:23:00"/>
        <d v="4640-12-08T09:24:00"/>
        <d v="4604-05-02T01:29:00"/>
        <d v="4620-07-10T07:39:00"/>
        <d v="4643-09-20T08:38:00"/>
        <d v="4647-10-15T21:19:00"/>
        <d v="4792-12-11T17:49:00"/>
        <d v="4685-08-20T04:03:00"/>
        <d v="4629-06-08T12:01:00"/>
        <d v="4502-12-03T02:14:00"/>
        <d v="4680-01-08T15:49:00"/>
        <d v="4653-06-28T11:15:00"/>
        <d v="4581-05-22T00:15:00"/>
        <d v="4531-08-23T08:09:00"/>
        <d v="4742-10-09T19:30:00"/>
        <d v="4544-11-13T20:32:00"/>
        <d v="4714-01-12T08:52:00"/>
        <d v="4567-08-04T08:19:00"/>
        <d v="4630-02-01T13:19:00"/>
        <d v="4779-03-11T16:34:00"/>
        <d v="4786-06-30T06:20:00"/>
        <d v="4485-08-11T21:36:00"/>
        <d v="4523-08-23T02:45:00"/>
        <d v="4729-06-24T22:59:00"/>
        <d v="4767-02-09T02:30:00"/>
        <d v="4688-01-15T13:38:00"/>
        <d v="4636-04-23T20:05:00"/>
        <d v="4697-06-02T15:45:00"/>
        <d v="4606-12-03T21:14:00"/>
        <d v="4660-03-01T06:25:00"/>
        <d v="4481-09-18T17:29:00"/>
        <d v="4347-11-09T17:28:00"/>
        <d v="4381-05-14T03:51:00"/>
        <d v="4456-03-02T01:31:00"/>
        <d v="4497-10-12T05:05:00"/>
        <d v="4667-10-20T14:23:00"/>
        <d v="4496-09-13T00:27:00"/>
        <d v="4721-06-13T21:26:00"/>
        <d v="4581-07-24T03:20:00"/>
        <d v="4530-09-14T12:57:00"/>
        <d v="4504-02-07T11:01:00"/>
        <d v="4694-06-06T21:30:00"/>
        <d v="4734-12-07T13:59:00"/>
        <d v="4560-10-27T04:22:00"/>
        <d v="4775-12-06T12:47:00"/>
        <d v="4759-12-25T05:45:00"/>
        <d v="4641-05-14T20:07:00"/>
        <d v="4722-12-29T10:41:00"/>
        <d v="4684-04-08T17:20:00"/>
        <d v="4790-07-12T22:01:00"/>
        <d v="4705-12-05T23:04:00"/>
        <d v="4540-10-17T11:41:00"/>
        <d v="4721-07-20T03:01:00"/>
        <d v="4775-05-01T13:39:00"/>
        <d v="4739-11-03T10:45:00"/>
        <d v="4708-04-24T23:16:00"/>
        <d v="4750-02-19T00:49:00"/>
        <d v="4644-08-14T01:21:00"/>
        <d v="4700-10-31T12:24:00"/>
        <d v="4792-12-04T08:06:00"/>
        <d v="4694-10-22T05:07:00"/>
        <d v="4788-04-18T20:54:00"/>
        <d v="4695-01-30T11:08:00"/>
        <d v="4780-04-02T21:49:00"/>
        <d v="4746-11-24T10:08:00"/>
        <d v="4748-06-12T02:05:00"/>
        <d v="4713-09-06T15:50:00"/>
        <d v="4786-01-30T17:05:00"/>
        <d v="4698-08-27T16:47:00"/>
        <d v="4715-08-25T02:31:00"/>
        <d v="4747-01-10T16:23:00"/>
        <d v="4757-02-01T23:47:00"/>
        <d v="4670-10-22T00:46:00"/>
        <d v="4714-07-17T19:14:00"/>
        <d v="4740-06-12T05:56:00"/>
        <d v="4655-01-30T12:42:00"/>
        <d v="4755-07-19T10:00:00"/>
        <d v="4715-10-13T13:09:00"/>
        <d v="4710-03-18T01:55:00"/>
        <d v="4731-09-25T18:44:00"/>
        <d v="4714-09-07T04:48:00"/>
        <d v="4696-01-28T05:02:00"/>
        <d v="4793-01-01T17:25:00"/>
        <d v="4697-08-28T13:04:00"/>
        <d v="4721-07-15T00:16:00"/>
        <d v="4657-04-27T04:31:00"/>
        <d v="4653-01-16T02:12:00"/>
        <d v="4751-11-19T05:03:00"/>
        <d v="4726-01-04T14:37:00"/>
        <d v="4780-05-25T12:43:00"/>
        <d v="4678-09-13T23:45:00"/>
        <d v="4721-12-21T23:40:00"/>
        <d v="4662-10-01T06:45:00"/>
        <d v="4713-04-30T12:33:00"/>
        <d v="4782-12-08T08:15:00"/>
        <d v="4672-10-26T04:47:00"/>
        <d v="4736-11-12T13:55:00"/>
        <d v="4696-06-05T02:49:00"/>
        <d v="4757-03-12T01:33:00"/>
        <d v="4665-03-23T13:14:00"/>
        <d v="4726-07-07T07:03:00"/>
        <d v="4725-03-09T20:12:00"/>
        <d v="4733-01-23T21:29:00"/>
        <d v="4700-11-13T23:23:00"/>
        <d v="4715-08-21T23:28:00"/>
        <d v="4663-02-15T00:11:00"/>
        <d v="4773-02-01T14:27:00"/>
        <d v="4691-12-23T13:23:00"/>
        <d v="4674-05-13T07:12:00"/>
        <d v="4743-03-20T08:22:00"/>
        <d v="4707-01-27T17:13:00"/>
        <d v="4664-01-29T03:03:00"/>
        <d v="4768-09-23T11:47:00"/>
        <d v="4700-01-29T18:24:00"/>
        <d v="4678-05-08T09:19:00"/>
        <d v="4677-11-21T07:27:00"/>
        <d v="4677-05-11T23:56:00"/>
        <d v="4715-10-01T10:57:00"/>
        <d v="4672-08-14T06:07:00"/>
        <d v="4682-06-17T10:33:00"/>
        <d v="4772-12-23T04:06:00"/>
        <d v="4698-07-14T20:59:00"/>
        <d v="4731-03-21T06:51:00"/>
        <d v="4698-05-11T14:10:00"/>
        <d v="4660-05-11T22:20:00"/>
        <d v="4680-10-20T15:45:00"/>
        <d v="4742-08-03T19:26:00"/>
        <d v="4682-11-03T04:38:00"/>
        <d v="4775-06-18T19:32:00"/>
        <d v="4758-11-03T07:35:00"/>
        <d v="4660-08-26T03:01:00"/>
        <d v="4677-01-17T18:02:00"/>
        <d v="4681-04-25T21:22:00"/>
        <d v="4664-03-29T11:39:00"/>
        <d v="4692-10-24T15:35:00"/>
        <d v="4642-03-12T08:23:00"/>
        <d v="4644-05-24T02:56:00"/>
        <d v="4701-02-14T11:08:00"/>
        <d v="4686-01-21T00:49:00"/>
        <d v="4718-08-12T12:56:00"/>
        <d v="4692-05-05T06:20:00"/>
        <d v="4719-08-20T01:04:00"/>
        <d v="4683-06-16T20:26:00"/>
        <d v="4723-03-03T15:17:00"/>
        <d v="4765-04-19T21:46:00"/>
        <d v="4709-11-07T19:20:00"/>
        <d v="4753-10-21T17:00:00"/>
        <d v="4708-12-20T07:59:00"/>
        <d v="4794-04-08T13:47:00"/>
        <d v="4683-07-17T14:03:00"/>
        <d v="4721-05-27T14:43:00"/>
        <d v="4654-03-10T00:30:00"/>
        <d v="4641-07-20T00:18:00"/>
        <d v="4756-02-04T06:17:00"/>
        <d v="4756-09-18T11:38:00"/>
        <d v="4689-03-27T13:17:00"/>
        <d v="4687-02-05T08:01:00"/>
        <d v="4799-02-12T17:37:00"/>
        <d v="4701-10-24T13:39:00"/>
        <d v="4732-04-29T09:51:00"/>
        <d v="4636-12-11T13:37:00"/>
        <d v="4747-03-02T06:28:00"/>
        <d v="4705-12-06T04:01:00"/>
        <d v="4749-08-26T08:09:00"/>
        <d v="4719-01-29T13:25:00"/>
        <d v="4752-07-12T23:02:00"/>
        <d v="4674-06-09T17:09:00"/>
        <d v="4681-09-10T12:42:00"/>
        <d v="4690-10-15T07:50:00"/>
        <d v="4794-07-12T17:18:00"/>
        <d v="4793-12-22T14:22:00"/>
        <d v="4647-02-10T23:55:00"/>
        <d v="4781-06-18T05:15:00"/>
        <d v="4701-12-24T04:48:00"/>
        <d v="4701-12-29T01:54:00"/>
        <d v="4685-09-22T12:35:00"/>
        <d v="4652-07-18T22:59:00"/>
        <d v="4761-11-06T13:54:00"/>
        <d v="4641-09-26T03:47:00"/>
        <d v="4737-08-29T01:49:00"/>
        <d v="4651-05-27T14:28:00"/>
        <d v="4649-02-19T17:33:00"/>
        <d v="4658-01-11T05:04:00"/>
        <d v="4661-12-20T01:11:00"/>
        <d v="4780-03-11T10:10:00"/>
        <d v="4701-12-27T02:40:00"/>
        <d v="4696-02-16T10:33:00"/>
        <d v="4676-09-28T10:32:00"/>
        <d v="4737-10-30T06:39:00"/>
        <d v="4723-09-16T17:52:00"/>
        <d v="4698-08-16T15:29:00"/>
        <d v="4703-08-17T14:55:00"/>
        <d v="4656-07-02T11:59:00"/>
        <d v="4773-10-11T17:19:00"/>
        <d v="4667-08-16T06:47:00"/>
        <d v="4697-10-01T14:16:00"/>
        <d v="4681-12-13T23:35:00"/>
        <d v="4782-05-01T16:21:00"/>
        <d v="4642-09-19T22:18:00"/>
        <d v="4773-01-28T09:43:00"/>
        <d v="4684-02-11T21:02:00"/>
        <d v="4755-11-14T12:58:00"/>
        <d v="4752-06-07T14:00:00"/>
        <d v="4666-09-05T13:32:00"/>
        <d v="4664-12-16T04:04:00"/>
        <d v="4642-09-20T10:17:00"/>
        <d v="4636-11-06T23:07:00"/>
        <d v="4665-03-28T20:04:00"/>
        <d v="4671-04-17T02:21:00"/>
        <d v="4752-01-21T05:35:00"/>
        <d v="4748-04-09T14:18:00"/>
        <d v="4760-08-23T17:49:00"/>
        <d v="4646-12-08T02:11:00"/>
        <d v="4774-04-19T08:04:00"/>
        <d v="4797-02-14T22:02:00"/>
        <d v="4773-06-29T00:04:00"/>
        <d v="4637-11-23T09:31:00"/>
        <d v="4664-07-27T23:52:00"/>
        <d v="4700-05-09T09:30:00"/>
        <d v="4786-02-12T00:53:00"/>
        <d v="4712-04-02T06:53:00"/>
        <d v="4780-03-10T01:37:00"/>
        <d v="4764-05-31T02:01:00"/>
        <d v="4695-02-25T16:46:00"/>
        <d v="4783-08-04T13:03:00"/>
        <d v="4684-10-07T11:47:00"/>
        <d v="4790-05-16T19:59:00"/>
        <d v="4654-12-27T06:20:00"/>
        <d v="4638-12-15T15:02:00"/>
        <d v="4733-01-07T09:09:00"/>
        <d v="4647-05-02T20:45:00"/>
        <d v="4597-06-26T03:08:00"/>
        <d v="4786-10-06T07:21:00"/>
        <d v="4638-08-01T18:40:00"/>
        <d v="4779-01-18T14:27:00"/>
        <d v="4786-02-24T01:09:00"/>
        <d v="4788-06-27T13:48:00"/>
        <d v="4788-07-15T11:58:00"/>
        <d v="4780-05-28T17:03:00"/>
        <d v="4783-08-21T19:27:00"/>
        <d v="4642-03-08T20:40:00"/>
        <d v="4660-08-28T11:19:00"/>
        <d v="4642-07-31T02:22:00"/>
        <d v="4780-08-24T13:08:00"/>
        <d v="4732-05-21T20:32:00"/>
        <d v="4750-10-05T18:12:00"/>
        <d v="4789-11-25T06:42:00"/>
        <d v="4714-01-21T10:40:00"/>
        <d v="4659-06-12T12:27:00"/>
        <d v="4645-11-04T06:02:00"/>
        <d v="4792-11-12T17:27:00"/>
        <d v="4736-05-22T09:56:00"/>
        <d v="4490-01-27T22:51:00"/>
        <d v="4637-08-01T07:27:00"/>
        <d v="4501-04-10T07:38:00"/>
        <d v="4699-07-21T23:49:00"/>
        <d v="4454-10-03T07:23:00"/>
        <d v="4722-01-11T13:52:00"/>
        <d v="4561-10-06T13:27:00"/>
        <d v="4545-07-01T05:09:00"/>
        <d v="4460-11-12T05:57:00"/>
        <d v="4523-03-09T03:41:00"/>
        <d v="4481-01-20T17:11:00"/>
        <d v="4485-03-03T17:47:00"/>
        <d v="4584-10-28T11:01:00"/>
        <d v="4603-03-24T04:52:00"/>
        <d v="4685-12-22T21:00:00"/>
        <d v="4660-04-29T18:26:00"/>
        <d v="4600-02-26T01:20:00"/>
        <d v="4614-07-15T12:27:00"/>
        <d v="4659-12-06T05:54:00"/>
        <d v="4641-03-09T03:49:00"/>
        <d v="4695-10-30T19:22:00"/>
        <d v="4570-11-24T21:26:00"/>
        <d v="4618-04-04T01:52:00"/>
        <d v="4503-05-24T13:25:00"/>
        <d v="4542-03-15T10:23:00"/>
        <d v="4565-04-20T08:05:00"/>
        <d v="4530-09-19T13:49:00"/>
        <d v="4667-04-24T22:19:00"/>
        <d v="4641-07-27T19:26:00"/>
        <d v="4789-10-05T11:30:00"/>
        <d v="4554-03-07T16:32:00"/>
        <d v="4457-11-15T19:55:00"/>
        <d v="4774-03-27T06:57:00"/>
        <d v="4672-05-30T09:51:00"/>
        <d v="4545-12-11T22:41:00"/>
        <d v="4567-12-08T07:17:00"/>
        <d v="4437-09-10T00:19:00"/>
        <d v="4543-07-14T06:34:00"/>
        <d v="4411-04-04T04:28:00"/>
        <d v="4634-08-02T19:39:00"/>
        <d v="4779-05-20T20:13:00"/>
        <d v="4610-07-05T02:06:00"/>
        <d v="4782-09-07T12:10:00"/>
        <d v="4582-05-13T19:28:00"/>
        <d v="4706-07-07T09:21:00"/>
        <d v="4653-01-07T13:24:00"/>
        <d v="4672-10-09T00:03:00"/>
        <d v="4688-02-09T14:50:00"/>
        <d v="4602-07-14T10:10:00"/>
        <d v="4604-04-21T18:54:00"/>
        <d v="4552-07-22T23:29:00"/>
        <d v="4726-08-30T10:42:00"/>
        <d v="4351-10-29T09:59:00"/>
        <d v="4685-09-28T03:45:00"/>
        <d v="4613-12-17T19:38:00"/>
        <d v="4482-06-03T14:35:00"/>
        <d v="4710-05-18T03:25:00"/>
        <d v="4579-12-27T20:57:00"/>
        <d v="4624-10-16T03:20:00"/>
        <d v="4412-05-19T01:05:00"/>
        <d v="4445-03-26T10:25:00"/>
        <d v="4571-02-14T01:14:00"/>
        <d v="4524-02-06T11:42:00"/>
        <d v="4502-11-29T10:09:00"/>
        <d v="4615-10-30T23:19:00"/>
        <d v="4554-10-16T15:15:00"/>
        <d v="4502-02-19T08:34:00"/>
        <d v="4595-03-17T15:46:00"/>
        <d v="4514-08-12T09:48:00"/>
        <d v="4550-06-15T04:00:00"/>
        <d v="4550-04-07T20:59:00"/>
        <d v="4596-07-18T20:06:00"/>
        <d v="4596-03-26T10:03:00"/>
        <d v="4577-08-25T11:24:00"/>
        <d v="4461-07-26T21:37:00"/>
        <d v="4498-12-09T18:46:00"/>
        <d v="4587-07-12T23:25:00"/>
        <d v="4504-06-04T15:28:00"/>
        <d v="4649-11-27T09:47:00"/>
        <d v="4504-05-16T00:46:00"/>
        <d v="4646-10-05T00:14:00"/>
        <d v="4454-12-11T17:20:00"/>
        <d v="4525-02-16T08:04:00"/>
        <d v="4450-01-15T23:58:00"/>
        <d v="4460-07-31T08:06:00"/>
        <d v="4454-02-16T09:12:00"/>
        <d v="4466-02-05T11:39:00"/>
        <d v="4793-12-24T17:11:00"/>
        <d v="4662-12-20T00:46:00"/>
        <d v="4608-03-22T00:30:00"/>
        <d v="4525-02-18T09:02:00"/>
        <d v="4577-10-18T14:42:00"/>
        <d v="4551-04-01T01:52:00"/>
        <d v="4518-03-21T14:45:00"/>
        <d v="4452-04-22T14:01:00"/>
        <d v="4655-03-21T01:43:00"/>
        <d v="4561-01-29T06:03:00"/>
        <d v="4492-09-10T23:31:00"/>
        <d v="4524-10-10T23:21:00"/>
        <d v="4606-10-08T21:34:00"/>
        <d v="4631-03-22T12:22:00"/>
        <d v="4684-08-15T07:45:00"/>
        <d v="4530-11-12T20:10:00"/>
        <d v="4678-05-22T08:52:00"/>
        <d v="4381-10-02T12:38:00"/>
        <d v="4535-07-11T09:24:00"/>
        <d v="4500-06-28T07:30:00"/>
        <d v="4493-01-01T09:47:00"/>
        <d v="4516-12-02T01:02:00"/>
        <d v="4752-02-14T02:00:00"/>
        <d v="4558-05-24T13:05:00"/>
        <d v="4504-05-14T19:34:00"/>
        <d v="4483-07-05T12:15:00"/>
        <d v="4623-01-05T16:35:00"/>
        <d v="4574-05-18T08:52:00"/>
        <d v="4505-10-25T11:18:00"/>
        <d v="4591-01-03T09:58:00"/>
        <d v="4625-01-01T21:42:00"/>
        <d v="4487-10-25T21:05:00"/>
        <d v="4528-09-12T19:16:00"/>
        <d v="4768-12-11T14:27:00"/>
        <d v="4656-09-06T07:43:00"/>
        <d v="4591-06-04T13:03:00"/>
        <d v="4783-05-29T11:20:00"/>
        <d v="4653-09-13T01:52:00"/>
        <d v="4764-03-06T08:36:00"/>
        <d v="4618-12-28T12:15:00"/>
        <d v="4696-06-05T21:36:00"/>
        <d v="4682-02-19T12:33:00"/>
        <d v="4677-08-05T22:24:00"/>
        <d v="4743-08-01T15:57:00"/>
        <d v="4755-02-02T19:33:00"/>
        <d v="4777-02-02T07:55:00"/>
        <d v="4672-10-11T22:29:00"/>
        <d v="4784-07-19T17:46:00"/>
        <d v="4758-09-29T12:17:00"/>
        <d v="4769-04-15T17:16:00"/>
        <d v="4717-02-03T21:11:00"/>
        <d v="4682-04-17T17:38:00"/>
        <d v="4690-05-10T05:08:00"/>
        <d v="4598-08-19T23:13:00"/>
        <d v="4767-10-02T22:04:00"/>
        <d v="4596-11-02T07:08:00"/>
        <d v="4491-12-17T01:26:00"/>
        <d v="4593-10-22T09:58:00"/>
        <d v="4542-10-30T09:17:00"/>
        <d v="4673-05-28T06:38:00"/>
        <d v="4355-02-13T07:46:00"/>
        <d v="4606-02-12T15:58:00"/>
        <d v="4561-03-28T17:37:00"/>
        <d v="4585-02-01T08:03:00"/>
        <d v="4599-10-18T16:15:00"/>
        <d v="4433-12-03T12:47:00"/>
        <d v="4535-03-05T00:40:00"/>
        <d v="4565-06-20T00:34:00"/>
        <d v="4710-01-20T10:11:00"/>
        <d v="4550-05-04T19:27:00"/>
        <d v="4603-02-14T08:00:00"/>
        <d v="4423-08-22T23:24:00"/>
        <d v="4511-02-18T19:05:00"/>
        <d v="4534-05-18T06:18:00"/>
        <d v="4484-10-02T01:26:00"/>
        <d v="4465-06-20T15:10:00"/>
        <d v="4730-04-18T03:15:00"/>
        <d v="4501-12-06T03:46:00"/>
        <d v="4786-06-23T11:11:00"/>
        <d v="4768-05-24T05:33:00"/>
        <d v="4509-05-07T12:55:00"/>
        <d v="4464-02-20T04:45:00"/>
        <d v="4650-10-05T01:03:00"/>
        <d v="4598-07-03T22:19:00"/>
        <d v="4643-03-30T21:30:00"/>
        <d v="4390-08-14T00:03:00"/>
        <d v="4680-01-07T20:43:00"/>
        <d v="4750-11-01T21:30:00"/>
        <d v="4411-06-20T15:49:00"/>
        <d v="4705-02-24T09:06:00"/>
        <d v="4539-09-11T07:48:00"/>
        <d v="4484-12-31T11:50:00"/>
        <d v="4446-10-12T22:42:00"/>
        <d v="4739-10-22T23:22:00"/>
        <d v="4388-07-31T16:34:00"/>
        <d v="4641-04-05T22:22:00"/>
        <d v="4529-07-11T18:20:00"/>
        <d v="4725-05-22T19:37:00"/>
        <d v="4423-12-21T09:26:00"/>
        <d v="4616-10-27T09:10:00"/>
        <d v="4466-09-03T13:03:00"/>
        <d v="4396-08-18T02:15:00"/>
        <d v="4518-05-04T10:00:00"/>
        <d v="4790-05-09T17:19:00"/>
        <d v="4610-05-21T07:25:00"/>
        <d v="4536-10-21T13:27:00"/>
        <d v="4505-08-07T08:19:00"/>
        <d v="4524-02-06T19:07:00"/>
        <d v="4494-09-05T18:34:00"/>
        <d v="4412-01-30T04:54:00"/>
        <d v="4636-10-27T14:50:00"/>
        <d v="4660-02-22T23:21:00"/>
        <d v="4542-04-25T12:05:00"/>
        <d v="4597-05-08T07:02:00"/>
        <d v="4479-10-24T06:16:00"/>
        <d v="4649-03-28T19:13:00"/>
        <d v="4658-07-05T14:03:00"/>
        <d v="4552-05-20T13:49:00"/>
        <d v="4599-07-09T20:31:00"/>
        <d v="4396-03-04T04:50:00"/>
        <d v="4507-03-11T08:55:00"/>
        <d v="4534-08-18T17:53:00"/>
        <d v="4501-05-06T06:49:00"/>
        <d v="4392-01-18T22:26:00"/>
        <d v="4616-09-07T14:22:00"/>
        <d v="4556-01-02T03:45:00"/>
        <d v="4621-09-30T03:29:00"/>
        <d v="4625-06-15T05:24:00"/>
        <d v="4729-09-14T00:29:00"/>
        <d v="4485-09-13T10:49:00"/>
        <d v="4595-07-25T21:17:00"/>
        <d v="4525-05-14T18:48:00"/>
        <d v="4573-05-19T18:58:00"/>
        <d v="4699-02-03T12:06:00"/>
        <d v="4791-10-04T19:05:00"/>
        <d v="4732-02-01T14:20:00"/>
        <d v="4779-11-11T01:45:00"/>
        <d v="4742-03-25T00:50:00"/>
        <d v="4789-08-02T09:06:00"/>
        <d v="4766-07-27T00:48:00"/>
        <d v="4749-12-24T21:06:00"/>
        <d v="4736-11-05T16:44:00"/>
        <d v="4728-07-03T14:56:00"/>
        <d v="4727-10-20T01:01:00"/>
        <d v="4748-02-26T05:12:00"/>
        <d v="4778-01-16T19:32:00"/>
        <d v="4669-01-20T20:39:00"/>
        <d v="4701-03-15T00:39:00"/>
        <d v="4765-07-04T17:00:00"/>
        <d v="4679-03-14T19:59:00"/>
        <d v="4777-09-15T03:33:00"/>
        <d v="4682-10-18T04:03:00"/>
        <d v="4668-01-27T11:05:00"/>
        <d v="4795-02-17T14:35:00"/>
        <d v="4790-11-14T14:55:00"/>
        <d v="4730-08-02T17:53:00"/>
        <d v="4771-12-21T03:19:00"/>
        <d v="4703-06-20T17:19:00"/>
        <d v="4773-11-03T00:06:00"/>
        <d v="4770-12-26T03:32:00"/>
        <d v="4738-07-24T06:14:00"/>
        <d v="4642-05-23T20:34:00"/>
        <d v="4791-02-19T04:47:00"/>
        <d v="4787-09-03T05:33:00"/>
        <d v="4687-07-18T13:00:00"/>
        <d v="4645-09-05T22:38:00"/>
        <d v="4711-06-01T21:33:00"/>
        <d v="4738-12-20T23:16:00"/>
        <d v="4749-08-21T19:05:00"/>
        <d v="4699-08-05T12:57:00"/>
        <d v="4733-07-31T12:37:00"/>
        <d v="4734-02-18T13:01:00"/>
        <d v="4752-05-21T00:28:00"/>
        <d v="4657-07-07T06:02:00"/>
        <d v="4641-06-03T19:42:00"/>
        <d v="4770-05-07T04:46:00"/>
        <d v="4763-08-07T01:25:00"/>
        <d v="4679-03-26T22:48:00"/>
        <d v="4725-01-16T01:30:00"/>
        <d v="4722-07-19T01:00:00"/>
        <d v="4631-12-14T16:10:00"/>
        <d v="4770-02-12T09:45:00"/>
        <d v="4769-09-20T00:55:00"/>
        <d v="4645-07-03T01:24:00"/>
        <d v="4757-09-12T09:48:00"/>
        <d v="4741-02-18T11:59:00"/>
        <d v="4776-06-16T21:28:00"/>
        <d v="4656-04-04T18:50:00"/>
        <d v="4660-08-22T10:40:00"/>
        <d v="4639-04-10T23:40:00"/>
        <d v="4659-07-09T04:17:00"/>
        <d v="4715-07-20T03:21:00"/>
        <d v="4657-01-31T23:30:00"/>
        <d v="4792-03-30T14:00:00"/>
        <d v="4787-08-04T04:53:00"/>
        <d v="4722-09-12T01:14:00"/>
        <d v="4797-06-11T13:01:00"/>
        <d v="4733-01-18T12:27:00"/>
        <d v="4714-08-21T11:43:00"/>
        <d v="4665-06-03T09:52:00"/>
        <d v="4780-05-04T00:23:00"/>
        <d v="4784-08-24T13:15:00"/>
        <d v="4753-01-27T06:46:00"/>
        <d v="4761-06-27T18:22:00"/>
        <d v="4660-06-20T21:15:00"/>
        <d v="4786-07-23T10:12:00"/>
        <d v="4725-01-08T00:56:00"/>
        <d v="4661-10-20T03:35:00"/>
        <d v="4719-02-11T16:55:00"/>
        <d v="4738-07-15T10:16:00"/>
        <d v="4716-10-12T12:15:00"/>
        <d v="4757-02-28T12:53:00"/>
        <d v="4670-10-31T10:29:00"/>
        <d v="4690-01-25T04:09:00"/>
        <d v="4713-10-03T02:51:00"/>
        <d v="4687-07-14T19:17:00"/>
        <d v="4693-03-01T04:21:00"/>
        <d v="4730-01-26T20:03:00"/>
        <d v="4677-05-19T00:37:00"/>
        <d v="4739-03-30T10:56:00"/>
        <d v="4653-08-05T01:07:00"/>
        <d v="4793-04-28T15:25:00"/>
        <d v="4676-07-15T17:07:00"/>
        <d v="4769-08-23T23:49:00"/>
        <d v="4722-07-18T20:10:00"/>
        <d v="4753-09-28T00:25:00"/>
        <d v="4782-05-02T22:40:00"/>
        <d v="4760-05-24T00:04:00"/>
        <d v="4671-12-05T11:40:00"/>
        <d v="4545-11-23T22:30:00"/>
        <d v="4688-11-16T08:22:00"/>
        <d v="4737-11-24T21:43:00"/>
        <d v="4782-11-21T13:26:00"/>
        <d v="4764-06-04T12:09:00"/>
        <d v="4641-06-10T14:32:00"/>
        <d v="4644-10-30T18:28:00"/>
        <d v="4687-12-18T04:15:00"/>
        <d v="4671-02-25T13:21:00"/>
        <d v="4643-09-17T11:10:00"/>
        <d v="4721-09-27T02:00:00"/>
        <d v="4655-11-10T02:35:00"/>
        <d v="4767-06-10T04:29:00"/>
        <d v="4732-01-07T20:45:00"/>
        <d v="4707-04-10T19:57:00"/>
        <d v="4644-07-21T20:25:00"/>
        <d v="4748-09-01T20:15:00"/>
        <d v="4796-07-14T08:52:00"/>
        <d v="4641-07-28T02:39:00"/>
        <d v="4736-01-20T13:05:00"/>
        <d v="4678-11-03T04:17:00"/>
        <d v="4780-09-18T06:43:00"/>
        <d v="4677-01-23T01:23:00"/>
        <d v="4676-11-17T09:36:00"/>
        <d v="4682-04-27T18:53:00"/>
        <d v="4740-03-16T14:28:00"/>
        <d v="4760-08-30T10:21:00"/>
        <d v="4764-12-20T20:22:00"/>
        <d v="4573-06-16T16:23:00"/>
        <d v="4613-07-26T20:42:00"/>
        <d v="4578-03-06T18:22:00"/>
        <d v="4603-06-18T08:11:00"/>
        <d v="4741-07-15T06:24:00"/>
        <d v="4598-12-02T18:59:00"/>
        <d v="4531-09-12T17:02:00"/>
        <d v="4717-10-12T04:53:00"/>
        <d v="4611-01-05T22:17:00"/>
        <d v="4472-07-19T21:01:00"/>
        <d v="4605-08-25T09:05:00"/>
        <d v="4505-11-21T05:56:00"/>
        <d v="4642-08-23T16:10:00"/>
        <d v="4727-03-19T00:11:00"/>
        <d v="4455-10-31T18:01:00"/>
        <d v="4747-12-22T23:36:00"/>
        <d v="4626-07-04T06:53:00"/>
        <d v="4669-09-03T14:52:00"/>
        <d v="4521-08-29T08:48:00"/>
        <d v="4635-04-19T13:43:00"/>
        <d v="4641-04-02T17:24:00"/>
        <d v="4737-02-24T06:15:00"/>
        <d v="4643-11-16T00:11:00"/>
        <d v="4632-05-07T20:07:00"/>
        <d v="4623-10-27T23:07:00"/>
        <d v="4694-01-11T08:55:00"/>
        <d v="4689-06-06T03:33:00"/>
        <d v="4741-08-11T05:12:00"/>
        <d v="4545-12-28T13:18:00"/>
        <d v="4734-05-29T10:17:00"/>
        <d v="4471-05-11T19:13:00"/>
        <d v="4584-11-04T05:40:00"/>
        <d v="4650-05-22T01:54:00"/>
        <d v="4613-06-21T13:17:00"/>
        <d v="4622-01-03T18:15:00"/>
        <d v="4686-11-28T04:28:00"/>
        <d v="4732-04-17T15:31:00"/>
        <d v="4757-09-13T08:18:00"/>
        <d v="4599-09-17T17:25:00"/>
        <d v="4747-12-02T07:50:00"/>
        <d v="4631-08-23T14:21:00"/>
        <d v="4618-08-15T03:27:00"/>
        <d v="4500-08-09T10:15:00"/>
        <d v="4638-08-13T16:24:00"/>
        <d v="4497-02-19T05:15:00"/>
        <d v="4778-01-25T03:10:00"/>
        <d v="4541-03-18T23:42:00"/>
        <d v="4726-03-26T05:10:00"/>
        <d v="4663-03-29T13:31:00"/>
        <d v="4642-04-01T15:00:00"/>
        <d v="4591-05-20T18:07:00"/>
        <d v="4739-10-13T17:35:00"/>
        <d v="4506-07-15T20:08:00"/>
        <d v="4723-12-30T21:53:00"/>
        <d v="4620-08-05T23:39:00"/>
        <d v="4623-08-28T13:04:00"/>
        <d v="4472-01-16T08:40:00"/>
        <d v="4737-01-11T01:16:00"/>
        <d v="4572-05-21T05:45:00"/>
        <d v="4622-12-15T10:08:00"/>
        <d v="4684-09-29T00:51:00"/>
        <d v="4704-02-15T10:50:00"/>
        <d v="4757-02-18T15:34:00"/>
        <d v="4657-03-06T06:00:00"/>
        <d v="4641-01-16T23:17:00"/>
        <d v="4750-09-19T21:33:00"/>
        <d v="4654-03-30T19:00:00"/>
        <d v="4723-11-19T11:48:00"/>
        <d v="4785-03-10T22:11:00"/>
        <d v="4639-11-09T10:21:00"/>
        <d v="4662-05-05T02:28:00"/>
        <d v="4761-01-08T08:54:00"/>
        <d v="4723-01-09T07:09:00"/>
        <d v="4743-09-30T04:21:00"/>
        <d v="4790-04-01T09:31:00"/>
        <d v="4665-02-21T20:26:00"/>
        <d v="4700-10-23T17:21:00"/>
        <d v="4696-03-31T23:30:00"/>
        <d v="4672-10-22T08:47:00"/>
        <d v="4722-08-13T14:46:00"/>
        <d v="4684-07-01T22:00:00"/>
        <d v="4645-05-01T20:32:00"/>
        <d v="4623-11-06T04:53:00"/>
        <d v="4648-02-29T07:43:00"/>
        <d v="4780-02-09T06:21:00"/>
        <d v="4752-08-06T14:46:00"/>
        <d v="4721-06-05T06:35:00"/>
        <d v="4706-01-04T03:43:00"/>
        <d v="4687-03-20T13:52:00"/>
        <d v="4692-10-19T20:25:00"/>
        <d v="4705-11-05T12:46:00"/>
        <d v="4642-03-19T20:08:00"/>
        <d v="4673-12-20T06:42:00"/>
        <d v="4655-10-29T16:40:00"/>
        <d v="4661-04-28T12:08:00"/>
        <d v="4694-08-11T14:05:00"/>
        <d v="4679-03-29T07:06:00"/>
        <d v="4689-05-03T18:29:00"/>
        <d v="4648-12-08T00:24:00"/>
        <d v="4641-05-21T10:00:00"/>
        <d v="4752-12-05T11:02:00"/>
        <d v="4635-01-22T20:50:00"/>
        <d v="4693-11-30T03:02:00"/>
        <d v="4646-10-23T02:15:00"/>
        <d v="4768-08-03T05:45:00"/>
        <d v="4673-09-08T05:23:00"/>
        <d v="4689-09-16T14:11:00"/>
        <d v="4659-02-21T06:47:00"/>
        <d v="4643-03-09T22:32:00"/>
        <d v="4699-06-14T03:37:00"/>
        <d v="4746-03-19T12:07:00"/>
        <d v="4697-03-28T16:59:00"/>
        <d v="4791-09-30T04:18:00"/>
        <d v="4652-05-19T15:36:00"/>
        <d v="4642-07-26T08:12:00"/>
        <d v="4714-06-28T05:07:00"/>
        <d v="4633-05-08T09:54:00"/>
        <d v="4674-11-01T08:41:00"/>
        <d v="4788-12-02T15:28:00"/>
        <d v="4777-02-05T16:23:00"/>
        <d v="4791-01-07T23:31:00"/>
        <d v="4690-09-09T21:49:00"/>
        <d v="4689-07-16T19:15:00"/>
        <d v="4687-03-31T16:43:00"/>
        <d v="4786-02-09T01:00:00"/>
        <d v="4756-04-03T17:55:00"/>
        <d v="4644-12-27T22:45:00"/>
        <d v="4738-02-15T05:20:00"/>
        <d v="4791-12-28T09:38:00"/>
        <d v="4736-07-05T13:33:00"/>
        <d v="4681-02-06T06:59:00"/>
        <d v="4718-03-16T20:53:00"/>
        <d v="4722-11-19T02:59:00"/>
        <d v="4751-12-07T21:14:00"/>
        <d v="4724-01-01T03:26:00"/>
        <d v="4695-10-08T06:00:00"/>
        <d v="4683-11-22T15:36:00"/>
        <d v="4757-05-06T10:06:00"/>
        <d v="4694-03-18T07:54:00"/>
        <d v="4689-10-29T21:27:00"/>
        <d v="4718-02-08T21:13:00"/>
        <d v="4691-12-12T09:11:00"/>
        <d v="4796-02-21T13:33:00"/>
        <d v="4739-11-26T19:33:00"/>
        <d v="4738-10-19T13:04:00"/>
        <d v="4794-05-06T18:25:00"/>
        <d v="4691-01-12T12:12:00"/>
        <d v="4753-12-08T23:41:00"/>
        <d v="4721-08-04T00:15:00"/>
        <d v="4789-05-27T08:20:00"/>
        <d v="4686-06-01T10:05:00"/>
        <d v="4629-10-03T09:16:00"/>
        <d v="4709-11-14T23:37:00"/>
        <d v="4757-03-19T13:40:00"/>
        <d v="4714-12-21T17:20:00"/>
        <d v="4773-04-03T17:13:00"/>
        <d v="4703-12-17T17:12:00"/>
        <d v="4780-12-23T12:48:00"/>
        <d v="4739-12-14T05:27:00"/>
        <d v="4776-08-28T15:09:00"/>
        <d v="4625-11-30T23:42:00"/>
        <d v="4588-09-06T08:38:00"/>
        <d v="4622-07-09T11:41:00"/>
        <d v="4640-12-04T03:36:00"/>
        <d v="4464-08-16T18:08:00"/>
        <d v="4502-07-13T14:07:00"/>
        <d v="4434-02-10T08:30:00"/>
        <d v="4701-01-20T12:08:00"/>
        <d v="4588-03-06T21:10:00"/>
        <d v="4495-01-19T22:14:00"/>
        <d v="4670-06-22T07:42:00"/>
        <d v="4600-09-18T02:59:00"/>
        <d v="4523-02-06T19:24:00"/>
        <d v="4525-07-01T23:45:00"/>
        <d v="4460-10-29T14:56:00"/>
        <d v="4485-11-08T18:07:00"/>
        <d v="4572-02-11T09:37:00"/>
        <d v="4656-09-06T06:20:00"/>
        <d v="4469-02-17T22:22:00"/>
        <d v="4451-01-06T18:11:00"/>
        <d v="4563-05-16T12:43:00"/>
        <d v="4632-03-01T23:54:00"/>
        <d v="4478-04-24T14:29:00"/>
        <d v="4565-09-30T12:55:00"/>
        <d v="4631-01-10T09:53:00"/>
        <d v="4516-01-18T10:51:00"/>
        <d v="4643-07-05T13:31:00"/>
        <d v="4464-02-23T20:47:00"/>
        <d v="4594-04-13T06:49:00"/>
        <d v="4645-07-03T00:27:00"/>
        <d v="4420-09-30T06:46:00"/>
        <d v="4600-03-04T17:32:00"/>
        <d v="4492-02-03T03:51:00"/>
        <d v="4437-02-01T03:10:00"/>
        <d v="4585-01-07T16:12:00"/>
        <d v="4630-11-30T05:44:00"/>
        <d v="4614-06-19T13:40:00"/>
        <d v="4609-10-13T13:47:00"/>
        <d v="4612-10-22T18:12:00"/>
        <d v="4618-08-12T01:10:00"/>
        <d v="4594-11-19T18:43:00"/>
        <d v="4417-02-20T07:35:00"/>
        <d v="4606-11-30T14:25:00"/>
        <d v="4578-10-10T02:38:00"/>
        <d v="4588-05-05T17:27:00"/>
        <d v="4742-06-07T09:12:00"/>
        <d v="4494-01-19T10:02:00"/>
        <d v="4597-03-10T00:19:00"/>
        <d v="4385-10-11T16:59:00"/>
        <d v="4644-12-31T19:31:00"/>
        <d v="4524-02-02T09:45:00"/>
        <d v="4580-04-19T01:47:00"/>
        <d v="4341-11-29T06:07:00"/>
        <d v="4524-11-20T17:07:00"/>
        <d v="4634-02-17T07:26:00"/>
        <d v="4616-12-20T22:50:00"/>
        <d v="4425-01-15T10:54:00"/>
        <d v="4581-02-05T14:36:00"/>
        <d v="4601-04-06T12:15:00"/>
        <d v="4557-08-09T01:09:00"/>
        <d v="4786-03-13T02:02:00"/>
        <d v="4695-07-28T23:35:00"/>
        <d v="4675-08-31T01:47:00"/>
        <d v="4686-11-15T06:16:00"/>
        <d v="4761-05-18T06:43:00"/>
        <d v="4785-09-08T02:05:00"/>
        <d v="4683-06-03T21:31:00"/>
        <d v="4679-10-25T03:51:00"/>
        <d v="4711-05-17T20:28:00"/>
        <d v="4717-04-12T01:31:00"/>
        <d v="4714-12-09T05:17:00"/>
        <d v="4699-07-07T08:57:00"/>
        <d v="4738-09-10T00:53:00"/>
        <d v="4745-01-17T19:58:00"/>
        <d v="4744-07-17T20:32:00"/>
        <d v="4697-02-01T20:39:00"/>
        <d v="4748-08-25T12:18:00"/>
        <d v="4701-05-08T23:38:00"/>
        <d v="4780-02-02T11:31:00"/>
        <d v="4762-03-31T11:20:00"/>
        <d v="4791-12-09T16:05:00"/>
        <d v="4758-07-03T22:28:00"/>
        <d v="4660-07-24T10:54:00"/>
        <d v="4732-11-07T04:39:00"/>
        <d v="4769-08-31T19:32:00"/>
        <d v="4711-07-23T23:08:00"/>
        <d v="4760-08-22T00:50:00"/>
        <d v="4779-03-24T03:19:00"/>
        <d v="4682-10-12T04:02:00"/>
        <d v="4735-05-08T13:54:00"/>
        <d v="4768-07-11T04:20:00"/>
        <d v="4714-12-11T21:28:00"/>
        <d v="4733-11-29T17:09:00"/>
        <d v="4754-08-28T03:06:00"/>
        <d v="4666-09-26T14:52:00"/>
        <d v="4639-02-06T17:25:00"/>
        <d v="4785-02-13T10:06:00"/>
        <d v="4783-10-25T22:57:00"/>
        <d v="4688-03-11T09:25:00"/>
        <d v="4743-05-25T21:46:00"/>
        <d v="4772-02-19T00:32:00"/>
        <d v="4784-11-09T03:55:00"/>
        <d v="4665-01-19T12:28:00"/>
        <d v="4689-07-05T17:15:00"/>
        <d v="4769-11-01T13:34:00"/>
        <d v="4658-07-21T07:05:00"/>
        <d v="4754-12-28T14:29:00"/>
        <d v="4762-10-01T05:54:00"/>
        <d v="4789-06-14T14:48:00"/>
        <d v="4637-05-05T09:45:00"/>
        <d v="4736-09-03T10:47:00"/>
        <d v="4720-10-07T04:22:00"/>
        <d v="4661-12-10T19:48:00"/>
        <d v="4795-04-15T15:19:00"/>
        <d v="4700-03-18T05:13:00"/>
        <d v="4658-10-14T19:55:00"/>
        <d v="4642-05-08T17:33:00"/>
        <d v="4769-10-31T10:37:00"/>
        <d v="4697-07-31T23:39:00"/>
        <d v="4758-04-26T14:03:00"/>
        <d v="4755-01-28T09:19:00"/>
        <d v="4636-04-22T20:39:00"/>
        <d v="4574-04-03T13:11:00"/>
        <d v="4675-11-14T06:45:00"/>
        <d v="4663-03-14T08:53:00"/>
        <d v="4721-04-28T22:55:00"/>
        <d v="4724-01-24T18:54:00"/>
        <d v="4732-01-26T09:44:00"/>
        <d v="4702-02-22T16:46:00"/>
        <d v="4555-09-13T01:48:00"/>
        <d v="4751-10-17T10:59:00"/>
        <d v="4539-12-14T06:45:00"/>
        <d v="4575-07-25T08:00:00"/>
        <d v="4555-01-06T17:37:00"/>
        <d v="4453-12-03T06:03:00"/>
        <d v="4450-07-06T21:10:00"/>
        <d v="4520-09-03T01:00:00"/>
        <d v="4633-05-03T00:52:00"/>
        <d v="4581-04-18T01:31:00"/>
        <d v="4734-05-21T15:27:00"/>
        <d v="4661-04-04T17:46:00"/>
        <d v="4677-05-12T23:52:00"/>
        <d v="4656-11-14T18:23:00"/>
        <d v="4717-03-01T04:10:00"/>
        <d v="4693-03-17T10:54:00"/>
        <d v="4621-08-26T15:46:00"/>
        <d v="4594-12-10T04:50:00"/>
        <d v="4685-11-28T12:22:00"/>
        <d v="4516-11-13T09:32:00"/>
        <d v="4784-12-31T02:33:00"/>
        <d v="4738-11-15T17:08:00"/>
        <d v="4787-06-25T23:19:00"/>
        <d v="4780-07-08T03:26:00"/>
        <d v="4791-12-11T04:10:00"/>
        <d v="4762-08-17T13:30:00"/>
        <d v="4690-08-18T11:56:00"/>
        <d v="4692-06-24T18:26:00"/>
        <d v="4784-09-17T20:45:00"/>
        <d v="4565-10-31T00:16:00"/>
        <d v="4785-05-07T11:58:00"/>
        <d v="4695-08-07T02:42:00"/>
        <d v="4740-06-09T08:01:00"/>
        <d v="4699-07-11T19:29:00"/>
        <d v="4690-01-16T06:35:00"/>
        <d v="4773-06-11T21:17:00"/>
        <d v="4762-02-01T20:37:00"/>
        <d v="4683-08-14T04:46:00"/>
        <d v="4701-01-03T00:58:00"/>
        <d v="4735-02-04T07:06:00"/>
        <d v="4760-02-24T22:03:00"/>
        <d v="4792-10-01T16:46:00"/>
        <d v="4787-06-16T12:01:00"/>
        <d v="4672-04-24T22:02:00"/>
        <d v="4774-06-25T01:50:00"/>
        <d v="4755-09-30T10:54:00"/>
        <d v="4650-12-17T06:13:00"/>
        <d v="4751-01-22T11:13:00"/>
        <d v="4570-08-17T18:34:00"/>
        <d v="4679-11-18T04:51:00"/>
        <d v="4579-01-06T18:35:00"/>
        <d v="4674-07-14T14:45:00"/>
        <d v="4659-08-12T20:01:00"/>
        <d v="4718-01-20T23:27:00"/>
        <d v="4642-09-02T04:58:00"/>
        <d v="4717-02-21T07:56:00"/>
        <d v="4660-03-07T00:15:00"/>
        <d v="4747-12-08T02:40:00"/>
        <d v="4671-05-04T13:00:00"/>
        <d v="4660-06-30T19:39:00"/>
        <d v="4728-05-28T05:30:00"/>
        <d v="4785-07-17T04:27:00"/>
        <d v="4700-11-05T13:11:00"/>
        <d v="4718-06-19T13:39:00"/>
        <d v="4707-05-02T00:14:00"/>
        <d v="4734-02-27T09:14:00"/>
        <d v="4771-06-13T08:59:00"/>
        <d v="4755-05-21T01:26:00"/>
        <d v="4671-06-24T22:29:00"/>
        <d v="4768-06-15T09:04:00"/>
        <d v="4725-02-08T14:51:00"/>
        <d v="4780-05-12T01:22:00"/>
        <d v="4684-06-28T21:19:00"/>
        <d v="4698-10-29T10:00:00"/>
        <d v="4768-01-24T02:25:00"/>
        <d v="4740-03-22T18:57:00"/>
        <d v="4681-05-11T15:22:00"/>
        <d v="4662-12-02T19:28:00"/>
        <d v="4719-03-03T15:36:00"/>
        <d v="4698-01-25T19:48:00"/>
        <d v="4779-11-08T13:15:00"/>
        <d v="4692-08-24T00:38:00"/>
        <d v="4711-09-15T19:40:00"/>
        <d v="4733-06-26T00:17:00"/>
        <d v="4635-10-08T21:39:00"/>
        <d v="4744-05-30T06:59:00"/>
        <d v="4675-11-25T19:01:00"/>
        <d v="4749-02-25T21:43:00"/>
        <d v="4701-11-05T22:49:00"/>
        <d v="4748-12-21T17:18:00"/>
        <d v="4785-06-27T13:29:00"/>
        <d v="4702-01-11T09:42:00"/>
        <d v="4692-02-12T12:55:00"/>
        <d v="4744-12-30T20:38:00"/>
        <d v="4756-03-19T20:14:00"/>
        <d v="4688-03-28T04:38:00"/>
        <d v="4683-06-15T16:25:00"/>
        <d v="4733-04-16T06:37:00"/>
        <d v="4658-01-06T12:59:00"/>
        <d v="4639-05-31T04:43:00"/>
        <d v="4799-11-27T18:27:00"/>
        <d v="4745-05-25T00:00:00"/>
        <d v="4641-09-15T08:40:00"/>
        <d v="4785-08-11T02:45:00"/>
        <d v="4716-10-25T18:44:00"/>
        <d v="4641-07-19T08:00:00"/>
        <d v="4720-06-25T06:56:00"/>
        <d v="4655-05-18T19:38:00"/>
        <d v="4652-09-15T17:14:00"/>
        <d v="4561-07-15T18:31:00"/>
        <d v="4558-08-15T16:18:00"/>
        <d v="4552-10-30T16:38:00"/>
        <d v="4498-04-21T01:32:00"/>
        <d v="4725-01-28T07:46:00"/>
        <d v="4494-01-16T02:45:00"/>
        <d v="4446-10-07T20:49:00"/>
        <d v="4552-08-27T21:49:00"/>
        <d v="4546-02-14T15:03:00"/>
        <d v="4681-05-05T10:54:00"/>
        <d v="4592-07-25T13:43:00"/>
        <d v="4495-01-21T18:39:00"/>
        <d v="4587-03-05T16:12:00"/>
        <d v="4662-09-28T09:03:00"/>
        <d v="4466-06-26T12:22:00"/>
        <d v="4478-09-25T22:44:00"/>
        <d v="4569-10-14T07:13:00"/>
        <d v="4628-11-26T17:09:00"/>
        <d v="4581-04-18T00:59:00"/>
        <d v="4595-06-03T09:05:00"/>
        <d v="4527-05-27T11:36:00"/>
        <d v="4759-04-01T13:55:00"/>
        <d v="4513-08-29T01:23:00"/>
        <d v="4690-09-05T18:13:00"/>
        <d v="4674-06-24T02:41:00"/>
        <d v="4760-05-09T01:11:00"/>
        <d v="4605-11-16T19:00:00"/>
        <d v="4537-07-18T16:52:00"/>
        <d v="4590-06-07T15:54:00"/>
        <d v="4667-10-31T19:23:00"/>
        <d v="4452-10-28T02:06:00"/>
        <d v="4572-07-29T23:55:00"/>
        <d v="4680-04-26T08:13:00"/>
        <d v="4464-04-22T09:11:00"/>
        <d v="4642-08-29T12:19:00"/>
        <d v="4577-12-17T13:22:00"/>
        <d v="4643-01-27T00:18:00"/>
        <d v="4755-10-08T10:33:00"/>
        <d v="4565-01-10T06:37:00"/>
        <d v="4696-01-25T00:23:00"/>
        <d v="4739-04-07T13:20:00"/>
        <d v="4768-10-19T20:01:00"/>
        <d v="4631-11-06T11:04:00"/>
        <d v="4737-04-11T14:23:00"/>
        <d v="4638-10-08T03:44:00"/>
        <d v="4382-06-12T00:29:00"/>
        <d v="4634-02-20T20:41:00"/>
        <d v="4792-08-26T00:05:00"/>
        <d v="4637-11-18T02:38:00"/>
        <d v="4717-12-01T00:04:00"/>
        <d v="4791-01-13T01:39:00"/>
        <d v="4637-06-06T05:46:00"/>
        <d v="4707-09-25T20:40:00"/>
        <d v="4737-05-30T04:57:00"/>
        <d v="4770-12-15T23:32:00"/>
        <d v="4660-09-28T23:53:00"/>
        <d v="4629-11-26T04:52:00"/>
        <d v="4633-07-03T12:03:00"/>
        <d v="4661-12-10T11:13:00"/>
        <d v="4750-03-18T01:31:00"/>
        <d v="4652-09-26T19:39:00"/>
        <d v="4663-05-28T01:56:00"/>
        <d v="4793-06-20T01:30:00"/>
        <d v="4762-12-12T04:18:00"/>
        <d v="4724-12-05T13:27:00"/>
        <d v="4797-06-05T00:46:00"/>
        <d v="4790-03-21T23:22:00"/>
        <d v="4677-11-02T17:20:00"/>
        <d v="4714-07-01T00:55:00"/>
        <d v="4659-08-20T03:26:00"/>
        <d v="4733-07-03T12:25:00"/>
        <d v="4741-12-20T02:57:00"/>
        <d v="4705-08-11T11:02:00"/>
        <d v="4748-11-02T17:51:00"/>
        <d v="4704-04-26T03:10:00"/>
        <d v="4759-12-04T21:47:00"/>
        <d v="4666-03-14T22:10:00"/>
        <d v="4785-02-27T03:39:00"/>
        <d v="4659-03-05T10:16:00"/>
        <d v="4665-01-14T17:38:00"/>
        <d v="4697-04-13T19:00:00"/>
        <d v="4658-08-07T13:54:00"/>
        <d v="4677-11-28T01:44:00"/>
        <d v="4674-06-07T01:54:00"/>
        <d v="4642-10-12T18:39:00"/>
        <d v="4797-09-22T14:42:00"/>
        <d v="4716-04-27T22:20:00"/>
        <d v="4715-05-19T03:59:00"/>
        <d v="4746-10-21T23:14:00"/>
        <d v="4689-03-16T11:19:00"/>
        <d v="4651-07-26T07:48:00"/>
        <d v="4705-03-20T23:27:00"/>
        <d v="4700-02-13T03:10:00"/>
        <d v="4708-11-19T19:52:00"/>
        <d v="4755-06-19T04:24:00"/>
        <d v="4648-02-10T04:33:00"/>
        <d v="4699-08-25T20:39:00"/>
        <d v="4686-12-11T04:39:00"/>
        <d v="4658-09-07T05:53:00"/>
        <d v="4596-02-05T12:03:00"/>
        <d v="4353-09-18T23:16:00"/>
        <d v="4612-02-24T13:11:00"/>
        <d v="4689-02-17T00:29:00"/>
        <d v="4451-02-26T19:01:00"/>
        <d v="4759-07-14T00:04:00"/>
        <d v="4615-04-21T05:05:00"/>
        <d v="4662-12-17T17:45:00"/>
        <d v="4568-12-06T18:34:00"/>
        <d v="4741-04-12T19:22:00"/>
        <d v="4692-12-22T04:03:00"/>
        <d v="4735-07-26T23:39:00"/>
        <d v="4798-04-25T00:02:00"/>
        <d v="4672-02-20T15:29:00"/>
        <d v="4636-04-05T10:56:00"/>
        <d v="4692-05-02T18:08:00"/>
        <d v="4513-12-05T20:48:00"/>
        <d v="4406-03-14T22:51:00"/>
        <d v="4584-02-05T18:51:00"/>
        <d v="4503-04-15T00:06:00"/>
        <d v="4722-08-28T22:30:00"/>
        <d v="4709-09-26T09:33:00"/>
        <d v="4649-02-19T07:11:00"/>
        <d v="4632-12-29T23:01:00"/>
        <d v="4785-06-25T17:28:00"/>
        <d v="4680-07-18T06:22:00"/>
        <d v="4662-02-14T01:25:00"/>
        <d v="4670-01-20T23:59:00"/>
        <d v="4711-05-31T02:06:00"/>
        <d v="4708-10-05T10:24:00"/>
        <d v="4740-06-11T13:41:00"/>
        <d v="4676-10-05T08:45:00"/>
        <d v="4674-10-02T17:35:00"/>
        <d v="4742-05-31T18:22:00"/>
        <d v="4633-01-23T00:08:00"/>
        <d v="4659-07-28T19:29:00"/>
        <d v="4768-04-23T05:57:00"/>
        <d v="4694-02-09T00:58:00"/>
        <d v="4741-03-27T08:16:00"/>
        <d v="4634-11-14T10:32:00"/>
        <d v="4445-06-19T13:53:00"/>
        <d v="4470-02-20T20:37:00"/>
        <d v="4484-07-29T04:19:00"/>
        <d v="4496-01-08T17:15:00"/>
        <d v="4463-05-11T18:33:00"/>
        <d v="4428-09-17T16:38:00"/>
        <d v="4513-10-04T12:11:00"/>
        <d v="4604-10-08T20:26:00"/>
        <d v="4471-05-29T01:49:00"/>
        <d v="4542-07-11T11:50:00"/>
        <d v="4572-02-09T00:32:00"/>
        <d v="4545-06-22T11:44:00"/>
        <d v="4518-05-27T04:02:00"/>
        <d v="4635-07-07T20:49:00"/>
        <d v="4479-06-19T01:16:00"/>
        <d v="4536-11-26T22:21:00"/>
        <d v="4594-09-20T20:28:00"/>
        <d v="4554-06-22T06:15:00"/>
        <d v="4648-11-08T04:06:00"/>
        <d v="4557-09-15T09:00:00"/>
        <d v="4505-07-06T09:35:00"/>
        <d v="4661-01-10T16:34:00"/>
        <d v="4579-06-13T07:29:00"/>
        <d v="4544-11-24T00:55:00"/>
        <d v="4527-03-18T23:33:00"/>
        <d v="4600-03-04T21:07:00"/>
        <d v="4538-09-17T10:09:00"/>
        <d v="4632-03-10T05:22:00"/>
        <d v="4611-01-08T00:53:00"/>
        <d v="4495-01-13T06:15:00"/>
        <d v="4532-01-01T13:41:00"/>
        <d v="4463-11-27T10:54:00"/>
        <d v="4487-12-24T00:36:00"/>
        <d v="4448-10-07T09:21:00"/>
        <d v="4751-10-21T03:01:00"/>
        <d v="4449-07-28T04:48:00"/>
        <d v="4360-10-23T02:20:00"/>
        <d v="4552-05-05T05:28:00"/>
        <d v="4495-05-02T03:25:00"/>
        <d v="4402-12-10T20:35:00"/>
        <d v="4663-01-18T19:04:00"/>
        <d v="4453-09-01T11:27:00"/>
        <d v="4529-01-14T10:52:00"/>
        <d v="4533-09-04T14:00:00"/>
        <d v="4590-08-10T01:00:00"/>
        <d v="4641-11-01T00:23:00"/>
        <d v="4511-05-24T13:37:00"/>
        <d v="4438-01-04T06:42:00"/>
        <d v="4626-02-07T01:55:00"/>
        <d v="4591-05-26T03:17:00"/>
        <d v="4443-06-19T01:00:00"/>
        <d v="4598-12-18T13:53:00"/>
        <d v="4443-08-14T01:36:00"/>
        <d v="4502-12-06T10:40:00"/>
        <d v="4500-10-11T12:20:00"/>
        <d v="4542-03-13T17:32:00"/>
        <d v="4508-10-28T22:08:00"/>
        <d v="4541-08-03T07:27:00"/>
        <d v="4602-12-23T19:21:00"/>
        <d v="4744-09-16T15:10:00"/>
        <d v="4725-09-14T21:11:00"/>
        <d v="4479-12-24T21:36:00"/>
        <d v="4670-03-08T07:47:00"/>
        <d v="4495-01-08T16:58:00"/>
        <d v="4433-05-26T23:13:00"/>
        <d v="4559-05-03T04:33:00"/>
        <d v="4616-12-19T05:38:00"/>
        <d v="4479-06-24T23:39:00"/>
        <d v="4745-01-26T02:36:00"/>
        <d v="4392-03-19T19:59:00"/>
        <d v="4760-02-16T15:34:00"/>
        <d v="4510-08-12T09:30:00"/>
        <d v="4675-09-29T16:52:00"/>
        <d v="4762-10-07T07:46:00"/>
        <d v="4472-07-05T23:40:00"/>
        <d v="4500-08-08T13:47:00"/>
        <d v="4737-08-07T10:16:00"/>
        <d v="4613-10-23T07:11:00"/>
        <d v="4459-06-05T03:05:00"/>
        <d v="4636-10-16T11:07:00"/>
        <d v="4796-05-12T06:44:00"/>
        <d v="4797-03-13T19:40:00"/>
        <d v="4802-01-20T21:38:00"/>
        <d v="4797-12-14T22:01:00"/>
        <d v="4798-09-07T00:23:00"/>
        <d v="4799-06-09T15:19:00"/>
        <d v="4800-12-12T19:25:00"/>
        <d v="4801-05-11T01:54:00"/>
        <d v="4797-06-25T13:10:00"/>
        <d v="4800-11-05T20:42:00"/>
        <d v="4799-11-28T02:08:00"/>
        <d v="4798-09-01T01:47:00"/>
        <d v="4801-04-04T05:12:00"/>
        <d v="4799-03-31T04:34:00"/>
        <d v="4800-10-12T21:14:00"/>
        <d v="4799-12-20T04:11:00"/>
        <d v="4801-06-09T23:28:00"/>
        <d v="4799-12-28T11:20:00"/>
        <d v="4801-09-27T20:05:00"/>
        <d v="4799-12-20T07:10:00"/>
        <d v="4667-06-30T20:45:00"/>
        <d v="4679-09-08T04:30:00"/>
        <d v="4699-12-16T21:37:00"/>
        <d v="4672-08-31T09:13:00"/>
        <d v="4709-06-12T00:06:00"/>
        <d v="4698-08-25T09:12:00"/>
        <d v="4739-06-17T06:15:00"/>
        <d v="4743-06-05T00:26:00"/>
        <d v="4643-03-02T19:54:00"/>
        <d v="4725-04-23T11:28:00"/>
        <d v="4644-12-26T18:34:00"/>
        <d v="4689-11-16T19:53:00"/>
        <d v="4650-10-06T01:32:00"/>
        <d v="4684-12-13T02:41:00"/>
        <d v="4679-09-29T01:05:00"/>
        <d v="4779-11-05T15:39:00"/>
        <d v="4744-12-02T21:58:00"/>
        <d v="4744-11-10T15:09:00"/>
        <d v="4647-10-06T01:51:00"/>
        <d v="4656-07-04T23:51:00"/>
        <d v="4721-09-03T16:23:00"/>
        <d v="4739-03-03T15:49:00"/>
        <d v="4690-07-09T12:35:00"/>
        <d v="4654-11-21T22:42:00"/>
        <d v="4643-11-22T02:09:00"/>
        <d v="4634-07-09T04:24:00"/>
        <d v="4676-07-28T16:17:00"/>
        <d v="4713-04-28T13:14:00"/>
        <d v="4746-07-30T03:06:00"/>
        <d v="4713-11-22T06:23:00"/>
        <d v="4694-04-24T09:52:00"/>
        <d v="4722-09-12T00:41:00"/>
        <d v="4770-03-03T12:54:00"/>
        <d v="4685-12-15T04:36:00"/>
        <d v="4761-02-26T20:25:00"/>
        <d v="4716-04-26T16:33:00"/>
        <d v="4698-02-04T22:32:00"/>
        <d v="4650-04-13T11:02:00"/>
        <d v="4740-10-18T10:52:00"/>
        <d v="4697-06-02T01:02:00"/>
        <d v="4689-01-03T16:31:00"/>
        <d v="4785-12-21T14:50:00"/>
        <d v="4765-08-11T12:55:00"/>
        <d v="4673-07-25T07:17:00"/>
        <d v="4782-08-02T13:58:00"/>
        <d v="4778-12-16T14:27:00"/>
        <d v="4717-03-27T03:10:00"/>
        <d v="4705-04-30T01:03:00"/>
        <d v="4793-11-15T13:21:00"/>
        <d v="4743-11-30T05:04:00"/>
        <d v="4677-11-11T21:23:00"/>
        <d v="4772-03-27T04:42:00"/>
        <d v="4738-04-24T23:28:00"/>
        <d v="4680-05-05T14:33:00"/>
        <d v="4710-09-21T08:01:00"/>
        <d v="4763-01-09T01:09:00"/>
        <d v="4789-09-28T15:23:00"/>
        <d v="4752-04-23T08:32:00"/>
        <d v="4680-07-01T17:49:00"/>
        <d v="4735-11-02T08:33:00"/>
        <d v="4703-08-16T01:40:00"/>
        <d v="4736-09-15T22:05:00"/>
        <d v="4773-10-25T02:40:00"/>
        <d v="4640-07-11T03:39:00"/>
        <d v="4642-01-31T19:52:00"/>
        <d v="4645-07-07T14:08:00"/>
        <d v="4640-05-22T12:04:00"/>
        <d v="4644-06-24T15:24:00"/>
        <d v="4667-03-12T03:19:00"/>
        <d v="4651-06-01T19:14:00"/>
        <d v="4653-09-30T18:40:00"/>
        <d v="4630-11-15T01:56:00"/>
        <d v="4665-09-14T14:58:00"/>
        <d v="4657-09-24T02:52:00"/>
        <d v="4651-06-13T14:00:00"/>
        <d v="4653-09-29T09:51:00"/>
        <d v="4673-05-11T10:13:00"/>
        <d v="4676-09-22T19:15:00"/>
        <d v="4765-05-29T12:20:00"/>
        <d v="4750-04-13T01:10:00"/>
        <d v="4767-05-15T01:05:00"/>
        <d v="4733-01-10T12:09:00"/>
        <d v="4688-03-28T23:58:00"/>
        <d v="4669-10-17T08:00:00"/>
        <d v="4652-04-18T02:15:00"/>
        <d v="4662-05-21T00:57:00"/>
        <d v="4680-06-21T07:57:00"/>
        <d v="4655-01-21T21:42:00"/>
        <d v="4662-01-03T00:03:00"/>
        <d v="4670-12-12T11:18:00"/>
        <d v="4664-11-17T10:05:00"/>
        <d v="4700-03-31T20:42:00"/>
        <d v="4659-06-26T12:00:00"/>
        <d v="4671-02-03T01:42:00"/>
        <d v="4772-05-28T07:41:00"/>
        <d v="4753-11-13T08:46:00"/>
        <d v="4782-06-22T03:49:00"/>
        <d v="4725-10-04T14:33:00"/>
        <d v="4658-06-28T13:28:00"/>
        <d v="4771-08-21T08:50:00"/>
        <d v="4722-01-13T15:08:00"/>
        <d v="4695-05-23T08:30:00"/>
        <d v="4672-02-29T07:02:00"/>
        <d v="4715-08-19T16:44:00"/>
        <d v="4709-11-26T05:38:00"/>
        <d v="4649-02-03T07:09:00"/>
        <d v="4649-06-29T02:33:00"/>
        <d v="4791-03-13T20:30:00"/>
        <d v="4674-02-08T11:19:00"/>
        <d v="4646-05-06T14:26:00"/>
        <d v="4648-11-23T00:30:00"/>
        <d v="4755-04-30T02:56:00"/>
        <d v="4641-04-01T08:12:00"/>
        <d v="4674-08-31T20:16:00"/>
        <d v="4697-08-06T09:37:00"/>
        <d v="4759-05-12T13:43:00"/>
        <d v="4785-02-11T17:27:00"/>
        <d v="4680-03-28T01:30:00"/>
        <d v="4639-10-01T03:16:00"/>
        <d v="4679-11-20T01:30:00"/>
        <d v="4492-10-24T03:27:00"/>
        <d v="4609-03-14T19:42:00"/>
        <d v="4533-12-11T02:16:00"/>
        <d v="4607-11-27T23:27:00"/>
        <d v="4577-10-30T01:43:00"/>
        <d v="4612-12-31T10:17:00"/>
        <d v="4431-11-14T13:21:00"/>
        <d v="4625-12-21T23:30:00"/>
        <d v="4425-06-04T06:11:00"/>
        <d v="4614-02-10T01:07:00"/>
        <d v="4509-05-09T18:23:00"/>
        <d v="4435-05-10T09:07:00"/>
        <d v="4554-09-13T15:23:00"/>
        <d v="4667-05-19T20:15:00"/>
        <d v="4739-12-13T03:11:00"/>
        <d v="4555-02-26T13:29:00"/>
        <d v="4492-10-07T20:55:00"/>
        <d v="4470-03-22T04:37:00"/>
        <d v="4770-03-06T07:42:00"/>
        <d v="4567-09-08T18:30:00"/>
        <d v="4627-06-11T17:25:00"/>
        <d v="4674-05-22T21:41:00"/>
        <d v="4433-06-16T16:34:00"/>
        <d v="4450-03-18T09:54:00"/>
        <d v="4755-03-01T23:58:00"/>
        <d v="4542-06-25T00:17:00"/>
        <d v="4684-09-03T04:32:00"/>
        <d v="4454-04-15T06:48:00"/>
        <d v="4532-10-26T17:39:00"/>
        <d v="4636-06-30T13:40:00"/>
        <d v="4640-12-03T09:38:00"/>
        <d v="4682-08-17T06:52:00"/>
        <d v="4534-01-02T14:57:00"/>
        <d v="4568-08-29T06:37:00"/>
        <d v="4603-07-29T07:40:00"/>
        <d v="4639-04-10T07:12:00"/>
        <d v="4646-12-24T02:53:00"/>
        <d v="4477-07-08T00:41:00"/>
        <d v="4468-07-29T04:49:00"/>
        <d v="4612-08-20T13:24:00"/>
        <d v="4669-03-30T00:21:00"/>
        <d v="4793-04-20T13:34:00"/>
        <d v="4631-11-14T20:05:00"/>
        <d v="4625-06-13T23:40:00"/>
        <d v="4775-03-19T01:07:00"/>
        <d v="4791-02-15T18:57:00"/>
        <d v="4775-12-17T11:52:00"/>
        <d v="4723-03-16T18:05:00"/>
        <d v="4785-08-31T04:09:00"/>
        <d v="4730-03-14T08:15:00"/>
        <d v="4656-09-03T00:21:00"/>
        <d v="4694-09-04T18:42:00"/>
        <d v="4696-03-26T22:50:00"/>
        <d v="4756-04-03T03:33:00"/>
        <d v="4756-01-29T23:08:00"/>
        <d v="4632-06-11T02:05:00"/>
        <d v="4674-12-12T18:05:00"/>
        <d v="4631-11-27T12:35:00"/>
        <d v="4737-02-22T23:29:00"/>
        <d v="4739-12-05T00:20:00"/>
        <d v="4676-04-13T03:49:00"/>
        <d v="4516-01-30T22:52:00"/>
        <d v="4501-04-18T21:08:00"/>
        <d v="4538-08-17T21:35:00"/>
        <d v="4521-03-13T15:10:00"/>
        <d v="4657-01-08T09:38:00"/>
        <d v="4722-05-22T00:12:00"/>
        <d v="4389-10-20T09:32:00"/>
        <d v="4554-03-02T14:26:00"/>
        <d v="4542-07-03T04:08:00"/>
        <d v="4395-10-22T21:14:00"/>
        <d v="4450-12-23T06:01:00"/>
        <d v="4444-08-14T12:25:00"/>
        <d v="4491-12-04T07:03:00"/>
        <d v="4713-03-06T19:22:00"/>
        <d v="4501-11-30T14:45:00"/>
        <d v="4616-09-21T00:06:00"/>
        <d v="4729-05-08T13:53:00"/>
        <d v="4678-11-16T12:06:00"/>
        <d v="4531-05-07T07:31:00"/>
        <d v="4688-05-03T14:09:00"/>
        <d v="4675-05-27T09:27:00"/>
        <d v="4784-08-22T05:51:00"/>
        <d v="4722-11-11T03:01:00"/>
        <d v="4646-03-08T13:14:00"/>
        <d v="4753-09-28T06:23:00"/>
        <d v="4631-01-06T05:25:00"/>
        <d v="4784-10-30T01:40:00"/>
        <d v="4653-08-28T17:59:00"/>
        <d v="4712-09-20T18:57:00"/>
        <d v="4641-04-10T00:54:00"/>
        <d v="4690-06-03T14:00:00"/>
        <d v="4651-03-17T16:18:00"/>
        <d v="4657-07-23T11:13:00"/>
        <d v="4646-11-10T22:22:00"/>
        <d v="4777-01-28T00:55:00"/>
        <d v="4791-10-15T04:53:00"/>
        <d v="4641-01-25T09:31:00"/>
        <d v="4687-11-25T12:49:00"/>
        <d v="4713-09-10T13:01:00"/>
        <d v="4517-02-10T07:03:00"/>
        <d v="4601-11-19T08:27:00"/>
        <d v="4467-08-08T22:12:00"/>
        <d v="4607-11-18T15:55:00"/>
        <d v="4592-12-14T02:08:00"/>
        <d v="4415-09-17T06:16:00"/>
        <d v="4498-06-27T16:39:00"/>
        <d v="4565-12-20T21:14:00"/>
        <d v="4453-07-03T07:06:00"/>
        <d v="4571-01-18T12:42:00"/>
        <d v="4511-02-22T13:09:00"/>
        <d v="4490-06-06T14:13:00"/>
        <d v="4649-05-03T20:27:00"/>
        <d v="4482-11-19T00:41:00"/>
        <d v="4632-01-21T22:51:00"/>
        <d v="4480-10-01T09:10:00"/>
        <d v="4514-08-19T03:21:00"/>
        <d v="4574-12-10T13:51:00"/>
        <d v="4556-07-01T02:28:00"/>
        <d v="4450-10-16T10:33:00"/>
        <d v="4627-03-10T10:51:00"/>
        <d v="4445-08-02T16:20:00"/>
        <d v="4759-04-06T04:36:00"/>
        <d v="4624-12-08T01:30:00"/>
        <d v="4695-01-10T02:38:00"/>
        <d v="4618-02-17T00:01:00"/>
        <d v="4357-07-21T02:00:00"/>
        <d v="4746-12-30T06:09:00"/>
        <d v="4636-05-29T09:11:00"/>
        <d v="4443-03-07T21:13:00"/>
        <d v="4776-03-16T05:37:00"/>
        <d v="4591-06-05T09:35:00"/>
        <d v="4495-04-04T23:45:00"/>
        <d v="4734-01-05T20:16:00"/>
        <d v="4508-04-01T07:21:00"/>
        <d v="4680-05-08T10:05:00"/>
        <d v="4534-05-04T21:53:00"/>
        <d v="4558-08-20T06:41:00"/>
        <d v="4648-02-21T17:40:00"/>
        <d v="4663-05-04T18:21:00"/>
        <d v="4529-04-06T16:17:00"/>
        <d v="4626-12-09T19:56:00"/>
        <d v="4646-10-04T18:54:00"/>
        <d v="4743-06-29T08:52:00"/>
        <d v="4488-03-05T08:30:00"/>
        <d v="4642-03-06T10:18:00"/>
        <d v="4624-12-12T19:29:00"/>
        <d v="4780-05-04T05:15:00"/>
        <d v="4760-10-28T13:08:00"/>
        <d v="4558-03-05T14:21:00"/>
        <d v="4597-02-27T01:01:00"/>
        <d v="4537-12-09T17:24:00"/>
        <d v="4759-07-02T09:04:00"/>
        <d v="4578-01-28T01:09:00"/>
        <d v="4556-06-17T07:31:00"/>
        <d v="4577-01-06T23:25:00"/>
        <d v="4720-04-27T00:20:00"/>
        <d v="4511-05-13T12:52:00"/>
        <d v="4716-11-28T14:26:00"/>
        <d v="4738-10-09T13:02:00"/>
        <d v="4636-04-17T12:25:00"/>
        <d v="4780-09-01T04:47:00"/>
        <d v="4766-08-11T16:58:00"/>
        <d v="4655-01-12T10:01:00"/>
        <d v="4760-06-24T22:11:00"/>
        <d v="4737-02-10T00:43:00"/>
        <d v="4674-11-19T09:16:00"/>
        <d v="4703-02-28T19:02:00"/>
        <d v="4781-10-31T20:08:00"/>
        <d v="4734-08-10T18:12:00"/>
        <d v="4696-10-09T14:26:00"/>
        <d v="4672-12-29T14:31:00"/>
        <d v="4723-05-04T07:17:00"/>
        <d v="4776-02-20T09:02:00"/>
        <d v="4699-01-28T02:56:00"/>
        <d v="4636-06-22T04:11:00"/>
        <d v="4644-03-18T20:12:00"/>
        <d v="4637-07-05T02:38:00"/>
        <d v="4657-02-11T23:08:00"/>
        <d v="4726-01-10T02:13:00"/>
        <d v="4691-07-27T13:56:00"/>
        <d v="4788-11-25T17:43:00"/>
        <d v="4397-09-01T12:52:00"/>
        <d v="4636-06-09T07:03:00"/>
        <d v="4592-12-08T18:18:00"/>
        <d v="4659-08-02T00:45:00"/>
        <d v="4397-10-14T06:26:00"/>
        <d v="4465-10-03T06:22:00"/>
        <d v="4777-10-31T09:43:00"/>
        <d v="4762-12-29T18:51:00"/>
        <d v="4726-04-04T12:13:00"/>
        <d v="4670-12-21T08:01:00"/>
        <d v="4751-04-29T15:34:00"/>
        <d v="4558-03-06T20:59:00"/>
        <d v="4466-06-16T14:43:00"/>
        <d v="4556-04-25T20:19:00"/>
        <d v="4498-07-09T10:35:00"/>
        <d v="4701-12-11T22:49:00"/>
        <d v="4768-09-11T12:21:00"/>
        <d v="4626-01-02T20:24:00"/>
        <d v="4646-05-16T05:37:00"/>
        <d v="4751-10-03T03:32:00"/>
        <d v="4691-08-09T05:53:00"/>
        <d v="4521-05-05T00:24:00"/>
        <d v="4691-07-26T01:46:00"/>
        <d v="4620-09-09T03:45:00"/>
        <d v="4677-03-18T19:59:00"/>
        <d v="4376-02-12T03:26:00"/>
        <d v="4644-03-24T07:21:00"/>
        <d v="4539-11-28T18:56:00"/>
        <d v="4665-02-20T18:13:00"/>
        <d v="4782-06-21T22:34:00"/>
        <d v="4624-01-12T22:38:00"/>
        <d v="4681-09-12T19:13:00"/>
        <d v="4720-05-21T12:07:00"/>
        <d v="4626-04-18T21:19:00"/>
        <d v="4599-11-26T14:33:00"/>
        <d v="4574-08-13T06:21:00"/>
        <d v="4780-02-25T08:05:00"/>
        <d v="4600-01-08T15:03:00"/>
        <d v="4776-09-18T13:07:00"/>
        <d v="4723-09-08T11:34:00"/>
        <d v="4777-10-22T14:37:00"/>
        <d v="4691-12-23T01:14:00"/>
        <d v="4516-04-08T07:27:00"/>
        <d v="4568-07-09T07:24:00"/>
        <d v="4682-08-25T05:10:00"/>
        <d v="4568-08-07T02:11:00"/>
        <d v="4599-06-18T15:23:00"/>
        <d v="4688-02-05T06:58:00"/>
        <d v="4604-02-23T08:17:00"/>
        <d v="4730-10-24T00:53:00"/>
        <d v="4719-01-27T01:11:00"/>
        <d v="4625-02-02T06:10:00"/>
        <d v="4660-06-07T10:43:00"/>
        <d v="4562-09-14T15:42:00"/>
        <d v="4734-04-30T16:12:00"/>
        <d v="4673-07-11T05:50:00"/>
        <d v="4728-08-06T03:34:00"/>
        <d v="4633-08-26T13:50:00"/>
        <d v="4785-02-17T20:54:00"/>
        <d v="4738-09-29T23:38:00"/>
        <d v="4746-11-07T23:01:00"/>
        <d v="4568-11-17T21:23:00"/>
        <d v="4604-01-13T00:29:00"/>
        <d v="4643-09-11T07:23:00"/>
        <d v="4688-03-23T05:36:00"/>
        <d v="4773-04-26T11:55:00"/>
        <d v="4725-03-17T07:51:00"/>
        <d v="4754-07-24T09:23:00"/>
        <d v="4767-10-21T17:24:00"/>
        <d v="4746-01-02T21:12:00"/>
        <d v="4683-08-06T01:58:00"/>
        <d v="4745-11-18T13:42:00"/>
        <d v="4578-12-14T21:28:00"/>
        <d v="4636-12-22T20:09:00"/>
        <d v="4686-02-13T13:16:00"/>
        <d v="4782-12-31T06:57:00"/>
        <d v="4693-12-13T15:13:00"/>
        <d v="4716-10-29T10:20:00"/>
        <d v="4505-08-08T09:55:00"/>
        <d v="4473-11-21T05:16:00"/>
        <d v="4510-08-16T07:55:00"/>
        <d v="4625-02-20T23:42:00"/>
        <d v="4517-05-18T03:07:00"/>
        <d v="4482-01-11T05:32:00"/>
        <d v="4466-03-08T06:18:00"/>
        <d v="4405-08-25T21:12:00"/>
        <d v="4579-05-07T13:54:00"/>
        <d v="4554-02-05T21:15:00"/>
        <d v="4431-11-14T08:38:00"/>
        <d v="4466-02-06T10:52:00"/>
        <d v="4538-09-26T06:32:00"/>
        <d v="4494-11-25T04:50:00"/>
        <d v="4465-04-14T00:13:00"/>
        <d v="4536-08-01T12:15:00"/>
        <d v="4475-02-12T02:15:00"/>
        <d v="4496-01-24T19:55:00"/>
        <d v="4697-09-25T18:44:00"/>
        <d v="4517-03-19T02:21:00"/>
        <d v="4487-03-14T23:14:00"/>
        <d v="4445-08-05T02:48:00"/>
        <d v="4536-08-01T07:07:00"/>
        <d v="4569-08-27T11:14:00"/>
        <d v="4661-04-10T07:53:00"/>
        <d v="4549-04-22T21:34:00"/>
        <d v="4658-06-20T15:13:00"/>
        <d v="4527-02-15T13:00:00"/>
        <d v="4695-08-05T12:17:00"/>
        <d v="4629-09-18T06:09:00"/>
        <d v="4456-02-28T19:45:00"/>
        <d v="4565-01-11T16:33:00"/>
        <d v="4647-12-24T22:16:00"/>
        <d v="4416-01-06T22:30:00"/>
        <d v="4433-04-22T20:41:00"/>
        <d v="4527-05-22T16:03:00"/>
        <d v="4716-11-04T13:49:00"/>
        <d v="4458-09-24T08:56:00"/>
        <d v="4522-07-08T19:25:00"/>
        <d v="4602-03-01T20:56:00"/>
        <d v="4786-12-08T13:08:00"/>
        <d v="4786-03-17T00:49:00"/>
        <d v="4373-03-29T11:47:00"/>
        <d v="4416-11-14T16:35:00"/>
        <d v="4700-07-29T09:53:00"/>
        <d v="4661-04-21T09:27:00"/>
        <d v="4676-09-01T07:43:00"/>
        <d v="4643-07-13T08:49:00"/>
        <d v="4736-05-21T11:00:00"/>
        <d v="4641-08-11T04:23:00"/>
        <d v="4696-08-29T10:11:00"/>
        <d v="4610-08-18T05:32:00"/>
        <d v="4442-05-06T19:59:00"/>
        <d v="4564-05-14T04:31:00"/>
        <d v="4530-09-14T19:13:00"/>
        <d v="4593-01-19T13:06:00"/>
        <d v="4660-10-11T06:29:00"/>
        <d v="4596-06-02T18:59:00"/>
        <d v="4775-08-09T00:08:00"/>
        <d v="4546-12-12T00:24:00"/>
        <d v="4657-03-29T03:19:00"/>
        <d v="4725-03-01T02:10:00"/>
        <d v="4395-05-01T04:52:00"/>
        <d v="4586-12-24T19:20:00"/>
        <d v="4599-06-01T05:54:00"/>
        <d v="4734-07-10T18:30:00"/>
        <d v="4657-04-01T17:48:00"/>
        <d v="4680-02-27T00:22:00"/>
        <d v="4398-12-19T11:56:00"/>
        <d v="4756-12-18T01:59:00"/>
        <d v="4754-10-03T20:14:00"/>
        <d v="4617-04-03T22:29:00"/>
        <d v="4665-01-26T15:58:00"/>
        <d v="4611-04-23T22:27:00"/>
        <d v="4739-12-15T20:25:00"/>
        <d v="4585-03-23T06:06:00"/>
        <d v="4783-05-12T21:03:00"/>
        <d v="4548-06-05T05:34:00"/>
        <d v="4457-05-25T20:54:00"/>
        <d v="4507-12-29T17:05:00"/>
        <d v="4708-10-05T03:39:00"/>
        <d v="4638-08-07T23:11:00"/>
        <d v="4687-07-29T23:20:00"/>
        <d v="4753-11-30T01:34:00"/>
        <d v="4741-04-04T00:35:00"/>
        <d v="4658-04-29T06:58:00"/>
        <d v="4530-01-23T23:37:00"/>
        <d v="4791-09-05T00:21:00"/>
        <d v="4799-07-31T01:11:00"/>
        <d v="4701-11-05T00:22:00"/>
        <d v="4692-07-06T10:15:00"/>
        <d v="4682-10-04T19:20:00"/>
        <d v="4586-05-07T13:23:00"/>
        <d v="4745-09-02T13:47:00"/>
        <d v="4762-01-04T13:06:00"/>
        <d v="4685-01-24T23:49:00"/>
        <d v="4751-09-14T01:07:00"/>
        <d v="4788-01-26T04:37:00"/>
        <d v="4681-07-17T06:32:00"/>
        <d v="4715-02-20T04:28:00"/>
        <d v="4796-03-06T07:33:00"/>
        <d v="4649-06-19T01:05:00"/>
        <d v="4791-08-21T22:17:00"/>
        <d v="4731-09-25T10:01:00"/>
        <d v="4557-05-18T23:59:00"/>
        <d v="4765-01-24T21:43:00"/>
        <d v="4680-05-25T13:06:00"/>
        <d v="4773-04-11T04:01:00"/>
        <d v="4746-01-15T07:00:00"/>
        <d v="4737-10-19T12:04:00"/>
        <d v="4795-06-30T00:27:00"/>
        <d v="4782-11-06T01:44:00"/>
        <d v="4778-05-04T08:32:00"/>
        <d v="4739-02-19T11:30:00"/>
        <d v="4701-09-07T07:40:00"/>
        <d v="4780-02-28T05:42:00"/>
        <d v="4674-09-17T00:59:00"/>
        <d v="4717-03-31T20:00:00"/>
        <d v="4712-04-20T23:58:00"/>
        <d v="4696-01-27T13:08:00"/>
        <d v="4550-05-25T19:25:00"/>
        <d v="4535-04-14T22:48:00"/>
        <d v="4708-12-04T14:02:00"/>
        <d v="4556-03-22T16:39:00"/>
        <d v="4510-02-23T07:09:00"/>
        <d v="4504-06-20T10:24:00"/>
        <d v="4597-08-07T15:33:00"/>
        <d v="4496-03-10T22:26:00"/>
        <d v="4625-03-31T18:44:00"/>
        <d v="4497-09-12T23:10:00"/>
        <d v="4622-09-02T02:25:00"/>
        <d v="4595-01-23T20:17:00"/>
        <d v="4687-03-27T13:39:00"/>
        <d v="4611-03-04T12:48:00"/>
        <d v="4498-02-19T00:52:00"/>
        <d v="4701-03-10T02:25:00"/>
        <d v="4718-06-10T14:33:00"/>
        <d v="4525-11-30T17:43:00"/>
        <d v="4702-12-28T03:12:00"/>
        <d v="4579-03-07T15:16:00"/>
        <d v="4743-07-23T00:09:00"/>
        <d v="4489-08-09T06:07:00"/>
        <d v="4694-04-08T10:48:00"/>
        <d v="4775-02-05T01:15:00"/>
        <d v="4648-06-17T12:15:00"/>
        <d v="4731-11-30T22:22:00"/>
        <d v="4597-03-17T10:35:00"/>
        <d v="4702-06-04T16:36:00"/>
        <d v="4584-07-14T20:31:00"/>
        <d v="4623-12-31T20:47:00"/>
        <d v="4574-07-22T15:41:00"/>
        <d v="4637-06-15T15:28:00"/>
        <d v="4723-08-19T17:39:00"/>
        <d v="4785-12-18T11:27:00"/>
        <d v="4679-05-20T07:51:00"/>
        <d v="4730-03-30T00:43:00"/>
        <d v="4655-03-26T04:43:00"/>
        <d v="4796-06-11T07:16:00"/>
        <d v="4599-01-15T12:14:00"/>
        <d v="4743-08-01T13:04:00"/>
        <d v="4795-03-01T15:40:00"/>
        <d v="4598-06-26T12:53:00"/>
        <d v="4800-09-26T01:30:00"/>
        <d v="4775-08-13T03:06:00"/>
        <d v="4613-06-16T12:17:00"/>
        <d v="4705-08-18T12:10:00"/>
        <d v="4702-02-27T23:25:00"/>
        <d v="4782-05-11T13:18:00"/>
        <d v="4560-03-25T04:45:00"/>
        <d v="4780-05-29T07:53:00"/>
        <d v="4643-12-14T17:57:00"/>
        <d v="4763-05-18T16:18:00"/>
        <d v="4717-12-03T21:07:00"/>
        <d v="4792-10-31T20:48:00"/>
        <d v="4746-01-25T02:51:00"/>
        <d v="4781-04-21T02:46:00"/>
        <d v="4752-04-22T04:49:00"/>
        <d v="4691-08-29T01:27:00"/>
        <d v="4784-08-24T06:56:00"/>
        <d v="4619-02-04T00:10:00"/>
        <d v="4793-12-30T11:40:00"/>
        <d v="4657-02-18T02:38:00"/>
        <d v="4671-08-18T22:33:00"/>
        <d v="4750-10-08T22:34:00"/>
        <d v="4782-07-09T04:27:00"/>
        <d v="4746-05-20T11:52:00"/>
        <d v="4664-01-27T18:57:00"/>
        <d v="4796-09-06T22:35:00"/>
        <d v="4796-10-14T06:23:00"/>
        <d v="4788-06-08T03:53:00"/>
        <d v="4781-07-23T00:04:00"/>
        <d v="4721-01-20T23:16:00"/>
        <d v="4797-07-31T22:42:00"/>
        <d v="4613-12-01T00:57:00"/>
        <d v="4663-07-18T23:59:00"/>
        <d v="4605-11-22T02:09:00"/>
        <d v="4494-07-07T17:03:00"/>
        <d v="4724-11-01T13:07:00"/>
        <d v="4672-08-11T09:39:00"/>
        <d v="4707-09-27T11:51:00"/>
        <d v="4453-07-19T03:37:00"/>
        <d v="4722-04-14T11:26:00"/>
        <d v="4501-04-29T12:04:00"/>
        <d v="4436-11-15T19:25:00"/>
        <d v="4514-08-23T03:23:00"/>
        <d v="4586-03-24T19:34:00"/>
        <d v="4635-02-19T01:00:00"/>
        <d v="4516-01-23T15:29:00"/>
        <d v="4598-11-18T21:40:00"/>
        <d v="4352-03-09T05:30:00"/>
        <d v="4502-12-11T14:58:00"/>
        <d v="4502-11-24T20:36:00"/>
        <d v="4529-11-03T11:59:00"/>
        <d v="4548-05-28T09:20:00"/>
        <d v="4549-06-06T06:16:00"/>
        <d v="4493-01-16T21:46:00"/>
        <d v="4496-05-19T12:49:00"/>
        <d v="4619-01-24T10:33:00"/>
        <d v="4433-06-18T22:49:00"/>
        <d v="4517-03-12T14:56:00"/>
        <d v="4573-04-12T19:36:00"/>
        <d v="4604-06-13T02:34:00"/>
        <d v="4480-04-17T15:56:00"/>
        <d v="4423-03-30T22:51:00"/>
        <d v="4642-01-14T17:12:00"/>
        <d v="4496-05-27T02:09:00"/>
        <d v="4505-09-16T03:33:00"/>
        <d v="4644-11-15T18:36:00"/>
        <d v="4555-07-07T06:17:00"/>
        <d v="4558-04-10T15:35:00"/>
        <d v="4625-10-29T06:29:00"/>
        <d v="4622-08-23T23:18:00"/>
        <d v="4505-05-28T12:26:00"/>
        <d v="4511-02-02T02:17:00"/>
        <d v="4505-09-11T13:43:00"/>
        <d v="4353-09-28T12:10:00"/>
        <d v="4372-04-10T12:49:00"/>
        <d v="4348-12-18T14:54:00"/>
        <d v="4602-05-07T22:05:00"/>
        <d v="4619-05-23T00:40:00"/>
        <d v="4800-06-28T15:01:00"/>
        <d v="4801-06-01T17:29:00"/>
        <d v="4801-11-20T07:27:00"/>
        <d v="4799-02-12T02:45:00"/>
        <d v="4799-08-19T08:11:00"/>
        <d v="4801-04-11T01:08:00"/>
        <d v="4643-05-23T00:40:00"/>
        <d v="4692-02-26T21:37:00"/>
        <d v="4637-08-04T11:06:00"/>
        <d v="4723-11-18T23:43:00"/>
        <d v="4642-09-30T08:10:00"/>
        <d v="4671-02-07T16:31:00"/>
        <d v="4631-01-10T00:30:00"/>
        <d v="4655-11-01T04:58:00"/>
        <d v="4631-09-02T08:03:00"/>
        <d v="4614-06-24T11:35:00"/>
        <d v="4634-02-22T10:23:00"/>
        <d v="4634-09-05T19:24:00"/>
        <d v="4783-01-01T23:49:00"/>
        <d v="4774-12-05T13:38:00"/>
        <d v="4696-10-04T19:44:00"/>
        <d v="4652-05-22T03:10:00"/>
        <d v="4723-01-18T12:25:00"/>
        <d v="4753-11-30T15:49:00"/>
        <d v="4679-01-19T02:36:00"/>
        <d v="4770-05-09T22:31:00"/>
        <d v="4764-01-30T10:36:00"/>
        <d v="4728-06-26T22:18:00"/>
        <d v="4701-11-06T13:08:00"/>
        <d v="4785-08-21T12:50:00"/>
        <d v="4684-08-26T01:39:00"/>
        <d v="4685-11-21T00:32:00"/>
        <d v="4686-03-23T13:42:00"/>
        <d v="4661-10-03T09:00:00"/>
        <d v="4685-02-11T02:16:00"/>
        <d v="4690-09-05T00:24:00"/>
        <d v="4712-08-31T04:58:00"/>
        <d v="4665-09-24T20:36:00"/>
        <d v="4695-06-02T23:24:00"/>
        <d v="4731-03-30T10:00:00"/>
        <d v="4745-11-20T12:48:00"/>
        <d v="4661-10-01T07:10:00"/>
        <d v="4722-02-03T16:40:00"/>
        <d v="4710-02-02T01:56:00"/>
        <d v="4726-02-26T04:25:00"/>
        <d v="4713-04-22T21:33:00"/>
        <d v="4739-03-04T04:56:00"/>
        <d v="4679-08-30T07:25:00"/>
        <d v="4731-10-02T18:11:00"/>
        <d v="4662-10-26T08:21:00"/>
        <d v="4693-12-17T15:56:00"/>
        <d v="4683-08-30T03:31:00"/>
        <d v="4704-08-15T17:44:00"/>
        <d v="4672-02-15T14:20:00"/>
        <d v="4766-08-01T03:57:00"/>
        <d v="4721-08-02T12:46:00"/>
        <d v="4779-03-28T05:03:00"/>
        <d v="4704-03-09T18:50:00"/>
        <d v="4708-02-17T23:36:00"/>
        <d v="4710-01-24T14:22:00"/>
        <d v="4681-07-03T03:28:00"/>
        <d v="4701-04-05T06:03:00"/>
        <d v="4673-08-21T09:47:00"/>
        <d v="4657-03-19T01:23:00"/>
        <d v="4700-09-08T02:32:00"/>
        <d v="4661-10-10T07:04:00"/>
        <d v="4756-01-13T14:20:00"/>
        <d v="4667-07-12T05:19:00"/>
        <d v="4698-09-15T04:52:00"/>
        <d v="4663-12-24T17:44:00"/>
        <d v="4679-11-02T16:04:00"/>
        <d v="4714-07-22T05:43:00"/>
        <d v="4701-03-03T21:37:00"/>
        <d v="4674-05-06T17:33:00"/>
        <d v="4786-12-31T06:47:00"/>
        <d v="4712-05-16T22:38:00"/>
        <d v="4665-05-25T02:16:00"/>
        <d v="4695-02-18T23:44:00"/>
        <d v="4662-02-08T04:26:00"/>
        <d v="4742-03-06T02:04:00"/>
        <d v="4730-10-08T08:56:00"/>
        <d v="4686-11-18T18:51:00"/>
        <d v="4734-11-19T22:58:00"/>
        <d v="4725-05-20T08:47:00"/>
        <d v="4767-01-13T02:55:00"/>
        <d v="4666-06-02T15:50:00"/>
        <d v="4682-10-04T12:48:00"/>
        <d v="4655-11-29T10:37:00"/>
        <d v="4702-11-07T13:15:00"/>
        <d v="4706-01-22T11:55:00"/>
        <d v="4703-12-23T22:42:00"/>
        <d v="4776-11-30T05:13:00"/>
        <d v="4629-10-14T14:02:00"/>
        <d v="4701-11-01T17:00:00"/>
        <d v="4757-05-21T18:26:00"/>
        <d v="4672-06-08T06:23:00"/>
        <d v="4641-07-30T01:07:00"/>
        <d v="4673-10-08T10:04:00"/>
        <d v="4668-03-01T07:09:00"/>
        <d v="4651-08-15T17:35:00"/>
        <d v="4673-07-30T05:56:00"/>
        <d v="4676-07-16T11:56:00"/>
        <d v="4665-01-14T06:50:00"/>
        <d v="4654-05-23T13:08:00"/>
        <d v="4751-10-23T19:49:00"/>
        <d v="4696-02-29T04:52:00"/>
        <d v="4736-12-05T02:53:00"/>
        <d v="4676-09-18T01:11:00"/>
        <d v="4789-11-30T18:06:00"/>
        <d v="4731-12-20T20:24:00"/>
        <d v="4749-07-16T23:33:00"/>
        <d v="4675-12-19T02:57:00"/>
        <d v="4734-07-23T23:43:00"/>
        <d v="4698-10-17T03:54:00"/>
        <d v="4710-08-21T15:46:00"/>
        <d v="4724-10-26T22:10:00"/>
        <d v="4674-06-11T21:48:00"/>
        <d v="4716-02-29T21:42:00"/>
        <d v="4712-11-11T02:49:00"/>
        <d v="4732-04-04T23:13:00"/>
        <d v="4699-12-07T12:54:00"/>
        <d v="4677-11-05T00:28:00"/>
        <d v="4642-05-10T12:22:00"/>
        <d v="4748-12-28T06:31:00"/>
        <d v="4709-02-22T09:41:00"/>
        <d v="4779-05-11T03:51:00"/>
        <d v="4776-09-15T04:33:00"/>
        <d v="4768-12-16T23:13:00"/>
        <d v="4659-11-08T13:15:00"/>
        <d v="4653-02-08T08:16:00"/>
        <d v="4797-04-24T12:10:00"/>
        <d v="4724-11-09T15:00:00"/>
        <d v="4790-07-17T12:49:00"/>
        <d v="4795-09-20T02:08:00"/>
        <d v="4743-07-29T21:50:00"/>
        <d v="4794-05-13T15:59:00"/>
        <d v="4738-10-13T03:36:00"/>
        <d v="4750-08-27T07:18:00"/>
        <d v="4736-02-28T06:05:00"/>
        <d v="4784-11-15T05:27:00"/>
        <d v="4469-06-08T18:17:00"/>
        <d v="4519-07-28T04:16:00"/>
        <d v="4560-12-14T16:25:00"/>
        <d v="4710-01-31T00:37:00"/>
        <d v="4528-11-09T03:48:00"/>
        <d v="4566-03-18T03:33:00"/>
        <d v="4509-03-03T10:51:00"/>
        <d v="4533-07-12T06:01:00"/>
        <d v="4432-03-19T18:49:00"/>
        <d v="4508-09-16T11:35:00"/>
        <d v="4487-07-03T13:52:00"/>
        <d v="4398-10-25T22:20:00"/>
        <d v="4536-09-29T21:49:00"/>
        <d v="4409-02-23T16:16:00"/>
        <d v="4391-08-14T06:15:00"/>
        <d v="4654-12-15T16:50:00"/>
        <d v="4519-06-28T11:45:00"/>
        <d v="4547-04-18T00:33:00"/>
        <d v="4522-08-13T14:34:00"/>
        <d v="4706-08-22T04:04:00"/>
        <d v="4504-11-10T18:08:00"/>
        <d v="4457-07-27T22:23:00"/>
        <d v="4500-02-11T00:03:00"/>
        <d v="4467-06-14T00:03:00"/>
        <d v="4471-01-28T21:59:00"/>
        <d v="4503-07-23T11:36:00"/>
        <d v="4509-03-15T23:57:00"/>
        <d v="4477-08-02T23:48:00"/>
        <d v="4566-04-22T09:59:00"/>
        <d v="4508-09-25T15:56:00"/>
        <d v="4429-10-26T08:34:00"/>
        <d v="4509-01-09T03:48:00"/>
        <d v="4562-02-11T02:20:00"/>
        <d v="4508-08-21T17:04:00"/>
        <d v="4510-12-27T18:55:00"/>
        <d v="4558-10-19T18:52:00"/>
        <d v="4460-09-15T17:38:00"/>
        <d v="4672-02-23T01:07:00"/>
        <d v="4542-02-24T21:57:00"/>
        <d v="4513-10-02T08:55:00"/>
        <d v="4709-05-28T14:24:00"/>
        <d v="4646-01-01T12:38:00"/>
        <d v="4751-02-24T23:08:00"/>
        <d v="4657-05-14T22:14:00"/>
        <d v="4676-12-03T08:16:00"/>
        <d v="4711-08-17T19:49:00"/>
        <d v="4686-06-15T09:04:00"/>
        <d v="4642-03-31T02:34:00"/>
        <d v="4678-11-08T13:49:00"/>
        <d v="4682-03-03T20:12:00"/>
        <d v="4730-03-19T19:33:00"/>
        <d v="4664-07-28T14:41:00"/>
        <d v="4789-06-11T09:49:00"/>
        <d v="4645-04-10T09:17:00"/>
        <d v="4673-10-07T09:13:00"/>
        <d v="4659-10-10T04:52:00"/>
        <d v="4677-11-13T03:30:00"/>
        <d v="4657-02-23T20:28:00"/>
        <d v="4637-11-04T07:24:00"/>
        <d v="4769-10-30T00:45:00"/>
        <d v="4713-07-18T01:41:00"/>
        <d v="4744-11-08T10:00:00"/>
        <d v="4657-11-08T12:52:00"/>
        <d v="4662-12-02T10:37:00"/>
        <d v="4514-08-02T16:11:00"/>
        <d v="4661-06-27T11:14:00"/>
        <d v="4594-09-26T01:31:00"/>
        <d v="4704-12-24T01:43:00"/>
        <d v="4496-05-21T20:15:00"/>
        <d v="4682-08-22T21:05:00"/>
        <d v="4703-06-23T19:14:00"/>
        <d v="4522-08-20T22:46:00"/>
        <d v="4554-12-25T01:51:00"/>
        <d v="4361-08-16T00:32:00"/>
        <d v="4659-12-17T11:05:00"/>
        <d v="4581-02-27T08:46:00"/>
        <d v="4455-01-31T22:15:00"/>
        <d v="4553-12-15T14:21:00"/>
        <d v="4665-07-25T03:12:00"/>
        <d v="4469-09-16T12:01:00"/>
        <d v="4584-05-02T22:58:00"/>
        <d v="4588-08-08T14:17:00"/>
        <d v="4425-02-05T10:58:00"/>
        <d v="4516-03-05T05:29:00"/>
        <d v="4673-08-26T06:58:00"/>
        <d v="4591-02-20T12:19:00"/>
        <d v="4500-08-11T09:23:00"/>
        <d v="4770-10-26T12:37:00"/>
        <d v="4569-02-09T11:10:00"/>
        <d v="4706-10-03T01:26:00"/>
        <d v="4498-07-21T03:05:00"/>
        <d v="4795-08-27T14:21:00"/>
        <d v="4523-07-07T22:47:00"/>
        <d v="4689-09-27T16:43:00"/>
        <d v="4509-04-19T07:13:00"/>
        <d v="4541-07-20T11:37:00"/>
        <d v="4627-04-06T17:06:00"/>
        <d v="4684-08-11T14:26:00"/>
        <d v="4476-12-20T10:04:00"/>
        <d v="4675-10-04T01:34:00"/>
        <d v="4711-12-29T17:29:00"/>
        <d v="4766-11-10T11:39:00"/>
        <d v="4694-09-05T08:51:00"/>
        <d v="4639-12-17T10:19:00"/>
        <d v="4741-08-01T00:29:00"/>
        <d v="4643-05-26T20:28:00"/>
        <d v="4683-08-18T17:38:00"/>
        <d v="4765-03-28T23:54:00"/>
        <d v="4707-08-27T07:52:00"/>
        <d v="4791-07-25T04:35:00"/>
        <d v="4743-01-04T12:01:00"/>
        <d v="4681-11-11T03:57:00"/>
        <d v="4641-03-14T12:29:00"/>
        <d v="4749-05-01T13:05:00"/>
        <d v="4666-11-29T12:34:00"/>
        <d v="4679-01-19T14:07:00"/>
        <d v="4641-05-27T05:37:00"/>
        <d v="4708-04-18T08:59:00"/>
        <d v="4642-07-21T19:03:00"/>
        <d v="4687-04-26T14:03:00"/>
        <d v="4717-08-05T16:58:00"/>
        <d v="4774-10-27T07:54:00"/>
        <d v="4672-06-10T04:00:00"/>
        <d v="4692-03-21T09:29:00"/>
        <d v="4635-09-04T19:12:00"/>
        <d v="4723-12-14T19:36:00"/>
        <d v="4724-10-30T12:33:00"/>
        <d v="4676-03-15T13:46:00"/>
        <d v="4738-08-10T04:07:00"/>
        <d v="4733-01-11T08:17:00"/>
        <d v="4732-02-05T09:24:00"/>
        <d v="4650-10-06T01:41:00"/>
        <d v="4683-12-14T17:06:00"/>
        <d v="4641-02-05T01:48:00"/>
        <d v="4794-01-30T15:40:00"/>
        <d v="4641-01-17T20:49:00"/>
        <d v="4753-01-11T11:57:00"/>
        <d v="4708-10-04T10:01:00"/>
        <d v="4637-12-10T05:47:00"/>
        <d v="4734-01-25T00:40:00"/>
        <d v="4529-09-16T03:09:00"/>
        <d v="4655-05-09T20:08:00"/>
        <d v="4606-06-05T18:14:00"/>
        <d v="4504-08-07T01:43:00"/>
        <d v="4752-09-25T11:50:00"/>
        <d v="4624-04-19T18:22:00"/>
        <d v="4699-07-25T11:32:00"/>
        <d v="4795-04-29T02:28:00"/>
        <d v="4517-04-12T06:31:00"/>
        <d v="4761-12-27T20:45:00"/>
        <d v="4784-11-24T03:34:00"/>
        <d v="4666-04-05T14:10:00"/>
        <d v="4528-07-18T02:14:00"/>
        <d v="4624-12-15T12:12:00"/>
        <d v="4743-09-10T20:04:00"/>
        <d v="4704-01-08T16:09:00"/>
        <d v="4653-03-28T11:11:00"/>
        <d v="4715-02-27T13:01:00"/>
        <d v="4714-03-10T01:24:00"/>
        <d v="4710-06-16T00:42:00"/>
        <d v="4688-03-16T20:28:00"/>
        <d v="4782-07-02T14:16:00"/>
        <d v="4782-11-30T09:26:00"/>
        <d v="4528-08-23T07:02:00"/>
        <d v="4777-06-02T14:48:00"/>
        <d v="4690-04-28T16:29:00"/>
        <d v="4719-04-09T18:21:00"/>
        <d v="4661-08-18T23:07:00"/>
        <d v="4687-01-09T07:22:00"/>
        <d v="4755-04-17T07:52:00"/>
        <d v="4705-01-13T03:47:00"/>
        <d v="4750-05-10T16:59:00"/>
        <d v="4614-08-17T09:32:00"/>
        <d v="4769-11-02T09:21:00"/>
        <d v="4675-06-06T01:21:00"/>
        <d v="4773-10-09T21:14:00"/>
        <d v="4774-04-03T23:15:00"/>
        <d v="4667-07-15T18:55:00"/>
        <d v="4673-04-11T21:48:00"/>
        <d v="4686-02-20T15:14:00"/>
        <d v="4649-08-13T15:03:00"/>
        <d v="4757-04-14T19:08:00"/>
        <d v="4782-06-22T22:35:00"/>
        <d v="4796-06-21T12:35:00"/>
        <d v="4656-05-09T13:23:00"/>
        <d v="4706-05-16T19:09:00"/>
        <d v="4702-02-03T16:59:00"/>
        <d v="4736-05-02T21:20:00"/>
        <d v="4725-05-17T19:41:00"/>
        <d v="4783-06-20T11:03:00"/>
        <d v="4723-01-17T08:09:00"/>
        <d v="4661-07-01T12:45:00"/>
        <d v="4631-09-07T02:47:00"/>
        <d v="4678-04-30T01:26:00"/>
        <d v="4731-12-04T23:27:00"/>
        <d v="4795-04-22T07:28:00"/>
        <d v="4759-11-11T17:33:00"/>
        <d v="4759-11-09T01:14:00"/>
        <d v="4682-09-04T04:10:00"/>
        <d v="4713-12-29T18:58:00"/>
        <d v="4594-02-10T12:10:00"/>
        <d v="4703-04-28T19:13:00"/>
        <d v="4705-10-07T08:47:00"/>
        <d v="4720-08-13T12:37:00"/>
        <d v="4682-12-22T17:34:00"/>
        <d v="4707-12-04T20:39:00"/>
        <d v="4731-10-09T13:36:00"/>
        <d v="4714-06-20T07:45:00"/>
        <d v="4721-08-09T03:36:00"/>
        <d v="4639-10-17T05:40:00"/>
        <d v="4663-01-27T22:36:00"/>
        <d v="4725-11-07T01:10:00"/>
        <d v="4654-10-29T11:59:00"/>
        <d v="4756-03-13T23:10:00"/>
        <d v="4656-09-07T10:49:00"/>
        <d v="4748-06-23T11:34:00"/>
        <d v="4635-03-12T18:23:00"/>
        <d v="4708-11-30T21:25:00"/>
        <d v="4674-08-13T01:34:00"/>
        <d v="4740-11-07T16:51:00"/>
        <d v="4637-04-22T17:10:00"/>
        <d v="4658-03-02T07:40:00"/>
        <d v="4674-11-26T07:20:00"/>
        <d v="4639-10-10T21:05:00"/>
        <d v="4679-04-30T18:10:00"/>
        <d v="4651-08-12T11:43:00"/>
        <d v="4694-08-06T09:58:00"/>
        <d v="4673-10-24T03:10:00"/>
        <d v="4759-11-13T16:50:00"/>
        <d v="4687-10-10T07:16:00"/>
        <d v="4683-12-07T10:37:00"/>
        <d v="4678-10-11T01:00:00"/>
        <d v="4641-12-12T07:26:00"/>
        <d v="4649-03-05T10:19:00"/>
        <d v="4677-02-08T21:58:00"/>
        <d v="4663-06-02T16:00:00"/>
        <d v="4700-01-25T09:43:00"/>
        <d v="4634-05-08T21:28:00"/>
        <d v="4641-04-01T19:03:00"/>
        <d v="4647-12-25T11:32:00"/>
        <d v="4800-11-26T11:34:00"/>
        <d v="4800-09-29T02:37:00"/>
        <d v="4793-07-01T09:50:00"/>
        <d v="4798-08-14T17:54:00"/>
        <d v="4796-04-29T23:18:00"/>
        <d v="4652-08-25T16:43:00"/>
        <d v="4569-04-11T23:23:00"/>
        <d v="4753-06-01T21:26:00"/>
        <d v="4769-10-02T23:41:00"/>
        <d v="4640-12-22T18:28:00"/>
        <d v="4633-03-05T17:10:00"/>
        <d v="4575-11-23T17:20:00"/>
        <d v="4722-03-14T05:24:00"/>
        <d v="4772-08-18T07:16:00"/>
        <d v="4732-10-31T21:48:00"/>
        <d v="4711-02-20T23:53:00"/>
        <d v="4658-07-02T21:29:00"/>
        <d v="4745-09-05T19:05:00"/>
        <d v="4737-11-12T20:54:00"/>
        <d v="4776-11-13T22:53:00"/>
        <d v="4585-12-29T15:18:00"/>
        <d v="4784-12-25T10:13:00"/>
        <d v="4660-02-18T08:08:00"/>
        <d v="4701-12-09T14:59:00"/>
        <d v="4791-09-13T16:15:00"/>
        <d v="4743-07-17T19:11:00"/>
        <d v="4701-10-31T14:23:00"/>
        <d v="4723-12-30T23:54:00"/>
        <d v="4684-11-02T10:37:00"/>
        <d v="4562-09-01T11:35:00"/>
        <d v="4648-04-02T13:02:00"/>
        <d v="4568-12-14T11:48:00"/>
        <d v="4676-06-19T08:54:00"/>
        <d v="4772-02-21T03:12:00"/>
        <d v="4556-11-06T06:10:00"/>
        <d v="4623-08-20T23:33:00"/>
        <d v="4605-06-11T01:27:00"/>
        <d v="4771-01-25T14:44:00"/>
        <d v="4623-03-07T06:37:00"/>
        <d v="4676-08-03T21:52:00"/>
        <d v="4654-09-06T10:42:00"/>
        <d v="4509-12-19T04:27:00"/>
        <d v="4773-01-25T17:27:00"/>
        <d v="4494-09-28T17:58:00"/>
        <d v="4512-04-23T06:48:00"/>
        <d v="4644-09-05T21:11:00"/>
        <d v="4512-04-02T21:17:00"/>
        <d v="4765-05-30T15:22:00"/>
        <d v="4680-06-29T22:37:00"/>
        <d v="4517-11-17T23:45:00"/>
        <d v="4627-10-12T05:22:00"/>
        <d v="4481-03-22T21:44:00"/>
        <d v="4524-04-15T01:03:00"/>
        <d v="4646-10-17T03:51:00"/>
        <d v="4681-02-24T10:47:00"/>
        <d v="4606-12-02T00:41:00"/>
        <d v="4763-06-07T09:32:00"/>
        <d v="4774-03-28T12:23:00"/>
        <d v="4755-05-02T23:46:00"/>
        <d v="4573-03-02T16:18:00"/>
        <d v="4545-07-03T19:33:00"/>
        <d v="4492-12-06T05:15:00"/>
        <d v="4566-04-15T18:44:00"/>
        <d v="4509-11-23T12:31:00"/>
        <d v="4536-11-18T17:48:00"/>
        <d v="4461-08-29T01:58:00"/>
        <d v="4697-08-09T12:50:00"/>
        <d v="4499-08-06T21:23:00"/>
        <d v="4627-06-10T13:50:00"/>
        <d v="4617-09-23T07:30:00"/>
        <d v="4547-03-23T21:40:00"/>
        <d v="4593-04-11T03:34:00"/>
        <d v="4747-03-15T21:21:00"/>
        <d v="4556-01-11T14:08:00"/>
        <d v="4482-05-31T19:14:00"/>
        <d v="4691-08-01T19:56:00"/>
        <d v="4697-07-23T03:24:00"/>
        <d v="4644-01-21T16:26:00"/>
        <d v="4718-07-29T03:41:00"/>
        <d v="4796-05-31T20:48:00"/>
        <d v="4672-04-21T11:54:00"/>
        <d v="4673-08-13T11:58:00"/>
        <d v="4686-03-15T02:46:00"/>
        <d v="4656-03-07T06:03:00"/>
        <d v="4760-11-21T08:47:00"/>
        <d v="4638-11-24T03:40:00"/>
        <d v="4637-09-07T21:52:00"/>
        <d v="4759-08-30T02:43:00"/>
        <d v="4678-05-24T18:54:00"/>
        <d v="4671-12-23T07:43:00"/>
        <d v="4766-06-05T23:59:00"/>
        <d v="4699-04-17T20:39:00"/>
        <d v="4698-03-05T03:25:00"/>
        <d v="4737-08-24T11:59:00"/>
        <d v="4633-02-20T13:21:00"/>
        <d v="4635-08-09T16:28:00"/>
        <d v="4636-03-01T10:00:00"/>
        <d v="4702-04-29T12:01:00"/>
        <d v="4752-07-10T21:10:00"/>
        <d v="4660-09-28T04:06:00"/>
        <d v="4652-10-21T14:09:00"/>
        <d v="4700-11-03T19:47:00"/>
        <d v="4695-02-27T22:36:00"/>
        <d v="4649-09-20T05:10:00"/>
        <d v="4704-04-08T07:53:00"/>
        <d v="4699-08-18T00:50:00"/>
        <d v="4694-08-20T09:18:00"/>
        <d v="4703-07-03T18:55:00"/>
        <d v="4743-05-13T19:25:00"/>
        <d v="4629-08-17T09:04:00"/>
        <d v="4673-11-15T19:03:00"/>
        <d v="4678-03-09T15:38:00"/>
        <d v="4783-02-27T13:21:00"/>
        <d v="4686-03-06T23:15:00"/>
        <d v="4761-02-24T14:29:00"/>
        <d v="4700-02-26T01:12:00"/>
        <d v="4673-01-28T02:22:00"/>
        <d v="4710-05-12T21:26:00"/>
        <d v="4692-02-11T12:49:00"/>
        <d v="4735-03-03T15:49:00"/>
        <d v="4648-10-23T08:55:00"/>
        <d v="4679-03-01T00:52:00"/>
        <d v="4680-03-14T16:46:00"/>
        <d v="4691-07-31T05:56:00"/>
        <d v="4720-07-30T13:26:00"/>
        <d v="4697-04-16T02:12:00"/>
        <d v="4750-06-17T00:26:00"/>
        <d v="4710-12-18T21:09:00"/>
        <d v="4750-08-01T01:18:00"/>
        <d v="4629-07-30T09:08:00"/>
        <d v="4697-06-02T11:50:00"/>
        <d v="4659-02-15T13:34:00"/>
        <d v="4713-03-29T15:53:00"/>
        <d v="4672-06-21T14:10:00"/>
        <d v="4720-09-23T05:37:00"/>
        <d v="4791-10-14T16:58:00"/>
        <d v="4719-10-11T12:04:00"/>
        <d v="4643-05-04T10:56:00"/>
        <d v="4645-01-31T09:54:00"/>
        <d v="4679-01-21T03:19:00"/>
        <d v="4717-02-13T08:57:00"/>
        <d v="4633-11-13T03:35:00"/>
        <d v="4750-02-20T06:30:00"/>
        <d v="4785-10-02T18:20:00"/>
        <d v="4686-02-11T23:53:00"/>
        <d v="4687-01-18T12:34:00"/>
        <d v="4743-09-29T09:05:00"/>
        <d v="4689-07-03T22:19:00"/>
        <d v="4743-09-06T16:40:00"/>
        <d v="4645-11-13T10:11:00"/>
        <d v="4733-04-06T03:49:00"/>
        <d v="4633-03-23T17:03:00"/>
        <d v="4642-04-14T10:57:00"/>
        <d v="4687-07-18T23:59:00"/>
        <d v="4729-12-23T11:11:00"/>
        <d v="4696-04-21T06:07:00"/>
        <d v="4788-08-10T04:55:00"/>
        <d v="4661-09-22T16:55:00"/>
        <d v="4707-07-13T17:44:00"/>
        <d v="4748-03-06T00:56:00"/>
        <d v="4711-07-06T10:48:00"/>
        <d v="4633-11-03T09:09:00"/>
        <d v="4641-07-17T12:03:00"/>
        <d v="4697-07-19T19:27:00"/>
        <d v="4660-12-30T20:19:00"/>
        <d v="4772-05-08T07:21:00"/>
        <d v="4756-06-15T17:12:00"/>
        <d v="4770-11-07T14:54:00"/>
        <d v="4757-12-31T14:41:00"/>
        <d v="4627-07-02T08:45:00"/>
        <d v="4665-01-16T07:33:00"/>
        <d v="4688-02-07T23:18:00"/>
        <d v="4669-08-28T01:11:00"/>
        <d v="4787-12-09T16:26:00"/>
        <d v="4745-08-08T16:53:00"/>
        <d v="4697-05-28T15:19:00"/>
        <d v="4779-09-29T07:24:00"/>
        <d v="4690-04-27T22:35:00"/>
        <d v="4728-04-15T12:21:00"/>
        <d v="4700-11-19T08:12:00"/>
        <d v="4655-06-29T20:36:00"/>
        <d v="4745-01-08T18:38:00"/>
        <d v="4730-02-15T04:37:00"/>
        <d v="4660-10-08T15:15:00"/>
        <d v="4676-12-04T14:01:00"/>
        <d v="4712-03-04T23:24:00"/>
        <d v="4666-10-19T15:24:00"/>
        <d v="4656-06-20T02:40:00"/>
        <d v="4644-09-10T19:05:00"/>
        <d v="4641-07-21T13:52:00"/>
        <d v="4737-07-07T00:08:00"/>
        <d v="4647-10-16T20:24:00"/>
        <d v="4661-08-07T09:15:00"/>
        <d v="4675-06-08T04:15:00"/>
        <d v="4638-03-28T07:52:00"/>
        <d v="4784-07-01T12:41:00"/>
        <d v="4711-09-07T18:58:00"/>
        <d v="4714-12-21T21:33:00"/>
        <d v="4753-10-22T16:38:00"/>
        <d v="4641-04-22T01:12:00"/>
        <d v="4666-05-21T06:19:00"/>
        <d v="4703-10-07T09:16:00"/>
        <d v="4701-06-03T00:18:00"/>
        <d v="4659-07-01T01:51:00"/>
        <d v="4768-10-02T09:53:00"/>
        <d v="4701-12-28T22:26:00"/>
        <d v="4742-04-11T15:57:00"/>
        <d v="4751-04-15T21:39:00"/>
        <d v="4657-07-28T23:21:00"/>
        <d v="4686-11-28T11:27:00"/>
        <d v="4692-08-24T03:06:00"/>
        <d v="4727-05-15T21:34:00"/>
        <d v="4641-02-02T08:59:00"/>
        <d v="4672-02-19T10:34:00"/>
        <d v="4737-06-07T21:10:00"/>
        <d v="4629-01-09T14:29:00"/>
        <d v="4709-06-25T01:27:00"/>
        <d v="4714-12-19T18:47:00"/>
        <d v="4640-09-17T04:09:00"/>
        <d v="4678-11-07T13:10:00"/>
        <d v="4649-02-18T04:44:00"/>
        <d v="4685-04-09T10:47:00"/>
        <d v="4671-05-10T03:39:00"/>
        <d v="4686-03-16T09:50:00"/>
        <d v="4646-10-14T01:08:00"/>
        <d v="4676-07-18T22:59:00"/>
        <d v="4637-06-08T03:49:00"/>
        <d v="4735-07-24T21:26:00"/>
        <d v="4628-11-15T20:38:00"/>
        <d v="4685-11-18T01:04:00"/>
        <d v="4648-03-19T11:23:00"/>
        <d v="4673-04-29T21:17:00"/>
        <d v="4750-09-01T09:33:00"/>
        <d v="4632-05-03T04:04:00"/>
        <d v="4760-02-19T00:08:00"/>
        <d v="4654-11-05T01:03:00"/>
        <d v="4636-11-27T10:33:00"/>
        <d v="4669-12-19T05:34:00"/>
        <d v="4643-11-12T13:12:00"/>
        <d v="4666-05-13T09:38:00"/>
        <d v="4674-12-08T14:35:00"/>
        <d v="4724-03-12T05:39:00"/>
        <d v="4681-11-11T18:20:00"/>
        <d v="4691-01-10T20:38:00"/>
        <d v="4688-08-07T09:00:00"/>
        <d v="4762-06-04T20:52:00"/>
        <d v="4775-11-25T17:27:00"/>
        <d v="4685-03-26T22:53:00"/>
        <d v="4718-02-13T09:17:00"/>
        <d v="4728-09-20T21:52:00"/>
        <d v="4648-04-19T04:13:00"/>
        <d v="4772-06-21T09:59:00"/>
        <d v="4711-03-20T12:21:00"/>
        <d v="4799-01-25T00:03:00"/>
        <d v="4692-06-23T11:29:00"/>
        <d v="4745-07-29T12:50:00"/>
        <d v="4674-04-15T16:12:00"/>
        <d v="4741-04-10T17:57:00"/>
        <d v="4751-01-02T12:05:00"/>
        <d v="4646-10-24T10:23:00"/>
        <d v="4679-04-01T17:59:00"/>
        <d v="4675-02-23T15:46:00"/>
        <d v="4695-01-23T05:04:00"/>
        <d v="4640-12-03T14:19:00"/>
        <d v="4695-12-04T18:33:00"/>
        <d v="4707-08-05T07:32:00"/>
        <d v="4676-02-15T20:52:00"/>
        <d v="4765-05-19T10:20:00"/>
        <d v="4685-04-04T04:33:00"/>
        <d v="4637-10-06T04:11:00"/>
        <d v="4644-12-27T11:58:00"/>
        <d v="4783-03-21T14:40:00"/>
        <d v="4725-05-07T02:28:00"/>
        <d v="4649-06-28T15:51:00"/>
        <d v="4659-08-13T00:46:00"/>
        <d v="4739-02-17T20:10:00"/>
        <d v="4673-08-10T20:54:00"/>
        <d v="4656-06-26T10:27:00"/>
        <d v="4668-03-06T11:03:00"/>
        <d v="4705-04-27T22:50:00"/>
        <d v="4706-04-01T13:56:00"/>
        <d v="4731-11-24T05:03:00"/>
        <d v="4651-11-19T22:36:00"/>
        <d v="4763-11-11T17:21:00"/>
        <d v="4776-10-15T10:08:00"/>
        <d v="4740-01-30T00:06:00"/>
        <d v="4772-03-30T10:31:00"/>
        <d v="4753-03-13T17:21:00"/>
        <d v="4724-07-23T05:22:00"/>
        <d v="4725-04-22T11:00:00"/>
        <d v="4790-11-23T05:30:00"/>
        <d v="4771-07-02T01:10:00"/>
        <d v="4733-05-26T07:47:00"/>
        <d v="4650-05-19T17:32:00"/>
        <d v="4788-03-27T21:51:00"/>
        <d v="4684-02-16T18:00:00"/>
        <d v="4796-08-17T00:33:00"/>
        <d v="4632-10-03T14:49:00"/>
        <d v="4797-06-13T10:00:00"/>
        <d v="4792-11-11T15:10:00"/>
        <d v="4757-01-23T17:42:00"/>
        <d v="4544-04-26T04:12:00"/>
        <d v="4734-09-18T22:56:00"/>
        <d v="4657-07-05T20:44:00"/>
        <d v="4650-11-27T11:45:00"/>
        <d v="4662-04-03T09:51:00"/>
        <d v="4685-04-29T23:23:00"/>
        <d v="4728-05-14T17:19:00"/>
        <d v="4659-04-08T04:40:00"/>
        <d v="4668-09-02T22:39:00"/>
        <d v="4724-02-21T03:16:00"/>
        <d v="4673-04-02T04:10:00"/>
        <d v="4693-04-25T04:09:00"/>
        <d v="4656-01-27T10:00:00"/>
        <d v="4633-12-29T15:18:00"/>
        <d v="4632-10-24T21:12:00"/>
        <d v="4643-03-20T00:03:00"/>
        <d v="4696-01-07T21:36:00"/>
        <d v="4629-07-30T00:20:00"/>
        <d v="4697-04-04T18:53:00"/>
        <d v="4777-09-19T03:09:00"/>
        <d v="4762-01-01T05:29:00"/>
        <d v="4689-03-07T13:06:00"/>
        <d v="4531-01-14T15:15:00"/>
        <d v="4630-01-06T13:33:00"/>
        <d v="4797-11-23T13:32:00"/>
        <d v="4678-01-06T06:11:00"/>
        <d v="4762-05-19T20:25:00"/>
        <d v="4658-02-20T12:47:00"/>
        <d v="4707-08-05T20:11:00"/>
        <d v="4767-05-30T22:47:00"/>
        <d v="4706-08-28T16:19:00"/>
        <d v="4762-11-06T14:45:00"/>
        <d v="4775-01-28T02:55:00"/>
        <d v="4565-06-18T14:49:00"/>
        <d v="4581-08-07T02:44:00"/>
        <d v="4402-11-20T14:13:00"/>
        <d v="4730-07-06T03:17:00"/>
        <d v="4605-04-04T15:58:00"/>
        <d v="4698-05-26T12:21:00"/>
        <d v="4728-04-24T02:48:00"/>
        <d v="4710-11-14T06:47:00"/>
        <d v="4682-11-03T05:39:00"/>
        <d v="4732-11-20T14:38:00"/>
        <d v="4643-06-06T08:15:00"/>
        <d v="4646-08-28T04:26:00"/>
        <d v="4742-02-17T08:14:00"/>
        <d v="4665-03-27T01:42:00"/>
        <d v="4692-01-11T20:55:00"/>
        <d v="4745-08-11T02:40:00"/>
        <d v="4791-06-25T23:05:00"/>
        <d v="4689-05-06T04:54:00"/>
        <d v="4646-08-25T16:53:00"/>
        <d v="4673-10-06T23:14:00"/>
        <d v="4661-08-18T11:50:00"/>
        <d v="4644-10-27T04:24:00"/>
        <d v="4740-06-07T00:51:00"/>
        <d v="4744-10-27T11:00:00"/>
        <d v="4641-04-04T03:26:00"/>
        <d v="4709-06-27T11:34:00"/>
        <d v="4642-01-20T01:08:00"/>
        <d v="4710-01-09T03:32:00"/>
        <d v="4772-11-02T08:58:00"/>
        <d v="4718-05-02T19:26:00"/>
        <d v="4640-06-15T07:32:00"/>
        <d v="4756-06-17T16:57:00"/>
        <d v="4706-06-23T07:19:00"/>
        <d v="4712-07-06T11:52:00"/>
        <d v="4662-04-08T00:34:00"/>
        <d v="4782-08-31T00:09:00"/>
        <d v="4685-03-31T22:41:00"/>
        <d v="4777-05-26T10:22:00"/>
        <d v="4687-07-17T01:00:00"/>
        <d v="4736-06-23T06:39:00"/>
        <d v="4759-09-23T03:20:00"/>
        <d v="4706-06-06T02:43:00"/>
        <d v="4795-03-09T09:58:00"/>
        <d v="4674-04-23T07:55:00"/>
        <d v="4678-05-06T19:15:00"/>
        <d v="4659-05-05T16:44:00"/>
        <d v="4708-02-27T21:31:00"/>
        <d v="4717-06-24T09:06:00"/>
        <d v="4645-02-19T19:18:00"/>
        <d v="4685-09-27T10:11:00"/>
        <d v="4709-10-02T00:39:00"/>
        <d v="4697-09-21T05:59:00"/>
        <d v="4778-06-18T00:30:00"/>
        <d v="4666-03-02T08:07:00"/>
        <d v="4756-01-08T13:23:00"/>
        <d v="4680-01-03T03:05:00"/>
        <d v="4762-04-30T21:43:00"/>
        <d v="4711-03-10T03:52:00"/>
        <d v="4629-12-01T13:01:00"/>
        <d v="4703-05-01T17:56:00"/>
        <d v="4755-02-11T12:20:00"/>
        <d v="4688-01-21T12:46:00"/>
        <d v="4772-08-09T05:01:00"/>
        <d v="4728-04-19T12:49:00"/>
        <d v="4731-12-24T09:11:00"/>
        <d v="4653-03-13T08:15:00"/>
        <d v="4697-05-07T00:17:00"/>
        <d v="4760-06-03T10:18:00"/>
        <d v="4686-10-18T09:06:00"/>
        <d v="4670-04-30T12:31:00"/>
        <d v="4648-12-10T03:16:00"/>
        <d v="4708-11-08T17:56:00"/>
        <d v="4690-05-09T20:31:00"/>
        <d v="4679-06-28T19:54:00"/>
        <d v="4643-08-03T12:10:00"/>
        <d v="4791-08-01T21:19:00"/>
        <d v="4650-05-26T17:00:00"/>
        <d v="4770-03-30T07:34:00"/>
        <d v="4682-08-14T21:02:00"/>
        <d v="4643-07-04T22:50:00"/>
        <d v="4750-09-30T19:47:00"/>
        <d v="4682-08-01T22:05:00"/>
        <d v="4752-11-14T11:20:00"/>
        <d v="4757-01-08T23:23:00"/>
        <d v="4679-01-21T17:32:00"/>
        <d v="4740-10-22T12:36:00"/>
        <d v="4644-05-02T18:55:00"/>
        <d v="4780-09-21T22:12:00"/>
        <d v="4756-06-03T13:58:00"/>
        <d v="4665-07-17T19:21:00"/>
        <d v="4726-01-25T09:52:00"/>
        <d v="4739-05-06T02:02:00"/>
        <d v="4674-12-02T09:49:00"/>
        <d v="4797-06-18T13:01:00"/>
        <d v="4801-03-30T13:39:00"/>
        <d v="4802-01-12T09:56:00"/>
        <d v="4801-03-14T18:05:00"/>
        <d v="4798-05-16T00:20:00"/>
        <d v="4798-09-25T21:54:00"/>
        <d v="4800-09-24T04:59:00"/>
        <d v="4801-10-15T02:41:00"/>
        <d v="4798-11-18T17:54:00"/>
        <d v="4801-11-28T02:29:00"/>
        <d v="4802-03-13T18:07:00"/>
        <d v="4798-03-12T05:20:00"/>
        <d v="4801-01-22T03:03:00"/>
        <d v="4800-09-26T04:48:00"/>
        <d v="4797-11-26T18:59:00"/>
        <d v="4801-12-26T11:56:00"/>
        <d v="4800-01-17T07:07:00"/>
        <d v="4794-05-18T10:54:00"/>
        <d v="4800-01-25T22:46:00"/>
        <d v="4654-05-28T03:55:00"/>
        <d v="4651-05-25T22:04:00"/>
        <d v="4542-01-18T01:00:00"/>
        <d v="4419-03-18T20:03:00"/>
        <d v="4646-08-30T09:34:00"/>
        <d v="4595-05-31T01:27:00"/>
        <d v="4444-08-27T06:17:00"/>
        <d v="4500-02-18T12:58:00"/>
        <d v="4543-04-11T22:45:00"/>
        <d v="4509-05-07T04:24:00"/>
        <d v="4641-03-26T07:05:00"/>
        <d v="4578-06-27T09:12:00"/>
        <d v="4485-11-15T00:01:00"/>
        <d v="4643-02-12T21:27:00"/>
        <d v="4652-05-12T04:02:00"/>
        <d v="4636-04-15T03:42:00"/>
        <d v="4632-05-10T05:25:00"/>
        <d v="4630-11-20T08:15:00"/>
        <d v="4446-06-18T13:20:00"/>
        <d v="4659-06-14T11:53:00"/>
        <d v="4642-10-10T13:01:00"/>
        <d v="4631-10-04T08:33:00"/>
        <d v="4602-02-16T06:41:00"/>
        <d v="4634-07-18T19:44:00"/>
        <d v="4745-11-05T11:58:00"/>
        <d v="4492-05-21T19:08:00"/>
        <d v="4649-04-18T16:52:00"/>
        <d v="4646-08-31T21:08:00"/>
        <d v="4428-01-08T05:07:00"/>
        <d v="4583-06-06T20:31:00"/>
        <d v="4633-04-30T00:09:00"/>
        <d v="4637-06-04T07:15:00"/>
        <d v="4566-08-21T03:11:00"/>
        <d v="4633-02-13T18:09:00"/>
        <d v="4632-12-09T14:27:00"/>
        <d v="4485-11-07T23:01:00"/>
        <d v="4585-09-15T16:29:00"/>
        <d v="4635-01-09T14:31:00"/>
        <d v="4641-04-06T15:21:00"/>
        <d v="4647-08-30T10:38:00"/>
        <d v="4642-03-13T23:33:00"/>
        <d v="4692-11-30T22:22:00"/>
        <d v="4688-08-19T18:52:00"/>
        <d v="4781-06-02T01:55:00"/>
        <d v="4757-09-12T07:49:00"/>
        <d v="4672-04-21T10:19:00"/>
        <d v="4670-12-30T02:16:00"/>
        <d v="4699-02-06T17:58:00"/>
        <d v="4672-01-31T15:42:00"/>
        <d v="4695-01-30T21:15:00"/>
        <d v="4670-10-02T14:18:00"/>
        <d v="4671-05-26T11:17:00"/>
        <d v="4645-12-28T16:58:00"/>
        <d v="4744-10-24T05:41:00"/>
        <d v="4646-06-27T00:37:00"/>
        <d v="4717-06-20T05:06:00"/>
        <d v="4709-02-10T07:42:00"/>
        <d v="4697-07-24T03:59:00"/>
        <d v="4684-11-10T11:32:00"/>
        <d v="4708-01-04T13:31:00"/>
        <d v="4678-08-08T16:07:00"/>
        <d v="4640-11-15T07:17:00"/>
        <d v="4632-10-30T05:38:00"/>
        <d v="4507-03-18T04:39:00"/>
        <d v="4642-01-08T04:40:00"/>
        <d v="4641-03-26T17:51:00"/>
        <d v="4697-05-29T19:19:00"/>
        <d v="4724-09-07T13:13:00"/>
        <d v="4705-04-12T21:51:00"/>
        <d v="4696-05-16T18:11:00"/>
        <d v="4775-09-25T18:24:00"/>
        <d v="4664-06-06T03:06:00"/>
        <d v="4677-07-26T23:47:00"/>
        <d v="4796-02-25T00:04:00"/>
        <d v="4694-10-08T19:23:00"/>
        <d v="4713-08-23T22:17:00"/>
        <d v="4703-03-05T02:56:00"/>
        <d v="4783-11-01T01:13:00"/>
        <d v="4751-12-01T13:38:00"/>
        <d v="4714-10-18T00:12:00"/>
        <d v="4787-12-11T22:36:00"/>
        <d v="4722-05-16T13:24:00"/>
        <d v="4658-03-27T11:58:00"/>
        <d v="4652-06-19T02:06:00"/>
        <d v="4742-08-13T15:07:00"/>
        <d v="4745-05-21T19:57:00"/>
        <d v="4795-02-28T07:15:00"/>
        <d v="4789-11-25T08:48:00"/>
        <d v="4755-01-01T20:51:00"/>
        <d v="4784-08-31T00:33:00"/>
        <d v="4710-09-02T11:04:00"/>
        <d v="4694-11-26T14:58:00"/>
        <d v="4714-11-17T08:13:00"/>
        <d v="4793-03-03T15:08:00"/>
        <d v="4651-09-02T11:50:00"/>
        <d v="4648-02-16T08:12:00"/>
        <d v="4712-04-01T19:22:00"/>
        <d v="4780-03-11T15:42:00"/>
        <d v="4691-06-21T00:18:00"/>
        <d v="4707-01-21T08:00:00"/>
        <d v="4696-09-12T01:12:00"/>
        <d v="4680-07-05T07:17:00"/>
        <d v="4693-02-18T19:14:00"/>
        <d v="4655-11-05T12:44:00"/>
        <d v="4693-04-18T20:46:00"/>
        <d v="4766-03-12T08:40:00"/>
        <d v="4768-03-07T14:28:00"/>
        <d v="4678-11-25T03:29:00"/>
        <d v="4651-02-01T02:15:00"/>
        <d v="4692-12-10T10:17:00"/>
        <d v="4793-10-21T13:52:00"/>
        <d v="4666-05-20T05:41:00"/>
        <d v="4770-03-08T15:45:00"/>
        <d v="4719-01-30T08:38:00"/>
        <d v="4697-05-27T12:36:00"/>
        <d v="4663-05-01T22:22:00"/>
        <d v="4715-12-07T23:08:00"/>
        <d v="4671-12-15T00:18:00"/>
        <d v="4720-05-26T17:15:00"/>
        <d v="4691-08-16T04:02:00"/>
        <d v="4697-07-28T11:00:00"/>
        <d v="4766-04-07T06:08:00"/>
        <d v="4691-10-06T17:57:00"/>
        <d v="4696-09-17T23:45:00"/>
        <d v="4655-04-21T05:35:00"/>
        <d v="4715-12-07T00:09:00"/>
        <d v="4769-09-12T02:02:00"/>
        <d v="4735-01-08T06:32:00"/>
        <d v="4672-02-17T19:51:00"/>
        <d v="4739-05-01T23:59:00"/>
        <d v="4657-12-20T23:26:00"/>
        <d v="4689-09-13T21:43:00"/>
        <d v="4740-01-06T03:39:00"/>
        <d v="4689-03-12T09:58:00"/>
        <d v="4705-03-05T04:25:00"/>
        <d v="4742-04-30T15:48:00"/>
        <d v="4731-07-30T15:38:00"/>
        <d v="4731-10-07T02:13:00"/>
        <d v="4794-07-11T13:06:00"/>
        <d v="4762-06-23T09:42:00"/>
        <d v="4720-05-29T00:28:00"/>
        <d v="4752-04-12T11:15:00"/>
        <d v="4793-10-10T02:02:00"/>
        <d v="4796-08-03T21:31:00"/>
        <d v="4707-06-04T03:40:00"/>
        <d v="4715-08-25T05:08:00"/>
        <d v="4795-06-05T12:32:00"/>
        <d v="4692-06-11T11:14:00"/>
        <d v="4769-04-23T13:09:00"/>
        <d v="4720-01-30T09:32:00"/>
        <d v="4701-01-10T06:56:00"/>
        <d v="4708-08-12T11:28:00"/>
        <d v="4712-03-22T01:03:00"/>
        <d v="4686-01-26T15:02:00"/>
        <d v="4757-09-11T03:36:00"/>
        <d v="4781-02-14T02:16:00"/>
        <d v="4678-07-02T02:04:00"/>
        <d v="4783-08-19T11:12:00"/>
        <d v="4699-11-21T08:28:00"/>
        <d v="4750-03-21T03:42:00"/>
        <d v="4747-03-27T10:19:00"/>
        <d v="4743-08-04T14:45:00"/>
        <d v="4772-06-19T00:18:00"/>
        <d v="4710-11-28T17:05:00"/>
        <d v="4712-08-11T12:10:00"/>
        <d v="4778-05-28T13:46:00"/>
        <d v="4731-12-27T15:57:00"/>
        <d v="4686-06-27T01:11:00"/>
        <d v="4745-10-18T05:21:00"/>
        <d v="4640-10-02T06:35:00"/>
        <d v="4751-03-05T09:04:00"/>
        <d v="4740-01-18T02:53:00"/>
        <d v="4667-08-25T03:06:00"/>
        <d v="4753-06-22T17:57:00"/>
        <d v="4655-01-31T00:25:00"/>
        <d v="4754-10-13T14:56:00"/>
        <d v="4769-02-17T22:48:00"/>
        <d v="4753-05-25T23:50:00"/>
        <d v="4679-11-02T03:17:00"/>
        <d v="4676-01-17T20:25:00"/>
        <d v="4746-02-19T11:26:00"/>
        <d v="4640-01-18T12:03:00"/>
        <d v="4642-06-21T09:08:00"/>
        <d v="4680-01-07T05:48:00"/>
        <d v="4710-01-18T20:46:00"/>
        <d v="4637-12-16T14:50:00"/>
        <d v="4693-08-13T14:40:00"/>
        <d v="4699-09-02T06:22:00"/>
        <d v="4640-11-19T10:46:00"/>
        <d v="4741-01-17T22:06:00"/>
        <d v="4652-12-22T22:07:00"/>
        <d v="4795-08-13T12:00:00"/>
        <d v="4759-06-28T22:38:00"/>
        <d v="4781-11-18T10:34:00"/>
        <d v="4753-02-07T22:21:00"/>
        <d v="4679-06-05T18:50:00"/>
        <d v="4743-08-06T23:44:00"/>
        <d v="4644-10-01T00:13:00"/>
        <d v="4677-12-01T08:48:00"/>
        <d v="4678-01-25T11:10:00"/>
        <d v="4748-10-17T02:14:00"/>
        <d v="4745-11-02T12:40:00"/>
        <d v="4753-06-26T15:32:00"/>
        <d v="4718-12-03T02:11:00"/>
        <d v="4637-05-22T17:25:00"/>
        <d v="4750-09-03T13:38:00"/>
        <d v="4747-12-14T22:30:00"/>
        <d v="4713-09-01T14:46:00"/>
        <d v="4749-08-17T04:07:00"/>
        <d v="4757-05-18T22:32:00"/>
        <d v="4640-01-09T01:50:00"/>
        <d v="4658-01-27T15:59:00"/>
        <d v="4791-10-02T10:14:00"/>
        <d v="4783-09-15T23:03:00"/>
        <d v="4647-03-09T12:30:00"/>
        <d v="4678-05-29T11:57:00"/>
        <d v="4644-11-04T06:45:00"/>
        <d v="4738-09-05T15:29:00"/>
        <d v="4721-12-11T02:32:00"/>
        <d v="4686-10-13T01:17:00"/>
        <d v="4700-11-21T00:54:00"/>
        <d v="4664-02-18T23:39:00"/>
        <d v="4782-07-20T11:40:00"/>
        <d v="4782-08-07T01:25:00"/>
        <d v="4720-08-04T11:25:00"/>
        <d v="4645-06-18T21:16:00"/>
        <d v="4698-09-27T06:40:00"/>
        <d v="4714-06-28T21:36:00"/>
        <d v="4630-09-09T15:33:00"/>
        <d v="4679-01-01T01:54:00"/>
        <d v="4678-01-07T22:59:00"/>
        <d v="4645-12-04T07:46:00"/>
        <d v="4706-03-29T20:00:00"/>
        <d v="4659-01-01T04:58:00"/>
        <d v="4676-06-14T02:23:00"/>
        <d v="4761-02-03T20:56:00"/>
        <d v="4755-05-27T23:00:00"/>
        <d v="4717-03-06T06:08:00"/>
        <d v="4661-08-13T01:12:00"/>
        <d v="4660-06-05T16:26:00"/>
        <d v="4660-08-11T18:08:00"/>
        <d v="4692-10-04T16:01:00"/>
        <d v="4750-06-09T19:22:00"/>
        <d v="4638-12-06T11:45:00"/>
        <d v="4641-05-10T17:48:00"/>
        <d v="4742-08-07T17:35:00"/>
        <d v="4656-09-11T07:10:00"/>
        <d v="4639-03-25T17:25:00"/>
        <d v="4692-04-22T17:44:00"/>
        <d v="4630-07-01T19:09:00"/>
        <d v="4731-05-15T16:49:00"/>
        <d v="4659-08-17T02:56:00"/>
        <d v="4673-08-13T05:25:00"/>
        <d v="4642-01-30T05:34:00"/>
        <d v="4701-01-07T10:26:00"/>
        <d v="4716-12-08T02:43:00"/>
        <d v="4693-11-28T17:24:00"/>
        <d v="4694-03-31T05:02:00"/>
        <d v="4736-07-20T00:46:00"/>
        <d v="4634-12-10T13:36:00"/>
        <d v="4635-10-02T08:09:00"/>
        <d v="4637-10-25T12:24:00"/>
        <d v="4758-09-10T20:38:00"/>
        <d v="4751-05-04T11:50:00"/>
        <d v="4712-09-24T08:52:00"/>
        <d v="4649-06-22T13:02:00"/>
        <d v="4678-01-07T23:38:00"/>
        <d v="4780-03-19T22:45:00"/>
        <d v="4745-12-07T15:36:00"/>
        <d v="4683-11-18T18:05:00"/>
        <d v="4651-12-06T19:48:00"/>
        <d v="4628-08-04T01:47:00"/>
        <d v="4742-12-04T07:05:00"/>
        <d v="4735-09-28T10:02:00"/>
        <d v="4675-05-27T11:23:00"/>
        <d v="4722-05-07T17:36:00"/>
        <d v="4683-10-19T16:21:00"/>
        <d v="4672-04-05T14:44:00"/>
        <d v="4650-03-29T00:56:00"/>
        <d v="4650-02-23T09:43:00"/>
        <d v="4635-02-17T17:12:00"/>
        <d v="4675-07-22T05:27:00"/>
        <d v="4777-12-12T07:01:00"/>
        <d v="4639-10-12T17:41:00"/>
        <d v="4642-11-12T20:33:00"/>
        <d v="4731-09-18T20:54:00"/>
        <d v="4632-05-28T18:55:00"/>
        <d v="4636-05-26T19:49:00"/>
        <d v="4763-04-06T00:13:00"/>
        <d v="4644-10-21T11:53:00"/>
        <d v="4702-12-27T15:40:00"/>
        <d v="4685-10-09T16:07:00"/>
        <d v="4730-10-13T16:10:00"/>
        <d v="4637-11-02T09:08:00"/>
        <d v="4717-07-24T18:41:00"/>
        <d v="4689-09-13T11:12:00"/>
        <d v="4646-06-12T11:46:00"/>
        <d v="4754-10-30T11:46:00"/>
        <d v="4713-12-18T19:56:00"/>
        <d v="4671-12-16T22:45:00"/>
        <d v="4735-05-19T08:12:00"/>
        <d v="4662-08-23T03:29:00"/>
        <d v="4756-08-06T03:38:00"/>
        <d v="4675-03-23T06:31:00"/>
        <d v="4683-10-08T10:07:00"/>
        <d v="4639-09-24T08:26:00"/>
        <d v="4757-03-29T17:16:00"/>
        <d v="4639-11-26T21:59:00"/>
        <d v="4772-02-26T00:27:00"/>
        <d v="4639-10-28T08:07:00"/>
        <d v="4671-12-09T09:37:00"/>
        <d v="4671-01-13T03:43:00"/>
        <d v="4748-02-15T19:00:00"/>
        <d v="4644-12-19T15:12:00"/>
        <d v="4774-12-04T23:19:00"/>
        <d v="4698-09-29T21:48:00"/>
        <d v="4769-11-18T03:05:00"/>
        <d v="4763-09-03T19:17:00"/>
        <d v="4702-02-25T13:12:00"/>
        <d v="4738-03-12T03:30:00"/>
        <d v="4678-01-04T07:12:00"/>
        <d v="4768-09-14T22:09:00"/>
        <d v="4744-07-15T12:05:00"/>
        <d v="4756-02-06T07:42:00"/>
        <d v="4643-03-18T05:30:00"/>
        <d v="4657-05-24T05:31:00"/>
        <d v="4679-07-08T01:36:00"/>
        <d v="4758-02-24T02:11:00"/>
        <d v="4655-11-13T20:24:00"/>
        <d v="4656-04-05T19:10:00"/>
        <d v="4690-05-05T04:43:00"/>
        <d v="4678-01-19T00:22:00"/>
        <d v="4633-05-11T07:20:00"/>
        <d v="4697-05-03T01:07:00"/>
        <d v="4667-06-05T20:28:00"/>
        <d v="4635-10-23T07:06:00"/>
        <d v="4635-04-20T03:01:00"/>
        <d v="4752-06-10T14:59:00"/>
        <d v="4730-06-02T14:00:00"/>
        <d v="4690-01-13T12:01:00"/>
        <d v="4693-10-28T10:12:00"/>
        <d v="4683-08-12T02:00:00"/>
        <d v="4628-09-21T03:31:00"/>
        <d v="4742-02-06T03:24:00"/>
        <d v="4689-02-09T23:44:00"/>
        <d v="4713-03-22T13:17:00"/>
        <d v="4644-05-13T23:16:00"/>
        <d v="4782-05-31T21:35:00"/>
        <d v="4655-05-10T18:29:00"/>
        <d v="4765-04-08T19:26:00"/>
        <d v="4753-04-05T12:24:00"/>
        <d v="4744-08-15T12:24:00"/>
        <d v="4690-11-19T04:05:00"/>
        <d v="4738-03-06T03:58:00"/>
        <d v="4707-08-06T19:55:00"/>
        <d v="4739-12-21T08:44:00"/>
        <d v="4758-10-20T16:48:00"/>
        <d v="4718-02-08T22:11:00"/>
        <d v="4629-12-03T03:25:00"/>
        <d v="4641-03-23T01:20:00"/>
        <d v="4750-01-02T08:57:00"/>
        <d v="4747-09-03T18:53:00"/>
        <d v="4661-02-13T13:46:00"/>
        <d v="4636-10-08T06:06:00"/>
        <d v="4657-05-06T10:15:00"/>
        <d v="4678-08-24T05:12:00"/>
        <d v="4633-03-26T18:32:00"/>
        <d v="4672-08-13T19:12:00"/>
        <d v="4689-11-08T08:51:00"/>
        <d v="4645-07-16T14:30:00"/>
        <d v="4635-06-28T01:14:00"/>
        <d v="4651-09-30T00:19:00"/>
        <d v="4675-05-15T22:30:00"/>
        <d v="4706-08-15T10:52:00"/>
        <d v="4649-09-14T16:20:00"/>
        <d v="4707-10-07T09:26:00"/>
        <d v="4764-09-13T20:28:00"/>
        <d v="4649-08-09T19:33:00"/>
        <d v="4704-06-18T17:46:00"/>
        <d v="4744-10-25T02:51:00"/>
        <d v="4696-08-18T09:25:00"/>
        <d v="4789-09-09T01:58:00"/>
        <d v="4698-05-24T16:58:00"/>
        <d v="4741-11-27T09:37:00"/>
        <d v="4754-11-21T06:14:00"/>
        <d v="4650-03-27T23:47:00"/>
        <d v="4716-10-17T16:07:00"/>
        <d v="4709-03-20T12:23:00"/>
        <d v="4710-01-15T09:50:00"/>
        <d v="4723-03-13T15:05:00"/>
        <d v="4656-08-08T06:16:00"/>
        <d v="4763-01-24T05:40:00"/>
        <d v="4767-11-19T08:42:00"/>
        <d v="4754-02-15T04:51:00"/>
        <d v="4705-10-13T19:15:00"/>
        <d v="4641-03-14T23:42:00"/>
        <d v="4693-12-16T07:39:00"/>
        <d v="4675-11-25T21:37:00"/>
        <d v="4681-08-24T10:39:00"/>
        <d v="4681-04-17T15:24:00"/>
        <d v="4748-01-22T17:21:00"/>
        <d v="4736-11-12T12:54:00"/>
        <d v="4705-11-22T15:53:00"/>
        <d v="4745-03-27T14:38:00"/>
        <d v="4628-09-13T22:50:00"/>
        <d v="4634-06-19T05:24:00"/>
        <d v="4701-05-25T17:20:00"/>
        <d v="4671-10-31T00:39:00"/>
        <d v="4777-11-07T12:34:00"/>
        <d v="4637-10-04T23:24:00"/>
        <d v="4624-11-19T14:31:00"/>
        <d v="4692-02-29T00:15:00"/>
        <d v="4701-01-29T18:28:00"/>
        <d v="4688-03-25T09:06:00"/>
        <d v="4702-08-27T19:38:00"/>
        <d v="4740-06-13T17:07:00"/>
        <d v="4760-06-23T07:36:00"/>
        <d v="4708-01-25T09:29:00"/>
        <d v="4665-01-16T14:08:00"/>
        <d v="4668-10-13T11:23:00"/>
        <d v="4691-07-03T15:24:00"/>
        <d v="4647-10-18T10:34:00"/>
        <d v="4666-05-08T07:36:00"/>
        <d v="4665-04-21T22:03:00"/>
        <d v="4654-11-17T12:53:00"/>
        <d v="4693-04-09T05:22:00"/>
        <d v="4656-04-11T12:46:00"/>
        <d v="4657-03-11T13:28:00"/>
        <d v="4761-06-25T00:47:00"/>
        <d v="4775-11-24T22:54:00"/>
        <d v="4684-08-07T05:03:00"/>
        <d v="4744-11-18T00:17:00"/>
        <d v="4739-12-16T17:36:00"/>
        <d v="4673-06-29T13:42:00"/>
        <d v="4642-05-01T06:30:00"/>
        <d v="4743-04-19T18:02:00"/>
        <d v="4737-12-06T13:25:00"/>
        <d v="4696-11-03T23:44:00"/>
        <d v="4663-05-25T23:30:00"/>
        <d v="4763-12-06T20:30:00"/>
        <d v="4751-11-30T09:34:00"/>
        <d v="4685-12-02T17:30:00"/>
        <d v="4689-10-31T20:27:00"/>
        <d v="4653-02-24T00:34:00"/>
        <d v="4669-11-03T21:44:00"/>
        <d v="4667-05-11T19:07:00"/>
        <d v="4665-01-25T21:59:00"/>
        <d v="4766-06-16T00:22:00"/>
        <d v="4677-05-29T12:03:00"/>
        <d v="4645-08-27T21:42:00"/>
        <d v="4737-10-17T03:10:00"/>
        <d v="4647-04-24T22:22:00"/>
        <d v="4705-06-19T16:37:00"/>
        <d v="4772-06-30T22:44:00"/>
        <d v="4667-09-18T22:02:00"/>
        <d v="4742-10-09T15:59:00"/>
        <d v="4715-10-29T20:40:00"/>
        <d v="4748-07-16T22:36:00"/>
        <d v="4732-03-29T14:06:00"/>
        <d v="4762-04-10T06:57:00"/>
        <d v="4724-11-16T20:02:00"/>
        <d v="4752-06-07T13:30:00"/>
        <d v="4739-10-31T12:05:00"/>
        <d v="4702-08-12T22:16:00"/>
        <d v="4681-01-30T05:21:00"/>
        <d v="4634-08-26T14:51:00"/>
        <d v="4634-06-19T09:34:00"/>
        <d v="4692-11-08T12:16:00"/>
        <d v="4721-07-13T14:56:00"/>
        <d v="4677-11-21T23:44:00"/>
        <d v="4797-04-06T14:49:00"/>
        <d v="4690-04-28T16:10:00"/>
        <d v="4777-10-19T22:26:00"/>
        <d v="4675-06-05T07:01:00"/>
        <d v="4771-01-13T03:24:00"/>
        <d v="4649-01-09T07:31:00"/>
        <d v="4641-01-22T05:10:00"/>
        <d v="4758-11-07T10:50:00"/>
        <d v="4695-02-03T03:37:00"/>
        <d v="4644-01-03T00:57:00"/>
        <d v="4744-11-18T12:07:00"/>
        <d v="4717-02-18T23:56:00"/>
        <d v="4740-12-30T16:04:00"/>
        <d v="4659-10-21T19:50:00"/>
        <d v="4649-08-09T04:57:00"/>
        <d v="4660-06-23T05:09:00"/>
        <d v="4775-11-29T09:47:00"/>
        <d v="4784-05-17T23:34:00"/>
        <d v="4743-04-06T23:16:00"/>
        <d v="4706-06-08T16:29:00"/>
        <d v="4665-03-15T00:55:00"/>
        <d v="4678-01-04T08:52:00"/>
        <d v="4766-03-24T15:06:00"/>
        <d v="4686-05-28T21:30:00"/>
        <d v="4652-09-14T14:59:00"/>
        <d v="4718-02-12T23:27:00"/>
        <d v="4716-01-14T15:19:00"/>
        <d v="4736-06-03T12:07:00"/>
        <d v="4778-08-06T05:18:00"/>
        <d v="4692-04-05T06:42:00"/>
        <d v="4767-07-21T22:47:00"/>
        <d v="4650-09-05T12:45:00"/>
        <d v="4633-03-03T18:34:00"/>
        <d v="4731-11-11T17:44:00"/>
        <d v="4641-01-16T18:42:00"/>
        <d v="4767-03-17T16:22:00"/>
        <d v="4700-08-18T19:27:00"/>
        <d v="4741-07-17T23:46:00"/>
        <d v="4697-09-29T04:38:00"/>
        <d v="4790-05-31T14:36:00"/>
        <d v="4751-04-09T18:59:00"/>
        <d v="4632-05-16T12:20:00"/>
        <d v="4678-04-10T15:10:00"/>
        <d v="4664-07-28T20:45:00"/>
        <d v="4742-10-09T19:12:00"/>
        <d v="4679-09-29T04:54:00"/>
        <d v="4778-07-06T02:30:00"/>
        <d v="4755-02-24T22:09:00"/>
        <d v="4717-08-16T11:42:00"/>
        <d v="4640-02-07T07:02:00"/>
        <d v="4697-10-09T04:59:00"/>
        <d v="4699-09-04T08:52:00"/>
        <d v="4691-08-24T12:17:00"/>
        <d v="4692-08-08T20:11:00"/>
        <d v="4639-09-23T16:27:00"/>
        <d v="4649-04-22T19:04:00"/>
        <d v="4655-02-11T16:57:00"/>
        <d v="4760-09-03T09:09:00"/>
        <d v="4750-04-12T19:42:00"/>
        <d v="4648-12-15T22:44:00"/>
        <d v="4636-10-05T10:58:00"/>
        <d v="4688-12-28T20:58:00"/>
        <d v="4634-03-01T16:21:00"/>
        <d v="4772-04-08T05:54:00"/>
        <d v="4730-09-28T02:10:00"/>
        <d v="4631-11-08T02:58:00"/>
        <d v="4773-03-14T00:16:00"/>
        <d v="4705-03-14T19:46:00"/>
        <d v="4628-09-18T14:19:00"/>
        <d v="4707-02-01T18:20:00"/>
        <d v="4634-03-29T02:15:00"/>
        <d v="4641-03-26T05:24:00"/>
        <d v="4693-06-23T14:39:00"/>
        <d v="4659-06-08T21:23:00"/>
        <d v="4672-08-05T00:49:00"/>
        <d v="4651-06-12T21:39:00"/>
        <d v="4719-12-27T11:29:00"/>
        <d v="4749-09-17T00:47:00"/>
        <d v="4668-07-07T05:30:00"/>
        <d v="4667-04-29T00:36:00"/>
        <d v="4747-12-16T22:48:00"/>
        <d v="4735-03-15T09:27:00"/>
        <d v="4652-05-16T02:56:00"/>
        <d v="4649-11-27T03:20:00"/>
        <d v="4690-06-22T11:53:00"/>
        <d v="4755-05-13T06:44:00"/>
        <d v="4760-08-12T06:28:00"/>
        <d v="4745-01-14T09:14:00"/>
        <d v="4635-02-11T13:54:00"/>
        <d v="4649-06-19T19:49:00"/>
        <d v="4759-11-18T21:38:00"/>
        <d v="4638-01-02T12:46:00"/>
        <d v="4633-12-28T11:06:00"/>
        <d v="4681-02-11T13:48:00"/>
        <d v="4633-01-03T10:53:00"/>
        <d v="4691-03-27T07:47:00"/>
        <d v="4752-04-10T06:46:00"/>
        <d v="4688-09-01T09:07:00"/>
        <d v="4675-04-09T17:39:00"/>
        <d v="4728-06-24T06:29:00"/>
        <d v="4686-02-02T23:29:00"/>
        <d v="4674-07-26T23:15:00"/>
        <d v="4693-06-17T19:06:00"/>
        <d v="4696-06-17T14:06:00"/>
        <d v="4657-05-10T04:04:00"/>
        <d v="4731-11-23T07:27:00"/>
        <d v="4659-12-15T04:22:00"/>
        <d v="4745-08-30T11:40:00"/>
        <d v="4735-03-23T17:07:00"/>
        <d v="4745-02-10T10:51:00"/>
        <d v="4773-01-26T21:34:00"/>
        <d v="4702-11-25T06:16:00"/>
        <d v="4675-12-18T07:12:00"/>
        <d v="4702-08-27T15:59:00"/>
        <d v="4666-07-11T04:06:00"/>
        <d v="4664-01-18T15:33:00"/>
        <d v="4686-02-12T11:08:00"/>
        <d v="4683-12-18T02:16:00"/>
        <d v="4689-05-07T14:09:00"/>
        <d v="4677-03-12T16:53:00"/>
        <d v="4718-02-05T11:03:00"/>
        <d v="4638-08-18T07:45:00"/>
        <d v="4759-04-16T23:48:00"/>
        <d v="4641-10-10T09:15:00"/>
        <d v="4722-09-26T05:50:00"/>
        <d v="4645-11-25T21:04:00"/>
        <d v="4635-04-22T14:44:00"/>
        <d v="4635-04-28T20:32:00"/>
        <d v="4641-07-18T21:02:00"/>
        <d v="4771-04-10T08:39:00"/>
        <d v="4696-03-07T23:36:00"/>
        <d v="4734-03-14T09:16:00"/>
        <d v="4744-06-14T15:08:00"/>
        <d v="4671-12-25T21:28:00"/>
        <d v="4735-05-28T03:13:00"/>
        <d v="4771-01-05T03:35:00"/>
        <d v="4690-05-10T10:40:00"/>
        <d v="4637-10-18T20:57:00"/>
        <d v="4742-06-10T00:27:00"/>
        <d v="4631-09-16T21:18:00"/>
        <d v="4661-10-11T01:15:00"/>
        <d v="4627-09-17T06:58:00"/>
        <d v="4699-02-09T11:53:00"/>
        <d v="4626-05-28T12:26:00"/>
        <d v="4697-09-09T00:17:00"/>
        <d v="4701-01-12T19:29:00"/>
        <d v="4679-12-30T00:26:00"/>
        <d v="4751-04-22T13:52:00"/>
        <d v="4639-10-02T14:02:00"/>
        <d v="4634-05-25T00:45:00"/>
        <d v="4677-05-30T04:17:00"/>
        <d v="4631-11-10T16:10:00"/>
        <d v="4742-05-24T21:19:00"/>
        <d v="4692-01-06T20:10:00"/>
        <d v="4750-04-28T10:12:00"/>
        <d v="4781-05-01T00:26:00"/>
        <d v="4776-12-16T07:27:00"/>
        <d v="4683-08-13T12:55:00"/>
        <d v="4681-09-01T13:23:00"/>
        <d v="4638-09-13T01:38:00"/>
        <d v="4650-08-25T16:21:00"/>
        <d v="4667-07-10T03:40:00"/>
        <d v="4739-02-18T03:00:00"/>
        <d v="4696-07-01T04:25:00"/>
        <d v="4647-02-28T23:25:00"/>
        <d v="4759-01-11T17:37:00"/>
        <d v="4738-03-19T10:00:00"/>
        <d v="4756-08-01T20:12:00"/>
        <d v="4759-04-28T07:29:00"/>
        <d v="4749-03-15T06:35:00"/>
        <d v="4696-09-18T02:06:00"/>
        <d v="4724-01-05T17:59:00"/>
        <d v="4691-12-29T22:18:00"/>
        <d v="4778-09-17T00:23:00"/>
        <d v="4630-11-13T12:32:00"/>
        <d v="4697-03-11T19:42:00"/>
        <d v="4664-02-03T08:09:00"/>
        <d v="4690-12-21T19:54:00"/>
        <d v="4702-04-15T04:10:00"/>
        <d v="4782-05-20T18:36:00"/>
        <d v="4683-02-19T21:25:00"/>
        <d v="4641-07-20T08:48:00"/>
        <d v="4736-09-12T20:43:00"/>
        <d v="4666-05-11T05:23:00"/>
        <d v="4665-03-13T13:36:00"/>
        <d v="4713-05-28T13:46:00"/>
        <d v="4735-07-23T07:28:00"/>
        <d v="4755-10-08T13:44:00"/>
        <d v="4644-07-14T05:20:00"/>
        <d v="4636-03-20T13:01:00"/>
        <d v="4684-02-16T12:59:00"/>
        <d v="4678-12-17T05:39:00"/>
        <d v="4636-06-04T14:27:00"/>
        <d v="4678-03-15T22:38:00"/>
        <d v="4749-04-19T14:53:00"/>
        <d v="4687-03-23T01:48:00"/>
        <d v="4750-11-19T13:01:00"/>
        <d v="4678-11-14T05:52:00"/>
        <d v="4703-03-30T14:17:00"/>
        <d v="4637-08-08T09:43:00"/>
        <d v="4715-12-18T19:36:00"/>
        <d v="4676-09-21T13:02:00"/>
        <d v="4699-06-15T13:44:00"/>
        <d v="4695-08-02T02:37:00"/>
        <d v="4725-03-29T20:07:00"/>
        <d v="4723-05-19T06:57:00"/>
        <d v="4697-04-08T14:44:00"/>
        <d v="4763-02-05T13:43:00"/>
        <d v="4694-01-04T04:14:00"/>
        <d v="4685-11-08T09:54:00"/>
        <d v="4674-12-06T16:41:00"/>
        <d v="4660-01-30T15:47:00"/>
        <d v="4766-10-01T22:11:00"/>
        <d v="4751-12-12T10:51:00"/>
        <d v="4657-05-04T22:25:00"/>
        <d v="4730-10-25T21:35:00"/>
        <d v="4663-04-05T08:12:00"/>
        <d v="4692-10-03T17:07:00"/>
        <d v="4744-11-30T12:48:00"/>
        <d v="4760-03-10T14:12:00"/>
        <d v="4694-04-15T22:38:00"/>
        <d v="4688-05-13T15:29:00"/>
        <d v="4694-09-05T13:24:00"/>
        <d v="4740-04-11T02:29:00"/>
        <d v="4633-03-08T03:27:00"/>
        <d v="4626-07-25T14:52:00"/>
        <d v="4630-10-07T08:24:00"/>
        <d v="4630-11-09T00:54:00"/>
        <d v="4710-01-14T14:54:00"/>
        <d v="4650-05-04T07:02:00"/>
        <d v="4695-05-08T11:11:00"/>
        <d v="4712-11-11T00:29:00"/>
        <d v="4691-08-30T00:44:00"/>
        <d v="4665-02-08T11:03:00"/>
        <d v="4697-07-09T08:59:00"/>
        <d v="4679-11-26T10:36:00"/>
        <d v="4644-05-12T09:38:00"/>
        <d v="4686-04-05T02:18:00"/>
        <d v="4679-01-17T05:51:00"/>
        <d v="4676-01-19T14:03:00"/>
        <d v="4641-03-23T05:30:00"/>
        <d v="4690-04-16T20:44:00"/>
        <d v="4634-09-05T14:47:00"/>
        <d v="4641-11-13T15:50:00"/>
        <d v="4655-03-01T09:37:00"/>
        <d v="4769-08-10T15:56:00"/>
        <d v="4710-11-10T23:45:00"/>
        <d v="4717-10-20T12:14:00"/>
        <d v="4643-03-08T02:18:00"/>
        <d v="4735-05-22T19:41:00"/>
        <d v="4752-12-10T20:19:00"/>
        <d v="4647-02-15T14:05:00"/>
        <d v="4677-01-12T11:12:00"/>
        <d v="4635-03-21T07:58:00"/>
        <d v="4794-08-30T20:10:00"/>
        <d v="4698-10-14T17:56:00"/>
        <d v="4711-03-14T18:15:00"/>
        <d v="4670-05-06T23:42:00"/>
        <d v="4770-04-12T19:25:00"/>
        <d v="4730-05-29T10:48:00"/>
        <d v="4781-05-04T15:52:00"/>
        <d v="4694-08-17T03:06:00"/>
        <d v="4669-03-03T15:56:00"/>
        <d v="4638-12-08T21:40:00"/>
        <d v="4793-05-22T02:39:00"/>
        <d v="4730-08-19T00:10:00"/>
        <d v="4645-04-23T03:49:00"/>
        <d v="4680-01-01T11:52:00"/>
        <d v="4746-05-25T01:51:00"/>
        <d v="4661-09-03T16:22:00"/>
        <d v="4682-04-24T11:29:00"/>
        <d v="4794-06-17T17:58:00"/>
        <d v="4665-06-01T07:10:00"/>
        <d v="4697-05-29T12:24:00"/>
        <d v="4678-05-31T22:44:00"/>
        <d v="4647-06-15T03:17:00"/>
        <d v="4632-12-30T11:20:00"/>
        <d v="4780-11-22T12:12:00"/>
        <d v="4674-06-29T00:18:00"/>
        <d v="4635-03-22T12:18:00"/>
        <d v="4666-05-19T10:03:00"/>
        <d v="4700-12-23T22:30:00"/>
        <d v="4643-07-13T12:01:00"/>
        <d v="4691-07-20T13:11:00"/>
        <d v="4721-05-28T13:59:00"/>
        <d v="4778-03-09T02:02:00"/>
        <d v="4699-10-01T16:05:00"/>
        <d v="4684-11-01T18:00:00"/>
        <d v="4689-08-31T10:23:00"/>
        <d v="4692-11-01T01:33:00"/>
        <d v="4653-11-20T04:06:00"/>
        <d v="4641-12-12T02:56:00"/>
        <d v="4646-09-30T13:22:00"/>
        <d v="4706-02-12T09:57:00"/>
        <d v="4659-04-22T17:37:00"/>
        <d v="4678-12-06T04:50:00"/>
        <d v="4719-10-29T16:09:00"/>
        <d v="4688-01-21T03:16:00"/>
        <d v="4750-03-07T02:29:00"/>
        <d v="4750-06-04T07:12:00"/>
        <d v="4646-10-10T15:21:00"/>
        <d v="4643-07-06T21:03:00"/>
        <d v="4728-02-13T02:13:00"/>
        <d v="4777-03-09T05:40:00"/>
        <d v="4657-02-15T12:55:00"/>
        <d v="4672-08-09T02:50:00"/>
        <d v="4681-09-03T19:11:00"/>
        <d v="4634-03-13T14:02:00"/>
        <d v="4639-10-08T05:59:00"/>
        <d v="4664-04-12T02:28:00"/>
        <d v="4641-04-24T01:04:00"/>
        <d v="4712-11-02T23:47:00"/>
        <d v="4768-01-22T15:05:00"/>
        <d v="4740-05-19T07:48:00"/>
        <d v="4706-09-04T02:27:00"/>
        <d v="4737-05-25T02:44:00"/>
        <d v="4757-09-25T02:22:00"/>
        <d v="4707-08-01T07:19:00"/>
        <d v="4705-08-10T09:46:00"/>
        <d v="4780-02-14T18:40:00"/>
        <d v="4757-01-07T21:20:00"/>
        <d v="4694-02-23T08:14:00"/>
        <d v="4655-04-19T00:19:00"/>
        <d v="4662-11-13T13:11:00"/>
        <d v="4659-06-08T05:37:00"/>
        <d v="4687-07-30T05:54:00"/>
        <d v="4715-02-26T17:08:00"/>
        <d v="4704-04-17T18:35:00"/>
        <d v="4687-03-26T02:28:00"/>
        <d v="4674-06-04T00:22:00"/>
        <d v="4770-03-31T13:44:00"/>
        <d v="4641-02-26T12:43:00"/>
        <d v="4671-11-04T05:41:00"/>
        <d v="4741-06-05T03:20:00"/>
        <d v="4740-06-17T13:02:00"/>
        <d v="4709-03-30T10:10:00"/>
        <d v="4759-07-21T21:46:00"/>
        <d v="4632-03-05T01:44:00"/>
        <d v="4719-08-08T22:21:00"/>
        <d v="4744-06-02T22:07:00"/>
        <d v="4753-08-17T13:54:00"/>
        <d v="4639-02-15T00:32:00"/>
        <d v="4649-08-11T07:56:00"/>
        <d v="4725-07-07T17:36:00"/>
        <d v="4627-06-14T11:30:00"/>
        <d v="4720-05-21T06:54:00"/>
        <d v="4717-11-05T05:57:00"/>
        <d v="4678-01-07T07:46:00"/>
        <d v="4737-03-30T03:40:00"/>
        <d v="4636-08-14T16:38:00"/>
        <d v="4795-09-25T10:27:00"/>
        <d v="4743-07-31T22:33:00"/>
        <d v="4768-01-24T06:46:00"/>
        <d v="4742-10-07T19:31:00"/>
        <d v="4638-03-27T04:06:00"/>
        <d v="4666-01-31T01:14:00"/>
        <d v="4746-05-09T01:10:00"/>
        <d v="4750-04-09T19:28:00"/>
        <d v="4757-01-22T00:18:00"/>
        <d v="4641-05-29T12:01:00"/>
        <d v="4758-07-11T07:32:00"/>
        <d v="4665-03-11T13:53:00"/>
        <d v="4680-09-04T04:57:00"/>
        <d v="4635-08-13T22:27:00"/>
        <d v="4752-09-03T19:09:00"/>
        <d v="4691-01-04T14:20:00"/>
        <d v="4627-10-11T04:36:00"/>
        <d v="4656-03-17T19:24:00"/>
        <d v="4734-11-09T10:40:00"/>
        <d v="4745-12-31T21:54:00"/>
        <d v="4630-09-28T11:30:00"/>
        <d v="4706-12-28T20:53:00"/>
        <d v="4716-04-19T23:41:00"/>
        <d v="4735-03-07T08:13:00"/>
        <d v="4689-10-31T16:02:00"/>
        <d v="4716-10-28T10:19:00"/>
        <d v="4686-11-29T21:12:00"/>
        <d v="4637-11-18T09:30:00"/>
        <d v="4672-06-05T00:37:00"/>
        <d v="4661-01-09T00:24:00"/>
        <d v="4680-08-04T11:41:00"/>
        <d v="4679-05-16T19:06:00"/>
        <d v="4643-05-17T17:18:00"/>
        <d v="4741-02-01T17:18:00"/>
        <d v="4796-08-30T20:28:00"/>
        <d v="4649-04-28T14:41:00"/>
        <d v="4672-07-29T05:47:00"/>
        <d v="4651-02-24T18:17:00"/>
        <d v="4648-04-19T11:05:00"/>
        <d v="4733-07-21T09:07:00"/>
        <d v="4644-05-08T09:01:00"/>
        <d v="4698-06-05T20:27:00"/>
        <d v="4644-10-31T01:20:00"/>
        <d v="4656-05-05T05:26:00"/>
        <d v="4669-08-11T16:38:00"/>
        <d v="4685-01-19T16:09:00"/>
        <d v="4672-09-10T01:43:00"/>
        <d v="4738-01-24T18:29:00"/>
        <d v="4697-11-26T20:23:00"/>
        <d v="4647-10-26T08:40:00"/>
        <d v="4645-08-25T07:54:00"/>
        <d v="4771-03-12T15:48:00"/>
        <d v="4737-10-22T13:16:00"/>
        <d v="4678-08-03T10:59:00"/>
        <d v="4649-04-20T16:38:00"/>
        <d v="4667-08-25T01:07:00"/>
        <d v="4736-05-19T23:23:00"/>
        <d v="4704-12-14T04:57:00"/>
        <d v="4694-01-14T06:16:00"/>
        <d v="4715-08-18T07:59:00"/>
        <d v="4795-07-08T06:01:00"/>
        <d v="4630-09-29T07:40:00"/>
        <d v="4722-02-04T12:10:00"/>
        <d v="4730-09-28T07:19:00"/>
        <d v="4659-08-07T02:44:00"/>
        <d v="4717-06-17T13:16:00"/>
        <d v="4770-02-07T03:04:00"/>
        <d v="4680-05-09T20:10:00"/>
        <d v="4653-05-27T23:27:00"/>
        <d v="4637-02-24T05:24:00"/>
        <d v="4750-11-07T05:55:00"/>
        <d v="4647-10-21T22:10:00"/>
        <d v="4719-05-30T06:07:00"/>
        <d v="4692-11-19T21:24:00"/>
        <d v="4761-02-06T10:34:00"/>
        <d v="4668-05-21T01:04:00"/>
        <d v="4660-10-22T10:45:00"/>
        <d v="4681-05-21T04:22:00"/>
        <d v="4643-04-10T01:49:00"/>
        <d v="4653-07-13T00:50:00"/>
        <d v="4667-09-20T08:23:00"/>
        <d v="4740-11-25T13:07:00"/>
        <d v="4697-02-10T12:15:00"/>
        <d v="4653-09-10T04:31:00"/>
        <d v="4630-01-24T14:37:00"/>
        <d v="4647-02-28T17:16:00"/>
        <d v="4657-06-24T09:48:00"/>
        <d v="4770-01-12T11:25:00"/>
        <d v="4632-12-29T21:51:00"/>
        <d v="4757-01-25T23:59:00"/>
        <d v="4720-04-12T02:40:00"/>
        <d v="4742-06-21T15:24:00"/>
        <d v="4647-04-15T10:32:00"/>
        <d v="4633-01-01T16:56:00"/>
        <d v="4738-05-18T11:43:00"/>
        <d v="4755-03-26T08:28:00"/>
        <d v="4634-04-25T21:24:00"/>
        <d v="4684-07-26T07:06:00"/>
        <d v="4641-12-01T02:11:00"/>
        <d v="4747-11-21T08:28:00"/>
        <d v="4707-10-27T01:10:00"/>
        <d v="4787-04-20T19:35:00"/>
        <d v="4672-11-30T16:36:00"/>
        <d v="4674-05-25T00:20:00"/>
        <d v="4784-04-26T06:51:00"/>
        <d v="4638-06-09T11:11:00"/>
        <d v="4682-01-23T17:06:00"/>
        <d v="4715-10-11T04:15:00"/>
        <d v="4632-11-23T18:09:00"/>
        <d v="4653-09-19T17:49:00"/>
        <d v="4783-06-25T15:14:00"/>
        <d v="4789-07-28T06:02:00"/>
        <d v="4753-02-16T08:01:00"/>
        <d v="4753-04-02T21:16:00"/>
        <d v="4676-01-09T21:05:00"/>
        <d v="4719-08-29T08:33:00"/>
        <d v="4727-04-23T16:56:00"/>
        <d v="4771-06-12T04:26:00"/>
        <d v="4678-10-27T05:35:00"/>
        <d v="4719-04-16T10:59:00"/>
        <d v="4757-09-11T13:46:00"/>
        <d v="4667-08-26T18:04:00"/>
        <d v="4689-05-09T22:48:00"/>
        <d v="4703-08-22T08:57:00"/>
        <d v="4667-08-20T09:11:00"/>
        <d v="4675-08-19T16:47:00"/>
        <d v="4698-07-26T22:53:00"/>
        <d v="4651-02-20T05:00:00"/>
        <d v="4783-01-15T21:50:00"/>
        <d v="4792-06-26T19:39:00"/>
        <d v="4725-11-03T11:17:00"/>
        <d v="4750-08-18T07:57:00"/>
        <d v="4762-12-21T00:33:00"/>
        <d v="4657-03-22T11:50:00"/>
        <d v="4789-04-06T05:22:00"/>
        <d v="4747-05-13T21:13:00"/>
        <d v="4700-03-19T23:26:00"/>
        <d v="4774-05-17T16:34:00"/>
        <d v="4783-09-11T15:09:00"/>
        <d v="4677-11-27T23:06:00"/>
        <d v="4650-02-15T00:01:00"/>
        <d v="4795-03-13T21:37:00"/>
        <d v="4719-09-19T08:44:00"/>
        <d v="4753-05-28T14:31:00"/>
        <d v="4673-12-24T03:40:00"/>
        <d v="4735-01-22T19:06:00"/>
        <d v="4728-02-06T09:23:00"/>
        <m/>
      </sharedItems>
      <fieldGroup par="21" base="18">
        <rangePr groupBy="months" startDate="4332-06-16T19:13:00" endDate="4802-03-13T18:07:00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3/02"/>
        </groupItems>
      </fieldGroup>
    </cacheField>
    <cacheField name="Date End Conversion" numFmtId="0">
      <sharedItems containsNonDate="0" containsDate="1" containsString="0" containsBlank="1" minDate="4703-05-21T12:00:00" maxDate="4703-05-21T12:00:00"/>
    </cacheField>
    <cacheField name="Quarters" numFmtId="0" databaseField="0">
      <fieldGroup base="18">
        <rangePr groupBy="quarters" startDate="4332-06-16T19:13:00" endDate="4802-03-13T18:07:00"/>
        <groupItems count="6">
          <s v="&lt;6/16/32"/>
          <s v="Qtr1"/>
          <s v="Qtr2"/>
          <s v="Qtr3"/>
          <s v="Qtr4"/>
          <s v="&gt;3/13/02"/>
        </groupItems>
      </fieldGroup>
    </cacheField>
    <cacheField name="Years" numFmtId="0" databaseField="0">
      <fieldGroup base="18">
        <rangePr groupBy="years" startDate="4332-06-16T19:13:00" endDate="4802-03-13T18:07:00"/>
        <groupItems count="473">
          <s v="&lt;6/16/32"/>
          <s v="4332"/>
          <s v="4333"/>
          <s v="4334"/>
          <s v="4335"/>
          <s v="4336"/>
          <s v="4337"/>
          <s v="4338"/>
          <s v="4339"/>
          <s v="4340"/>
          <s v="4341"/>
          <s v="4342"/>
          <s v="4343"/>
          <s v="4344"/>
          <s v="4345"/>
          <s v="4346"/>
          <s v="4347"/>
          <s v="4348"/>
          <s v="4349"/>
          <s v="4350"/>
          <s v="4351"/>
          <s v="4352"/>
          <s v="4353"/>
          <s v="4354"/>
          <s v="4355"/>
          <s v="4356"/>
          <s v="4357"/>
          <s v="4358"/>
          <s v="4359"/>
          <s v="4360"/>
          <s v="4361"/>
          <s v="4362"/>
          <s v="4363"/>
          <s v="4364"/>
          <s v="4365"/>
          <s v="4366"/>
          <s v="4367"/>
          <s v="4368"/>
          <s v="4369"/>
          <s v="4370"/>
          <s v="4371"/>
          <s v="4372"/>
          <s v="4373"/>
          <s v="4374"/>
          <s v="4375"/>
          <s v="4376"/>
          <s v="4377"/>
          <s v="4378"/>
          <s v="4379"/>
          <s v="4380"/>
          <s v="4381"/>
          <s v="4382"/>
          <s v="4383"/>
          <s v="4384"/>
          <s v="4385"/>
          <s v="4386"/>
          <s v="4387"/>
          <s v="4388"/>
          <s v="4389"/>
          <s v="4390"/>
          <s v="4391"/>
          <s v="4392"/>
          <s v="4393"/>
          <s v="4394"/>
          <s v="4395"/>
          <s v="4396"/>
          <s v="4397"/>
          <s v="4398"/>
          <s v="4399"/>
          <s v="4400"/>
          <s v="4401"/>
          <s v="4402"/>
          <s v="4403"/>
          <s v="4404"/>
          <s v="4405"/>
          <s v="4406"/>
          <s v="4407"/>
          <s v="4408"/>
          <s v="4409"/>
          <s v="4410"/>
          <s v="4411"/>
          <s v="4412"/>
          <s v="4413"/>
          <s v="4414"/>
          <s v="4415"/>
          <s v="4416"/>
          <s v="4417"/>
          <s v="4418"/>
          <s v="4419"/>
          <s v="4420"/>
          <s v="4421"/>
          <s v="4422"/>
          <s v="4423"/>
          <s v="4424"/>
          <s v="4425"/>
          <s v="4426"/>
          <s v="4427"/>
          <s v="4428"/>
          <s v="4429"/>
          <s v="4430"/>
          <s v="4431"/>
          <s v="4432"/>
          <s v="4433"/>
          <s v="4434"/>
          <s v="4435"/>
          <s v="4436"/>
          <s v="4437"/>
          <s v="4438"/>
          <s v="4439"/>
          <s v="4440"/>
          <s v="4441"/>
          <s v="4442"/>
          <s v="4443"/>
          <s v="4444"/>
          <s v="4445"/>
          <s v="4446"/>
          <s v="4447"/>
          <s v="4448"/>
          <s v="4449"/>
          <s v="4450"/>
          <s v="4451"/>
          <s v="4452"/>
          <s v="4453"/>
          <s v="4454"/>
          <s v="4455"/>
          <s v="4456"/>
          <s v="4457"/>
          <s v="4458"/>
          <s v="4459"/>
          <s v="4460"/>
          <s v="4461"/>
          <s v="4462"/>
          <s v="4463"/>
          <s v="4464"/>
          <s v="4465"/>
          <s v="4466"/>
          <s v="4467"/>
          <s v="4468"/>
          <s v="4469"/>
          <s v="4470"/>
          <s v="4471"/>
          <s v="4472"/>
          <s v="4473"/>
          <s v="4474"/>
          <s v="4475"/>
          <s v="4476"/>
          <s v="4477"/>
          <s v="4478"/>
          <s v="4479"/>
          <s v="4480"/>
          <s v="4481"/>
          <s v="4482"/>
          <s v="4483"/>
          <s v="4484"/>
          <s v="4485"/>
          <s v="4486"/>
          <s v="4487"/>
          <s v="4488"/>
          <s v="4489"/>
          <s v="4490"/>
          <s v="4491"/>
          <s v="4492"/>
          <s v="4493"/>
          <s v="4494"/>
          <s v="4495"/>
          <s v="4496"/>
          <s v="4497"/>
          <s v="4498"/>
          <s v="4499"/>
          <s v="4500"/>
          <s v="4501"/>
          <s v="4502"/>
          <s v="4503"/>
          <s v="4504"/>
          <s v="4505"/>
          <s v="4506"/>
          <s v="4507"/>
          <s v="4508"/>
          <s v="4509"/>
          <s v="4510"/>
          <s v="4511"/>
          <s v="4512"/>
          <s v="4513"/>
          <s v="4514"/>
          <s v="4515"/>
          <s v="4516"/>
          <s v="4517"/>
          <s v="4518"/>
          <s v="4519"/>
          <s v="4520"/>
          <s v="4521"/>
          <s v="4522"/>
          <s v="4523"/>
          <s v="4524"/>
          <s v="4525"/>
          <s v="4526"/>
          <s v="4527"/>
          <s v="4528"/>
          <s v="4529"/>
          <s v="4530"/>
          <s v="4531"/>
          <s v="4532"/>
          <s v="4533"/>
          <s v="4534"/>
          <s v="4535"/>
          <s v="4536"/>
          <s v="4537"/>
          <s v="4538"/>
          <s v="4539"/>
          <s v="4540"/>
          <s v="4541"/>
          <s v="4542"/>
          <s v="4543"/>
          <s v="4544"/>
          <s v="4545"/>
          <s v="4546"/>
          <s v="4547"/>
          <s v="4548"/>
          <s v="4549"/>
          <s v="4550"/>
          <s v="4551"/>
          <s v="4552"/>
          <s v="4553"/>
          <s v="4554"/>
          <s v="4555"/>
          <s v="4556"/>
          <s v="4557"/>
          <s v="4558"/>
          <s v="4559"/>
          <s v="4560"/>
          <s v="4561"/>
          <s v="4562"/>
          <s v="4563"/>
          <s v="4564"/>
          <s v="4565"/>
          <s v="4566"/>
          <s v="4567"/>
          <s v="4568"/>
          <s v="4569"/>
          <s v="4570"/>
          <s v="4571"/>
          <s v="4572"/>
          <s v="4573"/>
          <s v="4574"/>
          <s v="4575"/>
          <s v="4576"/>
          <s v="4577"/>
          <s v="4578"/>
          <s v="4579"/>
          <s v="4580"/>
          <s v="4581"/>
          <s v="4582"/>
          <s v="4583"/>
          <s v="4584"/>
          <s v="4585"/>
          <s v="4586"/>
          <s v="4587"/>
          <s v="4588"/>
          <s v="4589"/>
          <s v="4590"/>
          <s v="4591"/>
          <s v="4592"/>
          <s v="4593"/>
          <s v="4594"/>
          <s v="4595"/>
          <s v="4596"/>
          <s v="4597"/>
          <s v="4598"/>
          <s v="4599"/>
          <s v="4600"/>
          <s v="4601"/>
          <s v="4602"/>
          <s v="4603"/>
          <s v="4604"/>
          <s v="4605"/>
          <s v="4606"/>
          <s v="4607"/>
          <s v="4608"/>
          <s v="4609"/>
          <s v="4610"/>
          <s v="4611"/>
          <s v="4612"/>
          <s v="4613"/>
          <s v="4614"/>
          <s v="4615"/>
          <s v="4616"/>
          <s v="4617"/>
          <s v="4618"/>
          <s v="4619"/>
          <s v="4620"/>
          <s v="4621"/>
          <s v="4622"/>
          <s v="4623"/>
          <s v="4624"/>
          <s v="4625"/>
          <s v="4626"/>
          <s v="4627"/>
          <s v="4628"/>
          <s v="4629"/>
          <s v="4630"/>
          <s v="4631"/>
          <s v="4632"/>
          <s v="4633"/>
          <s v="4634"/>
          <s v="4635"/>
          <s v="4636"/>
          <s v="4637"/>
          <s v="4638"/>
          <s v="4639"/>
          <s v="4640"/>
          <s v="4641"/>
          <s v="4642"/>
          <s v="4643"/>
          <s v="4644"/>
          <s v="4645"/>
          <s v="4646"/>
          <s v="4647"/>
          <s v="4648"/>
          <s v="4649"/>
          <s v="4650"/>
          <s v="4651"/>
          <s v="4652"/>
          <s v="4653"/>
          <s v="4654"/>
          <s v="4655"/>
          <s v="4656"/>
          <s v="4657"/>
          <s v="4658"/>
          <s v="4659"/>
          <s v="4660"/>
          <s v="4661"/>
          <s v="4662"/>
          <s v="4663"/>
          <s v="4664"/>
          <s v="4665"/>
          <s v="4666"/>
          <s v="4667"/>
          <s v="4668"/>
          <s v="4669"/>
          <s v="4670"/>
          <s v="4671"/>
          <s v="4672"/>
          <s v="4673"/>
          <s v="4674"/>
          <s v="4675"/>
          <s v="4676"/>
          <s v="4677"/>
          <s v="4678"/>
          <s v="4679"/>
          <s v="4680"/>
          <s v="4681"/>
          <s v="4682"/>
          <s v="4683"/>
          <s v="4684"/>
          <s v="4685"/>
          <s v="4686"/>
          <s v="4687"/>
          <s v="4688"/>
          <s v="4689"/>
          <s v="4690"/>
          <s v="4691"/>
          <s v="4692"/>
          <s v="4693"/>
          <s v="4694"/>
          <s v="4695"/>
          <s v="4696"/>
          <s v="4697"/>
          <s v="4698"/>
          <s v="4699"/>
          <s v="4700"/>
          <s v="4701"/>
          <s v="4702"/>
          <s v="4703"/>
          <s v="4704"/>
          <s v="4705"/>
          <s v="4706"/>
          <s v="4707"/>
          <s v="4708"/>
          <s v="4709"/>
          <s v="4710"/>
          <s v="4711"/>
          <s v="4712"/>
          <s v="4713"/>
          <s v="4714"/>
          <s v="4715"/>
          <s v="4716"/>
          <s v="4717"/>
          <s v="4718"/>
          <s v="4719"/>
          <s v="4720"/>
          <s v="4721"/>
          <s v="4722"/>
          <s v="4723"/>
          <s v="4724"/>
          <s v="4725"/>
          <s v="4726"/>
          <s v="4727"/>
          <s v="4728"/>
          <s v="4729"/>
          <s v="4730"/>
          <s v="4731"/>
          <s v="4732"/>
          <s v="4733"/>
          <s v="4734"/>
          <s v="4735"/>
          <s v="4736"/>
          <s v="4737"/>
          <s v="4738"/>
          <s v="4739"/>
          <s v="4740"/>
          <s v="4741"/>
          <s v="4742"/>
          <s v="4743"/>
          <s v="4744"/>
          <s v="4745"/>
          <s v="4746"/>
          <s v="4747"/>
          <s v="4748"/>
          <s v="4749"/>
          <s v="4750"/>
          <s v="4751"/>
          <s v="4752"/>
          <s v="4753"/>
          <s v="4754"/>
          <s v="4755"/>
          <s v="4756"/>
          <s v="4757"/>
          <s v="4758"/>
          <s v="4759"/>
          <s v="4760"/>
          <s v="4761"/>
          <s v="4762"/>
          <s v="4763"/>
          <s v="4764"/>
          <s v="4765"/>
          <s v="4766"/>
          <s v="4767"/>
          <s v="4768"/>
          <s v="4769"/>
          <s v="4770"/>
          <s v="4771"/>
          <s v="4772"/>
          <s v="4773"/>
          <s v="4774"/>
          <s v="4775"/>
          <s v="4776"/>
          <s v="4777"/>
          <s v="4778"/>
          <s v="4779"/>
          <s v="4780"/>
          <s v="4781"/>
          <s v="4782"/>
          <s v="4783"/>
          <s v="4784"/>
          <s v="4785"/>
          <s v="4786"/>
          <s v="4787"/>
          <s v="4788"/>
          <s v="4789"/>
          <s v="4790"/>
          <s v="4791"/>
          <s v="4792"/>
          <s v="4793"/>
          <s v="4794"/>
          <s v="4795"/>
          <s v="4796"/>
          <s v="4797"/>
          <s v="4798"/>
          <s v="4799"/>
          <s v="4800"/>
          <s v="4801"/>
          <s v="4802"/>
          <s v="&gt;3/13/02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hristopher Hinegardner" refreshedDate="44513.948117824075" createdVersion="6" refreshedVersion="6" minRefreshableVersion="3" recordCount="4115" xr:uid="{AD4653AE-AB4D-C249-9BA0-8B926D4A2DC2}">
  <cacheSource type="worksheet">
    <worksheetSource ref="A1:U1048576" sheet="Kickstarter Analysis"/>
  </cacheSource>
  <cacheFields count="23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437620400" maxValue="143762040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% Funded" numFmtId="9">
      <sharedItems containsString="0" containsBlank="1" containsNumber="1" containsInteger="1" minValue="0" maxValue="2260300"/>
    </cacheField>
    <cacheField name="Average donation" numFmtId="44">
      <sharedItems containsString="0" containsBlank="1" containsNumber="1" minValue="0" maxValue="3304"/>
    </cacheField>
    <cacheField name="Parent Category" numFmtId="0">
      <sharedItems containsBlank="1" count="10">
        <s v="film &amp; video"/>
        <s v="food"/>
        <s v="games"/>
        <s v="journalism"/>
        <s v="music"/>
        <s v="photography"/>
        <s v="publishing"/>
        <s v="technology"/>
        <s v="theater"/>
        <m/>
      </sharedItems>
    </cacheField>
    <cacheField name="Subcategory" numFmtId="0">
      <sharedItems containsBlank="1"/>
    </cacheField>
    <cacheField name="Date Created Conversion" numFmtId="14">
      <sharedItems containsNonDate="0" containsDate="1" containsString="0" containsBlank="1" minDate="2009-05-16T22:55:13" maxDate="2017-03-15T10:30:07" count="4115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  <m/>
      </sharedItems>
      <fieldGroup par="22" base="18">
        <rangePr groupBy="months" startDate="2009-05-16T22:55:13" endDate="2017-03-15T10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End Date Conversion" numFmtId="14">
      <sharedItems containsNonDate="0" containsDate="1" containsString="0" containsBlank="1" minDate="2015-07-22T22:00:00" maxDate="2015-07-22T22:00:00"/>
    </cacheField>
    <cacheField name="Years" numFmtId="0">
      <sharedItems containsString="0" containsBlank="1" containsNumber="1" containsInteger="1" minValue="2009" maxValue="2017" count="10">
        <m/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8">
        <rangePr groupBy="quarters" startDate="2009-05-16T22:55:13" endDate="2017-03-15T10:30:07"/>
        <groupItems count="6">
          <s v="&lt;5/16/09"/>
          <s v="Qtr1"/>
          <s v="Qtr2"/>
          <s v="Qtr3"/>
          <s v="Qtr4"/>
          <s v="&gt;3/15/17"/>
        </groupItems>
      </fieldGroup>
    </cacheField>
    <cacheField name="Years2" numFmtId="0" databaseField="0">
      <fieldGroup base="18">
        <rangePr groupBy="years" startDate="2009-05-16T22:55:13" endDate="2017-03-15T10:30:07"/>
        <groupItems count="11">
          <s v="&lt;5/16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x v="0"/>
    <b v="0"/>
    <n v="182"/>
    <b v="1"/>
    <s v="film &amp; video/animation"/>
    <n v="137"/>
    <n v="63.92"/>
    <x v="0"/>
    <x v="0"/>
    <x v="0"/>
    <d v="4703-05-21T12:00:00"/>
  </r>
  <r>
    <n v="1"/>
    <s v="FannibalFest Fan Convention"/>
    <s v="A Hannibal TV Show Fan Convention and Art Collective"/>
    <n v="10275"/>
    <n v="14653"/>
    <x v="0"/>
    <x v="0"/>
    <s v="USD"/>
    <n v="1437620400"/>
    <x v="1"/>
    <b v="0"/>
    <n v="79"/>
    <b v="1"/>
    <s v="film &amp; video/animation"/>
    <n v="143"/>
    <n v="185.48"/>
    <x v="0"/>
    <x v="0"/>
    <x v="1"/>
    <d v="4703-05-21T12:00:0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37620400"/>
    <x v="2"/>
    <b v="0"/>
    <n v="35"/>
    <b v="1"/>
    <s v="film &amp; video/animation"/>
    <n v="105"/>
    <n v="15"/>
    <x v="0"/>
    <x v="0"/>
    <x v="2"/>
    <d v="4703-05-21T12:00:0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37620400"/>
    <x v="3"/>
    <b v="0"/>
    <n v="150"/>
    <b v="1"/>
    <s v="film &amp; video/animation"/>
    <n v="104"/>
    <n v="69.27"/>
    <x v="0"/>
    <x v="0"/>
    <x v="3"/>
    <d v="4703-05-21T12:00:0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37620400"/>
    <x v="4"/>
    <b v="0"/>
    <n v="284"/>
    <b v="1"/>
    <s v="film &amp; video/animation"/>
    <n v="123"/>
    <n v="190.55"/>
    <x v="0"/>
    <x v="0"/>
    <x v="4"/>
    <d v="4703-05-21T12:00:0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37620400"/>
    <x v="5"/>
    <b v="0"/>
    <n v="47"/>
    <b v="1"/>
    <s v="film &amp; video/animation"/>
    <n v="110"/>
    <n v="93.4"/>
    <x v="0"/>
    <x v="0"/>
    <x v="5"/>
    <d v="4703-05-21T12:00:0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37620400"/>
    <x v="6"/>
    <b v="0"/>
    <n v="58"/>
    <b v="1"/>
    <s v="film &amp; video/animation"/>
    <n v="106"/>
    <n v="146.88"/>
    <x v="0"/>
    <x v="0"/>
    <x v="6"/>
    <d v="4703-05-21T12:00:0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37620400"/>
    <x v="7"/>
    <b v="0"/>
    <n v="57"/>
    <b v="1"/>
    <s v="film &amp; video/animation"/>
    <n v="101"/>
    <n v="159.82"/>
    <x v="0"/>
    <x v="0"/>
    <x v="7"/>
    <d v="4703-05-21T12:00:00"/>
  </r>
  <r>
    <n v="8"/>
    <s v="Sizzling in the Kitchen Flynn Style"/>
    <s v="Help us raise the funds to film our pilot episode!"/>
    <n v="3500"/>
    <n v="3501.52"/>
    <x v="0"/>
    <x v="0"/>
    <s v="USD"/>
    <n v="1437620400"/>
    <x v="8"/>
    <b v="0"/>
    <n v="12"/>
    <b v="1"/>
    <s v="film &amp; video/animation"/>
    <n v="100"/>
    <n v="291.79000000000002"/>
    <x v="0"/>
    <x v="0"/>
    <x v="8"/>
    <d v="4703-05-21T12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37620400"/>
    <x v="9"/>
    <b v="0"/>
    <n v="20"/>
    <b v="1"/>
    <s v="film &amp; video/animation"/>
    <n v="126"/>
    <n v="31.5"/>
    <x v="0"/>
    <x v="0"/>
    <x v="9"/>
    <d v="4703-05-21T12:00:0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37620400"/>
    <x v="10"/>
    <b v="0"/>
    <n v="19"/>
    <b v="1"/>
    <s v="film &amp; video/animation"/>
    <n v="101"/>
    <n v="158.68"/>
    <x v="0"/>
    <x v="0"/>
    <x v="10"/>
    <d v="4703-05-21T12:00:0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37620400"/>
    <x v="11"/>
    <b v="0"/>
    <n v="75"/>
    <b v="1"/>
    <s v="film &amp; video/animation"/>
    <n v="121"/>
    <n v="80.33"/>
    <x v="0"/>
    <x v="0"/>
    <x v="11"/>
    <d v="4703-05-21T12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37620400"/>
    <x v="12"/>
    <b v="0"/>
    <n v="827"/>
    <b v="1"/>
    <s v="film &amp; video/animation"/>
    <n v="165"/>
    <n v="59.96"/>
    <x v="0"/>
    <x v="0"/>
    <x v="12"/>
    <d v="4703-05-21T12:00:00"/>
  </r>
  <r>
    <n v="13"/>
    <s v="Can't Go Home"/>
    <s v="A travel series hosted by touring musicians that profiles a different American city in each episode."/>
    <n v="3500"/>
    <n v="5599"/>
    <x v="0"/>
    <x v="0"/>
    <s v="USD"/>
    <n v="1437620400"/>
    <x v="13"/>
    <b v="0"/>
    <n v="51"/>
    <b v="1"/>
    <s v="film &amp; video/animation"/>
    <n v="160"/>
    <n v="109.78"/>
    <x v="0"/>
    <x v="0"/>
    <x v="13"/>
    <d v="4703-05-21T12:00:00"/>
  </r>
  <r>
    <n v="14"/>
    <s v="3010 | Sci-fi Series"/>
    <s v="A highly charged post apocalyptic sci fi series that pulls no punches!"/>
    <n v="6000"/>
    <n v="6056"/>
    <x v="0"/>
    <x v="2"/>
    <s v="AUD"/>
    <n v="1437620400"/>
    <x v="14"/>
    <b v="0"/>
    <n v="41"/>
    <b v="1"/>
    <s v="film &amp; video/animation"/>
    <n v="101"/>
    <n v="147.71"/>
    <x v="0"/>
    <x v="0"/>
    <x v="14"/>
    <d v="4703-05-21T12:00:0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37620400"/>
    <x v="15"/>
    <b v="0"/>
    <n v="98"/>
    <b v="1"/>
    <s v="film &amp; video/animation"/>
    <n v="107"/>
    <n v="21.76"/>
    <x v="0"/>
    <x v="0"/>
    <x v="15"/>
    <d v="4703-05-21T12:00:0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37620400"/>
    <x v="16"/>
    <b v="0"/>
    <n v="70"/>
    <b v="1"/>
    <s v="film &amp; video/animation"/>
    <n v="100"/>
    <n v="171.84"/>
    <x v="0"/>
    <x v="0"/>
    <x v="16"/>
    <d v="4703-05-21T12:00:0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37620400"/>
    <x v="17"/>
    <b v="0"/>
    <n v="36"/>
    <b v="1"/>
    <s v="film &amp; video/animation"/>
    <n v="101"/>
    <n v="41.94"/>
    <x v="0"/>
    <x v="0"/>
    <x v="17"/>
    <d v="4703-05-21T12:00:0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37620400"/>
    <x v="18"/>
    <b v="0"/>
    <n v="342"/>
    <b v="1"/>
    <s v="film &amp; video/animation"/>
    <n v="106"/>
    <n v="93.26"/>
    <x v="0"/>
    <x v="0"/>
    <x v="18"/>
    <d v="4703-05-21T12:00:0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620400"/>
    <x v="19"/>
    <b v="0"/>
    <n v="22"/>
    <b v="1"/>
    <s v="film &amp; video/animation"/>
    <n v="145"/>
    <n v="56.14"/>
    <x v="0"/>
    <x v="0"/>
    <x v="19"/>
    <d v="4703-05-21T12:00:0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37620400"/>
    <x v="20"/>
    <b v="0"/>
    <n v="25"/>
    <b v="1"/>
    <s v="film &amp; video/animation"/>
    <n v="100"/>
    <n v="80.16"/>
    <x v="0"/>
    <x v="0"/>
    <x v="20"/>
    <d v="4703-05-21T12:00:0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37620400"/>
    <x v="21"/>
    <b v="0"/>
    <n v="101"/>
    <b v="1"/>
    <s v="film &amp; video/animation"/>
    <n v="109"/>
    <n v="199.9"/>
    <x v="0"/>
    <x v="0"/>
    <x v="21"/>
    <d v="4703-05-21T12:00:00"/>
  </r>
  <r>
    <n v="22"/>
    <s v="CREATURES OF HABIT!"/>
    <s v="Meet Gary, and Troy: Two unlikely friends that investigate &quot;strange phenomenon&quot;."/>
    <n v="350"/>
    <n v="410"/>
    <x v="0"/>
    <x v="0"/>
    <s v="USD"/>
    <n v="1437620400"/>
    <x v="22"/>
    <b v="0"/>
    <n v="8"/>
    <b v="1"/>
    <s v="film &amp; video/animation"/>
    <n v="117"/>
    <n v="51.25"/>
    <x v="0"/>
    <x v="0"/>
    <x v="22"/>
    <d v="4703-05-21T12:00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7620400"/>
    <x v="23"/>
    <b v="0"/>
    <n v="23"/>
    <b v="1"/>
    <s v="film &amp; video/animation"/>
    <n v="119"/>
    <n v="103.04"/>
    <x v="0"/>
    <x v="0"/>
    <x v="23"/>
    <d v="4703-05-21T12:00:00"/>
  </r>
  <r>
    <n v="24"/>
    <s v="Bring STL Up Late to TV"/>
    <s v="STL Up Late is a weekly late night comedy talk show for St. Louis television."/>
    <n v="35000"/>
    <n v="38082.69"/>
    <x v="0"/>
    <x v="0"/>
    <s v="USD"/>
    <n v="1437620400"/>
    <x v="24"/>
    <b v="0"/>
    <n v="574"/>
    <b v="1"/>
    <s v="film &amp; video/animation"/>
    <n v="109"/>
    <n v="66.349999999999994"/>
    <x v="0"/>
    <x v="0"/>
    <x v="24"/>
    <d v="4703-05-21T12:00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37620400"/>
    <x v="25"/>
    <b v="0"/>
    <n v="14"/>
    <b v="1"/>
    <s v="film &amp; video/animation"/>
    <n v="133"/>
    <n v="57.14"/>
    <x v="0"/>
    <x v="0"/>
    <x v="25"/>
    <d v="4703-05-21T12:00:0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37620400"/>
    <x v="26"/>
    <b v="0"/>
    <n v="19"/>
    <b v="1"/>
    <s v="film &amp; video/animation"/>
    <n v="155"/>
    <n v="102.11"/>
    <x v="0"/>
    <x v="0"/>
    <x v="26"/>
    <d v="4703-05-21T12:00:0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37620400"/>
    <x v="27"/>
    <b v="0"/>
    <n v="150"/>
    <b v="1"/>
    <s v="film &amp; video/animation"/>
    <n v="112"/>
    <n v="148.97"/>
    <x v="0"/>
    <x v="0"/>
    <x v="27"/>
    <d v="4703-05-21T12:00:0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37620400"/>
    <x v="28"/>
    <b v="0"/>
    <n v="71"/>
    <b v="1"/>
    <s v="film &amp; video/animation"/>
    <n v="100"/>
    <n v="169.61"/>
    <x v="0"/>
    <x v="0"/>
    <x v="28"/>
    <d v="4703-05-21T12:00:0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37620400"/>
    <x v="29"/>
    <b v="0"/>
    <n v="117"/>
    <b v="1"/>
    <s v="film &amp; video/animation"/>
    <n v="123"/>
    <n v="31.62"/>
    <x v="0"/>
    <x v="0"/>
    <x v="29"/>
    <d v="4703-05-21T12:00:0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37620400"/>
    <x v="30"/>
    <b v="0"/>
    <n v="53"/>
    <b v="1"/>
    <s v="film &amp; video/animation"/>
    <n v="101"/>
    <n v="76.45"/>
    <x v="0"/>
    <x v="0"/>
    <x v="30"/>
    <d v="4703-05-21T12:00:0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37620400"/>
    <x v="31"/>
    <b v="0"/>
    <n v="1"/>
    <b v="1"/>
    <s v="film &amp; video/animation"/>
    <n v="100"/>
    <n v="13"/>
    <x v="0"/>
    <x v="0"/>
    <x v="31"/>
    <d v="4703-05-21T12:00:0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37620400"/>
    <x v="32"/>
    <b v="0"/>
    <n v="89"/>
    <b v="1"/>
    <s v="film &amp; video/animation"/>
    <n v="100"/>
    <n v="320.45"/>
    <x v="0"/>
    <x v="0"/>
    <x v="32"/>
    <d v="4703-05-21T12:00:0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37620400"/>
    <x v="33"/>
    <b v="0"/>
    <n v="64"/>
    <b v="1"/>
    <s v="film &amp; video/animation"/>
    <n v="102"/>
    <n v="83.75"/>
    <x v="0"/>
    <x v="0"/>
    <x v="33"/>
    <d v="4703-05-21T12:00:0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37620400"/>
    <x v="34"/>
    <b v="0"/>
    <n v="68"/>
    <b v="1"/>
    <s v="film &amp; video/animation"/>
    <n v="130"/>
    <n v="49.88"/>
    <x v="0"/>
    <x v="0"/>
    <x v="34"/>
    <d v="4703-05-21T12:00:0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7620400"/>
    <x v="35"/>
    <b v="0"/>
    <n v="28"/>
    <b v="1"/>
    <s v="film &amp; video/animation"/>
    <n v="167"/>
    <n v="59.46"/>
    <x v="0"/>
    <x v="0"/>
    <x v="35"/>
    <d v="4703-05-21T12:00:00"/>
  </r>
  <r>
    <n v="36"/>
    <s v="THE LISTENING BOX"/>
    <s v="A modern day priest makes an unusual discovery, setting off a chain of events."/>
    <n v="6000"/>
    <n v="8529"/>
    <x v="0"/>
    <x v="0"/>
    <s v="USD"/>
    <n v="1437620400"/>
    <x v="36"/>
    <b v="0"/>
    <n v="44"/>
    <b v="1"/>
    <s v="film &amp; video/animation"/>
    <n v="142"/>
    <n v="193.84"/>
    <x v="0"/>
    <x v="0"/>
    <x v="36"/>
    <d v="4703-05-21T12:00:0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37620400"/>
    <x v="37"/>
    <b v="0"/>
    <n v="253"/>
    <b v="1"/>
    <s v="film &amp; video/animation"/>
    <n v="183"/>
    <n v="159.51"/>
    <x v="0"/>
    <x v="0"/>
    <x v="37"/>
    <d v="4703-05-21T12:00:0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437620400"/>
    <x v="38"/>
    <b v="0"/>
    <n v="66"/>
    <b v="1"/>
    <s v="film &amp; video/animation"/>
    <n v="110"/>
    <n v="41.68"/>
    <x v="0"/>
    <x v="0"/>
    <x v="38"/>
    <d v="4703-05-21T12:00:0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37620400"/>
    <x v="39"/>
    <b v="0"/>
    <n v="217"/>
    <b v="1"/>
    <s v="film &amp; video/animation"/>
    <n v="131"/>
    <n v="150.9"/>
    <x v="0"/>
    <x v="0"/>
    <x v="39"/>
    <d v="4703-05-21T12:00:0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37620400"/>
    <x v="40"/>
    <b v="0"/>
    <n v="16"/>
    <b v="1"/>
    <s v="film &amp; video/animation"/>
    <n v="101"/>
    <n v="126.69"/>
    <x v="0"/>
    <x v="0"/>
    <x v="40"/>
    <d v="4703-05-21T12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37620400"/>
    <x v="41"/>
    <b v="0"/>
    <n v="19"/>
    <b v="1"/>
    <s v="film &amp; video/animation"/>
    <n v="100"/>
    <n v="105.26"/>
    <x v="0"/>
    <x v="0"/>
    <x v="41"/>
    <d v="4703-05-21T12:00:0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37620400"/>
    <x v="42"/>
    <b v="0"/>
    <n v="169"/>
    <b v="1"/>
    <s v="film &amp; video/animation"/>
    <n v="142"/>
    <n v="117.51"/>
    <x v="0"/>
    <x v="0"/>
    <x v="42"/>
    <d v="4703-05-21T12:00:0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37620400"/>
    <x v="43"/>
    <b v="0"/>
    <n v="263"/>
    <b v="1"/>
    <s v="film &amp; video/animation"/>
    <n v="309"/>
    <n v="117.36"/>
    <x v="0"/>
    <x v="0"/>
    <x v="43"/>
    <d v="4703-05-21T12:00:0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37620400"/>
    <x v="44"/>
    <b v="0"/>
    <n v="15"/>
    <b v="1"/>
    <s v="film &amp; video/animation"/>
    <n v="100"/>
    <n v="133.33000000000001"/>
    <x v="0"/>
    <x v="0"/>
    <x v="44"/>
    <d v="4703-05-21T12:00:0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37620400"/>
    <x v="45"/>
    <b v="0"/>
    <n v="61"/>
    <b v="1"/>
    <s v="film &amp; video/animation"/>
    <n v="120"/>
    <n v="98.36"/>
    <x v="0"/>
    <x v="0"/>
    <x v="45"/>
    <d v="4703-05-21T12:00:0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37620400"/>
    <x v="46"/>
    <b v="0"/>
    <n v="45"/>
    <b v="1"/>
    <s v="film &amp; video/animation"/>
    <n v="104"/>
    <n v="194.44"/>
    <x v="0"/>
    <x v="0"/>
    <x v="46"/>
    <d v="4703-05-21T12:00:0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37620400"/>
    <x v="47"/>
    <b v="0"/>
    <n v="70"/>
    <b v="1"/>
    <s v="film &amp; video/animation"/>
    <n v="108"/>
    <n v="76.87"/>
    <x v="0"/>
    <x v="0"/>
    <x v="47"/>
    <d v="4703-05-21T12:00:0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37620400"/>
    <x v="48"/>
    <b v="0"/>
    <n v="38"/>
    <b v="1"/>
    <s v="film &amp; video/animation"/>
    <n v="108"/>
    <n v="56.82"/>
    <x v="0"/>
    <x v="0"/>
    <x v="48"/>
    <d v="4703-05-21T12:00:00"/>
  </r>
  <r>
    <n v="49"/>
    <s v="Driving Jersey - Season Five"/>
    <s v="Driving Jersey is real people telling real stories."/>
    <n v="12000"/>
    <n v="12000"/>
    <x v="0"/>
    <x v="0"/>
    <s v="USD"/>
    <n v="1437620400"/>
    <x v="49"/>
    <b v="0"/>
    <n v="87"/>
    <b v="1"/>
    <s v="film &amp; video/animation"/>
    <n v="100"/>
    <n v="137.93"/>
    <x v="0"/>
    <x v="0"/>
    <x v="49"/>
    <d v="4703-05-21T12:00:0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37620400"/>
    <x v="50"/>
    <b v="0"/>
    <n v="22"/>
    <b v="1"/>
    <s v="film &amp; video/animation"/>
    <n v="100"/>
    <n v="27.27"/>
    <x v="0"/>
    <x v="0"/>
    <x v="50"/>
    <d v="4703-05-21T12:00:0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7620400"/>
    <x v="51"/>
    <b v="0"/>
    <n v="119"/>
    <b v="1"/>
    <s v="film &amp; video/animation"/>
    <n v="128"/>
    <n v="118.34"/>
    <x v="0"/>
    <x v="0"/>
    <x v="51"/>
    <d v="4703-05-21T12:00:0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37620400"/>
    <x v="52"/>
    <b v="0"/>
    <n v="52"/>
    <b v="1"/>
    <s v="film &amp; video/animation"/>
    <n v="116"/>
    <n v="223.48"/>
    <x v="0"/>
    <x v="0"/>
    <x v="52"/>
    <d v="4703-05-21T12:00:00"/>
  </r>
  <r>
    <n v="53"/>
    <s v="Rolling out Vegan Mashup's Season 2"/>
    <s v="Delicious TV's Vegan Mashup launching season two on public television"/>
    <n v="3000"/>
    <n v="3289"/>
    <x v="0"/>
    <x v="0"/>
    <s v="USD"/>
    <n v="1437620400"/>
    <x v="53"/>
    <b v="0"/>
    <n v="117"/>
    <b v="1"/>
    <s v="film &amp; video/animation"/>
    <n v="110"/>
    <n v="28.11"/>
    <x v="0"/>
    <x v="0"/>
    <x v="53"/>
    <d v="4703-05-21T1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37620400"/>
    <x v="54"/>
    <b v="0"/>
    <n v="52"/>
    <b v="1"/>
    <s v="film &amp; video/animation"/>
    <n v="101"/>
    <n v="194.23"/>
    <x v="0"/>
    <x v="0"/>
    <x v="54"/>
    <d v="4703-05-21T12:00:0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37620400"/>
    <x v="55"/>
    <b v="0"/>
    <n v="86"/>
    <b v="1"/>
    <s v="film &amp; video/animation"/>
    <n v="129"/>
    <n v="128.94999999999999"/>
    <x v="0"/>
    <x v="0"/>
    <x v="55"/>
    <d v="4703-05-21T12:00:00"/>
  </r>
  <r>
    <n v="56"/>
    <s v="Voxwomen Cycling Show"/>
    <s v="We want to see more women's cycling on TV - and we need your help to make it happen!"/>
    <n v="8000"/>
    <n v="8581"/>
    <x v="0"/>
    <x v="1"/>
    <s v="GBP"/>
    <n v="1437620400"/>
    <x v="56"/>
    <b v="0"/>
    <n v="174"/>
    <b v="1"/>
    <s v="film &amp; video/animation"/>
    <n v="107"/>
    <n v="49.32"/>
    <x v="0"/>
    <x v="0"/>
    <x v="56"/>
    <d v="4703-05-21T12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37620400"/>
    <x v="57"/>
    <b v="0"/>
    <n v="69"/>
    <b v="1"/>
    <s v="film &amp; video/animation"/>
    <n v="102"/>
    <n v="221.52"/>
    <x v="0"/>
    <x v="0"/>
    <x v="57"/>
    <d v="4703-05-21T12:00:00"/>
  </r>
  <r>
    <n v="58"/>
    <s v="Gloaming"/>
    <s v="Alex thought he knew how the world worked. You live, you die and it's over. He was very, very wrong."/>
    <n v="10000"/>
    <n v="10291"/>
    <x v="0"/>
    <x v="0"/>
    <s v="USD"/>
    <n v="1437620400"/>
    <x v="58"/>
    <b v="0"/>
    <n v="75"/>
    <b v="1"/>
    <s v="film &amp; video/animation"/>
    <n v="103"/>
    <n v="137.21"/>
    <x v="0"/>
    <x v="0"/>
    <x v="58"/>
    <d v="4703-05-21T12:00:0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37620400"/>
    <x v="59"/>
    <b v="0"/>
    <n v="33"/>
    <b v="1"/>
    <s v="film &amp; video/animation"/>
    <n v="100"/>
    <n v="606.82000000000005"/>
    <x v="0"/>
    <x v="0"/>
    <x v="59"/>
    <d v="4703-05-21T12:00:0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437620400"/>
    <x v="60"/>
    <b v="0"/>
    <n v="108"/>
    <b v="1"/>
    <s v="film &amp; video/animation"/>
    <n v="103"/>
    <n v="43.04"/>
    <x v="0"/>
    <x v="0"/>
    <x v="60"/>
    <d v="4703-05-21T12:00:0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437620400"/>
    <x v="61"/>
    <b v="0"/>
    <n v="23"/>
    <b v="1"/>
    <s v="film &amp; video/animation"/>
    <n v="148"/>
    <n v="322.39"/>
    <x v="0"/>
    <x v="0"/>
    <x v="61"/>
    <d v="4703-05-21T12:00:0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437620400"/>
    <x v="62"/>
    <b v="0"/>
    <n v="48"/>
    <b v="1"/>
    <s v="film &amp; video/animation"/>
    <n v="155"/>
    <n v="96.71"/>
    <x v="0"/>
    <x v="0"/>
    <x v="62"/>
    <d v="4703-05-21T12:00:00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437620400"/>
    <x v="63"/>
    <b v="0"/>
    <n v="64"/>
    <b v="1"/>
    <s v="film &amp; video/animation"/>
    <n v="114"/>
    <n v="35.47"/>
    <x v="0"/>
    <x v="0"/>
    <x v="63"/>
    <d v="4703-05-21T12:00:0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437620400"/>
    <x v="64"/>
    <b v="0"/>
    <n v="24"/>
    <b v="1"/>
    <s v="film &amp; video/animation"/>
    <n v="173"/>
    <n v="86.67"/>
    <x v="0"/>
    <x v="0"/>
    <x v="64"/>
    <d v="4703-05-21T12:00:00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37620400"/>
    <x v="65"/>
    <b v="0"/>
    <n v="57"/>
    <b v="1"/>
    <s v="film &amp; video/animation"/>
    <n v="108"/>
    <n v="132.05000000000001"/>
    <x v="0"/>
    <x v="0"/>
    <x v="65"/>
    <d v="4703-05-21T12:00:00"/>
  </r>
  <r>
    <n v="66"/>
    <s v="A Stagnant Fever: Short Film"/>
    <s v="A dark comedy set in the '60s about clinical depression and one night stands."/>
    <n v="2000"/>
    <n v="2372"/>
    <x v="0"/>
    <x v="0"/>
    <s v="USD"/>
    <n v="1437620400"/>
    <x v="66"/>
    <b v="0"/>
    <n v="26"/>
    <b v="1"/>
    <s v="film &amp; video/animation"/>
    <n v="119"/>
    <n v="91.23"/>
    <x v="0"/>
    <x v="0"/>
    <x v="66"/>
    <d v="4703-05-21T12:00:0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437620400"/>
    <x v="67"/>
    <b v="0"/>
    <n v="20"/>
    <b v="1"/>
    <s v="film &amp; video/animation"/>
    <n v="116"/>
    <n v="116.25"/>
    <x v="0"/>
    <x v="0"/>
    <x v="67"/>
    <d v="4703-05-21T12:00:00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437620400"/>
    <x v="68"/>
    <b v="0"/>
    <n v="36"/>
    <b v="1"/>
    <s v="film &amp; video/animation"/>
    <n v="127"/>
    <n v="21.19"/>
    <x v="0"/>
    <x v="0"/>
    <x v="68"/>
    <d v="4703-05-21T12:00:0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437620400"/>
    <x v="69"/>
    <b v="0"/>
    <n v="178"/>
    <b v="1"/>
    <s v="film &amp; video/animation"/>
    <n v="111"/>
    <n v="62.33"/>
    <x v="0"/>
    <x v="0"/>
    <x v="69"/>
    <d v="4703-05-21T12:00:0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437620400"/>
    <x v="70"/>
    <b v="0"/>
    <n v="17"/>
    <b v="1"/>
    <s v="film &amp; video/animation"/>
    <n v="127"/>
    <n v="37.409999999999997"/>
    <x v="0"/>
    <x v="0"/>
    <x v="70"/>
    <d v="4703-05-21T12:00:0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437620400"/>
    <x v="71"/>
    <b v="0"/>
    <n v="32"/>
    <b v="1"/>
    <s v="film &amp; video/animation"/>
    <n v="124"/>
    <n v="69.72"/>
    <x v="0"/>
    <x v="0"/>
    <x v="71"/>
    <d v="4703-05-21T12:00:00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437620400"/>
    <x v="72"/>
    <b v="0"/>
    <n v="41"/>
    <b v="1"/>
    <s v="film &amp; video/animation"/>
    <n v="108"/>
    <n v="58.17"/>
    <x v="0"/>
    <x v="0"/>
    <x v="72"/>
    <d v="4703-05-21T12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437620400"/>
    <x v="73"/>
    <b v="0"/>
    <n v="18"/>
    <b v="1"/>
    <s v="film &amp; video/animation"/>
    <n v="100"/>
    <n v="50"/>
    <x v="0"/>
    <x v="0"/>
    <x v="73"/>
    <d v="4703-05-21T12:00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37620400"/>
    <x v="74"/>
    <b v="0"/>
    <n v="29"/>
    <b v="1"/>
    <s v="film &amp; video/animation"/>
    <n v="113"/>
    <n v="19.47"/>
    <x v="0"/>
    <x v="0"/>
    <x v="74"/>
    <d v="4703-05-21T12:00:00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437620400"/>
    <x v="75"/>
    <b v="0"/>
    <n v="47"/>
    <b v="1"/>
    <s v="film &amp; video/animation"/>
    <n v="115"/>
    <n v="85.96"/>
    <x v="0"/>
    <x v="0"/>
    <x v="75"/>
    <d v="4703-05-21T12:00:00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437620400"/>
    <x v="76"/>
    <b v="0"/>
    <n v="15"/>
    <b v="1"/>
    <s v="film &amp; video/animation"/>
    <n v="153"/>
    <n v="30.67"/>
    <x v="0"/>
    <x v="0"/>
    <x v="76"/>
    <d v="4703-05-21T12:00:00"/>
  </r>
  <r>
    <n v="77"/>
    <s v="Jonah and the Crab"/>
    <s v="A short film about a boy searching for companionship in a hermit crab he finds on the beach."/>
    <n v="400"/>
    <n v="1570"/>
    <x v="0"/>
    <x v="0"/>
    <s v="USD"/>
    <n v="1437620400"/>
    <x v="77"/>
    <b v="0"/>
    <n v="26"/>
    <b v="1"/>
    <s v="film &amp; video/animation"/>
    <n v="393"/>
    <n v="60.38"/>
    <x v="0"/>
    <x v="0"/>
    <x v="77"/>
    <d v="4703-05-21T12:00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37620400"/>
    <x v="78"/>
    <b v="0"/>
    <n v="35"/>
    <b v="1"/>
    <s v="film &amp; video/animation"/>
    <n v="2702"/>
    <n v="38.6"/>
    <x v="0"/>
    <x v="0"/>
    <x v="78"/>
    <d v="4703-05-21T12:00:00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437620400"/>
    <x v="79"/>
    <b v="0"/>
    <n v="41"/>
    <b v="1"/>
    <s v="film &amp; video/animation"/>
    <n v="127"/>
    <n v="40.270000000000003"/>
    <x v="0"/>
    <x v="0"/>
    <x v="79"/>
    <d v="4703-05-21T12:00:00"/>
  </r>
  <r>
    <n v="80"/>
    <s v="Swingers Anonymous"/>
    <s v="What would you do if you ended up at a swingers party with two dead bodies and $20,000 in drug money?"/>
    <n v="12000"/>
    <n v="12870"/>
    <x v="0"/>
    <x v="0"/>
    <s v="USD"/>
    <n v="1437620400"/>
    <x v="80"/>
    <b v="0"/>
    <n v="47"/>
    <b v="1"/>
    <s v="film &amp; video/animation"/>
    <n v="107"/>
    <n v="273.83"/>
    <x v="0"/>
    <x v="0"/>
    <x v="80"/>
    <d v="4703-05-21T12:00:0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437620400"/>
    <x v="81"/>
    <b v="0"/>
    <n v="28"/>
    <b v="1"/>
    <s v="film &amp; video/animation"/>
    <n v="198"/>
    <n v="53.04"/>
    <x v="0"/>
    <x v="0"/>
    <x v="81"/>
    <d v="4703-05-21T12:00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437620400"/>
    <x v="82"/>
    <b v="0"/>
    <n v="100"/>
    <b v="1"/>
    <s v="film &amp; video/animation"/>
    <n v="100"/>
    <n v="40.01"/>
    <x v="0"/>
    <x v="0"/>
    <x v="82"/>
    <d v="4703-05-21T12:00:00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37620400"/>
    <x v="83"/>
    <b v="0"/>
    <n v="13"/>
    <b v="1"/>
    <s v="film &amp; video/animation"/>
    <n v="103"/>
    <n v="15.77"/>
    <x v="0"/>
    <x v="0"/>
    <x v="83"/>
    <d v="4703-05-21T12:00:0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437620400"/>
    <x v="84"/>
    <b v="0"/>
    <n v="7"/>
    <b v="1"/>
    <s v="film &amp; video/animation"/>
    <n v="100"/>
    <n v="71.430000000000007"/>
    <x v="0"/>
    <x v="0"/>
    <x v="84"/>
    <d v="4703-05-21T12:00:00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437620400"/>
    <x v="85"/>
    <b v="0"/>
    <n v="21"/>
    <b v="1"/>
    <s v="film &amp; video/animation"/>
    <n v="126"/>
    <n v="71.709999999999994"/>
    <x v="0"/>
    <x v="0"/>
    <x v="85"/>
    <d v="4703-05-21T12:00:0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37620400"/>
    <x v="86"/>
    <b v="0"/>
    <n v="17"/>
    <b v="1"/>
    <s v="film &amp; video/animation"/>
    <n v="106"/>
    <n v="375.76"/>
    <x v="0"/>
    <x v="0"/>
    <x v="86"/>
    <d v="4703-05-21T12:00:00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437620400"/>
    <x v="87"/>
    <b v="0"/>
    <n v="25"/>
    <b v="1"/>
    <s v="film &amp; video/animation"/>
    <n v="105"/>
    <n v="104.6"/>
    <x v="0"/>
    <x v="0"/>
    <x v="87"/>
    <d v="4703-05-21T12:00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37620400"/>
    <x v="88"/>
    <b v="0"/>
    <n v="60"/>
    <b v="1"/>
    <s v="film &amp; video/animation"/>
    <n v="103"/>
    <n v="60"/>
    <x v="0"/>
    <x v="0"/>
    <x v="88"/>
    <d v="4703-05-21T12:00:00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437620400"/>
    <x v="89"/>
    <b v="0"/>
    <n v="56"/>
    <b v="1"/>
    <s v="film &amp; video/animation"/>
    <n v="115"/>
    <n v="123.29"/>
    <x v="0"/>
    <x v="0"/>
    <x v="89"/>
    <d v="4703-05-21T12:00:00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437620400"/>
    <x v="90"/>
    <b v="0"/>
    <n v="16"/>
    <b v="1"/>
    <s v="film &amp; video/animation"/>
    <n v="100"/>
    <n v="31.38"/>
    <x v="0"/>
    <x v="0"/>
    <x v="90"/>
    <d v="4703-05-21T12:00:0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437620400"/>
    <x v="91"/>
    <b v="0"/>
    <n v="46"/>
    <b v="1"/>
    <s v="film &amp; video/animation"/>
    <n v="120"/>
    <n v="78.260000000000005"/>
    <x v="0"/>
    <x v="0"/>
    <x v="91"/>
    <d v="4703-05-21T12:00:00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37620400"/>
    <x v="92"/>
    <b v="0"/>
    <n v="43"/>
    <b v="1"/>
    <s v="film &amp; video/animation"/>
    <n v="105"/>
    <n v="122.33"/>
    <x v="0"/>
    <x v="0"/>
    <x v="92"/>
    <d v="4703-05-21T12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437620400"/>
    <x v="93"/>
    <b v="0"/>
    <n v="15"/>
    <b v="1"/>
    <s v="film &amp; video/animation"/>
    <n v="111"/>
    <n v="73.73"/>
    <x v="0"/>
    <x v="0"/>
    <x v="93"/>
    <d v="4703-05-21T12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437620400"/>
    <x v="94"/>
    <b v="0"/>
    <n v="12"/>
    <b v="1"/>
    <s v="film &amp; video/animation"/>
    <n v="104"/>
    <n v="21.67"/>
    <x v="0"/>
    <x v="0"/>
    <x v="94"/>
    <d v="4703-05-21T12:00:0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437620400"/>
    <x v="95"/>
    <b v="0"/>
    <n v="21"/>
    <b v="1"/>
    <s v="film &amp; video/animation"/>
    <n v="131"/>
    <n v="21.9"/>
    <x v="0"/>
    <x v="0"/>
    <x v="95"/>
    <d v="4703-05-21T12:00:00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437620400"/>
    <x v="96"/>
    <b v="0"/>
    <n v="34"/>
    <b v="1"/>
    <s v="film &amp; video/animation"/>
    <n v="115"/>
    <n v="50.59"/>
    <x v="0"/>
    <x v="0"/>
    <x v="96"/>
    <d v="4703-05-21T12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437620400"/>
    <x v="97"/>
    <b v="0"/>
    <n v="8"/>
    <b v="1"/>
    <s v="film &amp; video/animation"/>
    <n v="106"/>
    <n v="53.13"/>
    <x v="0"/>
    <x v="0"/>
    <x v="97"/>
    <d v="4703-05-21T12:00:00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437620400"/>
    <x v="98"/>
    <b v="0"/>
    <n v="60"/>
    <b v="1"/>
    <s v="film &amp; video/animation"/>
    <n v="106"/>
    <n v="56.67"/>
    <x v="0"/>
    <x v="0"/>
    <x v="98"/>
    <d v="4703-05-21T12:00:0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437620400"/>
    <x v="99"/>
    <b v="0"/>
    <n v="39"/>
    <b v="1"/>
    <s v="film &amp; video/animation"/>
    <n v="106"/>
    <n v="40.78"/>
    <x v="0"/>
    <x v="0"/>
    <x v="99"/>
    <d v="4703-05-21T12:00:00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437620400"/>
    <x v="100"/>
    <b v="0"/>
    <n v="26"/>
    <b v="1"/>
    <s v="film &amp; video/documentary"/>
    <n v="100"/>
    <n v="192.31"/>
    <x v="0"/>
    <x v="1"/>
    <x v="100"/>
    <d v="4703-05-21T12:00: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437620400"/>
    <x v="101"/>
    <b v="0"/>
    <n v="35"/>
    <b v="1"/>
    <s v="film &amp; video/documentary"/>
    <n v="100"/>
    <n v="100"/>
    <x v="0"/>
    <x v="1"/>
    <x v="101"/>
    <d v="4703-05-21T12:00:0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437620400"/>
    <x v="102"/>
    <b v="0"/>
    <n v="65"/>
    <b v="1"/>
    <s v="film &amp; video/documentary"/>
    <n v="128"/>
    <n v="117.92"/>
    <x v="0"/>
    <x v="1"/>
    <x v="102"/>
    <d v="4703-05-21T12:00:00"/>
  </r>
  <r>
    <n v="103"/>
    <s v="I'M TWENTY SOMETHING"/>
    <s v="Three friends in their twenties are trying to do the impossible - have fun on a casual Friday night."/>
    <n v="1300"/>
    <n v="1367"/>
    <x v="0"/>
    <x v="1"/>
    <s v="GBP"/>
    <n v="1437620400"/>
    <x v="103"/>
    <b v="0"/>
    <n v="49"/>
    <b v="1"/>
    <s v="film &amp; video/documentary"/>
    <n v="105"/>
    <n v="27.9"/>
    <x v="0"/>
    <x v="1"/>
    <x v="103"/>
    <d v="4703-05-21T12:00:00"/>
  </r>
  <r>
    <n v="104"/>
    <s v="Good 'Ol Trumpet"/>
    <s v="UCF short film about an old man, his love for music, and his misplaced trumpet.  "/>
    <n v="500"/>
    <n v="600"/>
    <x v="0"/>
    <x v="0"/>
    <s v="USD"/>
    <n v="1437620400"/>
    <x v="104"/>
    <b v="0"/>
    <n v="10"/>
    <b v="1"/>
    <s v="film &amp; video/documentary"/>
    <n v="120"/>
    <n v="60"/>
    <x v="0"/>
    <x v="1"/>
    <x v="104"/>
    <d v="4703-05-21T12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37620400"/>
    <x v="105"/>
    <b v="0"/>
    <n v="60"/>
    <b v="1"/>
    <s v="film &amp; video/documentary"/>
    <n v="107"/>
    <n v="39.380000000000003"/>
    <x v="0"/>
    <x v="1"/>
    <x v="105"/>
    <d v="4703-05-21T12:00:00"/>
  </r>
  <r>
    <n v="106"/>
    <s v="LOST WEEKEND"/>
    <s v="A Boy. A Girl. A Car. A Serial Killer."/>
    <n v="5000"/>
    <n v="5025"/>
    <x v="0"/>
    <x v="0"/>
    <s v="USD"/>
    <n v="1437620400"/>
    <x v="106"/>
    <b v="0"/>
    <n v="27"/>
    <b v="1"/>
    <s v="film &amp; video/documentary"/>
    <n v="101"/>
    <n v="186.11"/>
    <x v="0"/>
    <x v="1"/>
    <x v="106"/>
    <d v="4703-05-21T12:00:00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437620400"/>
    <x v="107"/>
    <b v="0"/>
    <n v="69"/>
    <b v="1"/>
    <s v="film &amp; video/documentary"/>
    <n v="102"/>
    <n v="111.38"/>
    <x v="0"/>
    <x v="1"/>
    <x v="107"/>
    <d v="4703-05-21T12:00:00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437620400"/>
    <x v="108"/>
    <b v="0"/>
    <n v="47"/>
    <b v="1"/>
    <s v="film &amp; video/documentary"/>
    <n v="247"/>
    <n v="78.72"/>
    <x v="0"/>
    <x v="1"/>
    <x v="108"/>
    <d v="4703-05-21T12:00:0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437620400"/>
    <x v="109"/>
    <b v="0"/>
    <n v="47"/>
    <b v="1"/>
    <s v="film &amp; video/documentary"/>
    <n v="220"/>
    <n v="46.7"/>
    <x v="0"/>
    <x v="1"/>
    <x v="109"/>
    <d v="4703-05-21T12:00:0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437620400"/>
    <x v="110"/>
    <b v="0"/>
    <n v="26"/>
    <b v="1"/>
    <s v="film &amp; video/documentary"/>
    <n v="131"/>
    <n v="65.38"/>
    <x v="0"/>
    <x v="1"/>
    <x v="110"/>
    <d v="4703-05-21T12:00:0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7620400"/>
    <x v="111"/>
    <b v="0"/>
    <n v="53"/>
    <b v="1"/>
    <s v="film &amp; video/documentary"/>
    <n v="155"/>
    <n v="102.08"/>
    <x v="0"/>
    <x v="1"/>
    <x v="111"/>
    <d v="4703-05-21T12:00:0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437620400"/>
    <x v="112"/>
    <b v="0"/>
    <n v="81"/>
    <b v="1"/>
    <s v="film &amp; video/documentary"/>
    <n v="104"/>
    <n v="64.2"/>
    <x v="0"/>
    <x v="1"/>
    <x v="112"/>
    <d v="4703-05-21T12:00:00"/>
  </r>
  <r>
    <n v="113"/>
    <s v="&quot;The First Day&quot; by Julia Othmer- Music Video"/>
    <s v="A living memorial for all those dealing with trauma, grief and loss."/>
    <n v="5000"/>
    <n v="7050"/>
    <x v="0"/>
    <x v="0"/>
    <s v="USD"/>
    <n v="1437620400"/>
    <x v="113"/>
    <b v="0"/>
    <n v="78"/>
    <b v="1"/>
    <s v="film &amp; video/documentary"/>
    <n v="141"/>
    <n v="90.38"/>
    <x v="0"/>
    <x v="1"/>
    <x v="113"/>
    <d v="4703-05-21T12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437620400"/>
    <x v="114"/>
    <b v="0"/>
    <n v="35"/>
    <b v="1"/>
    <s v="film &amp; video/documentary"/>
    <n v="103"/>
    <n v="88.57"/>
    <x v="0"/>
    <x v="1"/>
    <x v="114"/>
    <d v="4703-05-21T12:00:00"/>
  </r>
  <r>
    <n v="115"/>
    <s v="The World's Greatest Lover"/>
    <s v="Never judge a book (or a lover) by their cover."/>
    <n v="450"/>
    <n v="632"/>
    <x v="0"/>
    <x v="0"/>
    <s v="USD"/>
    <n v="1437620400"/>
    <x v="115"/>
    <b v="0"/>
    <n v="22"/>
    <b v="1"/>
    <s v="film &amp; video/documentary"/>
    <n v="140"/>
    <n v="28.73"/>
    <x v="0"/>
    <x v="1"/>
    <x v="115"/>
    <d v="4703-05-21T12:00:00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437620400"/>
    <x v="116"/>
    <b v="0"/>
    <n v="57"/>
    <b v="1"/>
    <s v="film &amp; video/documentary"/>
    <n v="114"/>
    <n v="69.790000000000006"/>
    <x v="0"/>
    <x v="1"/>
    <x v="116"/>
    <d v="4703-05-21T12:00:0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437620400"/>
    <x v="117"/>
    <b v="0"/>
    <n v="27"/>
    <b v="1"/>
    <s v="film &amp; video/documentary"/>
    <n v="100"/>
    <n v="167.49"/>
    <x v="0"/>
    <x v="1"/>
    <x v="117"/>
    <d v="4703-05-21T12:00:00"/>
  </r>
  <r>
    <n v="118"/>
    <s v="DENOUNCED - A Short Film"/>
    <s v="When a ruthless hit-man is 'denounced' from the mafia, his old enemies declare war."/>
    <n v="5000"/>
    <n v="5651.58"/>
    <x v="0"/>
    <x v="0"/>
    <s v="USD"/>
    <n v="1437620400"/>
    <x v="118"/>
    <b v="0"/>
    <n v="39"/>
    <b v="1"/>
    <s v="film &amp; video/documentary"/>
    <n v="113"/>
    <n v="144.91"/>
    <x v="0"/>
    <x v="1"/>
    <x v="118"/>
    <d v="4703-05-21T12:00:0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437620400"/>
    <x v="119"/>
    <b v="0"/>
    <n v="37"/>
    <b v="1"/>
    <s v="film &amp; video/documentary"/>
    <n v="105"/>
    <n v="91.84"/>
    <x v="0"/>
    <x v="1"/>
    <x v="119"/>
    <d v="4703-05-21T12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37620400"/>
    <x v="120"/>
    <b v="0"/>
    <n v="1"/>
    <b v="0"/>
    <s v="film &amp; video/documentary"/>
    <n v="0"/>
    <n v="10"/>
    <x v="0"/>
    <x v="1"/>
    <x v="120"/>
    <d v="4703-05-21T12:00:00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37620400"/>
    <x v="121"/>
    <b v="0"/>
    <n v="1"/>
    <b v="0"/>
    <s v="film &amp; video/documentary"/>
    <n v="0"/>
    <n v="1"/>
    <x v="0"/>
    <x v="1"/>
    <x v="121"/>
    <d v="4703-05-21T12:00:00"/>
  </r>
  <r>
    <n v="122"/>
    <s v="The Time Jumper (Canceled)"/>
    <s v="My ambition for this knows no bounds.  Seeing Sephoria in a live-action is a dream of mine."/>
    <n v="100000000"/>
    <n v="0"/>
    <x v="1"/>
    <x v="0"/>
    <s v="USD"/>
    <n v="1437620400"/>
    <x v="122"/>
    <b v="0"/>
    <n v="0"/>
    <b v="0"/>
    <s v="film &amp; video/documentary"/>
    <n v="0"/>
    <n v="0"/>
    <x v="0"/>
    <x v="1"/>
    <x v="122"/>
    <d v="4703-05-21T12:00:0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37620400"/>
    <x v="123"/>
    <b v="0"/>
    <n v="6"/>
    <b v="0"/>
    <s v="film &amp; video/documentary"/>
    <n v="0"/>
    <n v="25.17"/>
    <x v="0"/>
    <x v="1"/>
    <x v="123"/>
    <d v="4703-05-21T12:00:0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7620400"/>
    <x v="124"/>
    <b v="0"/>
    <n v="0"/>
    <b v="0"/>
    <s v="film &amp; video/documentary"/>
    <n v="0"/>
    <n v="0"/>
    <x v="0"/>
    <x v="1"/>
    <x v="124"/>
    <d v="4703-05-21T12:00:0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37620400"/>
    <x v="125"/>
    <b v="0"/>
    <n v="6"/>
    <b v="0"/>
    <s v="film &amp; video/documentary"/>
    <n v="14"/>
    <n v="11.67"/>
    <x v="0"/>
    <x v="1"/>
    <x v="125"/>
    <d v="4703-05-21T12:00:0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7620400"/>
    <x v="126"/>
    <b v="0"/>
    <n v="13"/>
    <b v="0"/>
    <s v="film &amp; video/documentary"/>
    <n v="6"/>
    <n v="106.69"/>
    <x v="0"/>
    <x v="1"/>
    <x v="126"/>
    <d v="4703-05-21T1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37620400"/>
    <x v="127"/>
    <b v="0"/>
    <n v="4"/>
    <b v="0"/>
    <s v="film &amp; video/documentary"/>
    <n v="2"/>
    <n v="47.5"/>
    <x v="0"/>
    <x v="1"/>
    <x v="127"/>
    <d v="4703-05-21T12:00:00"/>
  </r>
  <r>
    <n v="128"/>
    <s v="Ralphi3 (Canceled)"/>
    <s v="A Science Fiction film filled with entertainment and Excitement"/>
    <n v="100000"/>
    <n v="1867"/>
    <x v="1"/>
    <x v="0"/>
    <s v="USD"/>
    <n v="1437620400"/>
    <x v="128"/>
    <b v="0"/>
    <n v="6"/>
    <b v="0"/>
    <s v="film &amp; video/documentary"/>
    <n v="2"/>
    <n v="311.17"/>
    <x v="0"/>
    <x v="1"/>
    <x v="128"/>
    <d v="4703-05-21T12:00:00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37620400"/>
    <x v="129"/>
    <b v="0"/>
    <n v="0"/>
    <b v="0"/>
    <s v="film &amp; video/documentary"/>
    <n v="0"/>
    <n v="0"/>
    <x v="0"/>
    <x v="1"/>
    <x v="129"/>
    <d v="4703-05-21T12:00:00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37620400"/>
    <x v="130"/>
    <b v="0"/>
    <n v="0"/>
    <b v="0"/>
    <s v="film &amp; video/documentary"/>
    <n v="0"/>
    <n v="0"/>
    <x v="0"/>
    <x v="1"/>
    <x v="130"/>
    <d v="4703-05-21T12:00:00"/>
  </r>
  <r>
    <n v="131"/>
    <s v="I (Canceled)"/>
    <s v="I"/>
    <n v="1200"/>
    <n v="0"/>
    <x v="1"/>
    <x v="0"/>
    <s v="USD"/>
    <n v="1437620400"/>
    <x v="131"/>
    <b v="0"/>
    <n v="0"/>
    <b v="0"/>
    <s v="film &amp; video/documentary"/>
    <n v="0"/>
    <n v="0"/>
    <x v="0"/>
    <x v="1"/>
    <x v="131"/>
    <d v="4703-05-21T12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37620400"/>
    <x v="132"/>
    <b v="0"/>
    <n v="81"/>
    <b v="0"/>
    <s v="film &amp; video/documentary"/>
    <n v="10"/>
    <n v="94.51"/>
    <x v="0"/>
    <x v="1"/>
    <x v="132"/>
    <d v="4703-05-21T12:00:00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37620400"/>
    <x v="133"/>
    <b v="0"/>
    <n v="0"/>
    <b v="0"/>
    <s v="film &amp; video/documentary"/>
    <n v="0"/>
    <n v="0"/>
    <x v="0"/>
    <x v="1"/>
    <x v="133"/>
    <d v="4703-05-21T12:00:00"/>
  </r>
  <r>
    <n v="134"/>
    <s v="MARLEY'S GHOST (AMBASSADORS OF STEAM) (Canceled)"/>
    <s v="steampunk  remake of &quot;a Christmas carol&quot;"/>
    <n v="5000"/>
    <n v="0"/>
    <x v="1"/>
    <x v="0"/>
    <s v="USD"/>
    <n v="1437620400"/>
    <x v="134"/>
    <b v="0"/>
    <n v="0"/>
    <b v="0"/>
    <s v="film &amp; video/documentary"/>
    <n v="0"/>
    <n v="0"/>
    <x v="0"/>
    <x v="1"/>
    <x v="134"/>
    <d v="4703-05-21T12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37620400"/>
    <x v="135"/>
    <b v="0"/>
    <n v="5"/>
    <b v="0"/>
    <s v="film &amp; video/documentary"/>
    <n v="13"/>
    <n v="80.599999999999994"/>
    <x v="0"/>
    <x v="1"/>
    <x v="135"/>
    <d v="4703-05-21T12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7620400"/>
    <x v="136"/>
    <b v="0"/>
    <n v="0"/>
    <b v="0"/>
    <s v="film &amp; video/documentary"/>
    <n v="0"/>
    <n v="0"/>
    <x v="0"/>
    <x v="1"/>
    <x v="136"/>
    <d v="4703-05-21T12:00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37620400"/>
    <x v="137"/>
    <b v="0"/>
    <n v="0"/>
    <b v="0"/>
    <s v="film &amp; video/documentary"/>
    <n v="0"/>
    <n v="0"/>
    <x v="0"/>
    <x v="1"/>
    <x v="137"/>
    <d v="4703-05-21T12:00:0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7620400"/>
    <x v="138"/>
    <b v="0"/>
    <n v="58"/>
    <b v="0"/>
    <s v="film &amp; video/documentary"/>
    <n v="3"/>
    <n v="81.239999999999995"/>
    <x v="0"/>
    <x v="1"/>
    <x v="138"/>
    <d v="4703-05-21T12:00:00"/>
  </r>
  <r>
    <n v="139"/>
    <s v="Roman Dead (Canceled)"/>
    <s v="When  Rome is infected with a zombie plague, Lucius Agrippa and a small group fights for survival"/>
    <n v="500"/>
    <n v="500"/>
    <x v="1"/>
    <x v="0"/>
    <s v="USD"/>
    <n v="1437620400"/>
    <x v="139"/>
    <b v="0"/>
    <n v="1"/>
    <b v="0"/>
    <s v="film &amp; video/documentary"/>
    <n v="100"/>
    <n v="500"/>
    <x v="0"/>
    <x v="1"/>
    <x v="139"/>
    <d v="4703-05-21T12:00:00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37620400"/>
    <x v="140"/>
    <b v="0"/>
    <n v="0"/>
    <b v="0"/>
    <s v="film &amp; video/documentary"/>
    <n v="0"/>
    <n v="0"/>
    <x v="0"/>
    <x v="1"/>
    <x v="140"/>
    <d v="4703-05-21T12:00:0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7620400"/>
    <x v="141"/>
    <b v="0"/>
    <n v="28"/>
    <b v="0"/>
    <s v="film &amp; video/documentary"/>
    <n v="11"/>
    <n v="46.18"/>
    <x v="0"/>
    <x v="1"/>
    <x v="141"/>
    <d v="4703-05-21T12:00:00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37620400"/>
    <x v="142"/>
    <b v="0"/>
    <n v="1"/>
    <b v="0"/>
    <s v="film &amp; video/documentary"/>
    <n v="0"/>
    <n v="10"/>
    <x v="0"/>
    <x v="1"/>
    <x v="142"/>
    <d v="4703-05-21T12:00:00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37620400"/>
    <x v="143"/>
    <b v="0"/>
    <n v="0"/>
    <b v="0"/>
    <s v="film &amp; video/documentary"/>
    <n v="0"/>
    <n v="0"/>
    <x v="0"/>
    <x v="1"/>
    <x v="143"/>
    <d v="4703-05-21T12:00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37620400"/>
    <x v="144"/>
    <b v="0"/>
    <n v="37"/>
    <b v="0"/>
    <s v="film &amp; video/documentary"/>
    <n v="28"/>
    <n v="55.95"/>
    <x v="0"/>
    <x v="1"/>
    <x v="144"/>
    <d v="4703-05-21T12:00:00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7620400"/>
    <x v="145"/>
    <b v="0"/>
    <n v="9"/>
    <b v="0"/>
    <s v="film &amp; video/documentary"/>
    <n v="8"/>
    <n v="37.56"/>
    <x v="0"/>
    <x v="1"/>
    <x v="145"/>
    <d v="4703-05-21T12:00:0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37620400"/>
    <x v="146"/>
    <b v="0"/>
    <n v="3"/>
    <b v="0"/>
    <s v="film &amp; video/documentary"/>
    <n v="1"/>
    <n v="38.33"/>
    <x v="0"/>
    <x v="1"/>
    <x v="146"/>
    <d v="4703-05-21T12:00:00"/>
  </r>
  <r>
    <n v="147"/>
    <s v="Consumed (Static Air) (Canceled)"/>
    <s v="Film makers catch live footage beyond their wildest dreams."/>
    <n v="7000"/>
    <n v="0"/>
    <x v="1"/>
    <x v="1"/>
    <s v="GBP"/>
    <n v="1437620400"/>
    <x v="147"/>
    <b v="0"/>
    <n v="0"/>
    <b v="0"/>
    <s v="film &amp; video/documentary"/>
    <n v="0"/>
    <n v="0"/>
    <x v="0"/>
    <x v="1"/>
    <x v="147"/>
    <d v="4703-05-21T12:00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37620400"/>
    <x v="148"/>
    <b v="0"/>
    <n v="2"/>
    <b v="0"/>
    <s v="film &amp; video/documentary"/>
    <n v="0"/>
    <n v="20"/>
    <x v="0"/>
    <x v="1"/>
    <x v="148"/>
    <d v="4703-05-21T12:00:00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37620400"/>
    <x v="149"/>
    <b v="0"/>
    <n v="6"/>
    <b v="0"/>
    <s v="film &amp; video/documentary"/>
    <n v="1"/>
    <n v="15.33"/>
    <x v="0"/>
    <x v="1"/>
    <x v="149"/>
    <d v="4703-05-21T12:00:0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7620400"/>
    <x v="150"/>
    <b v="0"/>
    <n v="67"/>
    <b v="0"/>
    <s v="film &amp; video/documentary"/>
    <n v="23"/>
    <n v="449.43"/>
    <x v="0"/>
    <x v="1"/>
    <x v="150"/>
    <d v="4703-05-21T12:00:0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7620400"/>
    <x v="151"/>
    <b v="0"/>
    <n v="5"/>
    <b v="0"/>
    <s v="film &amp; video/documentary"/>
    <n v="0"/>
    <n v="28"/>
    <x v="0"/>
    <x v="1"/>
    <x v="151"/>
    <d v="4703-05-21T12:00:00"/>
  </r>
  <r>
    <n v="152"/>
    <s v="The Great Dark (Canceled)"/>
    <s v="The Great Dark is a journey through the unimaginable...and un foreseeable..."/>
    <n v="380000"/>
    <n v="30"/>
    <x v="1"/>
    <x v="0"/>
    <s v="USD"/>
    <n v="1437620400"/>
    <x v="152"/>
    <b v="0"/>
    <n v="2"/>
    <b v="0"/>
    <s v="film &amp; video/documentary"/>
    <n v="0"/>
    <n v="15"/>
    <x v="0"/>
    <x v="1"/>
    <x v="152"/>
    <d v="4703-05-21T12:00:0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37620400"/>
    <x v="153"/>
    <b v="0"/>
    <n v="10"/>
    <b v="0"/>
    <s v="film &amp; video/documentary"/>
    <n v="1"/>
    <n v="35.9"/>
    <x v="0"/>
    <x v="1"/>
    <x v="153"/>
    <d v="4703-05-21T12:00:00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7620400"/>
    <x v="154"/>
    <b v="0"/>
    <n v="3"/>
    <b v="0"/>
    <s v="film &amp; video/documentary"/>
    <n v="3"/>
    <n v="13.33"/>
    <x v="0"/>
    <x v="1"/>
    <x v="154"/>
    <d v="4703-05-21T12:00:0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20400"/>
    <x v="155"/>
    <b v="0"/>
    <n v="4"/>
    <b v="0"/>
    <s v="film &amp; video/documentary"/>
    <n v="0"/>
    <n v="20.25"/>
    <x v="0"/>
    <x v="1"/>
    <x v="155"/>
    <d v="4703-05-21T12:00:00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37620400"/>
    <x v="156"/>
    <b v="0"/>
    <n v="15"/>
    <b v="0"/>
    <s v="film &amp; video/documentary"/>
    <n v="5"/>
    <n v="119"/>
    <x v="0"/>
    <x v="1"/>
    <x v="156"/>
    <d v="4703-05-21T12:00:00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37620400"/>
    <x v="157"/>
    <b v="0"/>
    <n v="2"/>
    <b v="0"/>
    <s v="film &amp; video/documentary"/>
    <n v="0"/>
    <n v="4"/>
    <x v="0"/>
    <x v="1"/>
    <x v="157"/>
    <d v="4703-05-21T12:00:0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37620400"/>
    <x v="158"/>
    <b v="0"/>
    <n v="0"/>
    <b v="0"/>
    <s v="film &amp; video/documentary"/>
    <n v="0"/>
    <n v="0"/>
    <x v="0"/>
    <x v="1"/>
    <x v="158"/>
    <d v="4703-05-21T12:00:0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37620400"/>
    <x v="159"/>
    <b v="0"/>
    <n v="1"/>
    <b v="0"/>
    <s v="film &amp; video/documentary"/>
    <n v="0"/>
    <n v="10"/>
    <x v="0"/>
    <x v="1"/>
    <x v="159"/>
    <d v="4703-05-21T12:00:0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7620400"/>
    <x v="160"/>
    <b v="0"/>
    <n v="0"/>
    <b v="0"/>
    <s v="film &amp; video/documentary"/>
    <n v="0"/>
    <n v="0"/>
    <x v="0"/>
    <x v="1"/>
    <x v="160"/>
    <d v="4703-05-21T12:00:00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37620400"/>
    <x v="161"/>
    <b v="0"/>
    <n v="1"/>
    <b v="0"/>
    <s v="film &amp; video/documentary"/>
    <n v="0"/>
    <n v="5"/>
    <x v="0"/>
    <x v="1"/>
    <x v="161"/>
    <d v="4703-05-21T12:00:00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37620400"/>
    <x v="162"/>
    <b v="0"/>
    <n v="10"/>
    <b v="0"/>
    <s v="film &amp; video/documentary"/>
    <n v="16"/>
    <n v="43.5"/>
    <x v="0"/>
    <x v="1"/>
    <x v="162"/>
    <d v="4703-05-21T12:00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37620400"/>
    <x v="163"/>
    <b v="0"/>
    <n v="0"/>
    <b v="0"/>
    <s v="film &amp; video/documentary"/>
    <n v="0"/>
    <n v="0"/>
    <x v="0"/>
    <x v="1"/>
    <x v="163"/>
    <d v="4703-05-21T12:00:0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37620400"/>
    <x v="164"/>
    <b v="0"/>
    <n v="7"/>
    <b v="0"/>
    <s v="film &amp; video/documentary"/>
    <n v="1"/>
    <n v="91.43"/>
    <x v="0"/>
    <x v="1"/>
    <x v="164"/>
    <d v="4703-05-21T12:00:00"/>
  </r>
  <r>
    <n v="165"/>
    <s v="NET"/>
    <s v="A teacher. A boy. The beach and a heatwave that drove them all insane."/>
    <n v="17000"/>
    <n v="0"/>
    <x v="2"/>
    <x v="1"/>
    <s v="GBP"/>
    <n v="1437620400"/>
    <x v="165"/>
    <b v="0"/>
    <n v="0"/>
    <b v="0"/>
    <s v="film &amp; video/documentary"/>
    <n v="0"/>
    <n v="0"/>
    <x v="0"/>
    <x v="1"/>
    <x v="165"/>
    <d v="4703-05-21T12:00:00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37620400"/>
    <x v="166"/>
    <b v="0"/>
    <n v="1"/>
    <b v="0"/>
    <s v="film &amp; video/documentary"/>
    <n v="60"/>
    <n v="3000"/>
    <x v="0"/>
    <x v="1"/>
    <x v="166"/>
    <d v="4703-05-21T12:00:00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7620400"/>
    <x v="167"/>
    <b v="0"/>
    <n v="2"/>
    <b v="0"/>
    <s v="film &amp; video/documentary"/>
    <n v="0"/>
    <n v="5.5"/>
    <x v="0"/>
    <x v="1"/>
    <x v="167"/>
    <d v="4703-05-21T12:00:00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37620400"/>
    <x v="168"/>
    <b v="0"/>
    <n v="3"/>
    <b v="0"/>
    <s v="film &amp; video/documentary"/>
    <n v="4"/>
    <n v="108.33"/>
    <x v="0"/>
    <x v="1"/>
    <x v="168"/>
    <d v="4703-05-21T12:00:0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37620400"/>
    <x v="169"/>
    <b v="0"/>
    <n v="10"/>
    <b v="0"/>
    <s v="film &amp; video/documentary"/>
    <n v="22"/>
    <n v="56"/>
    <x v="0"/>
    <x v="1"/>
    <x v="169"/>
    <d v="4703-05-21T12:00:00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37620400"/>
    <x v="170"/>
    <b v="0"/>
    <n v="10"/>
    <b v="0"/>
    <s v="film &amp; video/documentary"/>
    <n v="3"/>
    <n v="32.5"/>
    <x v="0"/>
    <x v="1"/>
    <x v="170"/>
    <d v="4703-05-21T12:00:0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37620400"/>
    <x v="171"/>
    <b v="0"/>
    <n v="1"/>
    <b v="0"/>
    <s v="film &amp; video/documentary"/>
    <n v="0"/>
    <n v="1"/>
    <x v="0"/>
    <x v="1"/>
    <x v="171"/>
    <d v="4703-05-21T12:00:00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37620400"/>
    <x v="172"/>
    <b v="0"/>
    <n v="0"/>
    <b v="0"/>
    <s v="film &amp; video/documentary"/>
    <n v="0"/>
    <n v="0"/>
    <x v="0"/>
    <x v="1"/>
    <x v="172"/>
    <d v="4703-05-21T12:00:0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37620400"/>
    <x v="173"/>
    <b v="0"/>
    <n v="0"/>
    <b v="0"/>
    <s v="film &amp; video/documentary"/>
    <n v="0"/>
    <n v="0"/>
    <x v="0"/>
    <x v="1"/>
    <x v="173"/>
    <d v="4703-05-21T12:00:00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7620400"/>
    <x v="174"/>
    <b v="0"/>
    <n v="0"/>
    <b v="0"/>
    <s v="film &amp; video/documentary"/>
    <n v="0"/>
    <n v="0"/>
    <x v="0"/>
    <x v="1"/>
    <x v="174"/>
    <d v="4703-05-21T12:00:0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37620400"/>
    <x v="175"/>
    <b v="0"/>
    <n v="26"/>
    <b v="0"/>
    <s v="film &amp; video/documentary"/>
    <n v="6"/>
    <n v="49.88"/>
    <x v="0"/>
    <x v="1"/>
    <x v="175"/>
    <d v="4703-05-21T12:00:00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7620400"/>
    <x v="176"/>
    <b v="0"/>
    <n v="0"/>
    <b v="0"/>
    <s v="film &amp; video/documentary"/>
    <n v="0"/>
    <n v="0"/>
    <x v="0"/>
    <x v="1"/>
    <x v="176"/>
    <d v="4703-05-21T12:00:00"/>
  </r>
  <r>
    <n v="177"/>
    <s v="The Good Samaritan"/>
    <s v="I'm making a modern day version of the bible story &quot; The Good Samaritan&quot;"/>
    <n v="450"/>
    <n v="180"/>
    <x v="2"/>
    <x v="0"/>
    <s v="USD"/>
    <n v="1437620400"/>
    <x v="177"/>
    <b v="0"/>
    <n v="7"/>
    <b v="0"/>
    <s v="film &amp; video/documentary"/>
    <n v="40"/>
    <n v="25.71"/>
    <x v="0"/>
    <x v="1"/>
    <x v="177"/>
    <d v="4703-05-21T12:00:00"/>
  </r>
  <r>
    <n v="178"/>
    <s v="El viaje de LucÃ­a"/>
    <s v="El viaje de LucÃ­a es un largometraje de ficciÃ³n con temÃ¡tica sobre el cÃ¡ncer infantil."/>
    <n v="500000"/>
    <n v="0"/>
    <x v="2"/>
    <x v="3"/>
    <s v="EUR"/>
    <n v="1437620400"/>
    <x v="178"/>
    <b v="0"/>
    <n v="0"/>
    <b v="0"/>
    <s v="film &amp; video/documentary"/>
    <n v="0"/>
    <n v="0"/>
    <x v="0"/>
    <x v="1"/>
    <x v="178"/>
    <d v="4703-05-21T12:00:00"/>
  </r>
  <r>
    <n v="179"/>
    <s v="Sustain: A Film About Survival"/>
    <s v="A feature-length film about how three people survive in a diseased world."/>
    <n v="1000"/>
    <n v="200"/>
    <x v="2"/>
    <x v="0"/>
    <s v="USD"/>
    <n v="1437620400"/>
    <x v="179"/>
    <b v="0"/>
    <n v="2"/>
    <b v="0"/>
    <s v="film &amp; video/documentary"/>
    <n v="20"/>
    <n v="100"/>
    <x v="0"/>
    <x v="1"/>
    <x v="179"/>
    <d v="4703-05-21T12:00:00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37620400"/>
    <x v="180"/>
    <b v="0"/>
    <n v="13"/>
    <b v="0"/>
    <s v="film &amp; video/documentary"/>
    <n v="33"/>
    <n v="30.85"/>
    <x v="0"/>
    <x v="1"/>
    <x v="180"/>
    <d v="4703-05-21T12:00:0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7620400"/>
    <x v="181"/>
    <b v="0"/>
    <n v="4"/>
    <b v="0"/>
    <s v="film &amp; video/documentary"/>
    <n v="21"/>
    <n v="180.5"/>
    <x v="0"/>
    <x v="1"/>
    <x v="181"/>
    <d v="4703-05-21T12:00:0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37620400"/>
    <x v="182"/>
    <b v="0"/>
    <n v="0"/>
    <b v="0"/>
    <s v="film &amp; video/documentary"/>
    <n v="0"/>
    <n v="0"/>
    <x v="0"/>
    <x v="1"/>
    <x v="182"/>
    <d v="4703-05-21T12:00:00"/>
  </r>
  <r>
    <n v="183"/>
    <s v="Three Little Words"/>
    <s v="Don't kill me until I meet my Dad"/>
    <n v="12500"/>
    <n v="4482"/>
    <x v="2"/>
    <x v="1"/>
    <s v="GBP"/>
    <n v="1437620400"/>
    <x v="183"/>
    <b v="0"/>
    <n v="12"/>
    <b v="0"/>
    <s v="film &amp; video/documentary"/>
    <n v="36"/>
    <n v="373.5"/>
    <x v="0"/>
    <x v="1"/>
    <x v="183"/>
    <d v="4703-05-21T12:00:0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37620400"/>
    <x v="184"/>
    <b v="0"/>
    <n v="2"/>
    <b v="0"/>
    <s v="film &amp; video/documentary"/>
    <n v="3"/>
    <n v="25.5"/>
    <x v="0"/>
    <x v="1"/>
    <x v="184"/>
    <d v="4703-05-21T12:00:00"/>
  </r>
  <r>
    <n v="185"/>
    <s v="BLANK Short Movie"/>
    <s v="Love has no boundaries!"/>
    <n v="40000"/>
    <n v="2200"/>
    <x v="2"/>
    <x v="10"/>
    <s v="NOK"/>
    <n v="1437620400"/>
    <x v="185"/>
    <b v="0"/>
    <n v="10"/>
    <b v="0"/>
    <s v="film &amp; video/documentary"/>
    <n v="6"/>
    <n v="220"/>
    <x v="0"/>
    <x v="1"/>
    <x v="185"/>
    <d v="4703-05-21T12:00:00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37620400"/>
    <x v="186"/>
    <b v="0"/>
    <n v="0"/>
    <b v="0"/>
    <s v="film &amp; video/documentary"/>
    <n v="0"/>
    <n v="0"/>
    <x v="0"/>
    <x v="1"/>
    <x v="186"/>
    <d v="4703-05-21T12:00:0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620400"/>
    <x v="187"/>
    <b v="0"/>
    <n v="5"/>
    <b v="0"/>
    <s v="film &amp; video/documentary"/>
    <n v="16"/>
    <n v="160"/>
    <x v="0"/>
    <x v="1"/>
    <x v="187"/>
    <d v="4703-05-21T12:00:0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37620400"/>
    <x v="188"/>
    <b v="0"/>
    <n v="0"/>
    <b v="0"/>
    <s v="film &amp; video/documentary"/>
    <n v="0"/>
    <n v="0"/>
    <x v="0"/>
    <x v="1"/>
    <x v="188"/>
    <d v="4703-05-21T12:00:00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37620400"/>
    <x v="189"/>
    <b v="0"/>
    <n v="5"/>
    <b v="0"/>
    <s v="film &amp; video/documentary"/>
    <n v="0"/>
    <n v="69"/>
    <x v="0"/>
    <x v="1"/>
    <x v="189"/>
    <d v="4703-05-21T12:00:00"/>
  </r>
  <r>
    <n v="190"/>
    <s v="REGIONRAT, the movie"/>
    <s v="Because hope can be a 4 letter word"/>
    <n v="12000"/>
    <n v="50"/>
    <x v="2"/>
    <x v="0"/>
    <s v="USD"/>
    <n v="1437620400"/>
    <x v="190"/>
    <b v="0"/>
    <n v="1"/>
    <b v="0"/>
    <s v="film &amp; video/documentary"/>
    <n v="0"/>
    <n v="50"/>
    <x v="0"/>
    <x v="1"/>
    <x v="190"/>
    <d v="4703-05-21T12:00:00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37620400"/>
    <x v="191"/>
    <b v="0"/>
    <n v="3"/>
    <b v="0"/>
    <s v="film &amp; video/documentary"/>
    <n v="5"/>
    <n v="83.33"/>
    <x v="0"/>
    <x v="1"/>
    <x v="191"/>
    <d v="4703-05-21T12:00:0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37620400"/>
    <x v="192"/>
    <b v="0"/>
    <n v="3"/>
    <b v="0"/>
    <s v="film &amp; video/documentary"/>
    <n v="0"/>
    <n v="5.67"/>
    <x v="0"/>
    <x v="1"/>
    <x v="192"/>
    <d v="4703-05-21T12:00:0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37620400"/>
    <x v="193"/>
    <b v="0"/>
    <n v="0"/>
    <b v="0"/>
    <s v="film &amp; video/documentary"/>
    <n v="0"/>
    <n v="0"/>
    <x v="0"/>
    <x v="1"/>
    <x v="193"/>
    <d v="4703-05-21T12:00:00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37620400"/>
    <x v="194"/>
    <b v="0"/>
    <n v="3"/>
    <b v="0"/>
    <s v="film &amp; video/documentary"/>
    <n v="0"/>
    <n v="1"/>
    <x v="0"/>
    <x v="1"/>
    <x v="194"/>
    <d v="4703-05-21T12:00:0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7620400"/>
    <x v="195"/>
    <b v="0"/>
    <n v="0"/>
    <b v="0"/>
    <s v="film &amp; video/documentary"/>
    <n v="0"/>
    <n v="0"/>
    <x v="0"/>
    <x v="1"/>
    <x v="195"/>
    <d v="4703-05-21T12:00:00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37620400"/>
    <x v="196"/>
    <b v="0"/>
    <n v="19"/>
    <b v="0"/>
    <s v="film &amp; video/documentary"/>
    <n v="42"/>
    <n v="77.11"/>
    <x v="0"/>
    <x v="1"/>
    <x v="196"/>
    <d v="4703-05-21T12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37620400"/>
    <x v="197"/>
    <b v="0"/>
    <n v="8"/>
    <b v="0"/>
    <s v="film &amp; video/documentary"/>
    <n v="10"/>
    <n v="32.75"/>
    <x v="0"/>
    <x v="1"/>
    <x v="197"/>
    <d v="4703-05-21T12:00:0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37620400"/>
    <x v="198"/>
    <b v="0"/>
    <n v="6"/>
    <b v="0"/>
    <s v="film &amp; video/documentary"/>
    <n v="1"/>
    <n v="46.5"/>
    <x v="0"/>
    <x v="1"/>
    <x v="198"/>
    <d v="4703-05-21T12:00:0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37620400"/>
    <x v="199"/>
    <b v="0"/>
    <n v="0"/>
    <b v="0"/>
    <s v="film &amp; video/documentary"/>
    <n v="0"/>
    <n v="0"/>
    <x v="0"/>
    <x v="1"/>
    <x v="199"/>
    <d v="4703-05-21T12:00:00"/>
  </r>
  <r>
    <n v="200"/>
    <s v="The Crossing Shore"/>
    <s v="A film dedicated to an AAF Pilot's struggle to survive behind enemy lines during WWII."/>
    <n v="6000"/>
    <n v="1571.55"/>
    <x v="2"/>
    <x v="0"/>
    <s v="USD"/>
    <n v="1437620400"/>
    <x v="200"/>
    <b v="0"/>
    <n v="18"/>
    <b v="0"/>
    <s v="film &amp; video/documentary"/>
    <n v="26"/>
    <n v="87.31"/>
    <x v="0"/>
    <x v="1"/>
    <x v="200"/>
    <d v="4703-05-21T12:00:00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37620400"/>
    <x v="201"/>
    <b v="0"/>
    <n v="7"/>
    <b v="0"/>
    <s v="film &amp; video/documentary"/>
    <n v="58"/>
    <n v="54.29"/>
    <x v="0"/>
    <x v="1"/>
    <x v="201"/>
    <d v="4703-05-21T12:00:00"/>
  </r>
  <r>
    <n v="202"/>
    <s v="Modern Gangsters"/>
    <s v="new web series created by jonney terry"/>
    <n v="6000"/>
    <n v="0"/>
    <x v="2"/>
    <x v="0"/>
    <s v="USD"/>
    <n v="1437620400"/>
    <x v="202"/>
    <b v="0"/>
    <n v="0"/>
    <b v="0"/>
    <s v="film &amp; video/documentary"/>
    <n v="0"/>
    <n v="0"/>
    <x v="0"/>
    <x v="1"/>
    <x v="202"/>
    <d v="4703-05-21T12:00:00"/>
  </r>
  <r>
    <n v="203"/>
    <s v="TheM"/>
    <s v="We are aiming to make a Web Series based on Youth Culture and the misrepresentation of socially stereotyped people."/>
    <n v="2500"/>
    <n v="746"/>
    <x v="2"/>
    <x v="1"/>
    <s v="GBP"/>
    <n v="1437620400"/>
    <x v="203"/>
    <b v="0"/>
    <n v="8"/>
    <b v="0"/>
    <s v="film &amp; video/documentary"/>
    <n v="30"/>
    <n v="93.25"/>
    <x v="0"/>
    <x v="1"/>
    <x v="203"/>
    <d v="4703-05-21T12:00:0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37620400"/>
    <x v="204"/>
    <b v="0"/>
    <n v="1293"/>
    <b v="0"/>
    <s v="film &amp; video/documentary"/>
    <n v="51"/>
    <n v="117.68"/>
    <x v="0"/>
    <x v="1"/>
    <x v="204"/>
    <d v="4703-05-21T12:00:0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37620400"/>
    <x v="205"/>
    <b v="0"/>
    <n v="17"/>
    <b v="0"/>
    <s v="film &amp; video/documentary"/>
    <n v="16"/>
    <n v="76.47"/>
    <x v="0"/>
    <x v="1"/>
    <x v="205"/>
    <d v="4703-05-21T12:00:00"/>
  </r>
  <r>
    <n v="206"/>
    <s v="Blood Bond Movie Development"/>
    <s v="A love story featuring adoption,struggle,dysfunction,grace, healing, and restoration."/>
    <n v="12700"/>
    <n v="0"/>
    <x v="2"/>
    <x v="0"/>
    <s v="USD"/>
    <n v="1437620400"/>
    <x v="206"/>
    <b v="0"/>
    <n v="0"/>
    <b v="0"/>
    <s v="film &amp; video/documentary"/>
    <n v="0"/>
    <n v="0"/>
    <x v="0"/>
    <x v="1"/>
    <x v="206"/>
    <d v="4703-05-21T12:00:00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37620400"/>
    <x v="207"/>
    <b v="0"/>
    <n v="13"/>
    <b v="0"/>
    <s v="film &amp; video/documentary"/>
    <n v="15"/>
    <n v="163.85"/>
    <x v="0"/>
    <x v="1"/>
    <x v="207"/>
    <d v="4703-05-21T12:00:00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37620400"/>
    <x v="208"/>
    <b v="0"/>
    <n v="0"/>
    <b v="0"/>
    <s v="film &amp; video/documentary"/>
    <n v="0"/>
    <n v="0"/>
    <x v="0"/>
    <x v="1"/>
    <x v="208"/>
    <d v="4703-05-21T12:00:0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7620400"/>
    <x v="209"/>
    <b v="0"/>
    <n v="0"/>
    <b v="0"/>
    <s v="film &amp; video/documentary"/>
    <n v="0"/>
    <n v="0"/>
    <x v="0"/>
    <x v="1"/>
    <x v="209"/>
    <d v="4703-05-21T12:00:00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37620400"/>
    <x v="210"/>
    <b v="0"/>
    <n v="33"/>
    <b v="0"/>
    <s v="film &amp; video/documentary"/>
    <n v="25"/>
    <n v="91.82"/>
    <x v="0"/>
    <x v="1"/>
    <x v="210"/>
    <d v="4703-05-21T12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37620400"/>
    <x v="211"/>
    <b v="0"/>
    <n v="12"/>
    <b v="0"/>
    <s v="film &amp; video/documentary"/>
    <n v="45"/>
    <n v="185.83"/>
    <x v="0"/>
    <x v="1"/>
    <x v="211"/>
    <d v="4703-05-21T12:00:00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37620400"/>
    <x v="212"/>
    <b v="0"/>
    <n v="1"/>
    <b v="0"/>
    <s v="film &amp; video/documentary"/>
    <n v="0"/>
    <n v="1"/>
    <x v="0"/>
    <x v="1"/>
    <x v="212"/>
    <d v="4703-05-21T12:00:0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7620400"/>
    <x v="213"/>
    <b v="0"/>
    <n v="1"/>
    <b v="0"/>
    <s v="film &amp; video/documentary"/>
    <n v="0"/>
    <n v="20"/>
    <x v="0"/>
    <x v="1"/>
    <x v="213"/>
    <d v="4703-05-21T12:00:0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37620400"/>
    <x v="214"/>
    <b v="0"/>
    <n v="1"/>
    <b v="0"/>
    <s v="film &amp; video/documentary"/>
    <n v="0"/>
    <n v="1"/>
    <x v="0"/>
    <x v="1"/>
    <x v="214"/>
    <d v="4703-05-21T12:00:00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37620400"/>
    <x v="215"/>
    <b v="0"/>
    <n v="1"/>
    <b v="0"/>
    <s v="film &amp; video/documentary"/>
    <n v="0"/>
    <n v="10"/>
    <x v="0"/>
    <x v="1"/>
    <x v="215"/>
    <d v="4703-05-21T12:00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37620400"/>
    <x v="216"/>
    <b v="0"/>
    <n v="84"/>
    <b v="0"/>
    <s v="film &amp; video/documentary"/>
    <n v="56"/>
    <n v="331.54"/>
    <x v="0"/>
    <x v="1"/>
    <x v="216"/>
    <d v="4703-05-21T12:00:00"/>
  </r>
  <r>
    <n v="217"/>
    <s v="Bitch"/>
    <s v="A roadmovie by paw"/>
    <n v="100000"/>
    <n v="11943"/>
    <x v="2"/>
    <x v="11"/>
    <s v="SEK"/>
    <n v="1437620400"/>
    <x v="217"/>
    <b v="0"/>
    <n v="38"/>
    <b v="0"/>
    <s v="film &amp; video/documentary"/>
    <n v="12"/>
    <n v="314.29000000000002"/>
    <x v="0"/>
    <x v="1"/>
    <x v="217"/>
    <d v="4703-05-21T12:00:00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7620400"/>
    <x v="218"/>
    <b v="0"/>
    <n v="1"/>
    <b v="0"/>
    <s v="film &amp; video/documentary"/>
    <n v="2"/>
    <n v="100"/>
    <x v="0"/>
    <x v="1"/>
    <x v="218"/>
    <d v="4703-05-21T12:00:00"/>
  </r>
  <r>
    <n v="219"/>
    <s v="True Colors"/>
    <s v="An hour-long pilot about a group of suburban LGBT teens coming of age in the early 90's."/>
    <n v="50000"/>
    <n v="8815"/>
    <x v="2"/>
    <x v="0"/>
    <s v="USD"/>
    <n v="1437620400"/>
    <x v="219"/>
    <b v="0"/>
    <n v="76"/>
    <b v="0"/>
    <s v="film &amp; video/documentary"/>
    <n v="18"/>
    <n v="115.99"/>
    <x v="0"/>
    <x v="1"/>
    <x v="219"/>
    <d v="4703-05-21T12:00:0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37620400"/>
    <x v="220"/>
    <b v="0"/>
    <n v="3"/>
    <b v="0"/>
    <s v="film &amp; video/documentary"/>
    <n v="1"/>
    <n v="120"/>
    <x v="0"/>
    <x v="1"/>
    <x v="220"/>
    <d v="4703-05-21T12:00:00"/>
  </r>
  <r>
    <n v="221"/>
    <s v="Archetypes"/>
    <s v="Film about Schizophrenia with Surreal Twists!"/>
    <n v="50000"/>
    <n v="0"/>
    <x v="2"/>
    <x v="0"/>
    <s v="USD"/>
    <n v="1437620400"/>
    <x v="221"/>
    <b v="0"/>
    <n v="0"/>
    <b v="0"/>
    <s v="film &amp; video/documentary"/>
    <n v="0"/>
    <n v="0"/>
    <x v="0"/>
    <x v="1"/>
    <x v="221"/>
    <d v="4703-05-21T12:00:0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37620400"/>
    <x v="222"/>
    <b v="0"/>
    <n v="2"/>
    <b v="0"/>
    <s v="film &amp; video/documentary"/>
    <n v="13"/>
    <n v="65"/>
    <x v="0"/>
    <x v="1"/>
    <x v="222"/>
    <d v="4703-05-21T12:00:0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37620400"/>
    <x v="223"/>
    <b v="0"/>
    <n v="0"/>
    <b v="0"/>
    <s v="film &amp; video/documentary"/>
    <n v="0"/>
    <n v="0"/>
    <x v="0"/>
    <x v="1"/>
    <x v="223"/>
    <d v="4703-05-21T12:00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7620400"/>
    <x v="224"/>
    <b v="0"/>
    <n v="0"/>
    <b v="0"/>
    <s v="film &amp; video/documentary"/>
    <n v="0"/>
    <n v="0"/>
    <x v="0"/>
    <x v="1"/>
    <x v="224"/>
    <d v="4703-05-21T12:00:00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37620400"/>
    <x v="225"/>
    <b v="0"/>
    <n v="0"/>
    <b v="0"/>
    <s v="film &amp; video/documentary"/>
    <n v="0"/>
    <n v="0"/>
    <x v="0"/>
    <x v="1"/>
    <x v="225"/>
    <d v="4703-05-21T12:00:00"/>
  </r>
  <r>
    <n v="226"/>
    <s v="MAGGIE Film"/>
    <s v="A TRUE STORY OF DOMESTIC VILOLENCE THAT SEEKS TO OFFER THE VIEWER OUTLEST OF SUPPORT."/>
    <n v="29000"/>
    <n v="250"/>
    <x v="2"/>
    <x v="1"/>
    <s v="GBP"/>
    <n v="1437620400"/>
    <x v="226"/>
    <b v="0"/>
    <n v="2"/>
    <b v="0"/>
    <s v="film &amp; video/documentary"/>
    <n v="1"/>
    <n v="125"/>
    <x v="0"/>
    <x v="1"/>
    <x v="226"/>
    <d v="4703-05-21T12:00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7620400"/>
    <x v="227"/>
    <b v="0"/>
    <n v="0"/>
    <b v="0"/>
    <s v="film &amp; video/documentary"/>
    <n v="0"/>
    <n v="0"/>
    <x v="0"/>
    <x v="1"/>
    <x v="227"/>
    <d v="4703-05-21T12:00:00"/>
  </r>
  <r>
    <n v="228"/>
    <s v="Facets of a Geek life"/>
    <s v="I am making a film from one one of my books called facets of a Geek life."/>
    <n v="8000"/>
    <n v="0"/>
    <x v="2"/>
    <x v="1"/>
    <s v="GBP"/>
    <n v="1437620400"/>
    <x v="228"/>
    <b v="0"/>
    <n v="0"/>
    <b v="0"/>
    <s v="film &amp; video/documentary"/>
    <n v="0"/>
    <n v="0"/>
    <x v="0"/>
    <x v="1"/>
    <x v="228"/>
    <d v="4703-05-21T12:00:00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37620400"/>
    <x v="229"/>
    <b v="0"/>
    <n v="0"/>
    <b v="0"/>
    <s v="film &amp; video/documentary"/>
    <n v="0"/>
    <n v="0"/>
    <x v="0"/>
    <x v="1"/>
    <x v="229"/>
    <d v="4703-05-21T12:00:00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7620400"/>
    <x v="230"/>
    <b v="0"/>
    <n v="2"/>
    <b v="0"/>
    <s v="film &amp; video/documentary"/>
    <n v="0"/>
    <n v="30"/>
    <x v="0"/>
    <x v="1"/>
    <x v="230"/>
    <d v="4703-05-21T12:00:0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37620400"/>
    <x v="231"/>
    <b v="0"/>
    <n v="0"/>
    <b v="0"/>
    <s v="film &amp; video/documentary"/>
    <n v="0"/>
    <n v="0"/>
    <x v="0"/>
    <x v="1"/>
    <x v="231"/>
    <d v="4703-05-21T12:00:00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37620400"/>
    <x v="232"/>
    <b v="0"/>
    <n v="7"/>
    <b v="0"/>
    <s v="film &amp; video/documentary"/>
    <n v="3"/>
    <n v="15.71"/>
    <x v="0"/>
    <x v="1"/>
    <x v="232"/>
    <d v="4703-05-21T12:00:00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37620400"/>
    <x v="233"/>
    <b v="0"/>
    <n v="0"/>
    <b v="0"/>
    <s v="film &amp; video/documentary"/>
    <n v="0"/>
    <n v="0"/>
    <x v="0"/>
    <x v="1"/>
    <x v="233"/>
    <d v="4703-05-21T12:00:0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7620400"/>
    <x v="234"/>
    <b v="0"/>
    <n v="5"/>
    <b v="0"/>
    <s v="film &amp; video/documentary"/>
    <n v="40"/>
    <n v="80.2"/>
    <x v="0"/>
    <x v="1"/>
    <x v="234"/>
    <d v="4703-05-21T12:00:00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7620400"/>
    <x v="235"/>
    <b v="0"/>
    <n v="0"/>
    <b v="0"/>
    <s v="film &amp; video/documentary"/>
    <n v="0"/>
    <n v="0"/>
    <x v="0"/>
    <x v="1"/>
    <x v="235"/>
    <d v="4703-05-21T12:00:0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37620400"/>
    <x v="236"/>
    <b v="0"/>
    <n v="0"/>
    <b v="0"/>
    <s v="film &amp; video/documentary"/>
    <n v="0"/>
    <n v="0"/>
    <x v="0"/>
    <x v="1"/>
    <x v="236"/>
    <d v="4703-05-21T12:00:00"/>
  </r>
  <r>
    <n v="237"/>
    <s v="Making The Choice"/>
    <s v="Making The Choice is a christian short film series."/>
    <n v="15000"/>
    <n v="50"/>
    <x v="2"/>
    <x v="0"/>
    <s v="USD"/>
    <n v="1437620400"/>
    <x v="237"/>
    <b v="0"/>
    <n v="1"/>
    <b v="0"/>
    <s v="film &amp; video/documentary"/>
    <n v="0"/>
    <n v="50"/>
    <x v="0"/>
    <x v="1"/>
    <x v="237"/>
    <d v="4703-05-21T12:00:00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37620400"/>
    <x v="238"/>
    <b v="0"/>
    <n v="0"/>
    <b v="0"/>
    <s v="film &amp; video/documentary"/>
    <n v="0"/>
    <n v="0"/>
    <x v="0"/>
    <x v="1"/>
    <x v="238"/>
    <d v="4703-05-21T12:00:0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37620400"/>
    <x v="239"/>
    <b v="0"/>
    <n v="5"/>
    <b v="0"/>
    <s v="film &amp; video/documentary"/>
    <n v="25"/>
    <n v="50"/>
    <x v="0"/>
    <x v="1"/>
    <x v="239"/>
    <d v="4703-05-21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437620400"/>
    <x v="240"/>
    <b v="1"/>
    <n v="137"/>
    <b v="1"/>
    <s v="film &amp; video/documentary"/>
    <n v="108"/>
    <n v="117.85"/>
    <x v="0"/>
    <x v="1"/>
    <x v="240"/>
    <d v="4703-05-21T12:00:00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37620400"/>
    <x v="241"/>
    <b v="1"/>
    <n v="376"/>
    <b v="1"/>
    <s v="film &amp; video/documentary"/>
    <n v="113"/>
    <n v="109.04"/>
    <x v="0"/>
    <x v="1"/>
    <x v="241"/>
    <d v="4703-05-21T12:00:00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437620400"/>
    <x v="242"/>
    <b v="1"/>
    <n v="202"/>
    <b v="1"/>
    <s v="film &amp; video/documentary"/>
    <n v="113"/>
    <n v="73.02"/>
    <x v="0"/>
    <x v="1"/>
    <x v="242"/>
    <d v="4703-05-21T12:00:0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437620400"/>
    <x v="243"/>
    <b v="1"/>
    <n v="328"/>
    <b v="1"/>
    <s v="film &amp; video/documentary"/>
    <n v="103"/>
    <n v="78.2"/>
    <x v="0"/>
    <x v="1"/>
    <x v="243"/>
    <d v="4703-05-21T12:00:00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437620400"/>
    <x v="244"/>
    <b v="1"/>
    <n v="84"/>
    <b v="1"/>
    <s v="film &amp; video/documentary"/>
    <n v="114"/>
    <n v="47.4"/>
    <x v="0"/>
    <x v="1"/>
    <x v="244"/>
    <d v="4703-05-21T12:00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437620400"/>
    <x v="245"/>
    <b v="1"/>
    <n v="96"/>
    <b v="1"/>
    <s v="film &amp; video/documentary"/>
    <n v="104"/>
    <n v="54.02"/>
    <x v="0"/>
    <x v="1"/>
    <x v="245"/>
    <d v="4703-05-21T12:00:00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437620400"/>
    <x v="246"/>
    <b v="1"/>
    <n v="223"/>
    <b v="1"/>
    <s v="film &amp; video/documentary"/>
    <n v="305"/>
    <n v="68.489999999999995"/>
    <x v="0"/>
    <x v="1"/>
    <x v="246"/>
    <d v="4703-05-21T12:00:00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437620400"/>
    <x v="247"/>
    <b v="1"/>
    <n v="62"/>
    <b v="1"/>
    <s v="film &amp; video/documentary"/>
    <n v="134"/>
    <n v="108.15"/>
    <x v="0"/>
    <x v="1"/>
    <x v="247"/>
    <d v="4703-05-21T12:00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437620400"/>
    <x v="248"/>
    <b v="1"/>
    <n v="146"/>
    <b v="1"/>
    <s v="film &amp; video/documentary"/>
    <n v="101"/>
    <n v="589.95000000000005"/>
    <x v="0"/>
    <x v="1"/>
    <x v="248"/>
    <d v="4703-05-21T12:00:00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437620400"/>
    <x v="249"/>
    <b v="1"/>
    <n v="235"/>
    <b v="1"/>
    <s v="film &amp; video/documentary"/>
    <n v="113"/>
    <n v="48.05"/>
    <x v="0"/>
    <x v="1"/>
    <x v="249"/>
    <d v="4703-05-21T12:00:0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437620400"/>
    <x v="250"/>
    <b v="1"/>
    <n v="437"/>
    <b v="1"/>
    <s v="film &amp; video/documentary"/>
    <n v="106"/>
    <n v="72.48"/>
    <x v="0"/>
    <x v="1"/>
    <x v="250"/>
    <d v="4703-05-21T12:00:0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437620400"/>
    <x v="251"/>
    <b v="1"/>
    <n v="77"/>
    <b v="1"/>
    <s v="film &amp; video/documentary"/>
    <n v="126"/>
    <n v="57.08"/>
    <x v="0"/>
    <x v="1"/>
    <x v="251"/>
    <d v="4703-05-21T12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437620400"/>
    <x v="252"/>
    <b v="1"/>
    <n v="108"/>
    <b v="1"/>
    <s v="film &amp; video/documentary"/>
    <n v="185"/>
    <n v="85.44"/>
    <x v="0"/>
    <x v="1"/>
    <x v="252"/>
    <d v="4703-05-21T12:00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437620400"/>
    <x v="253"/>
    <b v="1"/>
    <n v="7"/>
    <b v="1"/>
    <s v="film &amp; video/documentary"/>
    <n v="101"/>
    <n v="215.86"/>
    <x v="0"/>
    <x v="1"/>
    <x v="253"/>
    <d v="4703-05-21T12:00:00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37620400"/>
    <x v="254"/>
    <b v="1"/>
    <n v="314"/>
    <b v="1"/>
    <s v="film &amp; video/documentary"/>
    <n v="117"/>
    <n v="89.39"/>
    <x v="0"/>
    <x v="1"/>
    <x v="254"/>
    <d v="4703-05-21T12:00:0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437620400"/>
    <x v="255"/>
    <b v="1"/>
    <n v="188"/>
    <b v="1"/>
    <s v="film &amp; video/documentary"/>
    <n v="107"/>
    <n v="45.42"/>
    <x v="0"/>
    <x v="1"/>
    <x v="255"/>
    <d v="4703-05-21T12:00:0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437620400"/>
    <x v="256"/>
    <b v="1"/>
    <n v="275"/>
    <b v="1"/>
    <s v="film &amp; video/documentary"/>
    <n v="139"/>
    <n v="65.760000000000005"/>
    <x v="0"/>
    <x v="1"/>
    <x v="256"/>
    <d v="4703-05-21T12:00:0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37620400"/>
    <x v="257"/>
    <b v="1"/>
    <n v="560"/>
    <b v="1"/>
    <s v="film &amp; video/documentary"/>
    <n v="107"/>
    <n v="66.7"/>
    <x v="0"/>
    <x v="1"/>
    <x v="257"/>
    <d v="4703-05-21T12:00:0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437620400"/>
    <x v="258"/>
    <b v="1"/>
    <n v="688"/>
    <b v="1"/>
    <s v="film &amp; video/documentary"/>
    <n v="191"/>
    <n v="83.35"/>
    <x v="0"/>
    <x v="1"/>
    <x v="258"/>
    <d v="4703-05-21T12:00:00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37620400"/>
    <x v="259"/>
    <b v="1"/>
    <n v="942"/>
    <b v="1"/>
    <s v="film &amp; video/documentary"/>
    <n v="132"/>
    <n v="105.05"/>
    <x v="0"/>
    <x v="1"/>
    <x v="259"/>
    <d v="4703-05-21T12:00:0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437620400"/>
    <x v="260"/>
    <b v="1"/>
    <n v="88"/>
    <b v="1"/>
    <s v="film &amp; video/documentary"/>
    <n v="106"/>
    <n v="120.91"/>
    <x v="0"/>
    <x v="1"/>
    <x v="260"/>
    <d v="4703-05-21T12:00:00"/>
  </r>
  <r>
    <n v="261"/>
    <s v="Empires: The Film"/>
    <s v="Empires explores the impact of networks on histories and philosophies of political thought."/>
    <n v="20000"/>
    <n v="21480"/>
    <x v="0"/>
    <x v="0"/>
    <s v="USD"/>
    <n v="1437620400"/>
    <x v="261"/>
    <b v="1"/>
    <n v="220"/>
    <b v="1"/>
    <s v="film &amp; video/documentary"/>
    <n v="107"/>
    <n v="97.64"/>
    <x v="0"/>
    <x v="1"/>
    <x v="261"/>
    <d v="4703-05-21T12:00:00"/>
  </r>
  <r>
    <n v="262"/>
    <s v="The Last Cosmonaut"/>
    <s v="He can never die. He will live forever. He is the last cosmonaut, and this is his story."/>
    <n v="2500"/>
    <n v="6000"/>
    <x v="0"/>
    <x v="0"/>
    <s v="USD"/>
    <n v="1437620400"/>
    <x v="262"/>
    <b v="1"/>
    <n v="145"/>
    <b v="1"/>
    <s v="film &amp; video/documentary"/>
    <n v="240"/>
    <n v="41.38"/>
    <x v="0"/>
    <x v="1"/>
    <x v="262"/>
    <d v="4703-05-21T12:00:00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437620400"/>
    <x v="263"/>
    <b v="1"/>
    <n v="963"/>
    <b v="1"/>
    <s v="film &amp; video/documentary"/>
    <n v="118"/>
    <n v="30.65"/>
    <x v="0"/>
    <x v="1"/>
    <x v="263"/>
    <d v="4703-05-21T12:00:0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437620400"/>
    <x v="264"/>
    <b v="1"/>
    <n v="91"/>
    <b v="1"/>
    <s v="film &amp; video/documentary"/>
    <n v="118"/>
    <n v="64.95"/>
    <x v="0"/>
    <x v="1"/>
    <x v="264"/>
    <d v="4703-05-21T12:00:0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437620400"/>
    <x v="265"/>
    <b v="1"/>
    <n v="58"/>
    <b v="1"/>
    <s v="film &amp; video/documentary"/>
    <n v="111"/>
    <n v="95.78"/>
    <x v="0"/>
    <x v="1"/>
    <x v="265"/>
    <d v="4703-05-21T12:00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437620400"/>
    <x v="266"/>
    <b v="1"/>
    <n v="36"/>
    <b v="1"/>
    <s v="film &amp; video/documentary"/>
    <n v="146"/>
    <n v="40.42"/>
    <x v="0"/>
    <x v="1"/>
    <x v="266"/>
    <d v="4703-05-21T12:00:0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37620400"/>
    <x v="267"/>
    <b v="1"/>
    <n v="165"/>
    <b v="1"/>
    <s v="film &amp; video/documentary"/>
    <n v="132"/>
    <n v="78.58"/>
    <x v="0"/>
    <x v="1"/>
    <x v="267"/>
    <d v="4703-05-21T12:00:00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437620400"/>
    <x v="268"/>
    <b v="1"/>
    <n v="111"/>
    <b v="1"/>
    <s v="film &amp; video/documentary"/>
    <n v="111"/>
    <n v="50.18"/>
    <x v="0"/>
    <x v="1"/>
    <x v="268"/>
    <d v="4703-05-21T12:00:00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37620400"/>
    <x v="269"/>
    <b v="1"/>
    <n v="1596"/>
    <b v="1"/>
    <s v="film &amp; video/documentary"/>
    <n v="147"/>
    <n v="92.25"/>
    <x v="0"/>
    <x v="1"/>
    <x v="269"/>
    <d v="4703-05-21T12:00:00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437620400"/>
    <x v="270"/>
    <b v="1"/>
    <n v="61"/>
    <b v="1"/>
    <s v="film &amp; video/documentary"/>
    <n v="153"/>
    <n v="57.54"/>
    <x v="0"/>
    <x v="1"/>
    <x v="270"/>
    <d v="4703-05-21T12:00:0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437620400"/>
    <x v="271"/>
    <b v="1"/>
    <n v="287"/>
    <b v="1"/>
    <s v="film &amp; video/documentary"/>
    <n v="105"/>
    <n v="109.42"/>
    <x v="0"/>
    <x v="1"/>
    <x v="271"/>
    <d v="4703-05-21T12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437620400"/>
    <x v="272"/>
    <b v="1"/>
    <n v="65"/>
    <b v="1"/>
    <s v="film &amp; video/documentary"/>
    <n v="177"/>
    <n v="81.89"/>
    <x v="0"/>
    <x v="1"/>
    <x v="272"/>
    <d v="4703-05-21T12:00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437620400"/>
    <x v="273"/>
    <b v="1"/>
    <n v="118"/>
    <b v="1"/>
    <s v="film &amp; video/documentary"/>
    <n v="108"/>
    <n v="45.67"/>
    <x v="0"/>
    <x v="1"/>
    <x v="273"/>
    <d v="4703-05-21T12:00:00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437620400"/>
    <x v="274"/>
    <b v="1"/>
    <n v="113"/>
    <b v="1"/>
    <s v="film &amp; video/documentary"/>
    <n v="156"/>
    <n v="55.22"/>
    <x v="0"/>
    <x v="1"/>
    <x v="274"/>
    <d v="4703-05-21T12:00:0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437620400"/>
    <x v="275"/>
    <b v="1"/>
    <n v="332"/>
    <b v="1"/>
    <s v="film &amp; video/documentary"/>
    <n v="108"/>
    <n v="65.3"/>
    <x v="0"/>
    <x v="1"/>
    <x v="275"/>
    <d v="4703-05-21T12:00:00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437620400"/>
    <x v="276"/>
    <b v="1"/>
    <n v="62"/>
    <b v="1"/>
    <s v="film &amp; video/documentary"/>
    <n v="148"/>
    <n v="95.23"/>
    <x v="0"/>
    <x v="1"/>
    <x v="276"/>
    <d v="4703-05-21T12:00:00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7620400"/>
    <x v="277"/>
    <b v="1"/>
    <n v="951"/>
    <b v="1"/>
    <s v="film &amp; video/documentary"/>
    <n v="110"/>
    <n v="75.44"/>
    <x v="0"/>
    <x v="1"/>
    <x v="277"/>
    <d v="4703-05-21T12:00:00"/>
  </r>
  <r>
    <n v="278"/>
    <s v="The Babushkas of Chernobyl"/>
    <s v="An unlikely story of spirit, defiance and beauty from the most contaminated place on Earth"/>
    <n v="27000"/>
    <n v="40594"/>
    <x v="0"/>
    <x v="0"/>
    <s v="USD"/>
    <n v="1437620400"/>
    <x v="278"/>
    <b v="1"/>
    <n v="415"/>
    <b v="1"/>
    <s v="film &amp; video/documentary"/>
    <n v="150"/>
    <n v="97.82"/>
    <x v="0"/>
    <x v="1"/>
    <x v="278"/>
    <d v="4703-05-21T12:00:00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37620400"/>
    <x v="279"/>
    <b v="1"/>
    <n v="305"/>
    <b v="1"/>
    <s v="film &amp; video/documentary"/>
    <n v="157"/>
    <n v="87.69"/>
    <x v="0"/>
    <x v="1"/>
    <x v="279"/>
    <d v="4703-05-21T12:00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37620400"/>
    <x v="280"/>
    <b v="1"/>
    <n v="2139"/>
    <b v="1"/>
    <s v="film &amp; video/drama"/>
    <n v="156"/>
    <n v="54.75"/>
    <x v="0"/>
    <x v="2"/>
    <x v="280"/>
    <d v="4703-05-21T12:00:0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437620400"/>
    <x v="281"/>
    <b v="1"/>
    <n v="79"/>
    <b v="1"/>
    <s v="film &amp; video/drama"/>
    <n v="121"/>
    <n v="83.95"/>
    <x v="0"/>
    <x v="2"/>
    <x v="281"/>
    <d v="4703-05-21T12:00:0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437620400"/>
    <x v="282"/>
    <b v="1"/>
    <n v="179"/>
    <b v="1"/>
    <s v="film &amp; video/drama"/>
    <n v="101"/>
    <n v="254.39"/>
    <x v="0"/>
    <x v="2"/>
    <x v="282"/>
    <d v="4703-05-21T12:00:00"/>
  </r>
  <r>
    <n v="283"/>
    <s v="SOLE SURVIVOR"/>
    <s v="What is the impact of survivorship on the human condition?"/>
    <n v="18000"/>
    <n v="20569.05"/>
    <x v="0"/>
    <x v="0"/>
    <s v="USD"/>
    <n v="1437620400"/>
    <x v="283"/>
    <b v="1"/>
    <n v="202"/>
    <b v="1"/>
    <s v="film &amp; video/drama"/>
    <n v="114"/>
    <n v="101.83"/>
    <x v="0"/>
    <x v="2"/>
    <x v="283"/>
    <d v="4703-05-21T12:00:0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437620400"/>
    <x v="284"/>
    <b v="1"/>
    <n v="760"/>
    <b v="1"/>
    <s v="film &amp; video/drama"/>
    <n v="105"/>
    <n v="55.07"/>
    <x v="0"/>
    <x v="2"/>
    <x v="284"/>
    <d v="4703-05-21T12:00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437620400"/>
    <x v="285"/>
    <b v="1"/>
    <n v="563"/>
    <b v="1"/>
    <s v="film &amp; video/drama"/>
    <n v="229"/>
    <n v="56.9"/>
    <x v="0"/>
    <x v="2"/>
    <x v="285"/>
    <d v="4703-05-21T12:00:00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437620400"/>
    <x v="286"/>
    <b v="1"/>
    <n v="135"/>
    <b v="1"/>
    <s v="film &amp; video/drama"/>
    <n v="109"/>
    <n v="121.28"/>
    <x v="0"/>
    <x v="2"/>
    <x v="286"/>
    <d v="4703-05-21T12:00:00"/>
  </r>
  <r>
    <n v="287"/>
    <s v="In Country: A Documentary Film (POSTPRODUCTION)"/>
    <s v="War is hell. Why would anyone want to spend their weekends there?"/>
    <n v="15000"/>
    <n v="26445"/>
    <x v="0"/>
    <x v="0"/>
    <s v="USD"/>
    <n v="1437620400"/>
    <x v="287"/>
    <b v="1"/>
    <n v="290"/>
    <b v="1"/>
    <s v="film &amp; video/drama"/>
    <n v="176"/>
    <n v="91.19"/>
    <x v="0"/>
    <x v="2"/>
    <x v="287"/>
    <d v="4703-05-21T12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437620400"/>
    <x v="288"/>
    <b v="1"/>
    <n v="447"/>
    <b v="1"/>
    <s v="film &amp; video/drama"/>
    <n v="103"/>
    <n v="115.45"/>
    <x v="0"/>
    <x v="2"/>
    <x v="288"/>
    <d v="4703-05-21T12:00:00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437620400"/>
    <x v="289"/>
    <b v="1"/>
    <n v="232"/>
    <b v="1"/>
    <s v="film &amp; video/drama"/>
    <n v="105"/>
    <n v="67.77"/>
    <x v="0"/>
    <x v="2"/>
    <x v="289"/>
    <d v="4703-05-21T12:00:00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437620400"/>
    <x v="290"/>
    <b v="1"/>
    <n v="168"/>
    <b v="1"/>
    <s v="film &amp; video/drama"/>
    <n v="107"/>
    <n v="28.58"/>
    <x v="0"/>
    <x v="2"/>
    <x v="290"/>
    <d v="4703-05-21T12:00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437620400"/>
    <x v="291"/>
    <b v="1"/>
    <n v="128"/>
    <b v="1"/>
    <s v="film &amp; video/drama"/>
    <n v="120"/>
    <n v="46.88"/>
    <x v="0"/>
    <x v="2"/>
    <x v="291"/>
    <d v="4703-05-21T12:00:0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437620400"/>
    <x v="292"/>
    <b v="1"/>
    <n v="493"/>
    <b v="1"/>
    <s v="film &amp; video/drama"/>
    <n v="102"/>
    <n v="154.41999999999999"/>
    <x v="0"/>
    <x v="2"/>
    <x v="292"/>
    <d v="4703-05-21T12:00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437620400"/>
    <x v="293"/>
    <b v="1"/>
    <n v="131"/>
    <b v="1"/>
    <s v="film &amp; video/drama"/>
    <n v="101"/>
    <n v="201.22"/>
    <x v="0"/>
    <x v="2"/>
    <x v="293"/>
    <d v="4703-05-21T12:00:00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437620400"/>
    <x v="294"/>
    <b v="1"/>
    <n v="50"/>
    <b v="1"/>
    <s v="film &amp; video/drama"/>
    <n v="100"/>
    <n v="100"/>
    <x v="0"/>
    <x v="2"/>
    <x v="294"/>
    <d v="4703-05-21T12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437620400"/>
    <x v="295"/>
    <b v="1"/>
    <n v="665"/>
    <b v="1"/>
    <s v="film &amp; video/drama"/>
    <n v="133"/>
    <n v="100.08"/>
    <x v="0"/>
    <x v="2"/>
    <x v="295"/>
    <d v="4703-05-21T12:00:0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437620400"/>
    <x v="296"/>
    <b v="1"/>
    <n v="129"/>
    <b v="1"/>
    <s v="film &amp; video/drama"/>
    <n v="119"/>
    <n v="230.09"/>
    <x v="0"/>
    <x v="2"/>
    <x v="296"/>
    <d v="4703-05-21T12:00:00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7620400"/>
    <x v="297"/>
    <b v="1"/>
    <n v="142"/>
    <b v="1"/>
    <s v="film &amp; video/drama"/>
    <n v="101"/>
    <n v="141.75"/>
    <x v="0"/>
    <x v="2"/>
    <x v="297"/>
    <d v="4703-05-21T12:00:00"/>
  </r>
  <r>
    <n v="298"/>
    <s v="DisHonesty - A Documentary Feature Film"/>
    <s v="The truth is, we all lie - and by &quot;we,&quot; we mean everyone!"/>
    <n v="126000"/>
    <n v="137254.84"/>
    <x v="0"/>
    <x v="0"/>
    <s v="USD"/>
    <n v="1437620400"/>
    <x v="298"/>
    <b v="1"/>
    <n v="2436"/>
    <b v="1"/>
    <s v="film &amp; video/drama"/>
    <n v="109"/>
    <n v="56.34"/>
    <x v="0"/>
    <x v="2"/>
    <x v="298"/>
    <d v="4703-05-21T12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437620400"/>
    <x v="299"/>
    <b v="1"/>
    <n v="244"/>
    <b v="1"/>
    <s v="film &amp; video/drama"/>
    <n v="179"/>
    <n v="73.34"/>
    <x v="0"/>
    <x v="2"/>
    <x v="299"/>
    <d v="4703-05-21T12:00:0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437620400"/>
    <x v="300"/>
    <b v="1"/>
    <n v="298"/>
    <b v="1"/>
    <s v="film &amp; video/drama"/>
    <n v="102"/>
    <n v="85.34"/>
    <x v="0"/>
    <x v="2"/>
    <x v="300"/>
    <d v="4703-05-21T12:00:00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437620400"/>
    <x v="301"/>
    <b v="1"/>
    <n v="251"/>
    <b v="1"/>
    <s v="film &amp; video/drama"/>
    <n v="119"/>
    <n v="61.5"/>
    <x v="0"/>
    <x v="2"/>
    <x v="301"/>
    <d v="4703-05-21T12:00:00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437620400"/>
    <x v="302"/>
    <b v="1"/>
    <n v="108"/>
    <b v="1"/>
    <s v="film &amp; video/drama"/>
    <n v="100"/>
    <n v="93.02"/>
    <x v="0"/>
    <x v="2"/>
    <x v="302"/>
    <d v="4703-05-21T12:00:00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437620400"/>
    <x v="303"/>
    <b v="1"/>
    <n v="82"/>
    <b v="1"/>
    <s v="film &amp; video/drama"/>
    <n v="137"/>
    <n v="50.29"/>
    <x v="0"/>
    <x v="2"/>
    <x v="303"/>
    <d v="4703-05-21T12:00:00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437620400"/>
    <x v="304"/>
    <b v="1"/>
    <n v="74"/>
    <b v="1"/>
    <s v="film &amp; video/drama"/>
    <n v="232"/>
    <n v="106.43"/>
    <x v="0"/>
    <x v="2"/>
    <x v="304"/>
    <d v="4703-05-21T12:00:00"/>
  </r>
  <r>
    <n v="305"/>
    <s v="My Friend Mott-ly"/>
    <s v="A documentary that I am making about the difficult, but inspiring, life of a late friend of mine."/>
    <n v="7500"/>
    <n v="9775"/>
    <x v="0"/>
    <x v="0"/>
    <s v="USD"/>
    <n v="1437620400"/>
    <x v="305"/>
    <b v="1"/>
    <n v="189"/>
    <b v="1"/>
    <s v="film &amp; video/drama"/>
    <n v="130"/>
    <n v="51.72"/>
    <x v="0"/>
    <x v="2"/>
    <x v="305"/>
    <d v="4703-05-21T12:00:00"/>
  </r>
  <r>
    <n v="306"/>
    <s v="Escape/Artist: The Jason Escape Documentary"/>
    <s v="A feature-length documentary on the life of Boston escape artist Jason Escape."/>
    <n v="1000"/>
    <n v="2929"/>
    <x v="0"/>
    <x v="0"/>
    <s v="USD"/>
    <n v="1437620400"/>
    <x v="306"/>
    <b v="1"/>
    <n v="80"/>
    <b v="1"/>
    <s v="film &amp; video/drama"/>
    <n v="293"/>
    <n v="36.61"/>
    <x v="0"/>
    <x v="2"/>
    <x v="306"/>
    <d v="4703-05-21T12:00:00"/>
  </r>
  <r>
    <n v="307"/>
    <s v="Grammar Revolution"/>
    <s v="Why is grammar important?"/>
    <n v="22000"/>
    <n v="24490"/>
    <x v="0"/>
    <x v="0"/>
    <s v="USD"/>
    <n v="1437620400"/>
    <x v="307"/>
    <b v="1"/>
    <n v="576"/>
    <b v="1"/>
    <s v="film &amp; video/drama"/>
    <n v="111"/>
    <n v="42.52"/>
    <x v="0"/>
    <x v="2"/>
    <x v="307"/>
    <d v="4703-05-21T12:00:00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437620400"/>
    <x v="308"/>
    <b v="1"/>
    <n v="202"/>
    <b v="1"/>
    <s v="film &amp; video/drama"/>
    <n v="106"/>
    <n v="62.71"/>
    <x v="0"/>
    <x v="2"/>
    <x v="308"/>
    <d v="4703-05-21T12:00:0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437620400"/>
    <x v="309"/>
    <b v="1"/>
    <n v="238"/>
    <b v="1"/>
    <s v="film &amp; video/drama"/>
    <n v="119"/>
    <n v="89.96"/>
    <x v="0"/>
    <x v="2"/>
    <x v="309"/>
    <d v="4703-05-21T12:00:00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437620400"/>
    <x v="310"/>
    <b v="1"/>
    <n v="36"/>
    <b v="1"/>
    <s v="film &amp; video/drama"/>
    <n v="104"/>
    <n v="28.92"/>
    <x v="0"/>
    <x v="2"/>
    <x v="310"/>
    <d v="4703-05-21T1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437620400"/>
    <x v="311"/>
    <b v="1"/>
    <n v="150"/>
    <b v="1"/>
    <s v="film &amp; video/drama"/>
    <n v="104"/>
    <n v="138.80000000000001"/>
    <x v="0"/>
    <x v="2"/>
    <x v="311"/>
    <d v="4703-05-21T12:00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437620400"/>
    <x v="312"/>
    <b v="1"/>
    <n v="146"/>
    <b v="1"/>
    <s v="film &amp; video/drama"/>
    <n v="112"/>
    <n v="61.3"/>
    <x v="0"/>
    <x v="2"/>
    <x v="312"/>
    <d v="4703-05-21T12:00:0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437620400"/>
    <x v="313"/>
    <b v="1"/>
    <n v="222"/>
    <b v="1"/>
    <s v="film &amp; video/drama"/>
    <n v="105"/>
    <n v="80.2"/>
    <x v="0"/>
    <x v="2"/>
    <x v="313"/>
    <d v="4703-05-21T12:00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437620400"/>
    <x v="314"/>
    <b v="1"/>
    <n v="120"/>
    <b v="1"/>
    <s v="film &amp; video/drama"/>
    <n v="385"/>
    <n v="32.1"/>
    <x v="0"/>
    <x v="2"/>
    <x v="314"/>
    <d v="4703-05-21T12:00:00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437620400"/>
    <x v="315"/>
    <b v="1"/>
    <n v="126"/>
    <b v="1"/>
    <s v="film &amp; video/drama"/>
    <n v="101"/>
    <n v="200.89"/>
    <x v="0"/>
    <x v="2"/>
    <x v="315"/>
    <d v="4703-05-21T12:00:00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37620400"/>
    <x v="316"/>
    <b v="1"/>
    <n v="158"/>
    <b v="1"/>
    <s v="film &amp; video/drama"/>
    <n v="114"/>
    <n v="108.01"/>
    <x v="0"/>
    <x v="2"/>
    <x v="316"/>
    <d v="4703-05-21T12:00:0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437620400"/>
    <x v="317"/>
    <b v="1"/>
    <n v="316"/>
    <b v="1"/>
    <s v="film &amp; video/drama"/>
    <n v="101"/>
    <n v="95.7"/>
    <x v="0"/>
    <x v="2"/>
    <x v="317"/>
    <d v="4703-05-21T12:00:00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437620400"/>
    <x v="318"/>
    <b v="1"/>
    <n v="284"/>
    <b v="1"/>
    <s v="film &amp; video/drama"/>
    <n v="283"/>
    <n v="49.88"/>
    <x v="0"/>
    <x v="2"/>
    <x v="318"/>
    <d v="4703-05-21T12:00:0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437620400"/>
    <x v="319"/>
    <b v="1"/>
    <n v="51"/>
    <b v="1"/>
    <s v="film &amp; video/drama"/>
    <n v="113"/>
    <n v="110.47"/>
    <x v="0"/>
    <x v="2"/>
    <x v="319"/>
    <d v="4703-05-21T12:00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37620400"/>
    <x v="320"/>
    <b v="1"/>
    <n v="158"/>
    <b v="1"/>
    <s v="film &amp; video/drama"/>
    <n v="107"/>
    <n v="134.91"/>
    <x v="0"/>
    <x v="2"/>
    <x v="320"/>
    <d v="4703-05-21T12:00:0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37620400"/>
    <x v="321"/>
    <b v="1"/>
    <n v="337"/>
    <b v="1"/>
    <s v="film &amp; video/drama"/>
    <n v="103"/>
    <n v="106.62"/>
    <x v="0"/>
    <x v="2"/>
    <x v="321"/>
    <d v="4703-05-21T12:00:00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37620400"/>
    <x v="322"/>
    <b v="1"/>
    <n v="186"/>
    <b v="1"/>
    <s v="film &amp; video/drama"/>
    <n v="108"/>
    <n v="145.04"/>
    <x v="0"/>
    <x v="2"/>
    <x v="322"/>
    <d v="4703-05-21T12:00:00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37620400"/>
    <x v="323"/>
    <b v="1"/>
    <n v="58"/>
    <b v="1"/>
    <s v="film &amp; video/drama"/>
    <n v="123"/>
    <n v="114.59"/>
    <x v="0"/>
    <x v="2"/>
    <x v="323"/>
    <d v="4703-05-21T12:00:0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7620400"/>
    <x v="324"/>
    <b v="1"/>
    <n v="82"/>
    <b v="1"/>
    <s v="film &amp; video/drama"/>
    <n v="102"/>
    <n v="105.32"/>
    <x v="0"/>
    <x v="2"/>
    <x v="324"/>
    <d v="4703-05-21T12:00:0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37620400"/>
    <x v="325"/>
    <b v="1"/>
    <n v="736"/>
    <b v="1"/>
    <s v="film &amp; video/drama"/>
    <n v="104"/>
    <n v="70.92"/>
    <x v="0"/>
    <x v="2"/>
    <x v="325"/>
    <d v="4703-05-21T12:00:00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37620400"/>
    <x v="326"/>
    <b v="1"/>
    <n v="1151"/>
    <b v="1"/>
    <s v="film &amp; video/drama"/>
    <n v="113"/>
    <n v="147.16999999999999"/>
    <x v="0"/>
    <x v="2"/>
    <x v="326"/>
    <d v="4703-05-21T12:00:0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37620400"/>
    <x v="327"/>
    <b v="1"/>
    <n v="34"/>
    <b v="1"/>
    <s v="film &amp; video/drama"/>
    <n v="136"/>
    <n v="160.47"/>
    <x v="0"/>
    <x v="2"/>
    <x v="327"/>
    <d v="4703-05-21T12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37620400"/>
    <x v="328"/>
    <b v="1"/>
    <n v="498"/>
    <b v="1"/>
    <s v="film &amp; video/drama"/>
    <n v="104"/>
    <n v="156.05000000000001"/>
    <x v="0"/>
    <x v="2"/>
    <x v="328"/>
    <d v="4703-05-21T12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37620400"/>
    <x v="329"/>
    <b v="1"/>
    <n v="167"/>
    <b v="1"/>
    <s v="film &amp; video/drama"/>
    <n v="106"/>
    <n v="63.17"/>
    <x v="0"/>
    <x v="2"/>
    <x v="329"/>
    <d v="4703-05-21T12:00:0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437620400"/>
    <x v="330"/>
    <b v="1"/>
    <n v="340"/>
    <b v="1"/>
    <s v="film &amp; video/drama"/>
    <n v="102"/>
    <n v="104.82"/>
    <x v="0"/>
    <x v="2"/>
    <x v="330"/>
    <d v="4703-05-21T12:00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37620400"/>
    <x v="331"/>
    <b v="1"/>
    <n v="438"/>
    <b v="1"/>
    <s v="film &amp; video/drama"/>
    <n v="107"/>
    <n v="97.36"/>
    <x v="0"/>
    <x v="2"/>
    <x v="331"/>
    <d v="4703-05-21T12:00:00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37620400"/>
    <x v="332"/>
    <b v="1"/>
    <n v="555"/>
    <b v="1"/>
    <s v="film &amp; video/drama"/>
    <n v="113"/>
    <n v="203.63"/>
    <x v="0"/>
    <x v="2"/>
    <x v="332"/>
    <d v="4703-05-21T12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37620400"/>
    <x v="333"/>
    <b v="1"/>
    <n v="266"/>
    <b v="1"/>
    <s v="film &amp; video/drama"/>
    <n v="125"/>
    <n v="188.31"/>
    <x v="0"/>
    <x v="2"/>
    <x v="333"/>
    <d v="4703-05-21T12:00:0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7620400"/>
    <x v="334"/>
    <b v="1"/>
    <n v="69"/>
    <b v="1"/>
    <s v="film &amp; video/drama"/>
    <n v="101"/>
    <n v="146.65"/>
    <x v="0"/>
    <x v="2"/>
    <x v="334"/>
    <d v="4703-05-21T12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7620400"/>
    <x v="335"/>
    <b v="1"/>
    <n v="80"/>
    <b v="1"/>
    <s v="film &amp; video/drama"/>
    <n v="103"/>
    <n v="109.19"/>
    <x v="0"/>
    <x v="2"/>
    <x v="335"/>
    <d v="4703-05-21T1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37620400"/>
    <x v="336"/>
    <b v="1"/>
    <n v="493"/>
    <b v="1"/>
    <s v="film &amp; video/drama"/>
    <n v="117"/>
    <n v="59.25"/>
    <x v="0"/>
    <x v="2"/>
    <x v="336"/>
    <d v="4703-05-21T12:00:0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37620400"/>
    <x v="337"/>
    <b v="1"/>
    <n v="31"/>
    <b v="1"/>
    <s v="film &amp; video/drama"/>
    <n v="101"/>
    <n v="97.9"/>
    <x v="0"/>
    <x v="2"/>
    <x v="337"/>
    <d v="4703-05-21T12:00:00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37620400"/>
    <x v="338"/>
    <b v="1"/>
    <n v="236"/>
    <b v="1"/>
    <s v="film &amp; video/drama"/>
    <n v="110"/>
    <n v="70"/>
    <x v="0"/>
    <x v="2"/>
    <x v="338"/>
    <d v="4703-05-21T12:00:0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7620400"/>
    <x v="339"/>
    <b v="1"/>
    <n v="89"/>
    <b v="1"/>
    <s v="film &amp; video/drama"/>
    <n v="108"/>
    <n v="72.87"/>
    <x v="0"/>
    <x v="2"/>
    <x v="339"/>
    <d v="4703-05-21T12:00:00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37620400"/>
    <x v="340"/>
    <b v="1"/>
    <n v="299"/>
    <b v="1"/>
    <s v="film &amp; video/drama"/>
    <n v="125"/>
    <n v="146.35"/>
    <x v="0"/>
    <x v="2"/>
    <x v="340"/>
    <d v="4703-05-21T12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37620400"/>
    <x v="341"/>
    <b v="1"/>
    <n v="55"/>
    <b v="1"/>
    <s v="film &amp; video/drama"/>
    <n v="107"/>
    <n v="67.91"/>
    <x v="0"/>
    <x v="2"/>
    <x v="341"/>
    <d v="4703-05-21T12:00:00"/>
  </r>
  <r>
    <n v="342"/>
    <s v="BREAKING A MONSTER a film about the band Unlocking The Truth"/>
    <s v="BREAKING A MONSTER needs your help to play in THEATERS!"/>
    <n v="55000"/>
    <n v="55201.52"/>
    <x v="0"/>
    <x v="0"/>
    <s v="USD"/>
    <n v="1437620400"/>
    <x v="342"/>
    <b v="1"/>
    <n v="325"/>
    <b v="1"/>
    <s v="film &amp; video/drama"/>
    <n v="100"/>
    <n v="169.85"/>
    <x v="0"/>
    <x v="2"/>
    <x v="342"/>
    <d v="4703-05-21T12:00:0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37620400"/>
    <x v="343"/>
    <b v="1"/>
    <n v="524"/>
    <b v="1"/>
    <s v="film &amp; video/drama"/>
    <n v="102"/>
    <n v="58.41"/>
    <x v="0"/>
    <x v="2"/>
    <x v="343"/>
    <d v="4703-05-21T12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7620400"/>
    <x v="344"/>
    <b v="1"/>
    <n v="285"/>
    <b v="1"/>
    <s v="film &amp; video/drama"/>
    <n v="102"/>
    <n v="119.99"/>
    <x v="0"/>
    <x v="2"/>
    <x v="344"/>
    <d v="4703-05-21T12:0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7620400"/>
    <x v="345"/>
    <b v="1"/>
    <n v="179"/>
    <b v="1"/>
    <s v="film &amp; video/drama"/>
    <n v="123"/>
    <n v="99.86"/>
    <x v="0"/>
    <x v="2"/>
    <x v="345"/>
    <d v="4703-05-21T12:00:0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37620400"/>
    <x v="346"/>
    <b v="1"/>
    <n v="188"/>
    <b v="1"/>
    <s v="film &amp; video/drama"/>
    <n v="170"/>
    <n v="90.58"/>
    <x v="0"/>
    <x v="2"/>
    <x v="346"/>
    <d v="4703-05-21T12:00:0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37620400"/>
    <x v="347"/>
    <b v="1"/>
    <n v="379"/>
    <b v="1"/>
    <s v="film &amp; video/drama"/>
    <n v="112"/>
    <n v="117.77"/>
    <x v="0"/>
    <x v="2"/>
    <x v="347"/>
    <d v="4703-05-21T12:00:0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37620400"/>
    <x v="348"/>
    <b v="1"/>
    <n v="119"/>
    <b v="1"/>
    <s v="film &amp; video/drama"/>
    <n v="103"/>
    <n v="86.55"/>
    <x v="0"/>
    <x v="2"/>
    <x v="348"/>
    <d v="4703-05-21T12:00:00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37620400"/>
    <x v="349"/>
    <b v="1"/>
    <n v="167"/>
    <b v="1"/>
    <s v="film &amp; video/drama"/>
    <n v="107"/>
    <n v="71.900000000000006"/>
    <x v="0"/>
    <x v="2"/>
    <x v="349"/>
    <d v="4703-05-21T12:00:00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37620400"/>
    <x v="350"/>
    <b v="1"/>
    <n v="221"/>
    <b v="1"/>
    <s v="film &amp; video/drama"/>
    <n v="115"/>
    <n v="129.82"/>
    <x v="0"/>
    <x v="2"/>
    <x v="350"/>
    <d v="4703-05-21T12:00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37620400"/>
    <x v="351"/>
    <b v="1"/>
    <n v="964"/>
    <b v="1"/>
    <s v="film &amp; video/drama"/>
    <n v="127"/>
    <n v="44.91"/>
    <x v="0"/>
    <x v="2"/>
    <x v="351"/>
    <d v="4703-05-21T12:00:0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37620400"/>
    <x v="352"/>
    <b v="1"/>
    <n v="286"/>
    <b v="1"/>
    <s v="film &amp; video/drama"/>
    <n v="117"/>
    <n v="40.76"/>
    <x v="0"/>
    <x v="2"/>
    <x v="352"/>
    <d v="4703-05-21T12:00:0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37620400"/>
    <x v="353"/>
    <b v="1"/>
    <n v="613"/>
    <b v="1"/>
    <s v="film &amp; video/drama"/>
    <n v="109"/>
    <n v="103.52"/>
    <x v="0"/>
    <x v="2"/>
    <x v="353"/>
    <d v="4703-05-21T12:00:0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37620400"/>
    <x v="354"/>
    <b v="1"/>
    <n v="29"/>
    <b v="1"/>
    <s v="film &amp; video/drama"/>
    <n v="104"/>
    <n v="125.45"/>
    <x v="0"/>
    <x v="2"/>
    <x v="354"/>
    <d v="4703-05-21T12:00:00"/>
  </r>
  <r>
    <n v="355"/>
    <s v="REZA ABDOH -Theatre Visionary"/>
    <s v="A documentary film about the late REZA ABDOH and his performance company DAR A LUZ."/>
    <n v="35000"/>
    <n v="40690"/>
    <x v="0"/>
    <x v="0"/>
    <s v="USD"/>
    <n v="1437620400"/>
    <x v="355"/>
    <b v="1"/>
    <n v="165"/>
    <b v="1"/>
    <s v="film &amp; video/drama"/>
    <n v="116"/>
    <n v="246.61"/>
    <x v="0"/>
    <x v="2"/>
    <x v="355"/>
    <d v="4703-05-21T12:00:00"/>
  </r>
  <r>
    <n v="356"/>
    <s v="43 and 80"/>
    <s v="A documentary about halibut conservation and how it impacts communities of Southeast Alaska."/>
    <n v="7500"/>
    <n v="7701.93"/>
    <x v="0"/>
    <x v="0"/>
    <s v="USD"/>
    <n v="1437620400"/>
    <x v="356"/>
    <b v="1"/>
    <n v="97"/>
    <b v="1"/>
    <s v="film &amp; video/drama"/>
    <n v="103"/>
    <n v="79.400000000000006"/>
    <x v="0"/>
    <x v="2"/>
    <x v="356"/>
    <d v="4703-05-21T12:00:0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37620400"/>
    <x v="357"/>
    <b v="1"/>
    <n v="303"/>
    <b v="1"/>
    <s v="film &amp; video/drama"/>
    <n v="174"/>
    <n v="86.14"/>
    <x v="0"/>
    <x v="2"/>
    <x v="357"/>
    <d v="4703-05-21T12:00:00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37620400"/>
    <x v="358"/>
    <b v="1"/>
    <n v="267"/>
    <b v="1"/>
    <s v="film &amp; video/drama"/>
    <n v="103"/>
    <n v="193.05"/>
    <x v="0"/>
    <x v="2"/>
    <x v="358"/>
    <d v="4703-05-21T12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37620400"/>
    <x v="359"/>
    <b v="1"/>
    <n v="302"/>
    <b v="1"/>
    <s v="film &amp; video/drama"/>
    <n v="105"/>
    <n v="84.02"/>
    <x v="0"/>
    <x v="2"/>
    <x v="359"/>
    <d v="4703-05-21T12:00:0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0400"/>
    <x v="360"/>
    <b v="0"/>
    <n v="87"/>
    <b v="1"/>
    <s v="film &amp; video/science fiction"/>
    <n v="101"/>
    <n v="139.83000000000001"/>
    <x v="0"/>
    <x v="3"/>
    <x v="360"/>
    <d v="4703-05-21T12:00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37620400"/>
    <x v="361"/>
    <b v="0"/>
    <n v="354"/>
    <b v="1"/>
    <s v="film &amp; video/science fiction"/>
    <n v="111"/>
    <n v="109.82"/>
    <x v="0"/>
    <x v="3"/>
    <x v="361"/>
    <d v="4703-05-21T12:00:00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37620400"/>
    <x v="362"/>
    <b v="0"/>
    <n v="86"/>
    <b v="1"/>
    <s v="film &amp; video/science fiction"/>
    <n v="124"/>
    <n v="139.53"/>
    <x v="0"/>
    <x v="3"/>
    <x v="362"/>
    <d v="4703-05-21T12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437620400"/>
    <x v="363"/>
    <b v="0"/>
    <n v="26"/>
    <b v="1"/>
    <s v="film &amp; video/science fiction"/>
    <n v="101"/>
    <n v="347.85"/>
    <x v="0"/>
    <x v="3"/>
    <x v="363"/>
    <d v="4703-05-21T12:00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37620400"/>
    <x v="364"/>
    <b v="0"/>
    <n v="113"/>
    <b v="1"/>
    <s v="film &amp; video/science fiction"/>
    <n v="110"/>
    <n v="68.239999999999995"/>
    <x v="0"/>
    <x v="3"/>
    <x v="364"/>
    <d v="4703-05-21T12:00:0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437620400"/>
    <x v="365"/>
    <b v="0"/>
    <n v="65"/>
    <b v="1"/>
    <s v="film &amp; video/science fiction"/>
    <n v="104"/>
    <n v="239.94"/>
    <x v="0"/>
    <x v="3"/>
    <x v="365"/>
    <d v="4703-05-21T12:00:00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437620400"/>
    <x v="366"/>
    <b v="0"/>
    <n v="134"/>
    <b v="1"/>
    <s v="film &amp; video/science fiction"/>
    <n v="101"/>
    <n v="287.31"/>
    <x v="0"/>
    <x v="3"/>
    <x v="366"/>
    <d v="4703-05-21T12:00:0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437620400"/>
    <x v="367"/>
    <b v="0"/>
    <n v="119"/>
    <b v="1"/>
    <s v="film &amp; video/science fiction"/>
    <n v="103"/>
    <n v="86.85"/>
    <x v="0"/>
    <x v="3"/>
    <x v="367"/>
    <d v="4703-05-21T12:00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37620400"/>
    <x v="368"/>
    <b v="0"/>
    <n v="159"/>
    <b v="1"/>
    <s v="film &amp; video/science fiction"/>
    <n v="104"/>
    <n v="81.849999999999994"/>
    <x v="0"/>
    <x v="3"/>
    <x v="368"/>
    <d v="4703-05-21T12:00:00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437620400"/>
    <x v="369"/>
    <b v="0"/>
    <n v="167"/>
    <b v="1"/>
    <s v="film &amp; video/science fiction"/>
    <n v="110"/>
    <n v="42.87"/>
    <x v="0"/>
    <x v="3"/>
    <x v="369"/>
    <d v="4703-05-21T12:00:0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37620400"/>
    <x v="370"/>
    <b v="0"/>
    <n v="43"/>
    <b v="1"/>
    <s v="film &amp; video/science fiction"/>
    <n v="122"/>
    <n v="709.42"/>
    <x v="0"/>
    <x v="3"/>
    <x v="370"/>
    <d v="4703-05-21T12:00:0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437620400"/>
    <x v="371"/>
    <b v="0"/>
    <n v="1062"/>
    <b v="1"/>
    <s v="film &amp; video/science fiction"/>
    <n v="114"/>
    <n v="161.26"/>
    <x v="0"/>
    <x v="3"/>
    <x v="371"/>
    <d v="4703-05-21T12:00:00"/>
  </r>
  <r>
    <n v="372"/>
    <s v="Wild Equus"/>
    <s v="A short documentary exploring the uses of 'Natural Horsemanship' across Europe"/>
    <n v="300"/>
    <n v="376"/>
    <x v="0"/>
    <x v="1"/>
    <s v="GBP"/>
    <n v="1437620400"/>
    <x v="372"/>
    <b v="0"/>
    <n v="9"/>
    <b v="1"/>
    <s v="film &amp; video/science fiction"/>
    <n v="125"/>
    <n v="41.78"/>
    <x v="0"/>
    <x v="3"/>
    <x v="372"/>
    <d v="4703-05-21T12:00:00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437620400"/>
    <x v="373"/>
    <b v="0"/>
    <n v="89"/>
    <b v="1"/>
    <s v="film &amp; video/science fiction"/>
    <n v="107"/>
    <n v="89.89"/>
    <x v="0"/>
    <x v="3"/>
    <x v="373"/>
    <d v="4703-05-21T12:00:0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437620400"/>
    <x v="374"/>
    <b v="0"/>
    <n v="174"/>
    <b v="1"/>
    <s v="film &amp; video/science fiction"/>
    <n v="131"/>
    <n v="45.05"/>
    <x v="0"/>
    <x v="3"/>
    <x v="374"/>
    <d v="4703-05-21T12:00:0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437620400"/>
    <x v="375"/>
    <b v="0"/>
    <n v="14"/>
    <b v="1"/>
    <s v="film &amp; video/science fiction"/>
    <n v="120"/>
    <n v="42.86"/>
    <x v="0"/>
    <x v="3"/>
    <x v="375"/>
    <d v="4703-05-21T12:00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37620400"/>
    <x v="376"/>
    <b v="0"/>
    <n v="48"/>
    <b v="1"/>
    <s v="film &amp; video/science fiction"/>
    <n v="106"/>
    <n v="54.08"/>
    <x v="0"/>
    <x v="3"/>
    <x v="376"/>
    <d v="4703-05-21T12:00:00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37620400"/>
    <x v="377"/>
    <b v="0"/>
    <n v="133"/>
    <b v="1"/>
    <s v="film &amp; video/science fiction"/>
    <n v="114"/>
    <n v="103.22"/>
    <x v="0"/>
    <x v="3"/>
    <x v="377"/>
    <d v="4703-05-21T12:00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37620400"/>
    <x v="378"/>
    <b v="0"/>
    <n v="83"/>
    <b v="1"/>
    <s v="film &amp; video/science fiction"/>
    <n v="112"/>
    <n v="40.4"/>
    <x v="0"/>
    <x v="3"/>
    <x v="378"/>
    <d v="4703-05-21T12:00:0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437620400"/>
    <x v="379"/>
    <b v="0"/>
    <n v="149"/>
    <b v="1"/>
    <s v="film &amp; video/science fiction"/>
    <n v="116"/>
    <n v="116.86"/>
    <x v="0"/>
    <x v="3"/>
    <x v="379"/>
    <d v="4703-05-21T12:00:00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37620400"/>
    <x v="380"/>
    <b v="0"/>
    <n v="49"/>
    <b v="1"/>
    <s v="film &amp; video/science fiction"/>
    <n v="142"/>
    <n v="115.51"/>
    <x v="0"/>
    <x v="3"/>
    <x v="380"/>
    <d v="4703-05-21T12:00:00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437620400"/>
    <x v="381"/>
    <b v="0"/>
    <n v="251"/>
    <b v="1"/>
    <s v="film &amp; video/science fiction"/>
    <n v="105"/>
    <n v="104.31"/>
    <x v="0"/>
    <x v="3"/>
    <x v="381"/>
    <d v="4703-05-21T12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437620400"/>
    <x v="382"/>
    <b v="0"/>
    <n v="22"/>
    <b v="1"/>
    <s v="film &amp; video/science fiction"/>
    <n v="256"/>
    <n v="69.77"/>
    <x v="0"/>
    <x v="3"/>
    <x v="382"/>
    <d v="4703-05-21T12:00:0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37620400"/>
    <x v="383"/>
    <b v="0"/>
    <n v="48"/>
    <b v="1"/>
    <s v="film &amp; video/science fiction"/>
    <n v="207"/>
    <n v="43.02"/>
    <x v="0"/>
    <x v="3"/>
    <x v="383"/>
    <d v="4703-05-21T12:00:00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37620400"/>
    <x v="384"/>
    <b v="0"/>
    <n v="383"/>
    <b v="1"/>
    <s v="film &amp; video/science fiction"/>
    <n v="112"/>
    <n v="58.54"/>
    <x v="0"/>
    <x v="3"/>
    <x v="384"/>
    <d v="4703-05-21T12:00:00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37620400"/>
    <x v="385"/>
    <b v="0"/>
    <n v="237"/>
    <b v="1"/>
    <s v="film &amp; video/science fiction"/>
    <n v="106"/>
    <n v="111.8"/>
    <x v="0"/>
    <x v="3"/>
    <x v="385"/>
    <d v="4703-05-21T12:00:00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7620400"/>
    <x v="386"/>
    <b v="0"/>
    <n v="13"/>
    <b v="1"/>
    <s v="film &amp; video/science fiction"/>
    <n v="100"/>
    <n v="46.23"/>
    <x v="0"/>
    <x v="3"/>
    <x v="386"/>
    <d v="4703-05-21T12:00:0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7620400"/>
    <x v="387"/>
    <b v="0"/>
    <n v="562"/>
    <b v="1"/>
    <s v="film &amp; video/science fiction"/>
    <n v="214"/>
    <n v="144.69"/>
    <x v="0"/>
    <x v="3"/>
    <x v="387"/>
    <d v="4703-05-21T12:00:0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37620400"/>
    <x v="388"/>
    <b v="0"/>
    <n v="71"/>
    <b v="1"/>
    <s v="film &amp; video/science fiction"/>
    <n v="126"/>
    <n v="88.85"/>
    <x v="0"/>
    <x v="3"/>
    <x v="388"/>
    <d v="4703-05-21T12:00:0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437620400"/>
    <x v="389"/>
    <b v="0"/>
    <n v="1510"/>
    <b v="1"/>
    <s v="film &amp; video/science fiction"/>
    <n v="182"/>
    <n v="81.75"/>
    <x v="0"/>
    <x v="3"/>
    <x v="389"/>
    <d v="4703-05-21T12:00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7620400"/>
    <x v="390"/>
    <b v="0"/>
    <n v="14"/>
    <b v="1"/>
    <s v="film &amp; video/science fiction"/>
    <n v="100"/>
    <n v="71.430000000000007"/>
    <x v="0"/>
    <x v="3"/>
    <x v="390"/>
    <d v="4703-05-21T12:00:00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437620400"/>
    <x v="391"/>
    <b v="0"/>
    <n v="193"/>
    <b v="1"/>
    <s v="film &amp; video/science fiction"/>
    <n v="101"/>
    <n v="104.26"/>
    <x v="0"/>
    <x v="3"/>
    <x v="391"/>
    <d v="4703-05-21T12:00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437620400"/>
    <x v="392"/>
    <b v="0"/>
    <n v="206"/>
    <b v="1"/>
    <s v="film &amp; video/science fiction"/>
    <n v="101"/>
    <n v="90.62"/>
    <x v="0"/>
    <x v="3"/>
    <x v="392"/>
    <d v="4703-05-21T12:00:0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437620400"/>
    <x v="393"/>
    <b v="0"/>
    <n v="351"/>
    <b v="1"/>
    <s v="film &amp; video/science fiction"/>
    <n v="110"/>
    <n v="157.33000000000001"/>
    <x v="0"/>
    <x v="3"/>
    <x v="393"/>
    <d v="4703-05-21T12:00:0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37620400"/>
    <x v="394"/>
    <b v="0"/>
    <n v="50"/>
    <b v="1"/>
    <s v="film &amp; video/science fiction"/>
    <n v="112"/>
    <n v="105.18"/>
    <x v="0"/>
    <x v="3"/>
    <x v="394"/>
    <d v="4703-05-21T12:00:0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437620400"/>
    <x v="395"/>
    <b v="0"/>
    <n v="184"/>
    <b v="1"/>
    <s v="film &amp; video/science fiction"/>
    <n v="108"/>
    <n v="58.72"/>
    <x v="0"/>
    <x v="3"/>
    <x v="395"/>
    <d v="4703-05-21T12:00:0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437620400"/>
    <x v="396"/>
    <b v="0"/>
    <n v="196"/>
    <b v="1"/>
    <s v="film &amp; video/science fiction"/>
    <n v="107"/>
    <n v="81.63"/>
    <x v="0"/>
    <x v="3"/>
    <x v="396"/>
    <d v="4703-05-21T12:00:00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437620400"/>
    <x v="397"/>
    <b v="0"/>
    <n v="229"/>
    <b v="1"/>
    <s v="film &amp; video/science fiction"/>
    <n v="104"/>
    <n v="56.46"/>
    <x v="0"/>
    <x v="3"/>
    <x v="397"/>
    <d v="4703-05-21T12:00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7620400"/>
    <x v="398"/>
    <b v="0"/>
    <n v="67"/>
    <b v="1"/>
    <s v="film &amp; video/science fiction"/>
    <n v="125"/>
    <n v="140.1"/>
    <x v="0"/>
    <x v="3"/>
    <x v="398"/>
    <d v="4703-05-21T12:00:0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37620400"/>
    <x v="399"/>
    <b v="0"/>
    <n v="95"/>
    <b v="1"/>
    <s v="film &amp; video/science fiction"/>
    <n v="107"/>
    <n v="224.85"/>
    <x v="0"/>
    <x v="3"/>
    <x v="399"/>
    <d v="4703-05-21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37620400"/>
    <x v="400"/>
    <b v="0"/>
    <n v="62"/>
    <b v="1"/>
    <s v="film &amp; video/shorts"/>
    <n v="112"/>
    <n v="181.13"/>
    <x v="0"/>
    <x v="4"/>
    <x v="400"/>
    <d v="4703-05-21T12:0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437620400"/>
    <x v="401"/>
    <b v="0"/>
    <n v="73"/>
    <b v="1"/>
    <s v="film &amp; video/shorts"/>
    <n v="104"/>
    <n v="711.04"/>
    <x v="0"/>
    <x v="4"/>
    <x v="401"/>
    <d v="4703-05-21T12:00:0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37620400"/>
    <x v="402"/>
    <b v="0"/>
    <n v="43"/>
    <b v="1"/>
    <s v="film &amp; video/shorts"/>
    <n v="142"/>
    <n v="65.88"/>
    <x v="0"/>
    <x v="4"/>
    <x v="402"/>
    <d v="4703-05-21T12:00:00"/>
  </r>
  <r>
    <n v="403"/>
    <s v="MONDO BANANA"/>
    <s v="A documentary adventure about bananas - and people. Your round-trip ticket into the heart of banana-cultures!!"/>
    <n v="5000"/>
    <n v="5263"/>
    <x v="0"/>
    <x v="0"/>
    <s v="USD"/>
    <n v="1437620400"/>
    <x v="403"/>
    <b v="0"/>
    <n v="70"/>
    <b v="1"/>
    <s v="film &amp; video/shorts"/>
    <n v="105"/>
    <n v="75.19"/>
    <x v="0"/>
    <x v="4"/>
    <x v="403"/>
    <d v="4703-05-21T12:00:0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437620400"/>
    <x v="404"/>
    <b v="0"/>
    <n v="271"/>
    <b v="1"/>
    <s v="film &amp; video/shorts"/>
    <n v="103"/>
    <n v="133.13999999999999"/>
    <x v="0"/>
    <x v="4"/>
    <x v="404"/>
    <d v="4703-05-21T12:00:00"/>
  </r>
  <r>
    <n v="405"/>
    <s v="The Healing Effect Movie"/>
    <s v="Come, join our movie movement.  A new documentary about the healing power of food."/>
    <n v="2820"/>
    <n v="3036"/>
    <x v="0"/>
    <x v="0"/>
    <s v="USD"/>
    <n v="1437620400"/>
    <x v="405"/>
    <b v="0"/>
    <n v="55"/>
    <b v="1"/>
    <s v="film &amp; video/shorts"/>
    <n v="108"/>
    <n v="55.2"/>
    <x v="0"/>
    <x v="4"/>
    <x v="405"/>
    <d v="4703-05-21T12:00:00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437620400"/>
    <x v="406"/>
    <b v="0"/>
    <n v="35"/>
    <b v="1"/>
    <s v="film &amp; video/shorts"/>
    <n v="108"/>
    <n v="86.16"/>
    <x v="0"/>
    <x v="4"/>
    <x v="406"/>
    <d v="4703-05-21T12:00:0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437620400"/>
    <x v="407"/>
    <b v="0"/>
    <n v="22"/>
    <b v="1"/>
    <s v="film &amp; video/shorts"/>
    <n v="102"/>
    <n v="92.32"/>
    <x v="0"/>
    <x v="4"/>
    <x v="407"/>
    <d v="4703-05-21T12:00:0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437620400"/>
    <x v="408"/>
    <b v="0"/>
    <n v="38"/>
    <b v="1"/>
    <s v="film &amp; video/shorts"/>
    <n v="101"/>
    <n v="160.16"/>
    <x v="0"/>
    <x v="4"/>
    <x v="408"/>
    <d v="4703-05-21T12:00:0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37620400"/>
    <x v="409"/>
    <b v="0"/>
    <n v="15"/>
    <b v="1"/>
    <s v="film &amp; video/shorts"/>
    <n v="137"/>
    <n v="45.6"/>
    <x v="0"/>
    <x v="4"/>
    <x v="409"/>
    <d v="4703-05-21T12:00:00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7620400"/>
    <x v="410"/>
    <b v="0"/>
    <n v="7"/>
    <b v="1"/>
    <s v="film &amp; video/shorts"/>
    <n v="128"/>
    <n v="183.29"/>
    <x v="0"/>
    <x v="4"/>
    <x v="410"/>
    <d v="4703-05-21T12:00:0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437620400"/>
    <x v="411"/>
    <b v="0"/>
    <n v="241"/>
    <b v="1"/>
    <s v="film &amp; video/shorts"/>
    <n v="101"/>
    <n v="125.79"/>
    <x v="0"/>
    <x v="4"/>
    <x v="411"/>
    <d v="4703-05-21T12:00:0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437620400"/>
    <x v="412"/>
    <b v="0"/>
    <n v="55"/>
    <b v="1"/>
    <s v="film &amp; video/shorts"/>
    <n v="127"/>
    <n v="57.65"/>
    <x v="0"/>
    <x v="4"/>
    <x v="412"/>
    <d v="4703-05-21T12:00:00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437620400"/>
    <x v="413"/>
    <b v="0"/>
    <n v="171"/>
    <b v="1"/>
    <s v="film &amp; video/shorts"/>
    <n v="105"/>
    <n v="78.66"/>
    <x v="0"/>
    <x v="4"/>
    <x v="413"/>
    <d v="4703-05-21T12:00:0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437620400"/>
    <x v="414"/>
    <b v="0"/>
    <n v="208"/>
    <b v="1"/>
    <s v="film &amp; video/shorts"/>
    <n v="103"/>
    <n v="91.48"/>
    <x v="0"/>
    <x v="4"/>
    <x v="414"/>
    <d v="4703-05-21T12:00:0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37620400"/>
    <x v="415"/>
    <b v="0"/>
    <n v="21"/>
    <b v="1"/>
    <s v="film &amp; video/shorts"/>
    <n v="102"/>
    <n v="68.099999999999994"/>
    <x v="0"/>
    <x v="4"/>
    <x v="415"/>
    <d v="4703-05-21T12:00:0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437620400"/>
    <x v="416"/>
    <b v="0"/>
    <n v="25"/>
    <b v="1"/>
    <s v="film &amp; video/shorts"/>
    <n v="120"/>
    <n v="48.09"/>
    <x v="0"/>
    <x v="4"/>
    <x v="416"/>
    <d v="4703-05-21T12:00:00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437620400"/>
    <x v="417"/>
    <b v="0"/>
    <n v="52"/>
    <b v="1"/>
    <s v="film &amp; video/shorts"/>
    <n v="100"/>
    <n v="202.42"/>
    <x v="0"/>
    <x v="4"/>
    <x v="417"/>
    <d v="4703-05-21T12:00:0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20400"/>
    <x v="418"/>
    <b v="0"/>
    <n v="104"/>
    <b v="1"/>
    <s v="film &amp; video/shorts"/>
    <n v="101"/>
    <n v="216.75"/>
    <x v="0"/>
    <x v="4"/>
    <x v="418"/>
    <d v="4703-05-21T12:00:00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437620400"/>
    <x v="419"/>
    <b v="0"/>
    <n v="73"/>
    <b v="1"/>
    <s v="film &amp; video/shorts"/>
    <n v="100"/>
    <n v="110.07"/>
    <x v="0"/>
    <x v="4"/>
    <x v="419"/>
    <d v="4703-05-21T12:00:0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437620400"/>
    <x v="420"/>
    <b v="0"/>
    <n v="3"/>
    <b v="0"/>
    <s v="film &amp; video/shorts"/>
    <n v="0"/>
    <n v="4.83"/>
    <x v="0"/>
    <x v="4"/>
    <x v="420"/>
    <d v="4703-05-21T12:00:00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37620400"/>
    <x v="421"/>
    <b v="0"/>
    <n v="6"/>
    <b v="0"/>
    <s v="film &amp; video/shorts"/>
    <n v="2"/>
    <n v="50.17"/>
    <x v="0"/>
    <x v="4"/>
    <x v="421"/>
    <d v="4703-05-21T12:00:0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37620400"/>
    <x v="422"/>
    <b v="0"/>
    <n v="12"/>
    <b v="0"/>
    <s v="film &amp; video/shorts"/>
    <n v="1"/>
    <n v="35.83"/>
    <x v="0"/>
    <x v="4"/>
    <x v="422"/>
    <d v="4703-05-21T12:00:0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437620400"/>
    <x v="423"/>
    <b v="0"/>
    <n v="13"/>
    <b v="0"/>
    <s v="film &amp; video/shorts"/>
    <n v="1"/>
    <n v="11.77"/>
    <x v="0"/>
    <x v="4"/>
    <x v="423"/>
    <d v="4703-05-21T12:00:0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437620400"/>
    <x v="424"/>
    <b v="0"/>
    <n v="5"/>
    <b v="0"/>
    <s v="film &amp; video/shorts"/>
    <n v="7"/>
    <n v="40.78"/>
    <x v="0"/>
    <x v="4"/>
    <x v="424"/>
    <d v="4703-05-21T12:00:00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37620400"/>
    <x v="425"/>
    <b v="0"/>
    <n v="2"/>
    <b v="0"/>
    <s v="film &amp; video/shorts"/>
    <n v="0"/>
    <n v="3"/>
    <x v="0"/>
    <x v="4"/>
    <x v="425"/>
    <d v="4703-05-21T12:00:00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37620400"/>
    <x v="426"/>
    <b v="0"/>
    <n v="8"/>
    <b v="0"/>
    <s v="film &amp; video/shorts"/>
    <n v="1"/>
    <n v="16.63"/>
    <x v="0"/>
    <x v="4"/>
    <x v="426"/>
    <d v="4703-05-21T12:00:0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37620400"/>
    <x v="427"/>
    <b v="0"/>
    <n v="0"/>
    <b v="0"/>
    <s v="film &amp; video/shorts"/>
    <n v="0"/>
    <n v="0"/>
    <x v="0"/>
    <x v="4"/>
    <x v="427"/>
    <d v="4703-05-21T12:00:00"/>
  </r>
  <r>
    <n v="428"/>
    <s v="Little Clay Bible - Zacchaeus"/>
    <s v="Fresh, fun, entertaining Bible stories on YouTube, stop-motion style."/>
    <n v="12000"/>
    <n v="676"/>
    <x v="2"/>
    <x v="0"/>
    <s v="USD"/>
    <n v="1437620400"/>
    <x v="428"/>
    <b v="0"/>
    <n v="13"/>
    <b v="0"/>
    <s v="film &amp; video/shorts"/>
    <n v="6"/>
    <n v="52"/>
    <x v="0"/>
    <x v="4"/>
    <x v="428"/>
    <d v="4703-05-21T1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437620400"/>
    <x v="429"/>
    <b v="0"/>
    <n v="0"/>
    <b v="0"/>
    <s v="film &amp; video/shorts"/>
    <n v="0"/>
    <n v="0"/>
    <x v="0"/>
    <x v="4"/>
    <x v="429"/>
    <d v="4703-05-21T12:00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437620400"/>
    <x v="430"/>
    <b v="0"/>
    <n v="5"/>
    <b v="0"/>
    <s v="film &amp; video/shorts"/>
    <n v="2"/>
    <n v="4.8"/>
    <x v="0"/>
    <x v="4"/>
    <x v="430"/>
    <d v="4703-05-21T12:00:00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37620400"/>
    <x v="431"/>
    <b v="0"/>
    <n v="8"/>
    <b v="0"/>
    <s v="film &amp; video/shorts"/>
    <n v="14"/>
    <n v="51.88"/>
    <x v="0"/>
    <x v="4"/>
    <x v="431"/>
    <d v="4703-05-21T12:00:00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37620400"/>
    <x v="432"/>
    <b v="0"/>
    <n v="8"/>
    <b v="0"/>
    <s v="film &amp; video/shorts"/>
    <n v="10"/>
    <n v="71.25"/>
    <x v="0"/>
    <x v="4"/>
    <x v="432"/>
    <d v="4703-05-21T12:00:0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37620400"/>
    <x v="433"/>
    <b v="0"/>
    <n v="0"/>
    <b v="0"/>
    <s v="film &amp; video/shorts"/>
    <n v="0"/>
    <n v="0"/>
    <x v="0"/>
    <x v="4"/>
    <x v="433"/>
    <d v="4703-05-21T12:00:0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437620400"/>
    <x v="434"/>
    <b v="0"/>
    <n v="2"/>
    <b v="0"/>
    <s v="film &amp; video/shorts"/>
    <n v="5"/>
    <n v="62.5"/>
    <x v="0"/>
    <x v="4"/>
    <x v="434"/>
    <d v="4703-05-21T12:00:00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437620400"/>
    <x v="435"/>
    <b v="0"/>
    <n v="3"/>
    <b v="0"/>
    <s v="film &amp; video/shorts"/>
    <n v="0"/>
    <n v="1"/>
    <x v="0"/>
    <x v="4"/>
    <x v="435"/>
    <d v="4703-05-21T12:00:0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437620400"/>
    <x v="436"/>
    <b v="0"/>
    <n v="0"/>
    <b v="0"/>
    <s v="film &amp; video/shorts"/>
    <n v="0"/>
    <n v="0"/>
    <x v="0"/>
    <x v="4"/>
    <x v="436"/>
    <d v="4703-05-21T12:00:0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37620400"/>
    <x v="437"/>
    <b v="0"/>
    <n v="0"/>
    <b v="0"/>
    <s v="film &amp; video/shorts"/>
    <n v="0"/>
    <n v="0"/>
    <x v="0"/>
    <x v="4"/>
    <x v="437"/>
    <d v="4703-05-21T12:00:00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37620400"/>
    <x v="438"/>
    <b v="0"/>
    <n v="11"/>
    <b v="0"/>
    <s v="film &amp; video/shorts"/>
    <n v="9"/>
    <n v="170.55"/>
    <x v="0"/>
    <x v="4"/>
    <x v="438"/>
    <d v="4703-05-21T12:00:00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37620400"/>
    <x v="439"/>
    <b v="0"/>
    <n v="0"/>
    <b v="0"/>
    <s v="film &amp; video/shorts"/>
    <n v="0"/>
    <n v="0"/>
    <x v="0"/>
    <x v="4"/>
    <x v="439"/>
    <d v="4703-05-21T12:00:00"/>
  </r>
  <r>
    <n v="440"/>
    <s v="Consumed"/>
    <s v="A stop-motion animation made by a one girl team, with a camera, creativity, and a lot of determination."/>
    <n v="5000"/>
    <n v="5"/>
    <x v="2"/>
    <x v="0"/>
    <s v="USD"/>
    <n v="1437620400"/>
    <x v="440"/>
    <b v="0"/>
    <n v="1"/>
    <b v="0"/>
    <s v="film &amp; video/shorts"/>
    <n v="0"/>
    <n v="5"/>
    <x v="0"/>
    <x v="4"/>
    <x v="440"/>
    <d v="4703-05-21T12:00:00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437620400"/>
    <x v="441"/>
    <b v="0"/>
    <n v="0"/>
    <b v="0"/>
    <s v="film &amp; video/shorts"/>
    <n v="0"/>
    <n v="0"/>
    <x v="0"/>
    <x v="4"/>
    <x v="441"/>
    <d v="4703-05-21T12:00:00"/>
  </r>
  <r>
    <n v="442"/>
    <s v="The Paranormal Idiot"/>
    <s v="Doomsday is here"/>
    <n v="17000"/>
    <n v="6691"/>
    <x v="2"/>
    <x v="0"/>
    <s v="USD"/>
    <n v="1437620400"/>
    <x v="442"/>
    <b v="0"/>
    <n v="17"/>
    <b v="0"/>
    <s v="film &amp; video/shorts"/>
    <n v="39"/>
    <n v="393.59"/>
    <x v="0"/>
    <x v="4"/>
    <x v="442"/>
    <d v="4703-05-21T12:00:00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437620400"/>
    <x v="443"/>
    <b v="0"/>
    <n v="2"/>
    <b v="0"/>
    <s v="film &amp; video/shorts"/>
    <n v="0"/>
    <n v="5"/>
    <x v="0"/>
    <x v="4"/>
    <x v="443"/>
    <d v="4703-05-21T12:00:00"/>
  </r>
  <r>
    <n v="444"/>
    <s v="Discovering the Other Woman"/>
    <s v="An upcoming animated web sitcom series centered around dealing with life, love, and relationships."/>
    <n v="1000"/>
    <n v="50"/>
    <x v="2"/>
    <x v="0"/>
    <s v="USD"/>
    <n v="1437620400"/>
    <x v="444"/>
    <b v="0"/>
    <n v="1"/>
    <b v="0"/>
    <s v="film &amp; video/shorts"/>
    <n v="5"/>
    <n v="50"/>
    <x v="0"/>
    <x v="4"/>
    <x v="444"/>
    <d v="4703-05-21T12:00:0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7620400"/>
    <x v="445"/>
    <b v="0"/>
    <n v="2"/>
    <b v="0"/>
    <s v="film &amp; video/shorts"/>
    <n v="0"/>
    <n v="1"/>
    <x v="0"/>
    <x v="4"/>
    <x v="445"/>
    <d v="4703-05-21T12:00:00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37620400"/>
    <x v="446"/>
    <b v="0"/>
    <n v="16"/>
    <b v="0"/>
    <s v="film &amp; video/shorts"/>
    <n v="7"/>
    <n v="47.88"/>
    <x v="0"/>
    <x v="4"/>
    <x v="446"/>
    <d v="4703-05-21T12:00:0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437620400"/>
    <x v="447"/>
    <b v="0"/>
    <n v="1"/>
    <b v="0"/>
    <s v="film &amp; video/shorts"/>
    <n v="0"/>
    <n v="5"/>
    <x v="0"/>
    <x v="4"/>
    <x v="447"/>
    <d v="4703-05-21T12:00:00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37620400"/>
    <x v="448"/>
    <b v="0"/>
    <n v="4"/>
    <b v="0"/>
    <s v="film &amp; video/shorts"/>
    <n v="3"/>
    <n v="20.5"/>
    <x v="0"/>
    <x v="4"/>
    <x v="448"/>
    <d v="4703-05-21T12:00:00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437620400"/>
    <x v="449"/>
    <b v="0"/>
    <n v="5"/>
    <b v="0"/>
    <s v="film &amp; video/shorts"/>
    <n v="2"/>
    <n v="9"/>
    <x v="0"/>
    <x v="4"/>
    <x v="449"/>
    <d v="4703-05-21T12:00:00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437620400"/>
    <x v="450"/>
    <b v="0"/>
    <n v="7"/>
    <b v="0"/>
    <s v="film &amp; video/shorts"/>
    <n v="1"/>
    <n v="56.57"/>
    <x v="0"/>
    <x v="4"/>
    <x v="450"/>
    <d v="4703-05-21T12:00:0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437620400"/>
    <x v="451"/>
    <b v="0"/>
    <n v="0"/>
    <b v="0"/>
    <s v="film &amp; video/shorts"/>
    <n v="0"/>
    <n v="0"/>
    <x v="0"/>
    <x v="4"/>
    <x v="451"/>
    <d v="4703-05-21T12:00:00"/>
  </r>
  <r>
    <n v="452"/>
    <s v="Lost in the Shadows"/>
    <s v="A man must find his way out of the depths of the shadows by using the aid of a little girl."/>
    <n v="750"/>
    <n v="480"/>
    <x v="2"/>
    <x v="0"/>
    <s v="USD"/>
    <n v="1437620400"/>
    <x v="452"/>
    <b v="0"/>
    <n v="12"/>
    <b v="0"/>
    <s v="film &amp; video/shorts"/>
    <n v="64"/>
    <n v="40"/>
    <x v="0"/>
    <x v="4"/>
    <x v="452"/>
    <d v="4703-05-21T12:00:00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37620400"/>
    <x v="453"/>
    <b v="0"/>
    <n v="2"/>
    <b v="0"/>
    <s v="film &amp; video/shorts"/>
    <n v="0"/>
    <n v="13"/>
    <x v="0"/>
    <x v="4"/>
    <x v="453"/>
    <d v="4703-05-21T12:00:00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37620400"/>
    <x v="454"/>
    <b v="0"/>
    <n v="5"/>
    <b v="0"/>
    <s v="film &amp; video/shorts"/>
    <n v="1"/>
    <n v="16.399999999999999"/>
    <x v="0"/>
    <x v="4"/>
    <x v="454"/>
    <d v="4703-05-21T12:00:0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437620400"/>
    <x v="455"/>
    <b v="0"/>
    <n v="2"/>
    <b v="0"/>
    <s v="film &amp; video/shorts"/>
    <n v="0"/>
    <n v="22.5"/>
    <x v="0"/>
    <x v="4"/>
    <x v="455"/>
    <d v="4703-05-21T12:00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437620400"/>
    <x v="456"/>
    <b v="0"/>
    <n v="3"/>
    <b v="0"/>
    <s v="film &amp; video/shorts"/>
    <n v="1"/>
    <n v="20.329999999999998"/>
    <x v="0"/>
    <x v="4"/>
    <x v="456"/>
    <d v="4703-05-21T12:00:0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37620400"/>
    <x v="457"/>
    <b v="0"/>
    <n v="0"/>
    <b v="0"/>
    <s v="film &amp; video/shorts"/>
    <n v="0"/>
    <n v="0"/>
    <x v="0"/>
    <x v="4"/>
    <x v="457"/>
    <d v="4703-05-21T12:00:00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437620400"/>
    <x v="458"/>
    <b v="0"/>
    <n v="49"/>
    <b v="0"/>
    <s v="film &amp; video/shorts"/>
    <n v="8"/>
    <n v="16.760000000000002"/>
    <x v="0"/>
    <x v="4"/>
    <x v="458"/>
    <d v="4703-05-21T12:00:0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437620400"/>
    <x v="459"/>
    <b v="0"/>
    <n v="1"/>
    <b v="0"/>
    <s v="film &amp; video/shorts"/>
    <n v="0"/>
    <n v="25"/>
    <x v="0"/>
    <x v="4"/>
    <x v="459"/>
    <d v="4703-05-21T12:00:00"/>
  </r>
  <r>
    <n v="460"/>
    <s v="Darwin's Kiss"/>
    <s v="An animated web series about biological evolution gone haywire."/>
    <n v="8500"/>
    <n v="25"/>
    <x v="2"/>
    <x v="0"/>
    <s v="USD"/>
    <n v="1437620400"/>
    <x v="460"/>
    <b v="0"/>
    <n v="2"/>
    <b v="0"/>
    <s v="film &amp; video/television"/>
    <n v="0"/>
    <n v="12.5"/>
    <x v="0"/>
    <x v="5"/>
    <x v="460"/>
    <d v="4703-05-21T12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437620400"/>
    <x v="461"/>
    <b v="0"/>
    <n v="0"/>
    <b v="0"/>
    <s v="film &amp; video/television"/>
    <n v="0"/>
    <n v="0"/>
    <x v="0"/>
    <x v="5"/>
    <x v="461"/>
    <d v="4703-05-21T12:00:00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437620400"/>
    <x v="462"/>
    <b v="0"/>
    <n v="0"/>
    <b v="0"/>
    <s v="film &amp; video/television"/>
    <n v="0"/>
    <n v="0"/>
    <x v="0"/>
    <x v="5"/>
    <x v="462"/>
    <d v="4703-05-21T12:00:00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437620400"/>
    <x v="463"/>
    <b v="0"/>
    <n v="11"/>
    <b v="0"/>
    <s v="film &amp; video/television"/>
    <n v="2"/>
    <n v="113.64"/>
    <x v="0"/>
    <x v="5"/>
    <x v="463"/>
    <d v="4703-05-21T12:00:00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37620400"/>
    <x v="464"/>
    <b v="0"/>
    <n v="1"/>
    <b v="0"/>
    <s v="film &amp; video/television"/>
    <n v="0"/>
    <n v="1"/>
    <x v="0"/>
    <x v="5"/>
    <x v="464"/>
    <d v="4703-05-21T12:00:00"/>
  </r>
  <r>
    <n v="465"/>
    <s v="&quot;Amp&quot; A Story About a Robot"/>
    <s v="&quot;Amp&quot; is a short film about a robot with needs."/>
    <n v="512"/>
    <n v="138"/>
    <x v="2"/>
    <x v="0"/>
    <s v="USD"/>
    <n v="1437620400"/>
    <x v="465"/>
    <b v="0"/>
    <n v="8"/>
    <b v="0"/>
    <s v="film &amp; video/television"/>
    <n v="27"/>
    <n v="17.25"/>
    <x v="0"/>
    <x v="5"/>
    <x v="465"/>
    <d v="4703-05-21T12:00:00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437620400"/>
    <x v="466"/>
    <b v="0"/>
    <n v="5"/>
    <b v="0"/>
    <s v="film &amp; video/television"/>
    <n v="1"/>
    <n v="15.2"/>
    <x v="0"/>
    <x v="5"/>
    <x v="466"/>
    <d v="4703-05-21T12:00:0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437620400"/>
    <x v="467"/>
    <b v="0"/>
    <n v="39"/>
    <b v="0"/>
    <s v="film &amp; video/television"/>
    <n v="22"/>
    <n v="110.64"/>
    <x v="0"/>
    <x v="5"/>
    <x v="467"/>
    <d v="4703-05-21T12:00:00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437620400"/>
    <x v="468"/>
    <b v="0"/>
    <n v="0"/>
    <b v="0"/>
    <s v="film &amp; video/television"/>
    <n v="0"/>
    <n v="0"/>
    <x v="0"/>
    <x v="5"/>
    <x v="468"/>
    <d v="4703-05-21T12:00:00"/>
  </r>
  <r>
    <n v="469"/>
    <s v="Dreamland PERSONALISED Animated Shorts Film"/>
    <s v="Create a personalised animation film using your child's name and photo."/>
    <n v="6000"/>
    <n v="0"/>
    <x v="2"/>
    <x v="1"/>
    <s v="GBP"/>
    <n v="1437620400"/>
    <x v="469"/>
    <b v="0"/>
    <n v="0"/>
    <b v="0"/>
    <s v="film &amp; video/television"/>
    <n v="0"/>
    <n v="0"/>
    <x v="0"/>
    <x v="5"/>
    <x v="469"/>
    <d v="4703-05-21T12:00:0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437620400"/>
    <x v="470"/>
    <b v="0"/>
    <n v="2"/>
    <b v="0"/>
    <s v="film &amp; video/television"/>
    <n v="1"/>
    <n v="25.5"/>
    <x v="0"/>
    <x v="5"/>
    <x v="470"/>
    <d v="4703-05-21T12:00:0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437620400"/>
    <x v="471"/>
    <b v="0"/>
    <n v="170"/>
    <b v="0"/>
    <s v="film &amp; video/television"/>
    <n v="12"/>
    <n v="38.479999999999997"/>
    <x v="0"/>
    <x v="5"/>
    <x v="471"/>
    <d v="4703-05-21T12:00:0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37620400"/>
    <x v="472"/>
    <b v="0"/>
    <n v="5"/>
    <b v="0"/>
    <s v="film &amp; video/television"/>
    <n v="18"/>
    <n v="28.2"/>
    <x v="0"/>
    <x v="5"/>
    <x v="472"/>
    <d v="4703-05-21T12:00:00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37620400"/>
    <x v="473"/>
    <b v="0"/>
    <n v="14"/>
    <b v="0"/>
    <s v="film &amp; video/television"/>
    <n v="3"/>
    <n v="61.5"/>
    <x v="0"/>
    <x v="5"/>
    <x v="473"/>
    <d v="4703-05-21T12:00:00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37620400"/>
    <x v="474"/>
    <b v="0"/>
    <n v="1"/>
    <b v="0"/>
    <s v="film &amp; video/television"/>
    <n v="0"/>
    <n v="1"/>
    <x v="0"/>
    <x v="5"/>
    <x v="474"/>
    <d v="4703-05-21T12:00:00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7620400"/>
    <x v="475"/>
    <b v="0"/>
    <n v="0"/>
    <b v="0"/>
    <s v="film &amp; video/television"/>
    <n v="0"/>
    <n v="0"/>
    <x v="0"/>
    <x v="5"/>
    <x v="475"/>
    <d v="4703-05-21T12:00:00"/>
  </r>
  <r>
    <n v="476"/>
    <s v="Sight Word Music Videos"/>
    <s v="Animated Music Videos that teach kids how to read."/>
    <n v="220000"/>
    <n v="4906.59"/>
    <x v="2"/>
    <x v="0"/>
    <s v="USD"/>
    <n v="1437620400"/>
    <x v="476"/>
    <b v="0"/>
    <n v="124"/>
    <b v="0"/>
    <s v="film &amp; video/television"/>
    <n v="2"/>
    <n v="39.57"/>
    <x v="0"/>
    <x v="5"/>
    <x v="476"/>
    <d v="4703-05-21T12:00:0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437620400"/>
    <x v="477"/>
    <b v="0"/>
    <n v="0"/>
    <b v="0"/>
    <s v="film &amp; video/television"/>
    <n v="0"/>
    <n v="0"/>
    <x v="0"/>
    <x v="5"/>
    <x v="477"/>
    <d v="4703-05-21T12:00:0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37620400"/>
    <x v="478"/>
    <b v="0"/>
    <n v="0"/>
    <b v="0"/>
    <s v="film &amp; video/television"/>
    <n v="0"/>
    <n v="0"/>
    <x v="0"/>
    <x v="5"/>
    <x v="478"/>
    <d v="4703-05-21T12:00:00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37620400"/>
    <x v="479"/>
    <b v="0"/>
    <n v="55"/>
    <b v="0"/>
    <s v="film &amp; video/television"/>
    <n v="33"/>
    <n v="88.8"/>
    <x v="0"/>
    <x v="5"/>
    <x v="479"/>
    <d v="4703-05-21T12:00:00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437620400"/>
    <x v="480"/>
    <b v="0"/>
    <n v="140"/>
    <b v="0"/>
    <s v="film &amp; video/television"/>
    <n v="19"/>
    <n v="55.46"/>
    <x v="0"/>
    <x v="5"/>
    <x v="480"/>
    <d v="4703-05-21T12:00:00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437620400"/>
    <x v="481"/>
    <b v="0"/>
    <n v="21"/>
    <b v="0"/>
    <s v="film &amp; video/television"/>
    <n v="6"/>
    <n v="87.14"/>
    <x v="0"/>
    <x v="5"/>
    <x v="481"/>
    <d v="4703-05-21T12:00:00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37620400"/>
    <x v="482"/>
    <b v="0"/>
    <n v="1"/>
    <b v="0"/>
    <s v="film &amp; video/television"/>
    <n v="0"/>
    <n v="10"/>
    <x v="0"/>
    <x v="5"/>
    <x v="482"/>
    <d v="4703-05-21T12:00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437620400"/>
    <x v="483"/>
    <b v="0"/>
    <n v="147"/>
    <b v="0"/>
    <s v="film &amp; video/television"/>
    <n v="50"/>
    <n v="51.22"/>
    <x v="0"/>
    <x v="5"/>
    <x v="483"/>
    <d v="4703-05-21T12:00:0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37620400"/>
    <x v="484"/>
    <b v="0"/>
    <n v="11"/>
    <b v="0"/>
    <s v="film &amp; video/television"/>
    <n v="0"/>
    <n v="13.55"/>
    <x v="0"/>
    <x v="5"/>
    <x v="484"/>
    <d v="4703-05-21T12:00:00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437620400"/>
    <x v="485"/>
    <b v="0"/>
    <n v="125"/>
    <b v="0"/>
    <s v="film &amp; video/television"/>
    <n v="22"/>
    <n v="66.52"/>
    <x v="0"/>
    <x v="5"/>
    <x v="485"/>
    <d v="4703-05-21T12:00:00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37620400"/>
    <x v="486"/>
    <b v="0"/>
    <n v="1"/>
    <b v="0"/>
    <s v="film &amp; video/television"/>
    <n v="0"/>
    <n v="50"/>
    <x v="0"/>
    <x v="5"/>
    <x v="486"/>
    <d v="4703-05-21T12:00:0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37620400"/>
    <x v="487"/>
    <b v="0"/>
    <n v="0"/>
    <b v="0"/>
    <s v="film &amp; video/television"/>
    <n v="0"/>
    <n v="0"/>
    <x v="0"/>
    <x v="5"/>
    <x v="487"/>
    <d v="4703-05-21T12:00:00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37620400"/>
    <x v="488"/>
    <b v="0"/>
    <n v="0"/>
    <b v="0"/>
    <s v="film &amp; video/television"/>
    <n v="0"/>
    <n v="0"/>
    <x v="0"/>
    <x v="5"/>
    <x v="488"/>
    <d v="4703-05-21T12:00:0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437620400"/>
    <x v="489"/>
    <b v="0"/>
    <n v="3"/>
    <b v="0"/>
    <s v="film &amp; video/television"/>
    <n v="0"/>
    <n v="71.67"/>
    <x v="0"/>
    <x v="5"/>
    <x v="489"/>
    <d v="4703-05-21T12:00:00"/>
  </r>
  <r>
    <n v="490"/>
    <s v="PROJECT IS CANCELLED"/>
    <s v="Cancelled"/>
    <n v="1000"/>
    <n v="0"/>
    <x v="2"/>
    <x v="0"/>
    <s v="USD"/>
    <n v="1437620400"/>
    <x v="490"/>
    <b v="0"/>
    <n v="0"/>
    <b v="0"/>
    <s v="film &amp; video/television"/>
    <n v="0"/>
    <n v="0"/>
    <x v="0"/>
    <x v="5"/>
    <x v="490"/>
    <d v="4703-05-21T12:00:00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37620400"/>
    <x v="491"/>
    <b v="0"/>
    <n v="0"/>
    <b v="0"/>
    <s v="film &amp; video/television"/>
    <n v="0"/>
    <n v="0"/>
    <x v="0"/>
    <x v="5"/>
    <x v="491"/>
    <d v="4703-05-21T12:00:0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37620400"/>
    <x v="492"/>
    <b v="0"/>
    <n v="0"/>
    <b v="0"/>
    <s v="film &amp; video/television"/>
    <n v="0"/>
    <n v="0"/>
    <x v="0"/>
    <x v="5"/>
    <x v="492"/>
    <d v="4703-05-21T12:00:0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7620400"/>
    <x v="493"/>
    <b v="0"/>
    <n v="0"/>
    <b v="0"/>
    <s v="film &amp; video/television"/>
    <n v="0"/>
    <n v="0"/>
    <x v="0"/>
    <x v="5"/>
    <x v="493"/>
    <d v="4703-05-21T12:00:00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37620400"/>
    <x v="494"/>
    <b v="0"/>
    <n v="3"/>
    <b v="0"/>
    <s v="film &amp; video/television"/>
    <n v="0"/>
    <n v="10.33"/>
    <x v="0"/>
    <x v="5"/>
    <x v="494"/>
    <d v="4703-05-21T12:00:0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620400"/>
    <x v="495"/>
    <b v="0"/>
    <n v="0"/>
    <b v="0"/>
    <s v="film &amp; video/television"/>
    <n v="0"/>
    <n v="0"/>
    <x v="0"/>
    <x v="5"/>
    <x v="495"/>
    <d v="4703-05-21T12:00:00"/>
  </r>
  <r>
    <n v="496"/>
    <s v="Airships and Anatasia: The Movie"/>
    <s v="The movie is about the adventures of Ethan, Danna, The mysterious inventor and more."/>
    <n v="60000"/>
    <n v="1"/>
    <x v="2"/>
    <x v="0"/>
    <s v="USD"/>
    <n v="1437620400"/>
    <x v="496"/>
    <b v="0"/>
    <n v="1"/>
    <b v="0"/>
    <s v="film &amp; video/television"/>
    <n v="0"/>
    <n v="1"/>
    <x v="0"/>
    <x v="5"/>
    <x v="496"/>
    <d v="4703-05-21T12:00:00"/>
  </r>
  <r>
    <n v="497"/>
    <s v="Galaxy Probe Kids"/>
    <s v="live-action/animated series pilot."/>
    <n v="4480"/>
    <n v="30"/>
    <x v="2"/>
    <x v="0"/>
    <s v="USD"/>
    <n v="1437620400"/>
    <x v="497"/>
    <b v="0"/>
    <n v="3"/>
    <b v="0"/>
    <s v="film &amp; video/television"/>
    <n v="1"/>
    <n v="10"/>
    <x v="0"/>
    <x v="5"/>
    <x v="497"/>
    <d v="4703-05-21T12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437620400"/>
    <x v="498"/>
    <b v="0"/>
    <n v="22"/>
    <b v="0"/>
    <s v="film &amp; video/television"/>
    <n v="5"/>
    <n v="136.09"/>
    <x v="0"/>
    <x v="5"/>
    <x v="498"/>
    <d v="4703-05-21T12:00:00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437620400"/>
    <x v="499"/>
    <b v="0"/>
    <n v="26"/>
    <b v="0"/>
    <s v="film &amp; video/television"/>
    <n v="10"/>
    <n v="73.459999999999994"/>
    <x v="0"/>
    <x v="5"/>
    <x v="499"/>
    <d v="4703-05-21T12:00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437620400"/>
    <x v="500"/>
    <b v="0"/>
    <n v="4"/>
    <b v="0"/>
    <s v="film &amp; video/television"/>
    <n v="3"/>
    <n v="53.75"/>
    <x v="0"/>
    <x v="5"/>
    <x v="500"/>
    <d v="4703-05-21T12:00:0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437620400"/>
    <x v="501"/>
    <b v="0"/>
    <n v="0"/>
    <b v="0"/>
    <s v="film &amp; video/television"/>
    <n v="0"/>
    <n v="0"/>
    <x v="0"/>
    <x v="5"/>
    <x v="501"/>
    <d v="4703-05-21T12:00:00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437620400"/>
    <x v="502"/>
    <b v="0"/>
    <n v="4"/>
    <b v="0"/>
    <s v="film &amp; video/television"/>
    <n v="1"/>
    <n v="57.5"/>
    <x v="0"/>
    <x v="5"/>
    <x v="502"/>
    <d v="4703-05-21T12:00:00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37620400"/>
    <x v="503"/>
    <b v="0"/>
    <n v="9"/>
    <b v="0"/>
    <s v="film &amp; video/television"/>
    <n v="2"/>
    <n v="12.67"/>
    <x v="0"/>
    <x v="5"/>
    <x v="503"/>
    <d v="4703-05-21T12:00:00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437620400"/>
    <x v="504"/>
    <b v="0"/>
    <n v="5"/>
    <b v="0"/>
    <s v="film &amp; video/television"/>
    <n v="1"/>
    <n v="67"/>
    <x v="0"/>
    <x v="5"/>
    <x v="504"/>
    <d v="4703-05-21T12:00:00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37620400"/>
    <x v="505"/>
    <b v="0"/>
    <n v="14"/>
    <b v="0"/>
    <s v="film &amp; video/television"/>
    <n v="0"/>
    <n v="3.71"/>
    <x v="0"/>
    <x v="5"/>
    <x v="505"/>
    <d v="4703-05-21T12:00:00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437620400"/>
    <x v="506"/>
    <b v="0"/>
    <n v="1"/>
    <b v="0"/>
    <s v="film &amp; video/television"/>
    <n v="0"/>
    <n v="250"/>
    <x v="0"/>
    <x v="5"/>
    <x v="506"/>
    <d v="4703-05-21T12:00:0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437620400"/>
    <x v="507"/>
    <b v="0"/>
    <n v="10"/>
    <b v="0"/>
    <s v="film &amp; video/television"/>
    <n v="3"/>
    <n v="64"/>
    <x v="0"/>
    <x v="5"/>
    <x v="507"/>
    <d v="4703-05-21T12:00:00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437620400"/>
    <x v="508"/>
    <b v="0"/>
    <n v="3"/>
    <b v="0"/>
    <s v="film &amp; video/television"/>
    <n v="1"/>
    <n v="133.33000000000001"/>
    <x v="0"/>
    <x v="5"/>
    <x v="508"/>
    <d v="4703-05-21T12:00:0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7620400"/>
    <x v="509"/>
    <b v="0"/>
    <n v="1"/>
    <b v="0"/>
    <s v="film &amp; video/television"/>
    <n v="0"/>
    <n v="10"/>
    <x v="0"/>
    <x v="5"/>
    <x v="509"/>
    <d v="4703-05-21T12:00:0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37620400"/>
    <x v="510"/>
    <b v="0"/>
    <n v="0"/>
    <b v="0"/>
    <s v="film &amp; video/television"/>
    <n v="0"/>
    <n v="0"/>
    <x v="0"/>
    <x v="5"/>
    <x v="510"/>
    <d v="4703-05-21T12:00:00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437620400"/>
    <x v="511"/>
    <b v="0"/>
    <n v="5"/>
    <b v="0"/>
    <s v="film &amp; video/television"/>
    <n v="3"/>
    <n v="30"/>
    <x v="0"/>
    <x v="5"/>
    <x v="511"/>
    <d v="4703-05-21T12:00:00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37620400"/>
    <x v="512"/>
    <b v="0"/>
    <n v="2"/>
    <b v="0"/>
    <s v="film &amp; video/television"/>
    <n v="0"/>
    <n v="5.5"/>
    <x v="0"/>
    <x v="5"/>
    <x v="512"/>
    <d v="4703-05-21T12:00:00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37620400"/>
    <x v="513"/>
    <b v="0"/>
    <n v="68"/>
    <b v="0"/>
    <s v="film &amp; video/television"/>
    <n v="14"/>
    <n v="102.38"/>
    <x v="0"/>
    <x v="5"/>
    <x v="513"/>
    <d v="4703-05-21T12:00:00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37620400"/>
    <x v="514"/>
    <b v="0"/>
    <n v="3"/>
    <b v="0"/>
    <s v="film &amp; video/television"/>
    <n v="3"/>
    <n v="16.670000000000002"/>
    <x v="0"/>
    <x v="5"/>
    <x v="514"/>
    <d v="4703-05-21T12:00:00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37620400"/>
    <x v="515"/>
    <b v="0"/>
    <n v="34"/>
    <b v="0"/>
    <s v="film &amp; video/television"/>
    <n v="25"/>
    <n v="725.03"/>
    <x v="0"/>
    <x v="5"/>
    <x v="515"/>
    <d v="4703-05-21T12:00:00"/>
  </r>
  <r>
    <n v="516"/>
    <s v="Shipmates"/>
    <s v="A big brother style comedy animation series starring famous seafarers"/>
    <n v="5000"/>
    <n v="0"/>
    <x v="2"/>
    <x v="1"/>
    <s v="GBP"/>
    <n v="1437620400"/>
    <x v="516"/>
    <b v="0"/>
    <n v="0"/>
    <b v="0"/>
    <s v="film &amp; video/television"/>
    <n v="0"/>
    <n v="0"/>
    <x v="0"/>
    <x v="5"/>
    <x v="516"/>
    <d v="4703-05-21T12:00:0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37620400"/>
    <x v="517"/>
    <b v="0"/>
    <n v="3"/>
    <b v="0"/>
    <s v="film &amp; video/television"/>
    <n v="1"/>
    <n v="68.33"/>
    <x v="0"/>
    <x v="5"/>
    <x v="517"/>
    <d v="4703-05-21T12:00:00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37620400"/>
    <x v="518"/>
    <b v="0"/>
    <n v="0"/>
    <b v="0"/>
    <s v="film &amp; video/television"/>
    <n v="0"/>
    <n v="0"/>
    <x v="0"/>
    <x v="5"/>
    <x v="518"/>
    <d v="4703-05-21T12:00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437620400"/>
    <x v="519"/>
    <b v="0"/>
    <n v="70"/>
    <b v="0"/>
    <s v="film &amp; video/television"/>
    <n v="23"/>
    <n v="39.229999999999997"/>
    <x v="0"/>
    <x v="5"/>
    <x v="519"/>
    <d v="4703-05-21T12:00:00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37620400"/>
    <x v="520"/>
    <b v="0"/>
    <n v="34"/>
    <b v="1"/>
    <s v="food/food trucks"/>
    <n v="102"/>
    <n v="150.15"/>
    <x v="1"/>
    <x v="6"/>
    <x v="520"/>
    <d v="4703-05-21T12:00:0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37620400"/>
    <x v="521"/>
    <b v="0"/>
    <n v="56"/>
    <b v="1"/>
    <s v="food/food trucks"/>
    <n v="105"/>
    <n v="93.43"/>
    <x v="1"/>
    <x v="6"/>
    <x v="521"/>
    <d v="4703-05-21T12:00:00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37620400"/>
    <x v="522"/>
    <b v="0"/>
    <n v="31"/>
    <b v="1"/>
    <s v="food/food trucks"/>
    <n v="115"/>
    <n v="110.97"/>
    <x v="1"/>
    <x v="6"/>
    <x v="522"/>
    <d v="4703-05-21T12:00:0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37620400"/>
    <x v="523"/>
    <b v="0"/>
    <n v="84"/>
    <b v="1"/>
    <s v="food/food trucks"/>
    <n v="121"/>
    <n v="71.790000000000006"/>
    <x v="1"/>
    <x v="6"/>
    <x v="523"/>
    <d v="4703-05-21T12:00:00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37620400"/>
    <x v="524"/>
    <b v="0"/>
    <n v="130"/>
    <b v="1"/>
    <s v="food/food trucks"/>
    <n v="109"/>
    <n v="29.26"/>
    <x v="1"/>
    <x v="6"/>
    <x v="524"/>
    <d v="4703-05-21T12:00:00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37620400"/>
    <x v="525"/>
    <b v="0"/>
    <n v="12"/>
    <b v="1"/>
    <s v="food/food trucks"/>
    <n v="100"/>
    <n v="1000"/>
    <x v="1"/>
    <x v="6"/>
    <x v="525"/>
    <d v="4703-05-21T12:00:00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7620400"/>
    <x v="526"/>
    <b v="0"/>
    <n v="23"/>
    <b v="1"/>
    <s v="food/food trucks"/>
    <n v="114"/>
    <n v="74.349999999999994"/>
    <x v="1"/>
    <x v="6"/>
    <x v="526"/>
    <d v="4703-05-21T12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37620400"/>
    <x v="527"/>
    <b v="0"/>
    <n v="158"/>
    <b v="1"/>
    <s v="food/food trucks"/>
    <n v="101"/>
    <n v="63.83"/>
    <x v="1"/>
    <x v="6"/>
    <x v="527"/>
    <d v="4703-05-21T12:00:00"/>
  </r>
  <r>
    <n v="528"/>
    <s v="Devastated No Matter What"/>
    <s v="A Festival Backed Production of a Full-Length Play."/>
    <n v="1150"/>
    <n v="1330"/>
    <x v="0"/>
    <x v="0"/>
    <s v="USD"/>
    <n v="1437620400"/>
    <x v="528"/>
    <b v="0"/>
    <n v="30"/>
    <b v="1"/>
    <s v="food/food trucks"/>
    <n v="116"/>
    <n v="44.33"/>
    <x v="1"/>
    <x v="6"/>
    <x v="528"/>
    <d v="4703-05-21T12:0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37620400"/>
    <x v="529"/>
    <b v="0"/>
    <n v="18"/>
    <b v="1"/>
    <s v="food/food trucks"/>
    <n v="130"/>
    <n v="86.94"/>
    <x v="1"/>
    <x v="6"/>
    <x v="529"/>
    <d v="4703-05-21T12:00:0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7620400"/>
    <x v="530"/>
    <b v="0"/>
    <n v="29"/>
    <b v="1"/>
    <s v="food/food trucks"/>
    <n v="108"/>
    <n v="126.55"/>
    <x v="1"/>
    <x v="6"/>
    <x v="530"/>
    <d v="4703-05-21T1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37620400"/>
    <x v="531"/>
    <b v="0"/>
    <n v="31"/>
    <b v="1"/>
    <s v="food/food trucks"/>
    <n v="100"/>
    <n v="129.03"/>
    <x v="1"/>
    <x v="6"/>
    <x v="531"/>
    <d v="4703-05-21T12:00:00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37620400"/>
    <x v="532"/>
    <b v="0"/>
    <n v="173"/>
    <b v="1"/>
    <s v="food/food trucks"/>
    <n v="123"/>
    <n v="71.239999999999995"/>
    <x v="1"/>
    <x v="6"/>
    <x v="532"/>
    <d v="4703-05-21T12:00:00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37620400"/>
    <x v="533"/>
    <b v="0"/>
    <n v="17"/>
    <b v="1"/>
    <s v="food/food trucks"/>
    <n v="100"/>
    <n v="117.88"/>
    <x v="1"/>
    <x v="6"/>
    <x v="533"/>
    <d v="4703-05-21T12:00:0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37620400"/>
    <x v="534"/>
    <b v="0"/>
    <n v="48"/>
    <b v="1"/>
    <s v="food/food trucks"/>
    <n v="105"/>
    <n v="327.08"/>
    <x v="1"/>
    <x v="6"/>
    <x v="534"/>
    <d v="4703-05-21T12:00:0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37620400"/>
    <x v="535"/>
    <b v="0"/>
    <n v="59"/>
    <b v="1"/>
    <s v="food/food trucks"/>
    <n v="103"/>
    <n v="34.75"/>
    <x v="1"/>
    <x v="6"/>
    <x v="535"/>
    <d v="4703-05-21T12:00:0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7620400"/>
    <x v="536"/>
    <b v="0"/>
    <n v="39"/>
    <b v="1"/>
    <s v="food/food trucks"/>
    <n v="118"/>
    <n v="100.06"/>
    <x v="1"/>
    <x v="6"/>
    <x v="536"/>
    <d v="4703-05-21T12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37620400"/>
    <x v="537"/>
    <b v="0"/>
    <n v="59"/>
    <b v="1"/>
    <s v="food/food trucks"/>
    <n v="121"/>
    <n v="40.85"/>
    <x v="1"/>
    <x v="6"/>
    <x v="537"/>
    <d v="4703-05-21T12:00:0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37620400"/>
    <x v="538"/>
    <b v="0"/>
    <n v="60"/>
    <b v="1"/>
    <s v="food/food trucks"/>
    <n v="302"/>
    <n v="252.02"/>
    <x v="1"/>
    <x v="6"/>
    <x v="538"/>
    <d v="4703-05-21T12:00:0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37620400"/>
    <x v="539"/>
    <b v="0"/>
    <n v="20"/>
    <b v="1"/>
    <s v="food/food trucks"/>
    <n v="101"/>
    <n v="25.16"/>
    <x v="1"/>
    <x v="6"/>
    <x v="539"/>
    <d v="4703-05-21T12:00:00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37620400"/>
    <x v="540"/>
    <b v="0"/>
    <n v="1"/>
    <b v="0"/>
    <s v="food/food trucks"/>
    <n v="0"/>
    <n v="1"/>
    <x v="1"/>
    <x v="6"/>
    <x v="540"/>
    <d v="4703-05-21T12:00:00"/>
  </r>
  <r>
    <n v="541"/>
    <s v="Deviations"/>
    <s v="A website dedicated to local Kink Communities; to find others with matching interests and bring them together."/>
    <n v="4500"/>
    <n v="25"/>
    <x v="2"/>
    <x v="0"/>
    <s v="USD"/>
    <n v="1437620400"/>
    <x v="541"/>
    <b v="0"/>
    <n v="1"/>
    <b v="0"/>
    <s v="food/food trucks"/>
    <n v="1"/>
    <n v="25"/>
    <x v="1"/>
    <x v="6"/>
    <x v="541"/>
    <d v="4703-05-21T12:00:0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37620400"/>
    <x v="542"/>
    <b v="0"/>
    <n v="1"/>
    <b v="0"/>
    <s v="food/food trucks"/>
    <n v="0"/>
    <n v="1"/>
    <x v="1"/>
    <x v="6"/>
    <x v="542"/>
    <d v="4703-05-21T12:00:00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37620400"/>
    <x v="543"/>
    <b v="0"/>
    <n v="2"/>
    <b v="0"/>
    <s v="food/food trucks"/>
    <n v="0"/>
    <n v="35"/>
    <x v="1"/>
    <x v="6"/>
    <x v="543"/>
    <d v="4703-05-21T12:00:00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37620400"/>
    <x v="544"/>
    <b v="0"/>
    <n v="2"/>
    <b v="0"/>
    <s v="food/food trucks"/>
    <n v="1"/>
    <n v="3"/>
    <x v="1"/>
    <x v="6"/>
    <x v="544"/>
    <d v="4703-05-21T12:00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37620400"/>
    <x v="545"/>
    <b v="0"/>
    <n v="34"/>
    <b v="0"/>
    <s v="food/food trucks"/>
    <n v="27"/>
    <n v="402.71"/>
    <x v="1"/>
    <x v="6"/>
    <x v="545"/>
    <d v="4703-05-21T12:00:0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37620400"/>
    <x v="546"/>
    <b v="0"/>
    <n v="2"/>
    <b v="0"/>
    <s v="food/food trucks"/>
    <n v="0"/>
    <n v="26"/>
    <x v="1"/>
    <x v="6"/>
    <x v="546"/>
    <d v="4703-05-21T12:00:00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37620400"/>
    <x v="547"/>
    <b v="0"/>
    <n v="0"/>
    <b v="0"/>
    <s v="food/food trucks"/>
    <n v="0"/>
    <n v="0"/>
    <x v="1"/>
    <x v="6"/>
    <x v="547"/>
    <d v="4703-05-21T12:00:0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37620400"/>
    <x v="548"/>
    <b v="0"/>
    <n v="1"/>
    <b v="0"/>
    <s v="food/food trucks"/>
    <n v="0"/>
    <n v="9"/>
    <x v="1"/>
    <x v="6"/>
    <x v="548"/>
    <d v="4703-05-21T12:00:0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7620400"/>
    <x v="549"/>
    <b v="0"/>
    <n v="8"/>
    <b v="0"/>
    <s v="food/food trucks"/>
    <n v="3"/>
    <n v="8.5"/>
    <x v="1"/>
    <x v="6"/>
    <x v="549"/>
    <d v="4703-05-21T12:00:0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37620400"/>
    <x v="550"/>
    <b v="0"/>
    <n v="4"/>
    <b v="0"/>
    <s v="food/food trucks"/>
    <n v="1"/>
    <n v="8.75"/>
    <x v="1"/>
    <x v="6"/>
    <x v="550"/>
    <d v="4703-05-21T12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7620400"/>
    <x v="551"/>
    <b v="0"/>
    <n v="28"/>
    <b v="0"/>
    <s v="food/food trucks"/>
    <n v="5"/>
    <n v="135.04"/>
    <x v="1"/>
    <x v="6"/>
    <x v="551"/>
    <d v="4703-05-21T12:00:00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37620400"/>
    <x v="552"/>
    <b v="0"/>
    <n v="0"/>
    <b v="0"/>
    <s v="food/food trucks"/>
    <n v="0"/>
    <n v="0"/>
    <x v="1"/>
    <x v="6"/>
    <x v="552"/>
    <d v="4703-05-21T12:00:00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37620400"/>
    <x v="553"/>
    <b v="0"/>
    <n v="6"/>
    <b v="0"/>
    <s v="food/food trucks"/>
    <n v="0"/>
    <n v="20.5"/>
    <x v="1"/>
    <x v="6"/>
    <x v="553"/>
    <d v="4703-05-21T12:00:00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37620400"/>
    <x v="554"/>
    <b v="0"/>
    <n v="22"/>
    <b v="0"/>
    <s v="food/food trucks"/>
    <n v="37"/>
    <n v="64.36"/>
    <x v="1"/>
    <x v="6"/>
    <x v="554"/>
    <d v="4703-05-21T12:00:00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37620400"/>
    <x v="555"/>
    <b v="0"/>
    <n v="0"/>
    <b v="0"/>
    <s v="food/food trucks"/>
    <n v="0"/>
    <n v="0"/>
    <x v="1"/>
    <x v="6"/>
    <x v="555"/>
    <d v="4703-05-21T12:00:00"/>
  </r>
  <r>
    <n v="556"/>
    <s v="Braille Academy"/>
    <s v="An educational platform for learning Unified English Braille Code"/>
    <n v="8000"/>
    <n v="200"/>
    <x v="2"/>
    <x v="0"/>
    <s v="USD"/>
    <n v="1437620400"/>
    <x v="556"/>
    <b v="0"/>
    <n v="1"/>
    <b v="0"/>
    <s v="food/food trucks"/>
    <n v="3"/>
    <n v="200"/>
    <x v="1"/>
    <x v="6"/>
    <x v="556"/>
    <d v="4703-05-21T12:00:0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37620400"/>
    <x v="557"/>
    <b v="0"/>
    <n v="20"/>
    <b v="0"/>
    <s v="food/food trucks"/>
    <n v="1"/>
    <n v="68.3"/>
    <x v="1"/>
    <x v="6"/>
    <x v="557"/>
    <d v="4703-05-21T12:00:00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37620400"/>
    <x v="558"/>
    <b v="0"/>
    <n v="0"/>
    <b v="0"/>
    <s v="food/food trucks"/>
    <n v="0"/>
    <n v="0"/>
    <x v="1"/>
    <x v="6"/>
    <x v="558"/>
    <d v="4703-05-21T12:00:0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37620400"/>
    <x v="559"/>
    <b v="0"/>
    <n v="1"/>
    <b v="0"/>
    <s v="food/food trucks"/>
    <n v="0"/>
    <n v="50"/>
    <x v="1"/>
    <x v="6"/>
    <x v="559"/>
    <d v="4703-05-21T12:00:0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37620400"/>
    <x v="560"/>
    <b v="0"/>
    <n v="3"/>
    <b v="0"/>
    <s v="food/food trucks"/>
    <n v="0"/>
    <n v="4"/>
    <x v="1"/>
    <x v="6"/>
    <x v="560"/>
    <d v="4703-05-21T12:00:00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37620400"/>
    <x v="561"/>
    <b v="0"/>
    <n v="2"/>
    <b v="0"/>
    <s v="food/food trucks"/>
    <n v="0"/>
    <n v="27.5"/>
    <x v="1"/>
    <x v="6"/>
    <x v="561"/>
    <d v="4703-05-21T12:00:0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37620400"/>
    <x v="562"/>
    <b v="0"/>
    <n v="0"/>
    <b v="0"/>
    <s v="food/food trucks"/>
    <n v="0"/>
    <n v="0"/>
    <x v="1"/>
    <x v="6"/>
    <x v="562"/>
    <d v="4703-05-21T12:00:0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37620400"/>
    <x v="563"/>
    <b v="0"/>
    <n v="2"/>
    <b v="0"/>
    <s v="food/food trucks"/>
    <n v="0"/>
    <n v="34"/>
    <x v="1"/>
    <x v="6"/>
    <x v="563"/>
    <d v="4703-05-21T12:00:00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37620400"/>
    <x v="564"/>
    <b v="0"/>
    <n v="1"/>
    <b v="0"/>
    <s v="food/food trucks"/>
    <n v="0"/>
    <n v="1"/>
    <x v="1"/>
    <x v="6"/>
    <x v="564"/>
    <d v="4703-05-21T12:00:00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7620400"/>
    <x v="565"/>
    <b v="0"/>
    <n v="0"/>
    <b v="0"/>
    <s v="food/food trucks"/>
    <n v="0"/>
    <n v="0"/>
    <x v="1"/>
    <x v="6"/>
    <x v="565"/>
    <d v="4703-05-21T12:00:0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37620400"/>
    <x v="566"/>
    <b v="0"/>
    <n v="1"/>
    <b v="0"/>
    <s v="food/food trucks"/>
    <n v="0"/>
    <n v="1"/>
    <x v="1"/>
    <x v="6"/>
    <x v="566"/>
    <d v="4703-05-21T12:00:00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37620400"/>
    <x v="567"/>
    <b v="0"/>
    <n v="0"/>
    <b v="0"/>
    <s v="food/food trucks"/>
    <n v="0"/>
    <n v="0"/>
    <x v="1"/>
    <x v="6"/>
    <x v="567"/>
    <d v="4703-05-21T12:00:0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37620400"/>
    <x v="568"/>
    <b v="0"/>
    <n v="5"/>
    <b v="0"/>
    <s v="food/food trucks"/>
    <n v="1"/>
    <n v="49"/>
    <x v="1"/>
    <x v="6"/>
    <x v="568"/>
    <d v="4703-05-21T12:00:00"/>
  </r>
  <r>
    <n v="569"/>
    <s v="Mioti"/>
    <s v="Mioti is an indie game marketplace that doubles as a community for developers to join networks and discuss projects."/>
    <n v="2500"/>
    <n v="20"/>
    <x v="2"/>
    <x v="5"/>
    <s v="CAD"/>
    <n v="1437620400"/>
    <x v="569"/>
    <b v="0"/>
    <n v="1"/>
    <b v="0"/>
    <s v="food/food trucks"/>
    <n v="1"/>
    <n v="20"/>
    <x v="1"/>
    <x v="6"/>
    <x v="569"/>
    <d v="4703-05-21T12:00:00"/>
  </r>
  <r>
    <n v="570"/>
    <s v="Relaunching in May"/>
    <s v="Humans have AM/FM/Satellite radio, kids have radio Disney, pets have DogCatRadio."/>
    <n v="85000"/>
    <n v="142"/>
    <x v="2"/>
    <x v="0"/>
    <s v="USD"/>
    <n v="1437620400"/>
    <x v="570"/>
    <b v="0"/>
    <n v="1"/>
    <b v="0"/>
    <s v="food/food trucks"/>
    <n v="0"/>
    <n v="142"/>
    <x v="1"/>
    <x v="6"/>
    <x v="570"/>
    <d v="4703-05-21T12:00:00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620400"/>
    <x v="571"/>
    <b v="0"/>
    <n v="2"/>
    <b v="0"/>
    <s v="food/food trucks"/>
    <n v="0"/>
    <n v="53"/>
    <x v="1"/>
    <x v="6"/>
    <x v="571"/>
    <d v="4703-05-21T12:00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37620400"/>
    <x v="572"/>
    <b v="0"/>
    <n v="0"/>
    <b v="0"/>
    <s v="food/food trucks"/>
    <n v="0"/>
    <n v="0"/>
    <x v="1"/>
    <x v="6"/>
    <x v="572"/>
    <d v="4703-05-21T12:00:0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37620400"/>
    <x v="573"/>
    <b v="0"/>
    <n v="9"/>
    <b v="0"/>
    <s v="food/food trucks"/>
    <n v="0"/>
    <n v="38.44"/>
    <x v="1"/>
    <x v="6"/>
    <x v="573"/>
    <d v="4703-05-21T12:00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37620400"/>
    <x v="574"/>
    <b v="0"/>
    <n v="4"/>
    <b v="0"/>
    <s v="food/food trucks"/>
    <n v="1"/>
    <n v="20"/>
    <x v="1"/>
    <x v="6"/>
    <x v="574"/>
    <d v="4703-05-21T12:00:0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7620400"/>
    <x v="575"/>
    <b v="0"/>
    <n v="4"/>
    <b v="0"/>
    <s v="food/food trucks"/>
    <n v="0"/>
    <n v="64.75"/>
    <x v="1"/>
    <x v="6"/>
    <x v="575"/>
    <d v="4703-05-21T12:00:00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37620400"/>
    <x v="576"/>
    <b v="0"/>
    <n v="1"/>
    <b v="0"/>
    <s v="food/food trucks"/>
    <n v="0"/>
    <n v="1"/>
    <x v="1"/>
    <x v="6"/>
    <x v="576"/>
    <d v="4703-05-21T12:00:00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37620400"/>
    <x v="577"/>
    <b v="0"/>
    <n v="1"/>
    <b v="0"/>
    <s v="food/food trucks"/>
    <n v="0"/>
    <n v="10"/>
    <x v="1"/>
    <x v="6"/>
    <x v="577"/>
    <d v="4703-05-21T12:00:00"/>
  </r>
  <r>
    <n v="578"/>
    <s v="weBuy Crowdsourced Shopping"/>
    <s v="weBuy trade built on technology and Crowd Sourced Power"/>
    <n v="125000"/>
    <n v="14"/>
    <x v="2"/>
    <x v="1"/>
    <s v="GBP"/>
    <n v="1437620400"/>
    <x v="578"/>
    <b v="0"/>
    <n v="7"/>
    <b v="0"/>
    <s v="food/food trucks"/>
    <n v="0"/>
    <n v="2"/>
    <x v="1"/>
    <x v="6"/>
    <x v="578"/>
    <d v="4703-05-21T12:00:00"/>
  </r>
  <r>
    <n v="579"/>
    <s v="Course: Learn Cryptography"/>
    <s v="Learn classic and public key cryptography with a full proof-of-concept system in JavaScript."/>
    <n v="12000"/>
    <n v="175"/>
    <x v="2"/>
    <x v="0"/>
    <s v="USD"/>
    <n v="1437620400"/>
    <x v="579"/>
    <b v="0"/>
    <n v="5"/>
    <b v="0"/>
    <s v="food/food trucks"/>
    <n v="1"/>
    <n v="35"/>
    <x v="1"/>
    <x v="6"/>
    <x v="579"/>
    <d v="4703-05-21T12:00:00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37620400"/>
    <x v="580"/>
    <b v="0"/>
    <n v="1"/>
    <b v="0"/>
    <s v="food/food trucks"/>
    <n v="0"/>
    <n v="1"/>
    <x v="1"/>
    <x v="6"/>
    <x v="580"/>
    <d v="4703-05-21T12:00:00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7620400"/>
    <x v="581"/>
    <b v="0"/>
    <n v="0"/>
    <b v="0"/>
    <s v="food/food trucks"/>
    <n v="0"/>
    <n v="0"/>
    <x v="1"/>
    <x v="6"/>
    <x v="581"/>
    <d v="4703-05-21T12:00:00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37620400"/>
    <x v="582"/>
    <b v="0"/>
    <n v="0"/>
    <b v="0"/>
    <s v="food/food trucks"/>
    <n v="0"/>
    <n v="0"/>
    <x v="1"/>
    <x v="6"/>
    <x v="582"/>
    <d v="4703-05-21T12:00:00"/>
  </r>
  <r>
    <n v="583"/>
    <s v="HackersArchive.com"/>
    <s v="HackersArchive.com will help rid the web of viruses and scams found everywhere else you look!"/>
    <n v="9000"/>
    <n v="1"/>
    <x v="2"/>
    <x v="0"/>
    <s v="USD"/>
    <n v="1437620400"/>
    <x v="583"/>
    <b v="0"/>
    <n v="1"/>
    <b v="0"/>
    <s v="food/food trucks"/>
    <n v="0"/>
    <n v="1"/>
    <x v="1"/>
    <x v="6"/>
    <x v="583"/>
    <d v="4703-05-21T12:00:00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37620400"/>
    <x v="584"/>
    <b v="0"/>
    <n v="2"/>
    <b v="0"/>
    <s v="food/food trucks"/>
    <n v="1"/>
    <n v="5"/>
    <x v="1"/>
    <x v="6"/>
    <x v="584"/>
    <d v="4703-05-21T12:00:00"/>
  </r>
  <r>
    <n v="585"/>
    <s v="Link Card"/>
    <s v="SAVE UP TO 40% WHEN YOU SPEND!_x000a__x000a_PRE-ORDER YOUR LINK CARD TODAY"/>
    <n v="9000"/>
    <n v="0"/>
    <x v="2"/>
    <x v="1"/>
    <s v="GBP"/>
    <n v="1437620400"/>
    <x v="585"/>
    <b v="0"/>
    <n v="0"/>
    <b v="0"/>
    <s v="food/food trucks"/>
    <n v="0"/>
    <n v="0"/>
    <x v="1"/>
    <x v="6"/>
    <x v="585"/>
    <d v="4703-05-21T12:00:00"/>
  </r>
  <r>
    <n v="586"/>
    <s v="Employ College 2K"/>
    <s v="Employ College is a movement for companies to hire college graduates from their respected institutions."/>
    <n v="10000"/>
    <n v="56"/>
    <x v="2"/>
    <x v="0"/>
    <s v="USD"/>
    <n v="1437620400"/>
    <x v="586"/>
    <b v="0"/>
    <n v="4"/>
    <b v="0"/>
    <s v="food/food trucks"/>
    <n v="1"/>
    <n v="14"/>
    <x v="1"/>
    <x v="6"/>
    <x v="586"/>
    <d v="4703-05-21T12:00:00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37620400"/>
    <x v="587"/>
    <b v="0"/>
    <n v="7"/>
    <b v="0"/>
    <s v="food/food trucks"/>
    <n v="9"/>
    <n v="389.29"/>
    <x v="1"/>
    <x v="6"/>
    <x v="587"/>
    <d v="4703-05-21T12:00:0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37620400"/>
    <x v="588"/>
    <b v="0"/>
    <n v="2"/>
    <b v="0"/>
    <s v="food/food trucks"/>
    <n v="3"/>
    <n v="150.5"/>
    <x v="1"/>
    <x v="6"/>
    <x v="588"/>
    <d v="4703-05-21T12:00:00"/>
  </r>
  <r>
    <n v="589"/>
    <s v="Get Neighborly"/>
    <s v="Services closer than you think..."/>
    <n v="7500"/>
    <n v="1"/>
    <x v="2"/>
    <x v="0"/>
    <s v="USD"/>
    <n v="1437620400"/>
    <x v="589"/>
    <b v="0"/>
    <n v="1"/>
    <b v="0"/>
    <s v="food/food trucks"/>
    <n v="0"/>
    <n v="1"/>
    <x v="1"/>
    <x v="6"/>
    <x v="589"/>
    <d v="4703-05-21T12:00:0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37620400"/>
    <x v="590"/>
    <b v="0"/>
    <n v="9"/>
    <b v="0"/>
    <s v="food/food trucks"/>
    <n v="4"/>
    <n v="24.78"/>
    <x v="1"/>
    <x v="6"/>
    <x v="590"/>
    <d v="4703-05-21T12:00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620400"/>
    <x v="591"/>
    <b v="0"/>
    <n v="2"/>
    <b v="0"/>
    <s v="food/food trucks"/>
    <n v="0"/>
    <n v="30.5"/>
    <x v="1"/>
    <x v="6"/>
    <x v="591"/>
    <d v="4703-05-21T12:00:0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37620400"/>
    <x v="592"/>
    <b v="0"/>
    <n v="1"/>
    <b v="0"/>
    <s v="food/food trucks"/>
    <n v="3"/>
    <n v="250"/>
    <x v="1"/>
    <x v="6"/>
    <x v="592"/>
    <d v="4703-05-21T12:00:0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37620400"/>
    <x v="593"/>
    <b v="0"/>
    <n v="7"/>
    <b v="0"/>
    <s v="food/food trucks"/>
    <n v="23"/>
    <n v="16.43"/>
    <x v="1"/>
    <x v="6"/>
    <x v="593"/>
    <d v="4703-05-21T12:00:00"/>
  </r>
  <r>
    <n v="594"/>
    <s v="Unleashed Fitness"/>
    <s v="Creating a fitness site that will change the fitness game forever!"/>
    <n v="25000"/>
    <n v="26"/>
    <x v="2"/>
    <x v="0"/>
    <s v="USD"/>
    <n v="1437620400"/>
    <x v="594"/>
    <b v="0"/>
    <n v="2"/>
    <b v="0"/>
    <s v="food/food trucks"/>
    <n v="0"/>
    <n v="13"/>
    <x v="1"/>
    <x v="6"/>
    <x v="594"/>
    <d v="4703-05-21T12:00:00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7620400"/>
    <x v="595"/>
    <b v="0"/>
    <n v="8"/>
    <b v="0"/>
    <s v="food/food trucks"/>
    <n v="0"/>
    <n v="53.25"/>
    <x v="1"/>
    <x v="6"/>
    <x v="595"/>
    <d v="4703-05-21T12:00:00"/>
  </r>
  <r>
    <n v="596"/>
    <s v="DigitaliBook free library"/>
    <s v="We present digitaibook,com site which can become a free electronic library with your help,"/>
    <n v="20000"/>
    <n v="6"/>
    <x v="2"/>
    <x v="0"/>
    <s v="USD"/>
    <n v="1437620400"/>
    <x v="596"/>
    <b v="0"/>
    <n v="2"/>
    <b v="0"/>
    <s v="food/food trucks"/>
    <n v="0"/>
    <n v="3"/>
    <x v="1"/>
    <x v="6"/>
    <x v="596"/>
    <d v="4703-05-21T12:00:00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37620400"/>
    <x v="597"/>
    <b v="0"/>
    <n v="2"/>
    <b v="0"/>
    <s v="food/food trucks"/>
    <n v="0"/>
    <n v="10"/>
    <x v="1"/>
    <x v="6"/>
    <x v="597"/>
    <d v="4703-05-21T12:00:00"/>
  </r>
  <r>
    <n v="598"/>
    <s v="Goals not creeds"/>
    <s v="This is a project to create a crowd-funding site for Urantia Book readers worldwide."/>
    <n v="2500"/>
    <n v="850"/>
    <x v="2"/>
    <x v="0"/>
    <s v="USD"/>
    <n v="1437620400"/>
    <x v="598"/>
    <b v="0"/>
    <n v="7"/>
    <b v="0"/>
    <s v="food/food trucks"/>
    <n v="34"/>
    <n v="121.43"/>
    <x v="1"/>
    <x v="6"/>
    <x v="598"/>
    <d v="4703-05-21T12:00:00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37620400"/>
    <x v="599"/>
    <b v="0"/>
    <n v="2"/>
    <b v="0"/>
    <s v="food/food trucks"/>
    <n v="0"/>
    <n v="15.5"/>
    <x v="1"/>
    <x v="6"/>
    <x v="599"/>
    <d v="4703-05-21T12:00:0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7620400"/>
    <x v="600"/>
    <b v="0"/>
    <n v="1"/>
    <b v="0"/>
    <s v="food/food trucks"/>
    <n v="2"/>
    <n v="100"/>
    <x v="1"/>
    <x v="6"/>
    <x v="600"/>
    <d v="4703-05-21T12:00: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37620400"/>
    <x v="601"/>
    <b v="0"/>
    <n v="6"/>
    <b v="0"/>
    <s v="food/food trucks"/>
    <n v="1"/>
    <n v="23.33"/>
    <x v="1"/>
    <x v="6"/>
    <x v="601"/>
    <d v="4703-05-21T12:00:0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7620400"/>
    <x v="602"/>
    <b v="0"/>
    <n v="0"/>
    <b v="0"/>
    <s v="food/food trucks"/>
    <n v="0"/>
    <n v="0"/>
    <x v="1"/>
    <x v="6"/>
    <x v="602"/>
    <d v="4703-05-21T12:00:0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37620400"/>
    <x v="603"/>
    <b v="0"/>
    <n v="13"/>
    <b v="0"/>
    <s v="food/food trucks"/>
    <n v="4"/>
    <n v="45.39"/>
    <x v="1"/>
    <x v="6"/>
    <x v="603"/>
    <d v="4703-05-21T12:00:00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37620400"/>
    <x v="604"/>
    <b v="0"/>
    <n v="0"/>
    <b v="0"/>
    <s v="food/food trucks"/>
    <n v="0"/>
    <n v="0"/>
    <x v="1"/>
    <x v="6"/>
    <x v="604"/>
    <d v="4703-05-21T12:00:00"/>
  </r>
  <r>
    <n v="605"/>
    <s v="Teach Your Parents iPad (Canceled)"/>
    <s v="An iPad support care package for your parents / seniors."/>
    <n v="5000"/>
    <n v="131"/>
    <x v="1"/>
    <x v="0"/>
    <s v="USD"/>
    <n v="1437620400"/>
    <x v="605"/>
    <b v="0"/>
    <n v="8"/>
    <b v="0"/>
    <s v="food/food trucks"/>
    <n v="3"/>
    <n v="16.38"/>
    <x v="1"/>
    <x v="6"/>
    <x v="605"/>
    <d v="4703-05-21T12:00:0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7620400"/>
    <x v="606"/>
    <b v="0"/>
    <n v="1"/>
    <b v="0"/>
    <s v="food/food trucks"/>
    <n v="0"/>
    <n v="10"/>
    <x v="1"/>
    <x v="6"/>
    <x v="606"/>
    <d v="4703-05-21T12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37620400"/>
    <x v="607"/>
    <b v="0"/>
    <n v="0"/>
    <b v="0"/>
    <s v="food/food trucks"/>
    <n v="0"/>
    <n v="0"/>
    <x v="1"/>
    <x v="6"/>
    <x v="607"/>
    <d v="4703-05-21T12:00:0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7620400"/>
    <x v="608"/>
    <b v="0"/>
    <n v="5"/>
    <b v="0"/>
    <s v="food/food trucks"/>
    <n v="1"/>
    <n v="292.2"/>
    <x v="1"/>
    <x v="6"/>
    <x v="608"/>
    <d v="4703-05-21T12:00:0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37620400"/>
    <x v="609"/>
    <b v="0"/>
    <n v="1"/>
    <b v="0"/>
    <s v="food/food trucks"/>
    <n v="1"/>
    <n v="5"/>
    <x v="1"/>
    <x v="6"/>
    <x v="609"/>
    <d v="4703-05-21T12:00:00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37620400"/>
    <x v="610"/>
    <b v="0"/>
    <n v="0"/>
    <b v="0"/>
    <s v="food/food trucks"/>
    <n v="0"/>
    <n v="0"/>
    <x v="1"/>
    <x v="6"/>
    <x v="610"/>
    <d v="4703-05-21T12:00:0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37620400"/>
    <x v="611"/>
    <b v="0"/>
    <n v="0"/>
    <b v="0"/>
    <s v="food/food trucks"/>
    <n v="0"/>
    <n v="0"/>
    <x v="1"/>
    <x v="6"/>
    <x v="611"/>
    <d v="4703-05-21T12:00:00"/>
  </r>
  <r>
    <n v="612"/>
    <s v="Web Streaming 2.0 (Canceled)"/>
    <s v="A Fast and Reliable new Web platform to stream videos from Internet"/>
    <n v="10000"/>
    <n v="0"/>
    <x v="1"/>
    <x v="13"/>
    <s v="EUR"/>
    <n v="1437620400"/>
    <x v="612"/>
    <b v="0"/>
    <n v="0"/>
    <b v="0"/>
    <s v="food/food trucks"/>
    <n v="0"/>
    <n v="0"/>
    <x v="1"/>
    <x v="6"/>
    <x v="612"/>
    <d v="4703-05-21T12:00:0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37620400"/>
    <x v="613"/>
    <b v="0"/>
    <n v="121"/>
    <b v="0"/>
    <s v="food/food trucks"/>
    <n v="21"/>
    <n v="105.93"/>
    <x v="1"/>
    <x v="6"/>
    <x v="613"/>
    <d v="4703-05-21T12:00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37620400"/>
    <x v="614"/>
    <b v="0"/>
    <n v="0"/>
    <b v="0"/>
    <s v="food/food trucks"/>
    <n v="0"/>
    <n v="0"/>
    <x v="1"/>
    <x v="6"/>
    <x v="614"/>
    <d v="4703-05-21T12:00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37620400"/>
    <x v="615"/>
    <b v="0"/>
    <n v="0"/>
    <b v="0"/>
    <s v="food/food trucks"/>
    <n v="0"/>
    <n v="0"/>
    <x v="1"/>
    <x v="6"/>
    <x v="615"/>
    <d v="4703-05-21T12:00:0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37620400"/>
    <x v="616"/>
    <b v="0"/>
    <n v="0"/>
    <b v="0"/>
    <s v="food/food trucks"/>
    <n v="0"/>
    <n v="0"/>
    <x v="1"/>
    <x v="6"/>
    <x v="616"/>
    <d v="4703-05-21T12:00:0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7620400"/>
    <x v="617"/>
    <b v="0"/>
    <n v="3"/>
    <b v="0"/>
    <s v="food/food trucks"/>
    <n v="3"/>
    <n v="20"/>
    <x v="1"/>
    <x v="6"/>
    <x v="617"/>
    <d v="4703-05-21T12:00:00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37620400"/>
    <x v="618"/>
    <b v="0"/>
    <n v="0"/>
    <b v="0"/>
    <s v="food/food trucks"/>
    <n v="0"/>
    <n v="0"/>
    <x v="1"/>
    <x v="6"/>
    <x v="618"/>
    <d v="4703-05-21T12:00:00"/>
  </r>
  <r>
    <n v="619"/>
    <s v="Big Data (Canceled)"/>
    <s v="Big Data Sets for researchers interested in improving the quality of life."/>
    <n v="2500000"/>
    <n v="1"/>
    <x v="1"/>
    <x v="0"/>
    <s v="USD"/>
    <n v="1437620400"/>
    <x v="619"/>
    <b v="0"/>
    <n v="1"/>
    <b v="0"/>
    <s v="food/food trucks"/>
    <n v="0"/>
    <n v="1"/>
    <x v="1"/>
    <x v="6"/>
    <x v="619"/>
    <d v="4703-05-21T12:00:0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37620400"/>
    <x v="620"/>
    <b v="0"/>
    <n v="1"/>
    <b v="0"/>
    <s v="food/food trucks"/>
    <n v="1"/>
    <n v="300"/>
    <x v="1"/>
    <x v="6"/>
    <x v="620"/>
    <d v="4703-05-21T12:00:0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37620400"/>
    <x v="621"/>
    <b v="0"/>
    <n v="3"/>
    <b v="0"/>
    <s v="food/food trucks"/>
    <n v="1"/>
    <n v="87"/>
    <x v="1"/>
    <x v="6"/>
    <x v="621"/>
    <d v="4703-05-21T12:00:0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37620400"/>
    <x v="622"/>
    <b v="0"/>
    <n v="9"/>
    <b v="0"/>
    <s v="food/food trucks"/>
    <n v="6"/>
    <n v="37.89"/>
    <x v="1"/>
    <x v="6"/>
    <x v="622"/>
    <d v="4703-05-21T12:00:00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7620400"/>
    <x v="623"/>
    <b v="0"/>
    <n v="0"/>
    <b v="0"/>
    <s v="food/food trucks"/>
    <n v="0"/>
    <n v="0"/>
    <x v="1"/>
    <x v="6"/>
    <x v="623"/>
    <d v="4703-05-21T12:00:00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7620400"/>
    <x v="624"/>
    <b v="0"/>
    <n v="0"/>
    <b v="0"/>
    <s v="food/food trucks"/>
    <n v="0"/>
    <n v="0"/>
    <x v="1"/>
    <x v="6"/>
    <x v="624"/>
    <d v="4703-05-21T12:00:0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37620400"/>
    <x v="625"/>
    <b v="0"/>
    <n v="0"/>
    <b v="0"/>
    <s v="food/food trucks"/>
    <n v="0"/>
    <n v="0"/>
    <x v="1"/>
    <x v="6"/>
    <x v="625"/>
    <d v="4703-05-21T12:00:0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7620400"/>
    <x v="626"/>
    <b v="0"/>
    <n v="39"/>
    <b v="0"/>
    <s v="food/food trucks"/>
    <n v="17"/>
    <n v="111.41"/>
    <x v="1"/>
    <x v="6"/>
    <x v="626"/>
    <d v="4703-05-21T12:00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37620400"/>
    <x v="627"/>
    <b v="0"/>
    <n v="1"/>
    <b v="0"/>
    <s v="food/food trucks"/>
    <n v="0"/>
    <n v="90"/>
    <x v="1"/>
    <x v="6"/>
    <x v="627"/>
    <d v="4703-05-21T12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37620400"/>
    <x v="628"/>
    <b v="0"/>
    <n v="0"/>
    <b v="0"/>
    <s v="food/food trucks"/>
    <n v="0"/>
    <n v="0"/>
    <x v="1"/>
    <x v="6"/>
    <x v="628"/>
    <d v="4703-05-21T12:00:0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37620400"/>
    <x v="629"/>
    <b v="0"/>
    <n v="3"/>
    <b v="0"/>
    <s v="food/food trucks"/>
    <n v="0"/>
    <n v="116.67"/>
    <x v="1"/>
    <x v="6"/>
    <x v="629"/>
    <d v="4703-05-21T12:00:00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37620400"/>
    <x v="630"/>
    <b v="0"/>
    <n v="1"/>
    <b v="0"/>
    <s v="food/food trucks"/>
    <n v="0"/>
    <n v="10"/>
    <x v="1"/>
    <x v="6"/>
    <x v="630"/>
    <d v="4703-05-21T12:00:0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37620400"/>
    <x v="631"/>
    <b v="0"/>
    <n v="9"/>
    <b v="0"/>
    <s v="food/food trucks"/>
    <n v="1"/>
    <n v="76.67"/>
    <x v="1"/>
    <x v="6"/>
    <x v="631"/>
    <d v="4703-05-21T12:00:00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37620400"/>
    <x v="632"/>
    <b v="0"/>
    <n v="0"/>
    <b v="0"/>
    <s v="food/food trucks"/>
    <n v="0"/>
    <n v="0"/>
    <x v="1"/>
    <x v="6"/>
    <x v="632"/>
    <d v="4703-05-21T12:00:0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37620400"/>
    <x v="633"/>
    <b v="0"/>
    <n v="25"/>
    <b v="0"/>
    <s v="food/food trucks"/>
    <n v="12"/>
    <n v="49.8"/>
    <x v="1"/>
    <x v="6"/>
    <x v="633"/>
    <d v="4703-05-21T12:00:00"/>
  </r>
  <r>
    <n v="634"/>
    <s v="pitchtograndma (Canceled)"/>
    <s v="We help companies to explain what they do in simple, grandma-would-understand terms."/>
    <n v="5000"/>
    <n v="1"/>
    <x v="1"/>
    <x v="0"/>
    <s v="USD"/>
    <n v="1437620400"/>
    <x v="634"/>
    <b v="0"/>
    <n v="1"/>
    <b v="0"/>
    <s v="food/food trucks"/>
    <n v="0"/>
    <n v="1"/>
    <x v="1"/>
    <x v="6"/>
    <x v="634"/>
    <d v="4703-05-21T12:00:00"/>
  </r>
  <r>
    <n v="635"/>
    <s v="Pleero, A Technology Team Building Website (Canceled)"/>
    <s v="Network used for building technology development teams."/>
    <n v="25000"/>
    <n v="2"/>
    <x v="1"/>
    <x v="0"/>
    <s v="USD"/>
    <n v="1437620400"/>
    <x v="635"/>
    <b v="0"/>
    <n v="1"/>
    <b v="0"/>
    <s v="food/food trucks"/>
    <n v="0"/>
    <n v="2"/>
    <x v="1"/>
    <x v="6"/>
    <x v="635"/>
    <d v="4703-05-21T12:00:00"/>
  </r>
  <r>
    <n v="636"/>
    <s v="Keto Advice (Canceled)"/>
    <s v="With no central location for keto knowledge, keto advice will be a community run knowledge base."/>
    <n v="2000"/>
    <n v="4"/>
    <x v="1"/>
    <x v="1"/>
    <s v="GBP"/>
    <n v="1437620400"/>
    <x v="636"/>
    <b v="0"/>
    <n v="1"/>
    <b v="0"/>
    <s v="food/food trucks"/>
    <n v="0"/>
    <n v="4"/>
    <x v="1"/>
    <x v="6"/>
    <x v="636"/>
    <d v="4703-05-21T12:00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37620400"/>
    <x v="637"/>
    <b v="0"/>
    <n v="0"/>
    <b v="0"/>
    <s v="food/food trucks"/>
    <n v="0"/>
    <n v="0"/>
    <x v="1"/>
    <x v="6"/>
    <x v="637"/>
    <d v="4703-05-21T12:00:00"/>
  </r>
  <r>
    <n v="638"/>
    <s v="W (Canceled)"/>
    <s v="O0"/>
    <n v="200000"/>
    <n v="18"/>
    <x v="1"/>
    <x v="12"/>
    <s v="EUR"/>
    <n v="1437620400"/>
    <x v="638"/>
    <b v="0"/>
    <n v="6"/>
    <b v="0"/>
    <s v="food/food trucks"/>
    <n v="0"/>
    <n v="3"/>
    <x v="1"/>
    <x v="6"/>
    <x v="638"/>
    <d v="4703-05-21T12:00:00"/>
  </r>
  <r>
    <n v="639"/>
    <s v="Kids Educational Social Media Site (Canceled)"/>
    <s v="Development of a Safe and Educational Social Media site for kids."/>
    <n v="1000000"/>
    <n v="1"/>
    <x v="1"/>
    <x v="0"/>
    <s v="USD"/>
    <n v="1437620400"/>
    <x v="639"/>
    <b v="0"/>
    <n v="1"/>
    <b v="0"/>
    <s v="food/food trucks"/>
    <n v="0"/>
    <n v="1"/>
    <x v="1"/>
    <x v="6"/>
    <x v="639"/>
    <d v="4703-05-21T12:00:0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37620400"/>
    <x v="640"/>
    <b v="0"/>
    <n v="2"/>
    <b v="1"/>
    <s v="food/food trucks"/>
    <n v="144"/>
    <n v="50.5"/>
    <x v="1"/>
    <x v="6"/>
    <x v="640"/>
    <d v="4703-05-21T12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7620400"/>
    <x v="641"/>
    <b v="0"/>
    <n v="315"/>
    <b v="1"/>
    <s v="food/food trucks"/>
    <n v="119"/>
    <n v="151.32"/>
    <x v="1"/>
    <x v="6"/>
    <x v="641"/>
    <d v="4703-05-21T12:00:0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7620400"/>
    <x v="642"/>
    <b v="0"/>
    <n v="2174"/>
    <b v="1"/>
    <s v="food/food trucks"/>
    <n v="1460"/>
    <n v="134.36000000000001"/>
    <x v="1"/>
    <x v="6"/>
    <x v="642"/>
    <d v="4703-05-21T12:00:00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7620400"/>
    <x v="643"/>
    <b v="0"/>
    <n v="152"/>
    <b v="1"/>
    <s v="food/food trucks"/>
    <n v="106"/>
    <n v="174.03"/>
    <x v="1"/>
    <x v="6"/>
    <x v="643"/>
    <d v="4703-05-21T12:00:0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37620400"/>
    <x v="644"/>
    <b v="0"/>
    <n v="1021"/>
    <b v="1"/>
    <s v="food/food trucks"/>
    <n v="300"/>
    <n v="73.489999999999995"/>
    <x v="1"/>
    <x v="6"/>
    <x v="644"/>
    <d v="4703-05-21T12:00:00"/>
  </r>
  <r>
    <n v="645"/>
    <s v="Carbon Fiber Collar Stays"/>
    <s v="Ever wanted to own something made out of carbon fiber? Now you can!"/>
    <n v="2000"/>
    <n v="5574"/>
    <x v="0"/>
    <x v="0"/>
    <s v="USD"/>
    <n v="1437620400"/>
    <x v="645"/>
    <b v="0"/>
    <n v="237"/>
    <b v="1"/>
    <s v="food/food trucks"/>
    <n v="279"/>
    <n v="23.52"/>
    <x v="1"/>
    <x v="6"/>
    <x v="645"/>
    <d v="4703-05-21T12:00:00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37620400"/>
    <x v="646"/>
    <b v="0"/>
    <n v="27"/>
    <b v="1"/>
    <s v="food/food trucks"/>
    <n v="132"/>
    <n v="39.07"/>
    <x v="1"/>
    <x v="6"/>
    <x v="646"/>
    <d v="4703-05-21T12:00:00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37620400"/>
    <x v="647"/>
    <b v="0"/>
    <n v="17"/>
    <b v="1"/>
    <s v="food/food trucks"/>
    <n v="107"/>
    <n v="125.94"/>
    <x v="1"/>
    <x v="6"/>
    <x v="647"/>
    <d v="4703-05-21T12:00:00"/>
  </r>
  <r>
    <n v="648"/>
    <s v="Audio Jacket"/>
    <s v="Get ready for the next product that you canâ€™t live without"/>
    <n v="35000"/>
    <n v="44388"/>
    <x v="0"/>
    <x v="0"/>
    <s v="USD"/>
    <n v="1437620400"/>
    <x v="648"/>
    <b v="0"/>
    <n v="27"/>
    <b v="1"/>
    <s v="food/food trucks"/>
    <n v="127"/>
    <n v="1644"/>
    <x v="1"/>
    <x v="6"/>
    <x v="648"/>
    <d v="4703-05-21T12:00:00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37620400"/>
    <x v="649"/>
    <b v="0"/>
    <n v="82"/>
    <b v="1"/>
    <s v="food/food trucks"/>
    <n v="140"/>
    <n v="42.67"/>
    <x v="1"/>
    <x v="6"/>
    <x v="649"/>
    <d v="4703-05-21T12:00:00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37620400"/>
    <x v="650"/>
    <b v="0"/>
    <n v="48"/>
    <b v="1"/>
    <s v="food/food trucks"/>
    <n v="112"/>
    <n v="35.130000000000003"/>
    <x v="1"/>
    <x v="6"/>
    <x v="650"/>
    <d v="4703-05-21T12:00:0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37620400"/>
    <x v="651"/>
    <b v="0"/>
    <n v="105"/>
    <b v="1"/>
    <s v="food/food trucks"/>
    <n v="101"/>
    <n v="239.35"/>
    <x v="1"/>
    <x v="6"/>
    <x v="651"/>
    <d v="4703-05-21T12:00:00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37620400"/>
    <x v="652"/>
    <b v="0"/>
    <n v="28"/>
    <b v="1"/>
    <s v="food/food trucks"/>
    <n v="100"/>
    <n v="107.64"/>
    <x v="1"/>
    <x v="6"/>
    <x v="652"/>
    <d v="4703-05-21T12:00:0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37620400"/>
    <x v="653"/>
    <b v="0"/>
    <n v="1107"/>
    <b v="1"/>
    <s v="food/food trucks"/>
    <n v="141"/>
    <n v="95.83"/>
    <x v="1"/>
    <x v="6"/>
    <x v="653"/>
    <d v="4703-05-21T12:00:0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7620400"/>
    <x v="654"/>
    <b v="0"/>
    <n v="1013"/>
    <b v="1"/>
    <s v="food/food trucks"/>
    <n v="267"/>
    <n v="31.66"/>
    <x v="1"/>
    <x v="6"/>
    <x v="654"/>
    <d v="4703-05-21T12:00:00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37620400"/>
    <x v="655"/>
    <b v="0"/>
    <n v="274"/>
    <b v="1"/>
    <s v="food/food trucks"/>
    <n v="147"/>
    <n v="42.89"/>
    <x v="1"/>
    <x v="6"/>
    <x v="655"/>
    <d v="4703-05-21T12:00:0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37620400"/>
    <x v="656"/>
    <b v="0"/>
    <n v="87"/>
    <b v="1"/>
    <s v="food/food trucks"/>
    <n v="214"/>
    <n v="122.74"/>
    <x v="1"/>
    <x v="6"/>
    <x v="656"/>
    <d v="4703-05-21T12:00:0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37620400"/>
    <x v="657"/>
    <b v="0"/>
    <n v="99"/>
    <b v="1"/>
    <s v="food/food trucks"/>
    <n v="126"/>
    <n v="190.45"/>
    <x v="1"/>
    <x v="6"/>
    <x v="657"/>
    <d v="4703-05-21T12:00:0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620400"/>
    <x v="658"/>
    <b v="0"/>
    <n v="276"/>
    <b v="1"/>
    <s v="food/food trucks"/>
    <n v="104"/>
    <n v="109.34"/>
    <x v="1"/>
    <x v="6"/>
    <x v="658"/>
    <d v="4703-05-21T12:00:00"/>
  </r>
  <r>
    <n v="659"/>
    <s v="Lulu Watch Designs - Apple Watch"/>
    <s v="Sync up your lifestyle"/>
    <n v="3000"/>
    <n v="3017"/>
    <x v="0"/>
    <x v="0"/>
    <s v="USD"/>
    <n v="1437620400"/>
    <x v="659"/>
    <b v="0"/>
    <n v="21"/>
    <b v="1"/>
    <s v="food/food trucks"/>
    <n v="101"/>
    <n v="143.66999999999999"/>
    <x v="1"/>
    <x v="6"/>
    <x v="659"/>
    <d v="4703-05-21T12:00:0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37620400"/>
    <x v="660"/>
    <b v="0"/>
    <n v="18"/>
    <b v="0"/>
    <s v="food/restaurants"/>
    <n v="3"/>
    <n v="84.94"/>
    <x v="1"/>
    <x v="7"/>
    <x v="660"/>
    <d v="4703-05-21T12:00:00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37620400"/>
    <x v="661"/>
    <b v="0"/>
    <n v="9"/>
    <b v="0"/>
    <s v="food/restaurants"/>
    <n v="1"/>
    <n v="10.56"/>
    <x v="1"/>
    <x v="7"/>
    <x v="661"/>
    <d v="4703-05-21T12:00:00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37620400"/>
    <x v="662"/>
    <b v="0"/>
    <n v="4"/>
    <b v="0"/>
    <s v="food/restaurants"/>
    <n v="0"/>
    <n v="39"/>
    <x v="1"/>
    <x v="7"/>
    <x v="662"/>
    <d v="4703-05-21T12:00:00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620400"/>
    <x v="663"/>
    <b v="0"/>
    <n v="7"/>
    <b v="0"/>
    <s v="food/restaurants"/>
    <n v="0"/>
    <n v="100"/>
    <x v="1"/>
    <x v="7"/>
    <x v="663"/>
    <d v="4703-05-21T12:00:00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37620400"/>
    <x v="664"/>
    <b v="0"/>
    <n v="29"/>
    <b v="0"/>
    <s v="food/restaurants"/>
    <n v="8"/>
    <n v="31.17"/>
    <x v="1"/>
    <x v="7"/>
    <x v="664"/>
    <d v="4703-05-21T12:00:0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37620400"/>
    <x v="665"/>
    <b v="0"/>
    <n v="12"/>
    <b v="0"/>
    <s v="food/restaurants"/>
    <n v="19"/>
    <n v="155.33000000000001"/>
    <x v="1"/>
    <x v="7"/>
    <x v="665"/>
    <d v="4703-05-21T12:00:00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37620400"/>
    <x v="666"/>
    <b v="0"/>
    <n v="4"/>
    <b v="0"/>
    <s v="food/restaurants"/>
    <n v="0"/>
    <n v="2"/>
    <x v="1"/>
    <x v="7"/>
    <x v="666"/>
    <d v="4703-05-21T12:00:00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37620400"/>
    <x v="667"/>
    <b v="0"/>
    <n v="28"/>
    <b v="0"/>
    <s v="food/restaurants"/>
    <n v="10"/>
    <n v="178.93"/>
    <x v="1"/>
    <x v="7"/>
    <x v="667"/>
    <d v="4703-05-21T12:00:00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7620400"/>
    <x v="668"/>
    <b v="0"/>
    <n v="25"/>
    <b v="0"/>
    <s v="food/restaurants"/>
    <n v="5"/>
    <n v="27.36"/>
    <x v="1"/>
    <x v="7"/>
    <x v="668"/>
    <d v="4703-05-21T12:00:00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37620400"/>
    <x v="669"/>
    <b v="0"/>
    <n v="28"/>
    <b v="0"/>
    <s v="food/restaurants"/>
    <n v="22"/>
    <n v="1536.25"/>
    <x v="1"/>
    <x v="7"/>
    <x v="669"/>
    <d v="4703-05-21T12:00:0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37620400"/>
    <x v="670"/>
    <b v="0"/>
    <n v="310"/>
    <b v="0"/>
    <s v="food/restaurants"/>
    <n v="29"/>
    <n v="85"/>
    <x v="1"/>
    <x v="7"/>
    <x v="670"/>
    <d v="4703-05-21T12:0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37620400"/>
    <x v="671"/>
    <b v="0"/>
    <n v="15"/>
    <b v="0"/>
    <s v="food/restaurants"/>
    <n v="39"/>
    <n v="788.53"/>
    <x v="1"/>
    <x v="7"/>
    <x v="671"/>
    <d v="4703-05-21T12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37620400"/>
    <x v="672"/>
    <b v="0"/>
    <n v="215"/>
    <b v="0"/>
    <s v="food/restaurants"/>
    <n v="22"/>
    <n v="50.3"/>
    <x v="1"/>
    <x v="7"/>
    <x v="672"/>
    <d v="4703-05-21T12:00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37620400"/>
    <x v="673"/>
    <b v="0"/>
    <n v="3"/>
    <b v="0"/>
    <s v="food/restaurants"/>
    <n v="0"/>
    <n v="68.33"/>
    <x v="1"/>
    <x v="7"/>
    <x v="673"/>
    <d v="4703-05-21T12:00:00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37620400"/>
    <x v="674"/>
    <b v="0"/>
    <n v="2"/>
    <b v="0"/>
    <s v="food/restaurants"/>
    <n v="0"/>
    <n v="7.5"/>
    <x v="1"/>
    <x v="7"/>
    <x v="674"/>
    <d v="4703-05-21T12:00:0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37620400"/>
    <x v="675"/>
    <b v="0"/>
    <n v="26"/>
    <b v="0"/>
    <s v="food/restaurants"/>
    <n v="15"/>
    <n v="34.270000000000003"/>
    <x v="1"/>
    <x v="7"/>
    <x v="675"/>
    <d v="4703-05-21T12:00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37620400"/>
    <x v="676"/>
    <b v="0"/>
    <n v="24"/>
    <b v="0"/>
    <s v="food/restaurants"/>
    <n v="1"/>
    <n v="61.29"/>
    <x v="1"/>
    <x v="7"/>
    <x v="676"/>
    <d v="4703-05-21T12:00:0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37620400"/>
    <x v="677"/>
    <b v="0"/>
    <n v="96"/>
    <b v="0"/>
    <s v="food/restaurants"/>
    <n v="26"/>
    <n v="133.25"/>
    <x v="1"/>
    <x v="7"/>
    <x v="677"/>
    <d v="4703-05-21T12:00:00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37620400"/>
    <x v="678"/>
    <b v="0"/>
    <n v="17"/>
    <b v="0"/>
    <s v="food/restaurants"/>
    <n v="4"/>
    <n v="65.180000000000007"/>
    <x v="1"/>
    <x v="7"/>
    <x v="678"/>
    <d v="4703-05-21T12:00:00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37620400"/>
    <x v="679"/>
    <b v="0"/>
    <n v="94"/>
    <b v="0"/>
    <s v="food/restaurants"/>
    <n v="15"/>
    <n v="93.9"/>
    <x v="1"/>
    <x v="7"/>
    <x v="679"/>
    <d v="4703-05-21T12:00:0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37620400"/>
    <x v="680"/>
    <b v="0"/>
    <n v="129"/>
    <b v="0"/>
    <s v="food/small batch"/>
    <n v="26"/>
    <n v="150.65"/>
    <x v="1"/>
    <x v="8"/>
    <x v="680"/>
    <d v="4703-05-21T12:00:0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37620400"/>
    <x v="681"/>
    <b v="0"/>
    <n v="1"/>
    <b v="0"/>
    <s v="food/small batch"/>
    <n v="0"/>
    <n v="1"/>
    <x v="1"/>
    <x v="8"/>
    <x v="681"/>
    <d v="4703-05-21T12:00:00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37620400"/>
    <x v="682"/>
    <b v="0"/>
    <n v="4"/>
    <b v="0"/>
    <s v="food/small batch"/>
    <n v="0"/>
    <n v="13.25"/>
    <x v="1"/>
    <x v="8"/>
    <x v="682"/>
    <d v="4703-05-21T12:00:00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37620400"/>
    <x v="683"/>
    <b v="0"/>
    <n v="3"/>
    <b v="0"/>
    <s v="food/small batch"/>
    <n v="1"/>
    <n v="99.33"/>
    <x v="1"/>
    <x v="8"/>
    <x v="683"/>
    <d v="4703-05-21T12:00:00"/>
  </r>
  <r>
    <n v="684"/>
    <s v="Arcus Motion Analyzer | The Versatile Smart Ring"/>
    <s v="Arcus gives your fingers super powers."/>
    <n v="320000"/>
    <n v="23948"/>
    <x v="2"/>
    <x v="0"/>
    <s v="USD"/>
    <n v="1437620400"/>
    <x v="684"/>
    <b v="0"/>
    <n v="135"/>
    <b v="0"/>
    <s v="food/small batch"/>
    <n v="7"/>
    <n v="177.39"/>
    <x v="1"/>
    <x v="8"/>
    <x v="684"/>
    <d v="4703-05-21T12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37620400"/>
    <x v="685"/>
    <b v="0"/>
    <n v="10"/>
    <b v="0"/>
    <s v="food/small batch"/>
    <n v="28"/>
    <n v="55.3"/>
    <x v="1"/>
    <x v="8"/>
    <x v="685"/>
    <d v="4703-05-21T12:00:00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7620400"/>
    <x v="686"/>
    <b v="0"/>
    <n v="0"/>
    <b v="0"/>
    <s v="food/small batch"/>
    <n v="0"/>
    <n v="0"/>
    <x v="1"/>
    <x v="8"/>
    <x v="686"/>
    <d v="4703-05-21T12:00:0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37620400"/>
    <x v="687"/>
    <b v="0"/>
    <n v="6"/>
    <b v="0"/>
    <s v="food/small batch"/>
    <n v="4"/>
    <n v="591.66999999999996"/>
    <x v="1"/>
    <x v="8"/>
    <x v="687"/>
    <d v="4703-05-21T12:00:00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37620400"/>
    <x v="688"/>
    <b v="0"/>
    <n v="36"/>
    <b v="0"/>
    <s v="food/small batch"/>
    <n v="73"/>
    <n v="405.5"/>
    <x v="1"/>
    <x v="8"/>
    <x v="688"/>
    <d v="4703-05-21T12:00:0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37620400"/>
    <x v="689"/>
    <b v="0"/>
    <n v="336"/>
    <b v="0"/>
    <s v="food/small batch"/>
    <n v="58"/>
    <n v="343.15"/>
    <x v="1"/>
    <x v="8"/>
    <x v="689"/>
    <d v="4703-05-21T12:00:00"/>
  </r>
  <r>
    <n v="690"/>
    <s v="BLOXSHIELD"/>
    <s v="A radiation shield for your fitness tracker, smartwatch or other wearable smart device"/>
    <n v="20000"/>
    <n v="2468"/>
    <x v="2"/>
    <x v="0"/>
    <s v="USD"/>
    <n v="1437620400"/>
    <x v="690"/>
    <b v="0"/>
    <n v="34"/>
    <b v="0"/>
    <s v="food/small batch"/>
    <n v="12"/>
    <n v="72.59"/>
    <x v="1"/>
    <x v="8"/>
    <x v="690"/>
    <d v="4703-05-21T12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7620400"/>
    <x v="691"/>
    <b v="0"/>
    <n v="10"/>
    <b v="0"/>
    <s v="food/small batch"/>
    <n v="1"/>
    <n v="26"/>
    <x v="1"/>
    <x v="8"/>
    <x v="691"/>
    <d v="4703-05-21T12:00:0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37620400"/>
    <x v="692"/>
    <b v="0"/>
    <n v="201"/>
    <b v="0"/>
    <s v="food/small batch"/>
    <n v="7"/>
    <n v="6.5"/>
    <x v="1"/>
    <x v="8"/>
    <x v="692"/>
    <d v="4703-05-21T12:00:00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7620400"/>
    <x v="693"/>
    <b v="0"/>
    <n v="296"/>
    <b v="0"/>
    <s v="food/small batch"/>
    <n v="35"/>
    <n v="119.39"/>
    <x v="1"/>
    <x v="8"/>
    <x v="693"/>
    <d v="4703-05-21T12:00:00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37620400"/>
    <x v="694"/>
    <b v="0"/>
    <n v="7"/>
    <b v="0"/>
    <s v="food/small batch"/>
    <n v="0"/>
    <n v="84.29"/>
    <x v="1"/>
    <x v="8"/>
    <x v="694"/>
    <d v="4703-05-21T12:00:00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37620400"/>
    <x v="695"/>
    <b v="0"/>
    <n v="7"/>
    <b v="0"/>
    <s v="food/small batch"/>
    <n v="1"/>
    <n v="90.86"/>
    <x v="1"/>
    <x v="8"/>
    <x v="695"/>
    <d v="4703-05-21T12:00:00"/>
  </r>
  <r>
    <n v="696"/>
    <s v="trustee"/>
    <s v="Show your fidelity by wearing the Trustee rings! Show where you are (at)!"/>
    <n v="175000"/>
    <n v="1"/>
    <x v="2"/>
    <x v="9"/>
    <s v="EUR"/>
    <n v="1437620400"/>
    <x v="696"/>
    <b v="0"/>
    <n v="1"/>
    <b v="0"/>
    <s v="food/small batch"/>
    <n v="0"/>
    <n v="1"/>
    <x v="1"/>
    <x v="8"/>
    <x v="696"/>
    <d v="4703-05-21T12:00:0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37620400"/>
    <x v="697"/>
    <b v="0"/>
    <n v="114"/>
    <b v="0"/>
    <s v="food/small batch"/>
    <n v="46"/>
    <n v="20.34"/>
    <x v="1"/>
    <x v="8"/>
    <x v="697"/>
    <d v="4703-05-21T12:00:00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37620400"/>
    <x v="698"/>
    <b v="0"/>
    <n v="29"/>
    <b v="0"/>
    <s v="food/small batch"/>
    <n v="15"/>
    <n v="530.69000000000005"/>
    <x v="1"/>
    <x v="8"/>
    <x v="698"/>
    <d v="4703-05-21T1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437620400"/>
    <x v="699"/>
    <b v="0"/>
    <n v="890"/>
    <b v="0"/>
    <s v="food/small batch"/>
    <n v="82"/>
    <n v="120.39"/>
    <x v="1"/>
    <x v="8"/>
    <x v="699"/>
    <d v="4703-05-21T12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37620400"/>
    <x v="700"/>
    <b v="0"/>
    <n v="31"/>
    <b v="0"/>
    <s v="food/small batch"/>
    <n v="3"/>
    <n v="13"/>
    <x v="1"/>
    <x v="8"/>
    <x v="700"/>
    <d v="4703-05-21T12:00: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37620400"/>
    <x v="701"/>
    <b v="0"/>
    <n v="21"/>
    <b v="0"/>
    <s v="food/small batch"/>
    <n v="27"/>
    <n v="291.33"/>
    <x v="1"/>
    <x v="8"/>
    <x v="701"/>
    <d v="4703-05-21T12:00:0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37620400"/>
    <x v="702"/>
    <b v="0"/>
    <n v="37"/>
    <b v="0"/>
    <s v="food/small batch"/>
    <n v="31"/>
    <n v="124.92"/>
    <x v="1"/>
    <x v="8"/>
    <x v="702"/>
    <d v="4703-05-21T12:00:0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37620400"/>
    <x v="703"/>
    <b v="0"/>
    <n v="7"/>
    <b v="0"/>
    <s v="food/small batch"/>
    <n v="6"/>
    <n v="119.57"/>
    <x v="1"/>
    <x v="8"/>
    <x v="703"/>
    <d v="4703-05-21T12:00:00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37620400"/>
    <x v="704"/>
    <b v="0"/>
    <n v="4"/>
    <b v="0"/>
    <s v="food/small batch"/>
    <n v="1"/>
    <n v="120.25"/>
    <x v="1"/>
    <x v="8"/>
    <x v="704"/>
    <d v="4703-05-21T12:00:00"/>
  </r>
  <r>
    <n v="705"/>
    <s v="SomnoScope"/>
    <s v="The closest thing ever to the Holy Grail of wearables technology"/>
    <n v="100000"/>
    <n v="977"/>
    <x v="2"/>
    <x v="9"/>
    <s v="EUR"/>
    <n v="1437620400"/>
    <x v="705"/>
    <b v="0"/>
    <n v="5"/>
    <b v="0"/>
    <s v="food/small batch"/>
    <n v="1"/>
    <n v="195.4"/>
    <x v="1"/>
    <x v="8"/>
    <x v="705"/>
    <d v="4703-05-21T12:00:00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37620400"/>
    <x v="706"/>
    <b v="0"/>
    <n v="0"/>
    <b v="0"/>
    <s v="food/small batch"/>
    <n v="0"/>
    <n v="0"/>
    <x v="1"/>
    <x v="8"/>
    <x v="706"/>
    <d v="4703-05-21T12:00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37620400"/>
    <x v="707"/>
    <b v="0"/>
    <n v="456"/>
    <b v="0"/>
    <s v="food/small batch"/>
    <n v="79"/>
    <n v="117.7"/>
    <x v="1"/>
    <x v="8"/>
    <x v="707"/>
    <d v="4703-05-21T12:00:0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37620400"/>
    <x v="708"/>
    <b v="0"/>
    <n v="369"/>
    <b v="0"/>
    <s v="food/small batch"/>
    <n v="22"/>
    <n v="23.95"/>
    <x v="1"/>
    <x v="8"/>
    <x v="708"/>
    <d v="4703-05-21T12:00:00"/>
  </r>
  <r>
    <n v="709"/>
    <s v="lumiglove"/>
    <s v="A &quot;handheld&quot; light, which eases the way you illuminate objects and/or paths."/>
    <n v="15000"/>
    <n v="61"/>
    <x v="2"/>
    <x v="0"/>
    <s v="USD"/>
    <n v="1437620400"/>
    <x v="709"/>
    <b v="0"/>
    <n v="2"/>
    <b v="0"/>
    <s v="food/small batch"/>
    <n v="0"/>
    <n v="30.5"/>
    <x v="1"/>
    <x v="8"/>
    <x v="709"/>
    <d v="4703-05-21T12:00:00"/>
  </r>
  <r>
    <n v="710"/>
    <s v="Hate York Shirt 2.0"/>
    <s v="Shirts, so technologically advanced, they connect mentally to their audience upon sight."/>
    <n v="1200"/>
    <n v="0"/>
    <x v="2"/>
    <x v="5"/>
    <s v="CAD"/>
    <n v="1437620400"/>
    <x v="710"/>
    <b v="0"/>
    <n v="0"/>
    <b v="0"/>
    <s v="food/small batch"/>
    <n v="0"/>
    <n v="0"/>
    <x v="1"/>
    <x v="8"/>
    <x v="710"/>
    <d v="4703-05-21T12:00:0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37620400"/>
    <x v="711"/>
    <b v="0"/>
    <n v="338"/>
    <b v="0"/>
    <s v="food/small batch"/>
    <n v="34"/>
    <n v="99.97"/>
    <x v="1"/>
    <x v="8"/>
    <x v="711"/>
    <d v="4703-05-21T12:00:0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37620400"/>
    <x v="712"/>
    <b v="0"/>
    <n v="4"/>
    <b v="0"/>
    <s v="food/small batch"/>
    <n v="0"/>
    <n v="26.25"/>
    <x v="1"/>
    <x v="8"/>
    <x v="712"/>
    <d v="4703-05-21T12:00:0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37620400"/>
    <x v="713"/>
    <b v="0"/>
    <n v="1"/>
    <b v="0"/>
    <s v="food/small batch"/>
    <n v="1"/>
    <n v="199"/>
    <x v="1"/>
    <x v="8"/>
    <x v="713"/>
    <d v="4703-05-21T12:00:00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37620400"/>
    <x v="714"/>
    <b v="0"/>
    <n v="28"/>
    <b v="0"/>
    <s v="food/small batch"/>
    <n v="15"/>
    <n v="80.319999999999993"/>
    <x v="1"/>
    <x v="8"/>
    <x v="714"/>
    <d v="4703-05-21T12:00:00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37620400"/>
    <x v="715"/>
    <b v="0"/>
    <n v="12"/>
    <b v="0"/>
    <s v="food/small batch"/>
    <n v="5"/>
    <n v="115.75"/>
    <x v="1"/>
    <x v="8"/>
    <x v="715"/>
    <d v="4703-05-21T12:00:0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37620400"/>
    <x v="716"/>
    <b v="0"/>
    <n v="16"/>
    <b v="0"/>
    <s v="food/small batch"/>
    <n v="10"/>
    <n v="44.69"/>
    <x v="1"/>
    <x v="8"/>
    <x v="716"/>
    <d v="4703-05-21T12:00:00"/>
  </r>
  <r>
    <n v="717"/>
    <s v="cool air belt"/>
    <s v="Cool air flowing under clothing keeps you cool."/>
    <n v="100000"/>
    <n v="305"/>
    <x v="2"/>
    <x v="0"/>
    <s v="USD"/>
    <n v="1437620400"/>
    <x v="717"/>
    <b v="0"/>
    <n v="4"/>
    <b v="0"/>
    <s v="food/small batch"/>
    <n v="0"/>
    <n v="76.25"/>
    <x v="1"/>
    <x v="8"/>
    <x v="717"/>
    <d v="4703-05-21T12:00:00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37620400"/>
    <x v="718"/>
    <b v="0"/>
    <n v="4"/>
    <b v="0"/>
    <s v="food/small batch"/>
    <n v="1"/>
    <n v="22.5"/>
    <x v="1"/>
    <x v="8"/>
    <x v="718"/>
    <d v="4703-05-21T12:00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37620400"/>
    <x v="719"/>
    <b v="0"/>
    <n v="10"/>
    <b v="0"/>
    <s v="food/small batch"/>
    <n v="1"/>
    <n v="19.399999999999999"/>
    <x v="1"/>
    <x v="8"/>
    <x v="719"/>
    <d v="4703-05-21T12:00:00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437620400"/>
    <x v="720"/>
    <b v="0"/>
    <n v="41"/>
    <b v="1"/>
    <s v="games/mobile games"/>
    <n v="144"/>
    <n v="66.709999999999994"/>
    <x v="2"/>
    <x v="9"/>
    <x v="720"/>
    <d v="4703-05-21T12:00:0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37620400"/>
    <x v="721"/>
    <b v="0"/>
    <n v="119"/>
    <b v="1"/>
    <s v="games/mobile games"/>
    <n v="122"/>
    <n v="84.14"/>
    <x v="2"/>
    <x v="9"/>
    <x v="721"/>
    <d v="4703-05-21T12:00:00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437620400"/>
    <x v="722"/>
    <b v="0"/>
    <n v="153"/>
    <b v="1"/>
    <s v="games/mobile games"/>
    <n v="132"/>
    <n v="215.73"/>
    <x v="2"/>
    <x v="9"/>
    <x v="722"/>
    <d v="4703-05-21T12:00:00"/>
  </r>
  <r>
    <n v="723"/>
    <s v="The 2015 Pro Football Beast Book"/>
    <s v="The Definitive (and Slightly Ridiculous) Guide to Enjoying the 2015 Pro Football Season"/>
    <n v="5000"/>
    <n v="5469"/>
    <x v="0"/>
    <x v="0"/>
    <s v="USD"/>
    <n v="1437620400"/>
    <x v="723"/>
    <b v="0"/>
    <n v="100"/>
    <b v="1"/>
    <s v="games/mobile games"/>
    <n v="109"/>
    <n v="54.69"/>
    <x v="2"/>
    <x v="9"/>
    <x v="723"/>
    <d v="4703-05-21T12:00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437620400"/>
    <x v="724"/>
    <b v="0"/>
    <n v="143"/>
    <b v="1"/>
    <s v="games/mobile games"/>
    <n v="105"/>
    <n v="51.63"/>
    <x v="2"/>
    <x v="9"/>
    <x v="724"/>
    <d v="4703-05-21T12:00:00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37620400"/>
    <x v="725"/>
    <b v="0"/>
    <n v="140"/>
    <b v="1"/>
    <s v="games/mobile games"/>
    <n v="100"/>
    <n v="143.36000000000001"/>
    <x v="2"/>
    <x v="9"/>
    <x v="725"/>
    <d v="4703-05-21T12:00:0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437620400"/>
    <x v="726"/>
    <b v="0"/>
    <n v="35"/>
    <b v="1"/>
    <s v="games/mobile games"/>
    <n v="101"/>
    <n v="72.430000000000007"/>
    <x v="2"/>
    <x v="9"/>
    <x v="726"/>
    <d v="4703-05-21T12:00:00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437620400"/>
    <x v="727"/>
    <b v="0"/>
    <n v="149"/>
    <b v="1"/>
    <s v="games/mobile games"/>
    <n v="156"/>
    <n v="36.53"/>
    <x v="2"/>
    <x v="9"/>
    <x v="727"/>
    <d v="4703-05-21T12:00:00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437620400"/>
    <x v="728"/>
    <b v="0"/>
    <n v="130"/>
    <b v="1"/>
    <s v="games/mobile games"/>
    <n v="106"/>
    <n v="60.9"/>
    <x v="2"/>
    <x v="9"/>
    <x v="728"/>
    <d v="4703-05-21T12:00:00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437620400"/>
    <x v="729"/>
    <b v="0"/>
    <n v="120"/>
    <b v="1"/>
    <s v="games/mobile games"/>
    <n v="131"/>
    <n v="43.55"/>
    <x v="2"/>
    <x v="9"/>
    <x v="729"/>
    <d v="4703-05-21T12:00:00"/>
  </r>
  <r>
    <n v="730"/>
    <s v="Encyclopedia of Surfing"/>
    <s v="A Massive but Cheerful Online Digital Archive of Surfing"/>
    <n v="20000"/>
    <n v="26438"/>
    <x v="0"/>
    <x v="0"/>
    <s v="USD"/>
    <n v="1437620400"/>
    <x v="730"/>
    <b v="0"/>
    <n v="265"/>
    <b v="1"/>
    <s v="games/mobile games"/>
    <n v="132"/>
    <n v="99.77"/>
    <x v="2"/>
    <x v="9"/>
    <x v="730"/>
    <d v="4703-05-21T12:00:00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437620400"/>
    <x v="731"/>
    <b v="0"/>
    <n v="71"/>
    <b v="1"/>
    <s v="games/mobile games"/>
    <n v="126"/>
    <n v="88.73"/>
    <x v="2"/>
    <x v="9"/>
    <x v="731"/>
    <d v="4703-05-21T12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437620400"/>
    <x v="732"/>
    <b v="0"/>
    <n v="13"/>
    <b v="1"/>
    <s v="games/mobile games"/>
    <n v="160"/>
    <n v="4.92"/>
    <x v="2"/>
    <x v="9"/>
    <x v="732"/>
    <d v="4703-05-21T12:00:0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437620400"/>
    <x v="733"/>
    <b v="0"/>
    <n v="169"/>
    <b v="1"/>
    <s v="games/mobile games"/>
    <n v="120"/>
    <n v="17.82"/>
    <x v="2"/>
    <x v="9"/>
    <x v="733"/>
    <d v="4703-05-21T12:00:00"/>
  </r>
  <r>
    <n v="734"/>
    <s v="Sideswiped"/>
    <s v="Sideswiped is my story of growing in and trusting God through the mess and mysteries of life."/>
    <n v="8500"/>
    <n v="10670"/>
    <x v="0"/>
    <x v="5"/>
    <s v="CAD"/>
    <n v="1437620400"/>
    <x v="734"/>
    <b v="0"/>
    <n v="57"/>
    <b v="1"/>
    <s v="games/mobile games"/>
    <n v="126"/>
    <n v="187.19"/>
    <x v="2"/>
    <x v="9"/>
    <x v="734"/>
    <d v="4703-05-21T12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37620400"/>
    <x v="735"/>
    <b v="0"/>
    <n v="229"/>
    <b v="1"/>
    <s v="games/mobile games"/>
    <n v="114"/>
    <n v="234.81"/>
    <x v="2"/>
    <x v="9"/>
    <x v="735"/>
    <d v="4703-05-21T12:00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437620400"/>
    <x v="736"/>
    <b v="0"/>
    <n v="108"/>
    <b v="1"/>
    <s v="games/mobile games"/>
    <n v="315"/>
    <n v="105.05"/>
    <x v="2"/>
    <x v="9"/>
    <x v="736"/>
    <d v="4703-05-21T12:00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437620400"/>
    <x v="737"/>
    <b v="0"/>
    <n v="108"/>
    <b v="1"/>
    <s v="games/mobile games"/>
    <n v="122"/>
    <n v="56.67"/>
    <x v="2"/>
    <x v="9"/>
    <x v="737"/>
    <d v="4703-05-21T12:00:00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37620400"/>
    <x v="738"/>
    <b v="0"/>
    <n v="41"/>
    <b v="1"/>
    <s v="games/mobile games"/>
    <n v="107"/>
    <n v="39.049999999999997"/>
    <x v="2"/>
    <x v="9"/>
    <x v="738"/>
    <d v="4703-05-21T12:00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37620400"/>
    <x v="739"/>
    <b v="0"/>
    <n v="139"/>
    <b v="1"/>
    <s v="games/mobile games"/>
    <n v="158"/>
    <n v="68.349999999999994"/>
    <x v="2"/>
    <x v="9"/>
    <x v="739"/>
    <d v="4703-05-21T12:00:00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7620400"/>
    <x v="740"/>
    <b v="0"/>
    <n v="19"/>
    <b v="1"/>
    <s v="games/mobile games"/>
    <n v="107"/>
    <n v="169.58"/>
    <x v="2"/>
    <x v="9"/>
    <x v="740"/>
    <d v="4703-05-21T12:00:00"/>
  </r>
  <r>
    <n v="741"/>
    <s v="reVILNA: the vilna ghetto project"/>
    <s v="A revolutionary digital mapping project of the Vilna Ghetto"/>
    <n v="13000"/>
    <n v="13293.8"/>
    <x v="0"/>
    <x v="0"/>
    <s v="USD"/>
    <n v="1437620400"/>
    <x v="741"/>
    <b v="0"/>
    <n v="94"/>
    <b v="1"/>
    <s v="games/mobile games"/>
    <n v="102"/>
    <n v="141.41999999999999"/>
    <x v="2"/>
    <x v="9"/>
    <x v="741"/>
    <d v="4703-05-21T12:00:00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437620400"/>
    <x v="742"/>
    <b v="0"/>
    <n v="23"/>
    <b v="1"/>
    <s v="games/mobile games"/>
    <n v="111"/>
    <n v="67.39"/>
    <x v="2"/>
    <x v="9"/>
    <x v="742"/>
    <d v="4703-05-21T12:00:00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437620400"/>
    <x v="743"/>
    <b v="0"/>
    <n v="15"/>
    <b v="1"/>
    <s v="games/mobile games"/>
    <n v="148"/>
    <n v="54.27"/>
    <x v="2"/>
    <x v="9"/>
    <x v="743"/>
    <d v="4703-05-21T12:00:00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437620400"/>
    <x v="744"/>
    <b v="0"/>
    <n v="62"/>
    <b v="1"/>
    <s v="games/mobile games"/>
    <n v="102"/>
    <n v="82.52"/>
    <x v="2"/>
    <x v="9"/>
    <x v="744"/>
    <d v="4703-05-21T12:00:00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437620400"/>
    <x v="745"/>
    <b v="0"/>
    <n v="74"/>
    <b v="1"/>
    <s v="games/mobile games"/>
    <n v="179"/>
    <n v="53.73"/>
    <x v="2"/>
    <x v="9"/>
    <x v="745"/>
    <d v="4703-05-21T12:00:00"/>
  </r>
  <r>
    <n v="746"/>
    <s v="Attention: People With Body Parts"/>
    <s v="This is a book of letters. Letters to our body parts."/>
    <n v="2987"/>
    <n v="3318"/>
    <x v="0"/>
    <x v="0"/>
    <s v="USD"/>
    <n v="1437620400"/>
    <x v="746"/>
    <b v="0"/>
    <n v="97"/>
    <b v="1"/>
    <s v="games/mobile games"/>
    <n v="111"/>
    <n v="34.21"/>
    <x v="2"/>
    <x v="9"/>
    <x v="746"/>
    <d v="4703-05-21T12:00:00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37620400"/>
    <x v="747"/>
    <b v="0"/>
    <n v="55"/>
    <b v="1"/>
    <s v="games/mobile games"/>
    <n v="100"/>
    <n v="127.33"/>
    <x v="2"/>
    <x v="9"/>
    <x v="747"/>
    <d v="4703-05-21T12:00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37620400"/>
    <x v="748"/>
    <b v="0"/>
    <n v="44"/>
    <b v="1"/>
    <s v="games/mobile games"/>
    <n v="100"/>
    <n v="45.57"/>
    <x v="2"/>
    <x v="9"/>
    <x v="748"/>
    <d v="4703-05-21T12:00:00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37620400"/>
    <x v="749"/>
    <b v="0"/>
    <n v="110"/>
    <b v="1"/>
    <s v="games/mobile games"/>
    <n v="106"/>
    <n v="95.96"/>
    <x v="2"/>
    <x v="9"/>
    <x v="749"/>
    <d v="4703-05-21T12:00:0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437620400"/>
    <x v="750"/>
    <b v="0"/>
    <n v="59"/>
    <b v="1"/>
    <s v="games/mobile games"/>
    <n v="103"/>
    <n v="77.27"/>
    <x v="2"/>
    <x v="9"/>
    <x v="750"/>
    <d v="4703-05-21T12:00:00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437620400"/>
    <x v="751"/>
    <b v="0"/>
    <n v="62"/>
    <b v="1"/>
    <s v="games/mobile games"/>
    <n v="119"/>
    <n v="57.34"/>
    <x v="2"/>
    <x v="9"/>
    <x v="751"/>
    <d v="4703-05-21T12:00:0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37620400"/>
    <x v="752"/>
    <b v="0"/>
    <n v="105"/>
    <b v="1"/>
    <s v="games/mobile games"/>
    <n v="112"/>
    <n v="53.19"/>
    <x v="2"/>
    <x v="9"/>
    <x v="752"/>
    <d v="4703-05-21T12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37620400"/>
    <x v="753"/>
    <b v="0"/>
    <n v="26"/>
    <b v="1"/>
    <s v="games/mobile games"/>
    <n v="128"/>
    <n v="492.31"/>
    <x v="2"/>
    <x v="9"/>
    <x v="753"/>
    <d v="4703-05-21T12:00:0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437620400"/>
    <x v="754"/>
    <b v="0"/>
    <n v="49"/>
    <b v="1"/>
    <s v="games/mobile games"/>
    <n v="104"/>
    <n v="42.35"/>
    <x v="2"/>
    <x v="9"/>
    <x v="754"/>
    <d v="4703-05-21T12:00:0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437620400"/>
    <x v="755"/>
    <b v="0"/>
    <n v="68"/>
    <b v="1"/>
    <s v="games/mobile games"/>
    <n v="102"/>
    <n v="37.47"/>
    <x v="2"/>
    <x v="9"/>
    <x v="755"/>
    <d v="4703-05-21T12:00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437620400"/>
    <x v="756"/>
    <b v="0"/>
    <n v="22"/>
    <b v="1"/>
    <s v="games/mobile games"/>
    <n v="118"/>
    <n v="37.450000000000003"/>
    <x v="2"/>
    <x v="9"/>
    <x v="756"/>
    <d v="4703-05-21T12:00:00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437620400"/>
    <x v="757"/>
    <b v="0"/>
    <n v="18"/>
    <b v="1"/>
    <s v="games/mobile games"/>
    <n v="238"/>
    <n v="33.06"/>
    <x v="2"/>
    <x v="9"/>
    <x v="757"/>
    <d v="4703-05-21T12:00:00"/>
  </r>
  <r>
    <n v="758"/>
    <s v="Publish Waiting On Humanity"/>
    <s v="I am publishing my book, Waiting on Humanity and need some finishing funds to do so."/>
    <n v="2500"/>
    <n v="2550"/>
    <x v="0"/>
    <x v="0"/>
    <s v="USD"/>
    <n v="1437620400"/>
    <x v="758"/>
    <b v="0"/>
    <n v="19"/>
    <b v="1"/>
    <s v="games/mobile games"/>
    <n v="102"/>
    <n v="134.21"/>
    <x v="2"/>
    <x v="9"/>
    <x v="758"/>
    <d v="4703-05-21T12:00:00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37620400"/>
    <x v="759"/>
    <b v="0"/>
    <n v="99"/>
    <b v="1"/>
    <s v="games/mobile games"/>
    <n v="102"/>
    <n v="51.47"/>
    <x v="2"/>
    <x v="9"/>
    <x v="759"/>
    <d v="4703-05-21T12:00:00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37620400"/>
    <x v="760"/>
    <b v="0"/>
    <n v="0"/>
    <b v="0"/>
    <s v="games/tabletop games"/>
    <n v="0"/>
    <n v="0"/>
    <x v="2"/>
    <x v="10"/>
    <x v="760"/>
    <d v="4703-05-21T12:00:0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437620400"/>
    <x v="761"/>
    <b v="0"/>
    <n v="6"/>
    <b v="0"/>
    <s v="games/tabletop games"/>
    <n v="5"/>
    <n v="39.17"/>
    <x v="2"/>
    <x v="10"/>
    <x v="761"/>
    <d v="4703-05-21T12:00:0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37620400"/>
    <x v="762"/>
    <b v="0"/>
    <n v="0"/>
    <b v="0"/>
    <s v="games/tabletop games"/>
    <n v="0"/>
    <n v="0"/>
    <x v="2"/>
    <x v="10"/>
    <x v="762"/>
    <d v="4703-05-21T12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437620400"/>
    <x v="763"/>
    <b v="0"/>
    <n v="1"/>
    <b v="0"/>
    <s v="games/tabletop games"/>
    <n v="0"/>
    <n v="5"/>
    <x v="2"/>
    <x v="10"/>
    <x v="763"/>
    <d v="4703-05-21T12:00:0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37620400"/>
    <x v="764"/>
    <b v="0"/>
    <n v="0"/>
    <b v="0"/>
    <s v="games/tabletop games"/>
    <n v="0"/>
    <n v="0"/>
    <x v="2"/>
    <x v="10"/>
    <x v="764"/>
    <d v="4703-05-21T12:00:0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37620400"/>
    <x v="765"/>
    <b v="0"/>
    <n v="44"/>
    <b v="0"/>
    <s v="games/tabletop games"/>
    <n v="36"/>
    <n v="57.3"/>
    <x v="2"/>
    <x v="10"/>
    <x v="765"/>
    <d v="4703-05-21T12:00:0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37620400"/>
    <x v="766"/>
    <b v="0"/>
    <n v="0"/>
    <b v="0"/>
    <s v="games/tabletop games"/>
    <n v="0"/>
    <n v="0"/>
    <x v="2"/>
    <x v="10"/>
    <x v="766"/>
    <d v="4703-05-21T12:00:0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7620400"/>
    <x v="767"/>
    <b v="0"/>
    <n v="3"/>
    <b v="0"/>
    <s v="games/tabletop games"/>
    <n v="4"/>
    <n v="59"/>
    <x v="2"/>
    <x v="10"/>
    <x v="767"/>
    <d v="4703-05-21T12:00:0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437620400"/>
    <x v="768"/>
    <b v="0"/>
    <n v="0"/>
    <b v="0"/>
    <s v="games/tabletop games"/>
    <n v="0"/>
    <n v="0"/>
    <x v="2"/>
    <x v="10"/>
    <x v="768"/>
    <d v="4703-05-21T12:00:0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437620400"/>
    <x v="769"/>
    <b v="0"/>
    <n v="52"/>
    <b v="0"/>
    <s v="games/tabletop games"/>
    <n v="41"/>
    <n v="31.85"/>
    <x v="2"/>
    <x v="10"/>
    <x v="769"/>
    <d v="4703-05-21T12:00:0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437620400"/>
    <x v="770"/>
    <b v="0"/>
    <n v="0"/>
    <b v="0"/>
    <s v="games/tabletop games"/>
    <n v="0"/>
    <n v="0"/>
    <x v="2"/>
    <x v="10"/>
    <x v="770"/>
    <d v="4703-05-21T12:00:0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37620400"/>
    <x v="771"/>
    <b v="0"/>
    <n v="1"/>
    <b v="0"/>
    <s v="games/tabletop games"/>
    <n v="0"/>
    <n v="10"/>
    <x v="2"/>
    <x v="10"/>
    <x v="771"/>
    <d v="4703-05-21T12:00:0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437620400"/>
    <x v="772"/>
    <b v="0"/>
    <n v="1"/>
    <b v="0"/>
    <s v="games/tabletop games"/>
    <n v="3"/>
    <n v="50"/>
    <x v="2"/>
    <x v="10"/>
    <x v="772"/>
    <d v="4703-05-21T12:00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7620400"/>
    <x v="773"/>
    <b v="0"/>
    <n v="2"/>
    <b v="0"/>
    <s v="games/tabletop games"/>
    <n v="1"/>
    <n v="16"/>
    <x v="2"/>
    <x v="10"/>
    <x v="773"/>
    <d v="4703-05-21T12:00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437620400"/>
    <x v="774"/>
    <b v="0"/>
    <n v="9"/>
    <b v="0"/>
    <s v="games/tabletop games"/>
    <n v="70"/>
    <n v="39"/>
    <x v="2"/>
    <x v="10"/>
    <x v="774"/>
    <d v="4703-05-21T12:00:0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437620400"/>
    <x v="775"/>
    <b v="0"/>
    <n v="5"/>
    <b v="0"/>
    <s v="games/tabletop games"/>
    <n v="2"/>
    <n v="34"/>
    <x v="2"/>
    <x v="10"/>
    <x v="775"/>
    <d v="4703-05-21T12:00:0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37620400"/>
    <x v="776"/>
    <b v="0"/>
    <n v="57"/>
    <b v="0"/>
    <s v="games/tabletop games"/>
    <n v="51"/>
    <n v="63.12"/>
    <x v="2"/>
    <x v="10"/>
    <x v="776"/>
    <d v="4703-05-21T12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437620400"/>
    <x v="777"/>
    <b v="0"/>
    <n v="3"/>
    <b v="0"/>
    <s v="games/tabletop games"/>
    <n v="1"/>
    <n v="7"/>
    <x v="2"/>
    <x v="10"/>
    <x v="777"/>
    <d v="4703-05-21T12:00:0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437620400"/>
    <x v="778"/>
    <b v="0"/>
    <n v="1"/>
    <b v="0"/>
    <s v="games/tabletop games"/>
    <n v="0"/>
    <n v="2"/>
    <x v="2"/>
    <x v="10"/>
    <x v="778"/>
    <d v="4703-05-21T12:00:0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437620400"/>
    <x v="779"/>
    <b v="0"/>
    <n v="6"/>
    <b v="0"/>
    <s v="games/tabletop games"/>
    <n v="3"/>
    <n v="66.67"/>
    <x v="2"/>
    <x v="10"/>
    <x v="779"/>
    <d v="4703-05-21T12:00:0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437620400"/>
    <x v="780"/>
    <b v="0"/>
    <n v="27"/>
    <b v="1"/>
    <s v="games/tabletop games"/>
    <n v="104"/>
    <n v="38.520000000000003"/>
    <x v="2"/>
    <x v="10"/>
    <x v="780"/>
    <d v="4703-05-21T12:00:00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437620400"/>
    <x v="781"/>
    <b v="0"/>
    <n v="25"/>
    <b v="1"/>
    <s v="games/tabletop games"/>
    <n v="133"/>
    <n v="42.61"/>
    <x v="2"/>
    <x v="10"/>
    <x v="781"/>
    <d v="4703-05-21T12:00:00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437620400"/>
    <x v="782"/>
    <b v="0"/>
    <n v="14"/>
    <b v="1"/>
    <s v="games/tabletop games"/>
    <n v="100"/>
    <n v="50"/>
    <x v="2"/>
    <x v="10"/>
    <x v="782"/>
    <d v="4703-05-21T12:00:0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437620400"/>
    <x v="783"/>
    <b v="0"/>
    <n v="35"/>
    <b v="1"/>
    <s v="games/tabletop games"/>
    <n v="148"/>
    <n v="63.49"/>
    <x v="2"/>
    <x v="10"/>
    <x v="783"/>
    <d v="4703-05-21T1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437620400"/>
    <x v="784"/>
    <b v="0"/>
    <n v="10"/>
    <b v="1"/>
    <s v="games/tabletop games"/>
    <n v="103"/>
    <n v="102.5"/>
    <x v="2"/>
    <x v="10"/>
    <x v="784"/>
    <d v="4703-05-21T12:00:00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437620400"/>
    <x v="785"/>
    <b v="0"/>
    <n v="29"/>
    <b v="1"/>
    <s v="games/tabletop games"/>
    <n v="181"/>
    <n v="31.14"/>
    <x v="2"/>
    <x v="10"/>
    <x v="785"/>
    <d v="4703-05-21T12:00:00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437620400"/>
    <x v="786"/>
    <b v="0"/>
    <n v="44"/>
    <b v="1"/>
    <s v="games/tabletop games"/>
    <n v="143"/>
    <n v="162.27000000000001"/>
    <x v="2"/>
    <x v="10"/>
    <x v="786"/>
    <d v="4703-05-21T12:00:00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437620400"/>
    <x v="787"/>
    <b v="0"/>
    <n v="17"/>
    <b v="1"/>
    <s v="games/tabletop games"/>
    <n v="114"/>
    <n v="80.59"/>
    <x v="2"/>
    <x v="10"/>
    <x v="787"/>
    <d v="4703-05-21T12:00:00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437620400"/>
    <x v="788"/>
    <b v="0"/>
    <n v="34"/>
    <b v="1"/>
    <s v="games/tabletop games"/>
    <n v="204"/>
    <n v="59.85"/>
    <x v="2"/>
    <x v="10"/>
    <x v="788"/>
    <d v="4703-05-21T12:00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437620400"/>
    <x v="789"/>
    <b v="0"/>
    <n v="14"/>
    <b v="1"/>
    <s v="games/tabletop games"/>
    <n v="109"/>
    <n v="132.86000000000001"/>
    <x v="2"/>
    <x v="10"/>
    <x v="789"/>
    <d v="4703-05-21T12:00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437620400"/>
    <x v="790"/>
    <b v="0"/>
    <n v="156"/>
    <b v="1"/>
    <s v="games/tabletop games"/>
    <n v="144"/>
    <n v="92.55"/>
    <x v="2"/>
    <x v="10"/>
    <x v="790"/>
    <d v="4703-05-21T12:00:0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437620400"/>
    <x v="791"/>
    <b v="0"/>
    <n v="128"/>
    <b v="1"/>
    <s v="games/tabletop games"/>
    <n v="104"/>
    <n v="60.86"/>
    <x v="2"/>
    <x v="10"/>
    <x v="791"/>
    <d v="4703-05-21T12:00:00"/>
  </r>
  <r>
    <n v="792"/>
    <s v="&quot;Believable Lies&quot; - The Album"/>
    <s v="Rock n' Roll about the intersection of lies and belief: the Believable Lie."/>
    <n v="2500"/>
    <n v="2511.11"/>
    <x v="0"/>
    <x v="0"/>
    <s v="USD"/>
    <n v="1437620400"/>
    <x v="792"/>
    <b v="0"/>
    <n v="60"/>
    <b v="1"/>
    <s v="games/tabletop games"/>
    <n v="100"/>
    <n v="41.85"/>
    <x v="2"/>
    <x v="10"/>
    <x v="792"/>
    <d v="4703-05-21T12:00:00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437620400"/>
    <x v="793"/>
    <b v="0"/>
    <n v="32"/>
    <b v="1"/>
    <s v="games/tabletop games"/>
    <n v="103"/>
    <n v="88.33"/>
    <x v="2"/>
    <x v="10"/>
    <x v="793"/>
    <d v="4703-05-21T12:00:00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437620400"/>
    <x v="794"/>
    <b v="0"/>
    <n v="53"/>
    <b v="1"/>
    <s v="games/tabletop games"/>
    <n v="105"/>
    <n v="158.96"/>
    <x v="2"/>
    <x v="10"/>
    <x v="794"/>
    <d v="4703-05-21T12:00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437620400"/>
    <x v="795"/>
    <b v="0"/>
    <n v="184"/>
    <b v="1"/>
    <s v="games/tabletop games"/>
    <n v="112"/>
    <n v="85.05"/>
    <x v="2"/>
    <x v="10"/>
    <x v="795"/>
    <d v="4703-05-21T12:00:00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437620400"/>
    <x v="796"/>
    <b v="0"/>
    <n v="90"/>
    <b v="1"/>
    <s v="games/tabletop games"/>
    <n v="101"/>
    <n v="112.61"/>
    <x v="2"/>
    <x v="10"/>
    <x v="796"/>
    <d v="4703-05-21T12:00:0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437620400"/>
    <x v="797"/>
    <b v="0"/>
    <n v="71"/>
    <b v="1"/>
    <s v="games/tabletop games"/>
    <n v="108"/>
    <n v="45.44"/>
    <x v="2"/>
    <x v="10"/>
    <x v="797"/>
    <d v="4703-05-21T12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37620400"/>
    <x v="798"/>
    <b v="0"/>
    <n v="87"/>
    <b v="1"/>
    <s v="games/tabletop games"/>
    <n v="115"/>
    <n v="46.22"/>
    <x v="2"/>
    <x v="10"/>
    <x v="798"/>
    <d v="4703-05-21T12:00:00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437620400"/>
    <x v="799"/>
    <b v="0"/>
    <n v="28"/>
    <b v="1"/>
    <s v="games/tabletop games"/>
    <n v="100"/>
    <n v="178.61"/>
    <x v="2"/>
    <x v="10"/>
    <x v="799"/>
    <d v="4703-05-21T12:00:00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37620400"/>
    <x v="800"/>
    <b v="0"/>
    <n v="56"/>
    <b v="1"/>
    <s v="games/tabletop games"/>
    <n v="152"/>
    <n v="40.75"/>
    <x v="2"/>
    <x v="10"/>
    <x v="800"/>
    <d v="4703-05-21T12:00:00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437620400"/>
    <x v="801"/>
    <b v="0"/>
    <n v="51"/>
    <b v="1"/>
    <s v="games/tabletop games"/>
    <n v="112"/>
    <n v="43.73"/>
    <x v="2"/>
    <x v="10"/>
    <x v="801"/>
    <d v="4703-05-21T12:00:0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437620400"/>
    <x v="802"/>
    <b v="0"/>
    <n v="75"/>
    <b v="1"/>
    <s v="games/tabletop games"/>
    <n v="101"/>
    <n v="81.069999999999993"/>
    <x v="2"/>
    <x v="10"/>
    <x v="802"/>
    <d v="4703-05-21T12:00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437620400"/>
    <x v="803"/>
    <b v="0"/>
    <n v="38"/>
    <b v="1"/>
    <s v="games/tabletop games"/>
    <n v="123"/>
    <n v="74.61"/>
    <x v="2"/>
    <x v="10"/>
    <x v="803"/>
    <d v="4703-05-21T12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437620400"/>
    <x v="804"/>
    <b v="0"/>
    <n v="18"/>
    <b v="1"/>
    <s v="games/tabletop games"/>
    <n v="100"/>
    <n v="305.56"/>
    <x v="2"/>
    <x v="10"/>
    <x v="804"/>
    <d v="4703-05-21T12:00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437620400"/>
    <x v="805"/>
    <b v="0"/>
    <n v="54"/>
    <b v="1"/>
    <s v="games/tabletop games"/>
    <n v="105"/>
    <n v="58.33"/>
    <x v="2"/>
    <x v="10"/>
    <x v="805"/>
    <d v="4703-05-21T12:00:00"/>
  </r>
  <r>
    <n v="806"/>
    <s v="Golden Animals NEW Album!"/>
    <s v="Help Golden Animals finish their NEW Album!"/>
    <n v="8000"/>
    <n v="8355"/>
    <x v="0"/>
    <x v="0"/>
    <s v="USD"/>
    <n v="1437620400"/>
    <x v="806"/>
    <b v="0"/>
    <n v="71"/>
    <b v="1"/>
    <s v="games/tabletop games"/>
    <n v="104"/>
    <n v="117.68"/>
    <x v="2"/>
    <x v="10"/>
    <x v="806"/>
    <d v="4703-05-21T12:00:00"/>
  </r>
  <r>
    <n v="807"/>
    <s v="Sic Vita - New EP Release - 2017"/>
    <s v="Join the Sic Vita family and lend a hand as we create a new album!"/>
    <n v="4000"/>
    <n v="4205"/>
    <x v="0"/>
    <x v="0"/>
    <s v="USD"/>
    <n v="1437620400"/>
    <x v="807"/>
    <b v="0"/>
    <n v="57"/>
    <b v="1"/>
    <s v="games/tabletop games"/>
    <n v="105"/>
    <n v="73.77"/>
    <x v="2"/>
    <x v="10"/>
    <x v="807"/>
    <d v="4703-05-21T1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37620400"/>
    <x v="808"/>
    <b v="0"/>
    <n v="43"/>
    <b v="1"/>
    <s v="games/tabletop games"/>
    <n v="100"/>
    <n v="104.65"/>
    <x v="2"/>
    <x v="10"/>
    <x v="808"/>
    <d v="4703-05-21T12:00:00"/>
  </r>
  <r>
    <n v="809"/>
    <s v="Peter's New Album!!"/>
    <s v="Acknowledged songwriter looking to record album of new songs to secure a Publishing Contract"/>
    <n v="4000"/>
    <n v="4151"/>
    <x v="0"/>
    <x v="0"/>
    <s v="USD"/>
    <n v="1437620400"/>
    <x v="809"/>
    <b v="0"/>
    <n v="52"/>
    <b v="1"/>
    <s v="games/tabletop games"/>
    <n v="104"/>
    <n v="79.83"/>
    <x v="2"/>
    <x v="10"/>
    <x v="809"/>
    <d v="4703-05-21T12:00:0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437620400"/>
    <x v="810"/>
    <b v="0"/>
    <n v="27"/>
    <b v="1"/>
    <s v="games/tabletop games"/>
    <n v="105"/>
    <n v="58.33"/>
    <x v="2"/>
    <x v="10"/>
    <x v="810"/>
    <d v="4703-05-21T12:00:00"/>
  </r>
  <r>
    <n v="811"/>
    <s v="Love Water Tour"/>
    <s v="We need your financial support to cover the tour costs!  (Sound, lights, travel, stage design)"/>
    <n v="1000"/>
    <n v="1040"/>
    <x v="0"/>
    <x v="0"/>
    <s v="USD"/>
    <n v="1437620400"/>
    <x v="811"/>
    <b v="0"/>
    <n v="12"/>
    <b v="1"/>
    <s v="games/tabletop games"/>
    <n v="104"/>
    <n v="86.67"/>
    <x v="2"/>
    <x v="10"/>
    <x v="811"/>
    <d v="4703-05-21T12:00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437620400"/>
    <x v="812"/>
    <b v="0"/>
    <n v="33"/>
    <b v="1"/>
    <s v="games/tabletop games"/>
    <n v="152"/>
    <n v="27.61"/>
    <x v="2"/>
    <x v="10"/>
    <x v="812"/>
    <d v="4703-05-21T12:00:00"/>
  </r>
  <r>
    <n v="813"/>
    <s v="Rules of Civility and Decent Behavior"/>
    <s v="A pre order campaign to fund the pressing of our second full length vinyl LP"/>
    <n v="1500"/>
    <n v="2399.94"/>
    <x v="0"/>
    <x v="0"/>
    <s v="USD"/>
    <n v="1437620400"/>
    <x v="813"/>
    <b v="0"/>
    <n v="96"/>
    <b v="1"/>
    <s v="games/tabletop games"/>
    <n v="160"/>
    <n v="25"/>
    <x v="2"/>
    <x v="10"/>
    <x v="813"/>
    <d v="4703-05-21T12:00:00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437620400"/>
    <x v="814"/>
    <b v="0"/>
    <n v="28"/>
    <b v="1"/>
    <s v="games/tabletop games"/>
    <n v="127"/>
    <n v="45.46"/>
    <x v="2"/>
    <x v="10"/>
    <x v="814"/>
    <d v="4703-05-21T12:00:00"/>
  </r>
  <r>
    <n v="815"/>
    <s v="Some Late Help for The Early Reset"/>
    <s v="Be a part of helping The Early Reset finish their new 7 song EP."/>
    <n v="4000"/>
    <n v="4280"/>
    <x v="0"/>
    <x v="0"/>
    <s v="USD"/>
    <n v="1437620400"/>
    <x v="815"/>
    <b v="0"/>
    <n v="43"/>
    <b v="1"/>
    <s v="games/tabletop games"/>
    <n v="107"/>
    <n v="99.53"/>
    <x v="2"/>
    <x v="10"/>
    <x v="815"/>
    <d v="4703-05-21T12:00:00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437620400"/>
    <x v="816"/>
    <b v="0"/>
    <n v="205"/>
    <b v="1"/>
    <s v="games/tabletop games"/>
    <n v="115"/>
    <n v="39.31"/>
    <x v="2"/>
    <x v="10"/>
    <x v="816"/>
    <d v="4703-05-21T12:0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437620400"/>
    <x v="817"/>
    <b v="0"/>
    <n v="23"/>
    <b v="1"/>
    <s v="games/tabletop games"/>
    <n v="137"/>
    <n v="89.42"/>
    <x v="2"/>
    <x v="10"/>
    <x v="817"/>
    <d v="4703-05-21T12:00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437620400"/>
    <x v="818"/>
    <b v="0"/>
    <n v="19"/>
    <b v="1"/>
    <s v="games/tabletop games"/>
    <n v="156"/>
    <n v="28.68"/>
    <x v="2"/>
    <x v="10"/>
    <x v="818"/>
    <d v="4703-05-21T12:00:00"/>
  </r>
  <r>
    <n v="819"/>
    <s v="Winter Tour"/>
    <s v="We are touring the Southeast in support of our new EP"/>
    <n v="400"/>
    <n v="435"/>
    <x v="0"/>
    <x v="0"/>
    <s v="USD"/>
    <n v="1437620400"/>
    <x v="819"/>
    <b v="0"/>
    <n v="14"/>
    <b v="1"/>
    <s v="games/tabletop games"/>
    <n v="109"/>
    <n v="31.07"/>
    <x v="2"/>
    <x v="10"/>
    <x v="819"/>
    <d v="4703-05-21T12:00:00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37620400"/>
    <x v="820"/>
    <b v="0"/>
    <n v="38"/>
    <b v="1"/>
    <s v="games/tabletop games"/>
    <n v="134"/>
    <n v="70.55"/>
    <x v="2"/>
    <x v="10"/>
    <x v="820"/>
    <d v="4703-05-21T12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7620400"/>
    <x v="821"/>
    <b v="0"/>
    <n v="78"/>
    <b v="1"/>
    <s v="games/tabletop games"/>
    <n v="100"/>
    <n v="224.13"/>
    <x v="2"/>
    <x v="10"/>
    <x v="821"/>
    <d v="4703-05-21T12:00:0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437620400"/>
    <x v="822"/>
    <b v="0"/>
    <n v="69"/>
    <b v="1"/>
    <s v="games/tabletop games"/>
    <n v="119"/>
    <n v="51.81"/>
    <x v="2"/>
    <x v="10"/>
    <x v="822"/>
    <d v="4703-05-21T12:00:00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37620400"/>
    <x v="823"/>
    <b v="0"/>
    <n v="33"/>
    <b v="1"/>
    <s v="games/tabletop games"/>
    <n v="180"/>
    <n v="43.52"/>
    <x v="2"/>
    <x v="10"/>
    <x v="823"/>
    <d v="4703-05-21T12:00:0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437620400"/>
    <x v="824"/>
    <b v="0"/>
    <n v="54"/>
    <b v="1"/>
    <s v="games/tabletop games"/>
    <n v="134"/>
    <n v="39.82"/>
    <x v="2"/>
    <x v="10"/>
    <x v="824"/>
    <d v="4703-05-21T12:00:00"/>
  </r>
  <r>
    <n v="825"/>
    <s v="KILL FREEMAN"/>
    <s v="Kickstarting Kill Freeman independently. Help fund the New Record, Video and Live Shows."/>
    <n v="12500"/>
    <n v="12554"/>
    <x v="0"/>
    <x v="0"/>
    <s v="USD"/>
    <n v="1437620400"/>
    <x v="825"/>
    <b v="0"/>
    <n v="99"/>
    <b v="1"/>
    <s v="games/tabletop games"/>
    <n v="100"/>
    <n v="126.81"/>
    <x v="2"/>
    <x v="10"/>
    <x v="825"/>
    <d v="4703-05-21T12:00:00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437620400"/>
    <x v="826"/>
    <b v="0"/>
    <n v="49"/>
    <b v="1"/>
    <s v="games/tabletop games"/>
    <n v="101"/>
    <n v="113.88"/>
    <x v="2"/>
    <x v="10"/>
    <x v="826"/>
    <d v="4703-05-21T12:00:0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437620400"/>
    <x v="827"/>
    <b v="0"/>
    <n v="11"/>
    <b v="1"/>
    <s v="games/tabletop games"/>
    <n v="103"/>
    <n v="28.18"/>
    <x v="2"/>
    <x v="10"/>
    <x v="827"/>
    <d v="4703-05-21T12:00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437620400"/>
    <x v="828"/>
    <b v="0"/>
    <n v="38"/>
    <b v="1"/>
    <s v="games/tabletop games"/>
    <n v="107"/>
    <n v="36.61"/>
    <x v="2"/>
    <x v="10"/>
    <x v="828"/>
    <d v="4703-05-21T12:00:00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37620400"/>
    <x v="829"/>
    <b v="0"/>
    <n v="16"/>
    <b v="1"/>
    <s v="games/tabletop games"/>
    <n v="104"/>
    <n v="32.5"/>
    <x v="2"/>
    <x v="10"/>
    <x v="829"/>
    <d v="4703-05-21T12:00:00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437620400"/>
    <x v="830"/>
    <b v="0"/>
    <n v="32"/>
    <b v="1"/>
    <s v="games/tabletop games"/>
    <n v="108"/>
    <n v="60.66"/>
    <x v="2"/>
    <x v="10"/>
    <x v="830"/>
    <d v="4703-05-21T12:00:00"/>
  </r>
  <r>
    <n v="831"/>
    <s v="Let The 7Horse Run!"/>
    <s v="7Horse is a new band with a self-funded album and a show they want to rock in your town!"/>
    <n v="1500"/>
    <n v="3500"/>
    <x v="0"/>
    <x v="0"/>
    <s v="USD"/>
    <n v="1437620400"/>
    <x v="831"/>
    <b v="0"/>
    <n v="20"/>
    <b v="1"/>
    <s v="games/tabletop games"/>
    <n v="233"/>
    <n v="175"/>
    <x v="2"/>
    <x v="10"/>
    <x v="831"/>
    <d v="4703-05-21T12:00:00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437620400"/>
    <x v="832"/>
    <b v="0"/>
    <n v="154"/>
    <b v="1"/>
    <s v="games/tabletop games"/>
    <n v="101"/>
    <n v="97.99"/>
    <x v="2"/>
    <x v="10"/>
    <x v="832"/>
    <d v="4703-05-21T12:00:00"/>
  </r>
  <r>
    <n v="833"/>
    <s v="Ragman Rolls"/>
    <s v="This is an American rock album."/>
    <n v="6000"/>
    <n v="6100"/>
    <x v="0"/>
    <x v="0"/>
    <s v="USD"/>
    <n v="1437620400"/>
    <x v="833"/>
    <b v="0"/>
    <n v="41"/>
    <b v="1"/>
    <s v="games/tabletop games"/>
    <n v="102"/>
    <n v="148.78"/>
    <x v="2"/>
    <x v="10"/>
    <x v="833"/>
    <d v="4703-05-21T12:00:00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437620400"/>
    <x v="834"/>
    <b v="0"/>
    <n v="75"/>
    <b v="1"/>
    <s v="games/tabletop games"/>
    <n v="131"/>
    <n v="96.08"/>
    <x v="2"/>
    <x v="10"/>
    <x v="834"/>
    <d v="4703-05-21T12:00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437620400"/>
    <x v="835"/>
    <b v="0"/>
    <n v="40"/>
    <b v="1"/>
    <s v="games/tabletop games"/>
    <n v="117"/>
    <n v="58.63"/>
    <x v="2"/>
    <x v="10"/>
    <x v="835"/>
    <d v="4703-05-21T12:00:00"/>
  </r>
  <r>
    <n v="836"/>
    <s v="DESMADRE Full Album + Press Kit"/>
    <s v="An album you can bring home to mom."/>
    <n v="5000"/>
    <n v="5046.5200000000004"/>
    <x v="0"/>
    <x v="0"/>
    <s v="USD"/>
    <n v="1437620400"/>
    <x v="836"/>
    <b v="0"/>
    <n v="46"/>
    <b v="1"/>
    <s v="games/tabletop games"/>
    <n v="101"/>
    <n v="109.71"/>
    <x v="2"/>
    <x v="10"/>
    <x v="836"/>
    <d v="4703-05-21T12:00:00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437620400"/>
    <x v="837"/>
    <b v="0"/>
    <n v="62"/>
    <b v="1"/>
    <s v="games/tabletop games"/>
    <n v="122"/>
    <n v="49.11"/>
    <x v="2"/>
    <x v="10"/>
    <x v="837"/>
    <d v="4703-05-21T12:00:0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437620400"/>
    <x v="838"/>
    <b v="0"/>
    <n v="61"/>
    <b v="1"/>
    <s v="games/tabletop games"/>
    <n v="145"/>
    <n v="47.67"/>
    <x v="2"/>
    <x v="10"/>
    <x v="838"/>
    <d v="4703-05-21T12:00:00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437620400"/>
    <x v="839"/>
    <b v="0"/>
    <n v="96"/>
    <b v="1"/>
    <s v="games/tabletop games"/>
    <n v="117"/>
    <n v="60.74"/>
    <x v="2"/>
    <x v="10"/>
    <x v="839"/>
    <d v="4703-05-21T12:00:00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37620400"/>
    <x v="840"/>
    <b v="0"/>
    <n v="190"/>
    <b v="1"/>
    <s v="games/video games"/>
    <n v="120"/>
    <n v="63.38"/>
    <x v="2"/>
    <x v="11"/>
    <x v="840"/>
    <d v="4703-05-21T12:00:0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37620400"/>
    <x v="841"/>
    <b v="1"/>
    <n v="94"/>
    <b v="1"/>
    <s v="games/video games"/>
    <n v="101"/>
    <n v="53.89"/>
    <x v="2"/>
    <x v="11"/>
    <x v="841"/>
    <d v="4703-05-21T12:00:0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437620400"/>
    <x v="842"/>
    <b v="1"/>
    <n v="39"/>
    <b v="1"/>
    <s v="games/video games"/>
    <n v="104"/>
    <n v="66.87"/>
    <x v="2"/>
    <x v="11"/>
    <x v="842"/>
    <d v="4703-05-21T12:00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37620400"/>
    <x v="843"/>
    <b v="0"/>
    <n v="127"/>
    <b v="1"/>
    <s v="games/video games"/>
    <n v="267"/>
    <n v="63.1"/>
    <x v="2"/>
    <x v="11"/>
    <x v="843"/>
    <d v="4703-05-21T12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37620400"/>
    <x v="844"/>
    <b v="1"/>
    <n v="159"/>
    <b v="1"/>
    <s v="games/video games"/>
    <n v="194"/>
    <n v="36.630000000000003"/>
    <x v="2"/>
    <x v="11"/>
    <x v="844"/>
    <d v="4703-05-21T12:00:00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37620400"/>
    <x v="845"/>
    <b v="0"/>
    <n v="177"/>
    <b v="1"/>
    <s v="games/video games"/>
    <n v="120"/>
    <n v="34.01"/>
    <x v="2"/>
    <x v="11"/>
    <x v="845"/>
    <d v="4703-05-21T12:00:00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437620400"/>
    <x v="846"/>
    <b v="0"/>
    <n v="47"/>
    <b v="1"/>
    <s v="games/video games"/>
    <n v="122"/>
    <n v="28.55"/>
    <x v="2"/>
    <x v="11"/>
    <x v="846"/>
    <d v="4703-05-21T12:00:00"/>
  </r>
  <r>
    <n v="847"/>
    <s v="CENTROPYMUSIC"/>
    <s v="MUSIC WITH MEANING!  MUSIC THAT MATTERS!!!"/>
    <n v="10"/>
    <n v="10"/>
    <x v="0"/>
    <x v="0"/>
    <s v="USD"/>
    <n v="1437620400"/>
    <x v="847"/>
    <b v="0"/>
    <n v="1"/>
    <b v="1"/>
    <s v="games/video games"/>
    <n v="100"/>
    <n v="10"/>
    <x v="2"/>
    <x v="11"/>
    <x v="847"/>
    <d v="4703-05-21T12:00:00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37620400"/>
    <x v="848"/>
    <b v="0"/>
    <n v="16"/>
    <b v="1"/>
    <s v="games/video games"/>
    <n v="100"/>
    <n v="18.75"/>
    <x v="2"/>
    <x v="11"/>
    <x v="848"/>
    <d v="4703-05-21T12:00:0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37620400"/>
    <x v="849"/>
    <b v="0"/>
    <n v="115"/>
    <b v="1"/>
    <s v="games/video games"/>
    <n v="120"/>
    <n v="41.7"/>
    <x v="2"/>
    <x v="11"/>
    <x v="849"/>
    <d v="4703-05-21T12:00:00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37620400"/>
    <x v="850"/>
    <b v="0"/>
    <n v="133"/>
    <b v="1"/>
    <s v="games/video games"/>
    <n v="155"/>
    <n v="46.67"/>
    <x v="2"/>
    <x v="11"/>
    <x v="850"/>
    <d v="4703-05-21T12:00:0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37620400"/>
    <x v="851"/>
    <b v="0"/>
    <n v="70"/>
    <b v="1"/>
    <s v="games/video games"/>
    <n v="130"/>
    <n v="37.270000000000003"/>
    <x v="2"/>
    <x v="11"/>
    <x v="851"/>
    <d v="4703-05-21T12:00:0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37620400"/>
    <x v="852"/>
    <b v="0"/>
    <n v="62"/>
    <b v="1"/>
    <s v="games/video games"/>
    <n v="105"/>
    <n v="59.26"/>
    <x v="2"/>
    <x v="11"/>
    <x v="852"/>
    <d v="4703-05-21T12:00:0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37620400"/>
    <x v="853"/>
    <b v="0"/>
    <n v="10"/>
    <b v="1"/>
    <s v="games/video games"/>
    <n v="100"/>
    <n v="30"/>
    <x v="2"/>
    <x v="11"/>
    <x v="853"/>
    <d v="4703-05-21T12:00:00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37620400"/>
    <x v="854"/>
    <b v="0"/>
    <n v="499"/>
    <b v="1"/>
    <s v="games/video games"/>
    <n v="118"/>
    <n v="65.86"/>
    <x v="2"/>
    <x v="11"/>
    <x v="854"/>
    <d v="4703-05-21T12:00:00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37620400"/>
    <x v="855"/>
    <b v="0"/>
    <n v="47"/>
    <b v="1"/>
    <s v="games/video games"/>
    <n v="103"/>
    <n v="31.91"/>
    <x v="2"/>
    <x v="11"/>
    <x v="855"/>
    <d v="4703-05-21T12:00:0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37620400"/>
    <x v="856"/>
    <b v="0"/>
    <n v="28"/>
    <b v="1"/>
    <s v="games/video games"/>
    <n v="218"/>
    <n v="19.46"/>
    <x v="2"/>
    <x v="11"/>
    <x v="856"/>
    <d v="4703-05-21T12:00:00"/>
  </r>
  <r>
    <n v="857"/>
    <s v="A Reason To Breathe - DEBUT ALBUM"/>
    <s v="Modern Post-Hardcore/Electro music (Hardstyle, EDM, Trap, Dubstep, Dembow, House)."/>
    <n v="1200"/>
    <n v="1200"/>
    <x v="0"/>
    <x v="3"/>
    <s v="EUR"/>
    <n v="1437620400"/>
    <x v="857"/>
    <b v="0"/>
    <n v="24"/>
    <b v="1"/>
    <s v="games/video games"/>
    <n v="100"/>
    <n v="50"/>
    <x v="2"/>
    <x v="11"/>
    <x v="857"/>
    <d v="4703-05-21T12:00:0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37620400"/>
    <x v="858"/>
    <b v="0"/>
    <n v="76"/>
    <b v="1"/>
    <s v="games/video games"/>
    <n v="144"/>
    <n v="22.74"/>
    <x v="2"/>
    <x v="11"/>
    <x v="858"/>
    <d v="4703-05-21T12:00:00"/>
  </r>
  <r>
    <n v="859"/>
    <s v="Rise With Us Campaign"/>
    <s v="We are heading to the studio to create our second album and we want you to be right there with us!"/>
    <n v="4000"/>
    <n v="4187"/>
    <x v="0"/>
    <x v="0"/>
    <s v="USD"/>
    <n v="1437620400"/>
    <x v="859"/>
    <b v="0"/>
    <n v="98"/>
    <b v="1"/>
    <s v="games/video games"/>
    <n v="105"/>
    <n v="42.72"/>
    <x v="2"/>
    <x v="11"/>
    <x v="859"/>
    <d v="4703-05-21T12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437620400"/>
    <x v="860"/>
    <b v="0"/>
    <n v="48"/>
    <b v="0"/>
    <s v="games/video games"/>
    <n v="18"/>
    <n v="52.92"/>
    <x v="2"/>
    <x v="11"/>
    <x v="860"/>
    <d v="4703-05-21T12:00:0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37620400"/>
    <x v="861"/>
    <b v="0"/>
    <n v="2"/>
    <b v="0"/>
    <s v="games/video games"/>
    <n v="2"/>
    <n v="50.5"/>
    <x v="2"/>
    <x v="11"/>
    <x v="861"/>
    <d v="4703-05-21T12:00:00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437620400"/>
    <x v="862"/>
    <b v="0"/>
    <n v="4"/>
    <b v="0"/>
    <s v="games/video games"/>
    <n v="0"/>
    <n v="42.5"/>
    <x v="2"/>
    <x v="11"/>
    <x v="862"/>
    <d v="4703-05-21T12:00:00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437620400"/>
    <x v="863"/>
    <b v="0"/>
    <n v="5"/>
    <b v="0"/>
    <s v="games/video games"/>
    <n v="5"/>
    <n v="18"/>
    <x v="2"/>
    <x v="11"/>
    <x v="863"/>
    <d v="4703-05-21T12:00:0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437620400"/>
    <x v="864"/>
    <b v="0"/>
    <n v="79"/>
    <b v="0"/>
    <s v="games/video games"/>
    <n v="42"/>
    <n v="34.18"/>
    <x v="2"/>
    <x v="11"/>
    <x v="864"/>
    <d v="4703-05-21T12:00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437620400"/>
    <x v="865"/>
    <b v="0"/>
    <n v="2"/>
    <b v="0"/>
    <s v="games/video games"/>
    <n v="2"/>
    <n v="22.5"/>
    <x v="2"/>
    <x v="11"/>
    <x v="865"/>
    <d v="4703-05-21T12:00:00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37620400"/>
    <x v="866"/>
    <b v="0"/>
    <n v="11"/>
    <b v="0"/>
    <s v="games/video games"/>
    <n v="18"/>
    <n v="58.18"/>
    <x v="2"/>
    <x v="11"/>
    <x v="866"/>
    <d v="4703-05-21T12:0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437620400"/>
    <x v="867"/>
    <b v="0"/>
    <n v="11"/>
    <b v="0"/>
    <s v="games/video games"/>
    <n v="24"/>
    <n v="109.18"/>
    <x v="2"/>
    <x v="11"/>
    <x v="867"/>
    <d v="4703-05-21T12:00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437620400"/>
    <x v="868"/>
    <b v="0"/>
    <n v="1"/>
    <b v="0"/>
    <s v="games/video games"/>
    <n v="0"/>
    <n v="50"/>
    <x v="2"/>
    <x v="11"/>
    <x v="868"/>
    <d v="4703-05-21T12:00:0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437620400"/>
    <x v="869"/>
    <b v="0"/>
    <n v="3"/>
    <b v="0"/>
    <s v="games/video games"/>
    <n v="12"/>
    <n v="346.67"/>
    <x v="2"/>
    <x v="11"/>
    <x v="869"/>
    <d v="4703-05-21T12:00:00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437620400"/>
    <x v="870"/>
    <b v="0"/>
    <n v="5"/>
    <b v="0"/>
    <s v="games/video games"/>
    <n v="0"/>
    <n v="12.4"/>
    <x v="2"/>
    <x v="11"/>
    <x v="870"/>
    <d v="4703-05-21T12:00:0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437620400"/>
    <x v="871"/>
    <b v="0"/>
    <n v="12"/>
    <b v="0"/>
    <s v="games/video games"/>
    <n v="5"/>
    <n v="27.08"/>
    <x v="2"/>
    <x v="11"/>
    <x v="871"/>
    <d v="4703-05-21T12:00:00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437620400"/>
    <x v="872"/>
    <b v="0"/>
    <n v="2"/>
    <b v="0"/>
    <s v="games/video games"/>
    <n v="1"/>
    <n v="32.5"/>
    <x v="2"/>
    <x v="11"/>
    <x v="872"/>
    <d v="4703-05-21T12:00:00"/>
  </r>
  <r>
    <n v="873"/>
    <s v="The Dreamer-An Original Jazz CD"/>
    <s v="Fall in love with &quot;The Dreamer&quot;, new original music from trumpeter Freddie Dunn!"/>
    <n v="3500"/>
    <n v="45"/>
    <x v="2"/>
    <x v="0"/>
    <s v="USD"/>
    <n v="1437620400"/>
    <x v="873"/>
    <b v="0"/>
    <n v="5"/>
    <b v="0"/>
    <s v="games/video games"/>
    <n v="1"/>
    <n v="9"/>
    <x v="2"/>
    <x v="11"/>
    <x v="873"/>
    <d v="4703-05-21T12:00:0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437620400"/>
    <x v="874"/>
    <b v="0"/>
    <n v="21"/>
    <b v="0"/>
    <s v="games/video games"/>
    <n v="24"/>
    <n v="34.76"/>
    <x v="2"/>
    <x v="11"/>
    <x v="874"/>
    <d v="4703-05-21T12:00:00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37620400"/>
    <x v="875"/>
    <b v="0"/>
    <n v="0"/>
    <b v="0"/>
    <s v="games/video games"/>
    <n v="0"/>
    <n v="0"/>
    <x v="2"/>
    <x v="11"/>
    <x v="875"/>
    <d v="4703-05-21T12:00:00"/>
  </r>
  <r>
    <n v="876"/>
    <s v="Sound Of Dobells"/>
    <s v="What was the greatest record shop ever?  DOBELLS!"/>
    <n v="3152"/>
    <n v="1286"/>
    <x v="2"/>
    <x v="1"/>
    <s v="GBP"/>
    <n v="1437620400"/>
    <x v="876"/>
    <b v="0"/>
    <n v="45"/>
    <b v="0"/>
    <s v="games/video games"/>
    <n v="41"/>
    <n v="28.58"/>
    <x v="2"/>
    <x v="11"/>
    <x v="876"/>
    <d v="4703-05-21T12:00:00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437620400"/>
    <x v="877"/>
    <b v="0"/>
    <n v="29"/>
    <b v="0"/>
    <s v="games/video games"/>
    <n v="68"/>
    <n v="46.59"/>
    <x v="2"/>
    <x v="11"/>
    <x v="877"/>
    <d v="4703-05-21T12:00:00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437620400"/>
    <x v="878"/>
    <b v="0"/>
    <n v="2"/>
    <b v="0"/>
    <s v="games/video games"/>
    <n v="1"/>
    <n v="32.5"/>
    <x v="2"/>
    <x v="11"/>
    <x v="878"/>
    <d v="4703-05-21T12:00:00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437620400"/>
    <x v="879"/>
    <b v="0"/>
    <n v="30"/>
    <b v="0"/>
    <s v="games/video games"/>
    <n v="31"/>
    <n v="21.47"/>
    <x v="2"/>
    <x v="11"/>
    <x v="879"/>
    <d v="4703-05-21T12:00:00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437620400"/>
    <x v="880"/>
    <b v="0"/>
    <n v="8"/>
    <b v="0"/>
    <s v="games/video games"/>
    <n v="3"/>
    <n v="14.13"/>
    <x v="2"/>
    <x v="11"/>
    <x v="880"/>
    <d v="4703-05-21T12:00:0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437620400"/>
    <x v="881"/>
    <b v="0"/>
    <n v="1"/>
    <b v="0"/>
    <s v="games/video games"/>
    <n v="1"/>
    <n v="30"/>
    <x v="2"/>
    <x v="11"/>
    <x v="881"/>
    <d v="4703-05-21T12:00:0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437620400"/>
    <x v="882"/>
    <b v="0"/>
    <n v="14"/>
    <b v="0"/>
    <s v="games/video games"/>
    <n v="20"/>
    <n v="21.57"/>
    <x v="2"/>
    <x v="11"/>
    <x v="882"/>
    <d v="4703-05-21T12:00:00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37620400"/>
    <x v="883"/>
    <b v="0"/>
    <n v="24"/>
    <b v="0"/>
    <s v="games/video games"/>
    <n v="40"/>
    <n v="83.38"/>
    <x v="2"/>
    <x v="11"/>
    <x v="883"/>
    <d v="4703-05-21T12:00:00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437620400"/>
    <x v="884"/>
    <b v="0"/>
    <n v="2"/>
    <b v="0"/>
    <s v="games/video games"/>
    <n v="1"/>
    <n v="10"/>
    <x v="2"/>
    <x v="11"/>
    <x v="884"/>
    <d v="4703-05-21T12:00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37620400"/>
    <x v="885"/>
    <b v="0"/>
    <n v="21"/>
    <b v="0"/>
    <s v="games/video games"/>
    <n v="75"/>
    <n v="35.71"/>
    <x v="2"/>
    <x v="11"/>
    <x v="885"/>
    <d v="4703-05-21T12:00:00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37620400"/>
    <x v="886"/>
    <b v="0"/>
    <n v="7"/>
    <b v="0"/>
    <s v="games/video games"/>
    <n v="41"/>
    <n v="29.29"/>
    <x v="2"/>
    <x v="11"/>
    <x v="886"/>
    <d v="4703-05-21T12:00:00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437620400"/>
    <x v="887"/>
    <b v="0"/>
    <n v="0"/>
    <b v="0"/>
    <s v="games/video games"/>
    <n v="0"/>
    <n v="0"/>
    <x v="2"/>
    <x v="11"/>
    <x v="887"/>
    <d v="4703-05-21T12:00:00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437620400"/>
    <x v="888"/>
    <b v="0"/>
    <n v="4"/>
    <b v="0"/>
    <s v="games/video games"/>
    <n v="7"/>
    <n v="18"/>
    <x v="2"/>
    <x v="11"/>
    <x v="888"/>
    <d v="4703-05-21T12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37620400"/>
    <x v="889"/>
    <b v="0"/>
    <n v="32"/>
    <b v="0"/>
    <s v="games/video games"/>
    <n v="9"/>
    <n v="73.760000000000005"/>
    <x v="2"/>
    <x v="11"/>
    <x v="889"/>
    <d v="4703-05-21T12:00:00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437620400"/>
    <x v="890"/>
    <b v="0"/>
    <n v="4"/>
    <b v="0"/>
    <s v="games/video games"/>
    <n v="4"/>
    <n v="31.25"/>
    <x v="2"/>
    <x v="11"/>
    <x v="890"/>
    <d v="4703-05-21T12:00:00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37620400"/>
    <x v="891"/>
    <b v="0"/>
    <n v="9"/>
    <b v="0"/>
    <s v="games/video games"/>
    <n v="3"/>
    <n v="28.89"/>
    <x v="2"/>
    <x v="11"/>
    <x v="891"/>
    <d v="4703-05-21T12:00:0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437620400"/>
    <x v="892"/>
    <b v="0"/>
    <n v="17"/>
    <b v="0"/>
    <s v="games/video games"/>
    <n v="41"/>
    <n v="143.82"/>
    <x v="2"/>
    <x v="11"/>
    <x v="892"/>
    <d v="4703-05-21T12:00:00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37620400"/>
    <x v="893"/>
    <b v="0"/>
    <n v="5"/>
    <b v="0"/>
    <s v="games/video games"/>
    <n v="10"/>
    <n v="40"/>
    <x v="2"/>
    <x v="11"/>
    <x v="893"/>
    <d v="4703-05-21T12:00:0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37620400"/>
    <x v="894"/>
    <b v="0"/>
    <n v="53"/>
    <b v="0"/>
    <s v="games/video games"/>
    <n v="39"/>
    <n v="147.81"/>
    <x v="2"/>
    <x v="11"/>
    <x v="894"/>
    <d v="4703-05-21T12:00:0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437620400"/>
    <x v="895"/>
    <b v="0"/>
    <n v="7"/>
    <b v="0"/>
    <s v="games/video games"/>
    <n v="2"/>
    <n v="27.86"/>
    <x v="2"/>
    <x v="11"/>
    <x v="895"/>
    <d v="4703-05-21T12:00:00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37620400"/>
    <x v="896"/>
    <b v="0"/>
    <n v="72"/>
    <b v="0"/>
    <s v="games/video games"/>
    <n v="40"/>
    <n v="44.44"/>
    <x v="2"/>
    <x v="11"/>
    <x v="896"/>
    <d v="4703-05-21T12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437620400"/>
    <x v="897"/>
    <b v="0"/>
    <n v="0"/>
    <b v="0"/>
    <s v="games/video games"/>
    <n v="0"/>
    <n v="0"/>
    <x v="2"/>
    <x v="11"/>
    <x v="897"/>
    <d v="4703-05-21T12:00:00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437620400"/>
    <x v="898"/>
    <b v="0"/>
    <n v="2"/>
    <b v="0"/>
    <s v="games/video games"/>
    <n v="3"/>
    <n v="35"/>
    <x v="2"/>
    <x v="11"/>
    <x v="898"/>
    <d v="4703-05-21T12:00:0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437620400"/>
    <x v="899"/>
    <b v="0"/>
    <n v="8"/>
    <b v="0"/>
    <s v="games/video games"/>
    <n v="37"/>
    <n v="35"/>
    <x v="2"/>
    <x v="11"/>
    <x v="899"/>
    <d v="4703-05-21T12:00:00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37620400"/>
    <x v="900"/>
    <b v="0"/>
    <n v="2"/>
    <b v="0"/>
    <s v="games/video games"/>
    <n v="0"/>
    <n v="10.5"/>
    <x v="2"/>
    <x v="11"/>
    <x v="900"/>
    <d v="4703-05-21T12:00: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437620400"/>
    <x v="901"/>
    <b v="0"/>
    <n v="0"/>
    <b v="0"/>
    <s v="games/video games"/>
    <n v="0"/>
    <n v="0"/>
    <x v="2"/>
    <x v="11"/>
    <x v="901"/>
    <d v="4703-05-21T12:00:0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37620400"/>
    <x v="902"/>
    <b v="0"/>
    <n v="3"/>
    <b v="0"/>
    <s v="games/video games"/>
    <n v="0"/>
    <n v="30"/>
    <x v="2"/>
    <x v="11"/>
    <x v="902"/>
    <d v="4703-05-21T12:00:0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437620400"/>
    <x v="903"/>
    <b v="0"/>
    <n v="4"/>
    <b v="0"/>
    <s v="games/video games"/>
    <n v="3"/>
    <n v="40"/>
    <x v="2"/>
    <x v="11"/>
    <x v="903"/>
    <d v="4703-05-21T12:00:0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37620400"/>
    <x v="904"/>
    <b v="0"/>
    <n v="3"/>
    <b v="0"/>
    <s v="games/video games"/>
    <n v="0"/>
    <n v="50.33"/>
    <x v="2"/>
    <x v="11"/>
    <x v="904"/>
    <d v="4703-05-21T12:00:00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437620400"/>
    <x v="905"/>
    <b v="0"/>
    <n v="6"/>
    <b v="0"/>
    <s v="games/video games"/>
    <n v="3"/>
    <n v="32.67"/>
    <x v="2"/>
    <x v="11"/>
    <x v="905"/>
    <d v="4703-05-21T12:00:00"/>
  </r>
  <r>
    <n v="906"/>
    <s v="24th Music Presents Channeling Motown (Live)"/>
    <s v="The DMV's most respected saxophonist pay tribute to Motown."/>
    <n v="15000"/>
    <n v="0"/>
    <x v="2"/>
    <x v="0"/>
    <s v="USD"/>
    <n v="1437620400"/>
    <x v="906"/>
    <b v="0"/>
    <n v="0"/>
    <b v="0"/>
    <s v="games/video games"/>
    <n v="0"/>
    <n v="0"/>
    <x v="2"/>
    <x v="11"/>
    <x v="906"/>
    <d v="4703-05-21T12:00:00"/>
  </r>
  <r>
    <n v="907"/>
    <s v="Greg Chambers Saxophone CD"/>
    <s v="Greg Chambers' self-titled CD needs support for post production, replication, and promotion."/>
    <n v="2900"/>
    <n v="0"/>
    <x v="2"/>
    <x v="0"/>
    <s v="USD"/>
    <n v="1437620400"/>
    <x v="907"/>
    <b v="0"/>
    <n v="0"/>
    <b v="0"/>
    <s v="games/video games"/>
    <n v="0"/>
    <n v="0"/>
    <x v="2"/>
    <x v="11"/>
    <x v="907"/>
    <d v="4703-05-21T12:00:00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437620400"/>
    <x v="908"/>
    <b v="0"/>
    <n v="0"/>
    <b v="0"/>
    <s v="games/video games"/>
    <n v="0"/>
    <n v="0"/>
    <x v="2"/>
    <x v="11"/>
    <x v="908"/>
    <d v="4703-05-21T12:00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437620400"/>
    <x v="909"/>
    <b v="0"/>
    <n v="8"/>
    <b v="0"/>
    <s v="games/video games"/>
    <n v="3"/>
    <n v="65"/>
    <x v="2"/>
    <x v="11"/>
    <x v="909"/>
    <d v="4703-05-21T12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37620400"/>
    <x v="910"/>
    <b v="0"/>
    <n v="5"/>
    <b v="0"/>
    <s v="games/video games"/>
    <n v="22"/>
    <n v="24.6"/>
    <x v="2"/>
    <x v="11"/>
    <x v="910"/>
    <d v="4703-05-21T12:00:0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437620400"/>
    <x v="911"/>
    <b v="0"/>
    <n v="0"/>
    <b v="0"/>
    <s v="games/video games"/>
    <n v="0"/>
    <n v="0"/>
    <x v="2"/>
    <x v="11"/>
    <x v="911"/>
    <d v="4703-05-21T12:00:00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437620400"/>
    <x v="912"/>
    <b v="0"/>
    <n v="2"/>
    <b v="0"/>
    <s v="games/video games"/>
    <n v="1"/>
    <n v="15"/>
    <x v="2"/>
    <x v="11"/>
    <x v="912"/>
    <d v="4703-05-21T12:00:0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437620400"/>
    <x v="913"/>
    <b v="0"/>
    <n v="24"/>
    <b v="0"/>
    <s v="games/video games"/>
    <n v="7"/>
    <n v="82.58"/>
    <x v="2"/>
    <x v="11"/>
    <x v="913"/>
    <d v="4703-05-21T12:00:00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437620400"/>
    <x v="914"/>
    <b v="0"/>
    <n v="0"/>
    <b v="0"/>
    <s v="games/video games"/>
    <n v="0"/>
    <n v="0"/>
    <x v="2"/>
    <x v="11"/>
    <x v="914"/>
    <d v="4703-05-21T12:00:00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437620400"/>
    <x v="915"/>
    <b v="0"/>
    <n v="9"/>
    <b v="0"/>
    <s v="games/video games"/>
    <n v="6"/>
    <n v="41.67"/>
    <x v="2"/>
    <x v="11"/>
    <x v="915"/>
    <d v="4703-05-21T12:00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437620400"/>
    <x v="916"/>
    <b v="0"/>
    <n v="0"/>
    <b v="0"/>
    <s v="games/video games"/>
    <n v="0"/>
    <n v="0"/>
    <x v="2"/>
    <x v="11"/>
    <x v="916"/>
    <d v="4703-05-21T12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37620400"/>
    <x v="917"/>
    <b v="0"/>
    <n v="1"/>
    <b v="0"/>
    <s v="games/video games"/>
    <n v="1"/>
    <n v="30"/>
    <x v="2"/>
    <x v="11"/>
    <x v="917"/>
    <d v="4703-05-21T12:0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37620400"/>
    <x v="918"/>
    <b v="0"/>
    <n v="10"/>
    <b v="0"/>
    <s v="games/video games"/>
    <n v="5"/>
    <n v="19.600000000000001"/>
    <x v="2"/>
    <x v="11"/>
    <x v="918"/>
    <d v="4703-05-21T12:00:00"/>
  </r>
  <r>
    <n v="919"/>
    <s v="Jazz CD:  Out of The Blue"/>
    <s v="Cool jazz with a New Orleans flavor."/>
    <n v="20000"/>
    <n v="100"/>
    <x v="2"/>
    <x v="0"/>
    <s v="USD"/>
    <n v="1437620400"/>
    <x v="919"/>
    <b v="0"/>
    <n v="1"/>
    <b v="0"/>
    <s v="games/video games"/>
    <n v="1"/>
    <n v="100"/>
    <x v="2"/>
    <x v="11"/>
    <x v="919"/>
    <d v="4703-05-21T12:00:00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437620400"/>
    <x v="920"/>
    <b v="0"/>
    <n v="0"/>
    <b v="0"/>
    <s v="games/video games"/>
    <n v="0"/>
    <n v="0"/>
    <x v="2"/>
    <x v="11"/>
    <x v="920"/>
    <d v="4703-05-21T12:00:0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437620400"/>
    <x v="921"/>
    <b v="0"/>
    <n v="20"/>
    <b v="0"/>
    <s v="games/video games"/>
    <n v="31"/>
    <n v="231.75"/>
    <x v="2"/>
    <x v="11"/>
    <x v="921"/>
    <d v="4703-05-21T12:00:00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37620400"/>
    <x v="922"/>
    <b v="0"/>
    <n v="30"/>
    <b v="0"/>
    <s v="games/video games"/>
    <n v="21"/>
    <n v="189.33"/>
    <x v="2"/>
    <x v="11"/>
    <x v="922"/>
    <d v="4703-05-21T12:00:00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37620400"/>
    <x v="923"/>
    <b v="0"/>
    <n v="6"/>
    <b v="0"/>
    <s v="games/video games"/>
    <n v="2"/>
    <n v="55"/>
    <x v="2"/>
    <x v="11"/>
    <x v="923"/>
    <d v="4703-05-21T12:00:00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437620400"/>
    <x v="924"/>
    <b v="0"/>
    <n v="15"/>
    <b v="0"/>
    <s v="games/video games"/>
    <n v="11"/>
    <n v="21.8"/>
    <x v="2"/>
    <x v="11"/>
    <x v="924"/>
    <d v="4703-05-21T12:00:00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437620400"/>
    <x v="925"/>
    <b v="0"/>
    <n v="5"/>
    <b v="0"/>
    <s v="games/video games"/>
    <n v="3"/>
    <n v="32"/>
    <x v="2"/>
    <x v="11"/>
    <x v="925"/>
    <d v="4703-05-21T12:00:00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437620400"/>
    <x v="926"/>
    <b v="0"/>
    <n v="0"/>
    <b v="0"/>
    <s v="games/video games"/>
    <n v="0"/>
    <n v="0"/>
    <x v="2"/>
    <x v="11"/>
    <x v="926"/>
    <d v="4703-05-21T12:00:00"/>
  </r>
  <r>
    <n v="927"/>
    <s v="JETRO DA SILVA FUNK PROJECT"/>
    <s v="Studio CD/DVD Solo project of Pianist &amp; Keyboardist Jetro da Silva"/>
    <n v="20000"/>
    <n v="0"/>
    <x v="2"/>
    <x v="0"/>
    <s v="USD"/>
    <n v="1437620400"/>
    <x v="927"/>
    <b v="0"/>
    <n v="0"/>
    <b v="0"/>
    <s v="games/video games"/>
    <n v="0"/>
    <n v="0"/>
    <x v="2"/>
    <x v="11"/>
    <x v="927"/>
    <d v="4703-05-21T12:00:00"/>
  </r>
  <r>
    <n v="928"/>
    <s v="In a Jazzy Motown"/>
    <s v="A real Motown Backup singer on 22 gold and platinum albums headlines her own Jazz CD of Motown songs."/>
    <n v="14500"/>
    <n v="1575"/>
    <x v="2"/>
    <x v="0"/>
    <s v="USD"/>
    <n v="1437620400"/>
    <x v="928"/>
    <b v="0"/>
    <n v="28"/>
    <b v="0"/>
    <s v="games/video games"/>
    <n v="11"/>
    <n v="56.25"/>
    <x v="2"/>
    <x v="11"/>
    <x v="928"/>
    <d v="4703-05-21T12:00:00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437620400"/>
    <x v="929"/>
    <b v="0"/>
    <n v="0"/>
    <b v="0"/>
    <s v="games/video games"/>
    <n v="0"/>
    <n v="0"/>
    <x v="2"/>
    <x v="11"/>
    <x v="929"/>
    <d v="4703-05-21T12:00:0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437620400"/>
    <x v="930"/>
    <b v="0"/>
    <n v="5"/>
    <b v="0"/>
    <s v="games/video games"/>
    <n v="38"/>
    <n v="69"/>
    <x v="2"/>
    <x v="11"/>
    <x v="930"/>
    <d v="4703-05-21T12:00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437620400"/>
    <x v="931"/>
    <b v="0"/>
    <n v="7"/>
    <b v="0"/>
    <s v="games/video games"/>
    <n v="7"/>
    <n v="18.71"/>
    <x v="2"/>
    <x v="11"/>
    <x v="931"/>
    <d v="4703-05-21T12:00:00"/>
  </r>
  <r>
    <n v="932"/>
    <s v="Mandy Harvey Christmas Album"/>
    <s v="Help me to create my 3rd album, a Christmas CD with 16 Holiday/Original favorites!"/>
    <n v="9500"/>
    <n v="1381"/>
    <x v="2"/>
    <x v="0"/>
    <s v="USD"/>
    <n v="1437620400"/>
    <x v="932"/>
    <b v="0"/>
    <n v="30"/>
    <b v="0"/>
    <s v="games/video games"/>
    <n v="15"/>
    <n v="46.03"/>
    <x v="2"/>
    <x v="11"/>
    <x v="932"/>
    <d v="4703-05-21T12:00:00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437620400"/>
    <x v="933"/>
    <b v="0"/>
    <n v="2"/>
    <b v="0"/>
    <s v="games/video games"/>
    <n v="6"/>
    <n v="60"/>
    <x v="2"/>
    <x v="11"/>
    <x v="933"/>
    <d v="4703-05-21T12:00:00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437620400"/>
    <x v="934"/>
    <b v="0"/>
    <n v="30"/>
    <b v="0"/>
    <s v="games/video games"/>
    <n v="30"/>
    <n v="50.67"/>
    <x v="2"/>
    <x v="11"/>
    <x v="934"/>
    <d v="4703-05-21T12:00:00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37620400"/>
    <x v="935"/>
    <b v="0"/>
    <n v="2"/>
    <b v="0"/>
    <s v="games/video games"/>
    <n v="1"/>
    <n v="25"/>
    <x v="2"/>
    <x v="11"/>
    <x v="935"/>
    <d v="4703-05-21T12:00:00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437620400"/>
    <x v="936"/>
    <b v="0"/>
    <n v="0"/>
    <b v="0"/>
    <s v="games/video games"/>
    <n v="0"/>
    <n v="0"/>
    <x v="2"/>
    <x v="11"/>
    <x v="936"/>
    <d v="4703-05-21T12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437620400"/>
    <x v="937"/>
    <b v="0"/>
    <n v="2"/>
    <b v="0"/>
    <s v="games/video games"/>
    <n v="1"/>
    <n v="20"/>
    <x v="2"/>
    <x v="11"/>
    <x v="937"/>
    <d v="4703-05-21T12:00:00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437620400"/>
    <x v="938"/>
    <b v="0"/>
    <n v="1"/>
    <b v="0"/>
    <s v="games/video games"/>
    <n v="0"/>
    <n v="25"/>
    <x v="2"/>
    <x v="11"/>
    <x v="938"/>
    <d v="4703-05-21T12:00:00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437620400"/>
    <x v="939"/>
    <b v="0"/>
    <n v="2"/>
    <b v="0"/>
    <s v="games/video games"/>
    <n v="1"/>
    <n v="20"/>
    <x v="2"/>
    <x v="11"/>
    <x v="939"/>
    <d v="4703-05-21T12:00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7620400"/>
    <x v="940"/>
    <b v="0"/>
    <n v="14"/>
    <b v="0"/>
    <s v="journalism/audio"/>
    <n v="17"/>
    <n v="110.29"/>
    <x v="3"/>
    <x v="12"/>
    <x v="940"/>
    <d v="4703-05-21T12:00:0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37620400"/>
    <x v="941"/>
    <b v="0"/>
    <n v="31"/>
    <b v="0"/>
    <s v="journalism/audio"/>
    <n v="2"/>
    <n v="37.450000000000003"/>
    <x v="3"/>
    <x v="12"/>
    <x v="941"/>
    <d v="4703-05-21T12:00:00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37620400"/>
    <x v="942"/>
    <b v="0"/>
    <n v="16"/>
    <b v="0"/>
    <s v="journalism/audio"/>
    <n v="9"/>
    <n v="41.75"/>
    <x v="3"/>
    <x v="12"/>
    <x v="942"/>
    <d v="4703-05-21T12:00:00"/>
  </r>
  <r>
    <n v="943"/>
    <s v="SleepMode"/>
    <s v="A mask for home or travel that will give you the best, undisturbed sleep of your life."/>
    <n v="3000"/>
    <n v="289"/>
    <x v="2"/>
    <x v="0"/>
    <s v="USD"/>
    <n v="1437620400"/>
    <x v="943"/>
    <b v="0"/>
    <n v="12"/>
    <b v="0"/>
    <s v="journalism/audio"/>
    <n v="10"/>
    <n v="24.08"/>
    <x v="3"/>
    <x v="12"/>
    <x v="943"/>
    <d v="4703-05-21T12:00:00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37620400"/>
    <x v="944"/>
    <b v="0"/>
    <n v="96"/>
    <b v="0"/>
    <s v="journalism/audio"/>
    <n v="13"/>
    <n v="69.41"/>
    <x v="3"/>
    <x v="12"/>
    <x v="944"/>
    <d v="4703-05-21T12:00:00"/>
  </r>
  <r>
    <n v="945"/>
    <s v="CT BAND"/>
    <s v="Make your watch Smart ! CT Band is an ultra-thin, high-tech smart watch-strap awarded twice at CES 2017 las vegas"/>
    <n v="100000"/>
    <n v="2484"/>
    <x v="2"/>
    <x v="6"/>
    <s v="EUR"/>
    <n v="1437620400"/>
    <x v="945"/>
    <b v="0"/>
    <n v="16"/>
    <b v="0"/>
    <s v="journalism/audio"/>
    <n v="2"/>
    <n v="155.25"/>
    <x v="3"/>
    <x v="12"/>
    <x v="945"/>
    <d v="4703-05-21T12:00:00"/>
  </r>
  <r>
    <n v="946"/>
    <s v="OmniTrade Apron"/>
    <s v="Soft edged-Hard working. The perfect wearable organization for the home and professional shop."/>
    <n v="15000"/>
    <n v="286"/>
    <x v="2"/>
    <x v="0"/>
    <s v="USD"/>
    <n v="1437620400"/>
    <x v="946"/>
    <b v="0"/>
    <n v="5"/>
    <b v="0"/>
    <s v="journalism/audio"/>
    <n v="2"/>
    <n v="57.2"/>
    <x v="3"/>
    <x v="12"/>
    <x v="946"/>
    <d v="4703-05-21T12:00:00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37620400"/>
    <x v="947"/>
    <b v="0"/>
    <n v="0"/>
    <b v="0"/>
    <s v="journalism/audio"/>
    <n v="0"/>
    <n v="0"/>
    <x v="3"/>
    <x v="12"/>
    <x v="947"/>
    <d v="4703-05-21T12:00:00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37620400"/>
    <x v="948"/>
    <b v="0"/>
    <n v="8"/>
    <b v="0"/>
    <s v="journalism/audio"/>
    <n v="12"/>
    <n v="60"/>
    <x v="3"/>
    <x v="12"/>
    <x v="948"/>
    <d v="4703-05-21T12:00:00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37620400"/>
    <x v="949"/>
    <b v="0"/>
    <n v="7"/>
    <b v="0"/>
    <s v="journalism/audio"/>
    <n v="1"/>
    <n v="39"/>
    <x v="3"/>
    <x v="12"/>
    <x v="949"/>
    <d v="4703-05-21T12:00:00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37620400"/>
    <x v="950"/>
    <b v="0"/>
    <n v="24"/>
    <b v="0"/>
    <s v="journalism/audio"/>
    <n v="28"/>
    <n v="58.42"/>
    <x v="3"/>
    <x v="12"/>
    <x v="950"/>
    <d v="4703-05-21T12:00:00"/>
  </r>
  <r>
    <n v="951"/>
    <s v="Smart Harness"/>
    <s v="Revolutionizing the way we walk our dogs!"/>
    <n v="50000"/>
    <n v="19195"/>
    <x v="2"/>
    <x v="0"/>
    <s v="USD"/>
    <n v="1437620400"/>
    <x v="951"/>
    <b v="0"/>
    <n v="121"/>
    <b v="0"/>
    <s v="journalism/audio"/>
    <n v="38"/>
    <n v="158.63999999999999"/>
    <x v="3"/>
    <x v="12"/>
    <x v="951"/>
    <d v="4703-05-21T12:00:00"/>
  </r>
  <r>
    <n v="952"/>
    <s v="Audionoggin - Join the Earvolution"/>
    <s v="Audionoggin: Wireless personal surround sound for the athlete in everyone."/>
    <n v="49000"/>
    <n v="19572"/>
    <x v="2"/>
    <x v="0"/>
    <s v="USD"/>
    <n v="1437620400"/>
    <x v="952"/>
    <b v="0"/>
    <n v="196"/>
    <b v="0"/>
    <s v="journalism/audio"/>
    <n v="40"/>
    <n v="99.86"/>
    <x v="3"/>
    <x v="12"/>
    <x v="952"/>
    <d v="4703-05-21T12:00:00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37620400"/>
    <x v="953"/>
    <b v="0"/>
    <n v="5"/>
    <b v="0"/>
    <s v="journalism/audio"/>
    <n v="1"/>
    <n v="25.2"/>
    <x v="3"/>
    <x v="12"/>
    <x v="953"/>
    <d v="4703-05-21T12:00:00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37620400"/>
    <x v="954"/>
    <b v="0"/>
    <n v="73"/>
    <b v="0"/>
    <s v="journalism/audio"/>
    <n v="43"/>
    <n v="89.19"/>
    <x v="3"/>
    <x v="12"/>
    <x v="954"/>
    <d v="4703-05-21T12:00:0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37620400"/>
    <x v="955"/>
    <b v="0"/>
    <n v="93"/>
    <b v="0"/>
    <s v="journalism/audio"/>
    <n v="6"/>
    <n v="182.62"/>
    <x v="3"/>
    <x v="12"/>
    <x v="955"/>
    <d v="4703-05-21T12:00:00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7620400"/>
    <x v="956"/>
    <b v="0"/>
    <n v="17"/>
    <b v="0"/>
    <s v="journalism/audio"/>
    <n v="2"/>
    <n v="50.65"/>
    <x v="3"/>
    <x v="12"/>
    <x v="956"/>
    <d v="4703-05-21T12:00:00"/>
  </r>
  <r>
    <n v="957"/>
    <s v="DUALBAND, the Leather NFC Smart Watch Band"/>
    <s v="A Leather Smart watch Band, that NEVER needs to be charged for only $37!"/>
    <n v="12000"/>
    <n v="233"/>
    <x v="2"/>
    <x v="0"/>
    <s v="USD"/>
    <n v="1437620400"/>
    <x v="957"/>
    <b v="0"/>
    <n v="7"/>
    <b v="0"/>
    <s v="journalism/audio"/>
    <n v="2"/>
    <n v="33.29"/>
    <x v="3"/>
    <x v="12"/>
    <x v="957"/>
    <d v="4703-05-21T12:00:00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37620400"/>
    <x v="958"/>
    <b v="0"/>
    <n v="17"/>
    <b v="0"/>
    <s v="journalism/audio"/>
    <n v="11"/>
    <n v="51.82"/>
    <x v="3"/>
    <x v="12"/>
    <x v="958"/>
    <d v="4703-05-21T12:00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37620400"/>
    <x v="959"/>
    <b v="0"/>
    <n v="171"/>
    <b v="0"/>
    <s v="journalism/audio"/>
    <n v="39"/>
    <n v="113.63"/>
    <x v="3"/>
    <x v="12"/>
    <x v="959"/>
    <d v="4703-05-21T12:00:0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37620400"/>
    <x v="960"/>
    <b v="0"/>
    <n v="188"/>
    <b v="0"/>
    <s v="journalism/audio"/>
    <n v="46"/>
    <n v="136.46"/>
    <x v="3"/>
    <x v="12"/>
    <x v="960"/>
    <d v="4703-05-21T12:00:00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37620400"/>
    <x v="961"/>
    <b v="0"/>
    <n v="110"/>
    <b v="0"/>
    <s v="journalism/audio"/>
    <n v="42"/>
    <n v="364.35"/>
    <x v="3"/>
    <x v="12"/>
    <x v="961"/>
    <d v="4703-05-21T12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37620400"/>
    <x v="962"/>
    <b v="0"/>
    <n v="37"/>
    <b v="0"/>
    <s v="journalism/audio"/>
    <n v="28"/>
    <n v="19.239999999999998"/>
    <x v="3"/>
    <x v="12"/>
    <x v="962"/>
    <d v="4703-05-21T12:00:00"/>
  </r>
  <r>
    <n v="963"/>
    <s v="The Ultimate Learning Center"/>
    <s v="WE are molding an educated, motivated, non violent GENERATION!"/>
    <n v="35000"/>
    <n v="377"/>
    <x v="2"/>
    <x v="0"/>
    <s v="USD"/>
    <n v="1437620400"/>
    <x v="963"/>
    <b v="0"/>
    <n v="9"/>
    <b v="0"/>
    <s v="journalism/audio"/>
    <n v="1"/>
    <n v="41.89"/>
    <x v="3"/>
    <x v="12"/>
    <x v="963"/>
    <d v="4703-05-21T12:00:0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37620400"/>
    <x v="964"/>
    <b v="0"/>
    <n v="29"/>
    <b v="0"/>
    <s v="music/classical music"/>
    <n v="1"/>
    <n v="30.31"/>
    <x v="4"/>
    <x v="13"/>
    <x v="964"/>
    <d v="4703-05-21T12:00:0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37620400"/>
    <x v="965"/>
    <b v="0"/>
    <n v="6"/>
    <b v="0"/>
    <s v="music/classical music"/>
    <n v="1"/>
    <n v="49.67"/>
    <x v="4"/>
    <x v="13"/>
    <x v="965"/>
    <d v="4703-05-21T12:00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37620400"/>
    <x v="966"/>
    <b v="0"/>
    <n v="30"/>
    <b v="0"/>
    <s v="music/classical music"/>
    <n v="15"/>
    <n v="59.2"/>
    <x v="4"/>
    <x v="13"/>
    <x v="966"/>
    <d v="4703-05-21T12:00:00"/>
  </r>
  <r>
    <n v="967"/>
    <s v="Better Beanie"/>
    <s v="Better Beanie is the new therapeutic wearable designed to assist you while keeping your hands free."/>
    <n v="20000"/>
    <n v="3562"/>
    <x v="2"/>
    <x v="0"/>
    <s v="USD"/>
    <n v="1437620400"/>
    <x v="967"/>
    <b v="0"/>
    <n v="81"/>
    <b v="0"/>
    <s v="music/classical music"/>
    <n v="18"/>
    <n v="43.98"/>
    <x v="4"/>
    <x v="13"/>
    <x v="967"/>
    <d v="4703-05-21T12:00:0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37620400"/>
    <x v="968"/>
    <b v="0"/>
    <n v="4"/>
    <b v="0"/>
    <s v="music/classical music"/>
    <n v="1"/>
    <n v="26.5"/>
    <x v="4"/>
    <x v="13"/>
    <x v="968"/>
    <d v="4703-05-21T12:00:00"/>
  </r>
  <r>
    <n v="969"/>
    <s v="Make 100 | Geek &amp; Chic: Smart Safety Jewelry."/>
    <s v="Geek &amp; Chic Smart Jewelry Collection, Wearables Meet Style!"/>
    <n v="30000"/>
    <n v="14000"/>
    <x v="2"/>
    <x v="14"/>
    <s v="MXN"/>
    <n v="1437620400"/>
    <x v="969"/>
    <b v="0"/>
    <n v="11"/>
    <b v="0"/>
    <s v="music/classical music"/>
    <n v="47"/>
    <n v="1272.73"/>
    <x v="4"/>
    <x v="13"/>
    <x v="969"/>
    <d v="4703-05-21T12:00:00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37620400"/>
    <x v="970"/>
    <b v="0"/>
    <n v="14"/>
    <b v="0"/>
    <s v="music/classical music"/>
    <n v="46"/>
    <n v="164"/>
    <x v="4"/>
    <x v="13"/>
    <x v="970"/>
    <d v="4703-05-21T12:00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7620400"/>
    <x v="971"/>
    <b v="0"/>
    <n v="5"/>
    <b v="0"/>
    <s v="music/classical music"/>
    <n v="0"/>
    <n v="45.2"/>
    <x v="4"/>
    <x v="13"/>
    <x v="971"/>
    <d v="4703-05-21T12:00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37620400"/>
    <x v="972"/>
    <b v="0"/>
    <n v="45"/>
    <b v="0"/>
    <s v="music/classical music"/>
    <n v="35"/>
    <n v="153.88999999999999"/>
    <x v="4"/>
    <x v="13"/>
    <x v="972"/>
    <d v="4703-05-21T12:00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37620400"/>
    <x v="973"/>
    <b v="0"/>
    <n v="8"/>
    <b v="0"/>
    <s v="music/classical music"/>
    <n v="2"/>
    <n v="51.38"/>
    <x v="4"/>
    <x v="13"/>
    <x v="973"/>
    <d v="4703-05-21T12:00:00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37620400"/>
    <x v="974"/>
    <b v="0"/>
    <n v="3"/>
    <b v="0"/>
    <s v="music/classical music"/>
    <n v="1"/>
    <n v="93.33"/>
    <x v="4"/>
    <x v="13"/>
    <x v="974"/>
    <d v="4703-05-21T12:00:0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37620400"/>
    <x v="975"/>
    <b v="0"/>
    <n v="24"/>
    <b v="0"/>
    <s v="music/classical music"/>
    <n v="3"/>
    <n v="108.63"/>
    <x v="4"/>
    <x v="13"/>
    <x v="975"/>
    <d v="4703-05-21T12:00:00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7620400"/>
    <x v="976"/>
    <b v="0"/>
    <n v="18"/>
    <b v="0"/>
    <s v="music/classical music"/>
    <n v="2"/>
    <n v="160.5"/>
    <x v="4"/>
    <x v="13"/>
    <x v="976"/>
    <d v="4703-05-21T12:00:0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37620400"/>
    <x v="977"/>
    <b v="0"/>
    <n v="12"/>
    <b v="0"/>
    <s v="music/classical music"/>
    <n v="34"/>
    <n v="75.75"/>
    <x v="4"/>
    <x v="13"/>
    <x v="977"/>
    <d v="4703-05-21T12:00:00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37620400"/>
    <x v="978"/>
    <b v="0"/>
    <n v="123"/>
    <b v="0"/>
    <s v="music/classical music"/>
    <n v="56"/>
    <n v="790.84"/>
    <x v="4"/>
    <x v="13"/>
    <x v="978"/>
    <d v="4703-05-21T12:00:0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37620400"/>
    <x v="979"/>
    <b v="0"/>
    <n v="96"/>
    <b v="0"/>
    <s v="music/classical music"/>
    <n v="83"/>
    <n v="301.94"/>
    <x v="4"/>
    <x v="13"/>
    <x v="979"/>
    <d v="4703-05-21T12:00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37620400"/>
    <x v="980"/>
    <b v="0"/>
    <n v="31"/>
    <b v="0"/>
    <s v="music/classical music"/>
    <n v="15"/>
    <n v="47.94"/>
    <x v="4"/>
    <x v="13"/>
    <x v="980"/>
    <d v="4703-05-21T12:00:0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37620400"/>
    <x v="981"/>
    <b v="0"/>
    <n v="4"/>
    <b v="0"/>
    <s v="music/classical music"/>
    <n v="0"/>
    <n v="2.75"/>
    <x v="4"/>
    <x v="13"/>
    <x v="981"/>
    <d v="4703-05-21T12:00:00"/>
  </r>
  <r>
    <n v="982"/>
    <s v="Smart 2-in-1 I-PHONE HANDLE/WALLETtm"/>
    <s v="revolutonary ultra-slim 2-in-1 Smart  2-in-1 I-PHONE handle/WALLETtm with 360 rotatiion"/>
    <n v="17500"/>
    <n v="3"/>
    <x v="2"/>
    <x v="0"/>
    <s v="USD"/>
    <n v="1437620400"/>
    <x v="982"/>
    <b v="0"/>
    <n v="3"/>
    <b v="0"/>
    <s v="music/classical music"/>
    <n v="0"/>
    <n v="1"/>
    <x v="4"/>
    <x v="13"/>
    <x v="982"/>
    <d v="4703-05-21T12:00:00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37620400"/>
    <x v="983"/>
    <b v="0"/>
    <n v="179"/>
    <b v="0"/>
    <s v="music/classical music"/>
    <n v="30"/>
    <n v="171.79"/>
    <x v="4"/>
    <x v="13"/>
    <x v="983"/>
    <d v="4703-05-21T12:00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37620400"/>
    <x v="984"/>
    <b v="0"/>
    <n v="3"/>
    <b v="0"/>
    <s v="music/classical music"/>
    <n v="1"/>
    <n v="35.33"/>
    <x v="4"/>
    <x v="13"/>
    <x v="984"/>
    <d v="4703-05-21T12:00:0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37620400"/>
    <x v="985"/>
    <b v="0"/>
    <n v="23"/>
    <b v="0"/>
    <s v="music/classical music"/>
    <n v="6"/>
    <n v="82.09"/>
    <x v="4"/>
    <x v="13"/>
    <x v="985"/>
    <d v="4703-05-21T12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37620400"/>
    <x v="986"/>
    <b v="0"/>
    <n v="23"/>
    <b v="0"/>
    <s v="music/classical music"/>
    <n v="13"/>
    <n v="110.87"/>
    <x v="4"/>
    <x v="13"/>
    <x v="986"/>
    <d v="4703-05-21T12:00:0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37620400"/>
    <x v="987"/>
    <b v="0"/>
    <n v="41"/>
    <b v="0"/>
    <s v="music/classical music"/>
    <n v="13"/>
    <n v="161.22"/>
    <x v="4"/>
    <x v="13"/>
    <x v="987"/>
    <d v="4703-05-21T12:00:0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37620400"/>
    <x v="988"/>
    <b v="0"/>
    <n v="0"/>
    <b v="0"/>
    <s v="music/classical music"/>
    <n v="0"/>
    <n v="0"/>
    <x v="4"/>
    <x v="13"/>
    <x v="988"/>
    <d v="4703-05-21T12:00:00"/>
  </r>
  <r>
    <n v="989"/>
    <s v="Power Rope"/>
    <s v="The most useful phone charger you will ever buy"/>
    <n v="10000"/>
    <n v="1677"/>
    <x v="2"/>
    <x v="0"/>
    <s v="USD"/>
    <n v="1437620400"/>
    <x v="989"/>
    <b v="0"/>
    <n v="32"/>
    <b v="0"/>
    <s v="music/classical music"/>
    <n v="17"/>
    <n v="52.41"/>
    <x v="4"/>
    <x v="13"/>
    <x v="989"/>
    <d v="4703-05-21T12:00:00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37620400"/>
    <x v="990"/>
    <b v="0"/>
    <n v="2"/>
    <b v="0"/>
    <s v="music/classical music"/>
    <n v="0"/>
    <n v="13"/>
    <x v="4"/>
    <x v="13"/>
    <x v="990"/>
    <d v="4703-05-21T12:00:0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37620400"/>
    <x v="991"/>
    <b v="0"/>
    <n v="7"/>
    <b v="0"/>
    <s v="music/classical music"/>
    <n v="4"/>
    <n v="30.29"/>
    <x v="4"/>
    <x v="13"/>
    <x v="991"/>
    <d v="4703-05-21T12:00:00"/>
  </r>
  <r>
    <n v="992"/>
    <s v="WairConditioning"/>
    <s v="The HOTTEST and COOLEST thing yet! WairConditioning... an entirely new level of comfortability!"/>
    <n v="100000"/>
    <n v="467"/>
    <x v="2"/>
    <x v="0"/>
    <s v="USD"/>
    <n v="1437620400"/>
    <x v="992"/>
    <b v="0"/>
    <n v="4"/>
    <b v="0"/>
    <s v="music/classical music"/>
    <n v="0"/>
    <n v="116.75"/>
    <x v="4"/>
    <x v="13"/>
    <x v="992"/>
    <d v="4703-05-21T12:00:00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37620400"/>
    <x v="993"/>
    <b v="0"/>
    <n v="196"/>
    <b v="0"/>
    <s v="music/classical music"/>
    <n v="25"/>
    <n v="89.6"/>
    <x v="4"/>
    <x v="13"/>
    <x v="993"/>
    <d v="4703-05-21T12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37620400"/>
    <x v="994"/>
    <b v="0"/>
    <n v="11"/>
    <b v="0"/>
    <s v="music/classical music"/>
    <n v="2"/>
    <n v="424.45"/>
    <x v="4"/>
    <x v="13"/>
    <x v="994"/>
    <d v="4703-05-21T12:00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37620400"/>
    <x v="995"/>
    <b v="0"/>
    <n v="9"/>
    <b v="0"/>
    <s v="music/classical music"/>
    <n v="7"/>
    <n v="80.67"/>
    <x v="4"/>
    <x v="13"/>
    <x v="995"/>
    <d v="4703-05-21T12:00:00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37620400"/>
    <x v="996"/>
    <b v="0"/>
    <n v="5"/>
    <b v="0"/>
    <s v="music/classical music"/>
    <n v="2"/>
    <n v="13"/>
    <x v="4"/>
    <x v="13"/>
    <x v="996"/>
    <d v="4703-05-21T12:00:00"/>
  </r>
  <r>
    <n v="997"/>
    <s v="iPhanny"/>
    <s v="The iPhanny keeps your iPhone 6 safe from bending in those dangerous pants pockets."/>
    <n v="5000"/>
    <n v="65"/>
    <x v="2"/>
    <x v="0"/>
    <s v="USD"/>
    <n v="1437620400"/>
    <x v="997"/>
    <b v="0"/>
    <n v="8"/>
    <b v="0"/>
    <s v="music/classical music"/>
    <n v="1"/>
    <n v="8.1300000000000008"/>
    <x v="4"/>
    <x v="13"/>
    <x v="997"/>
    <d v="4703-05-21T12:00:00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37620400"/>
    <x v="998"/>
    <b v="0"/>
    <n v="229"/>
    <b v="0"/>
    <s v="music/classical music"/>
    <n v="59"/>
    <n v="153.43"/>
    <x v="4"/>
    <x v="13"/>
    <x v="998"/>
    <d v="4703-05-21T12:00:0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37620400"/>
    <x v="999"/>
    <b v="0"/>
    <n v="40"/>
    <b v="0"/>
    <s v="music/classical music"/>
    <n v="8"/>
    <n v="292.08"/>
    <x v="4"/>
    <x v="13"/>
    <x v="999"/>
    <d v="4703-05-21T12:00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37620400"/>
    <x v="1000"/>
    <b v="0"/>
    <n v="6"/>
    <b v="0"/>
    <s v="music/classical music"/>
    <n v="2"/>
    <n v="3304"/>
    <x v="4"/>
    <x v="13"/>
    <x v="1000"/>
    <d v="4703-05-21T12:00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37620400"/>
    <x v="1001"/>
    <b v="0"/>
    <n v="4"/>
    <b v="0"/>
    <s v="music/classical music"/>
    <n v="104"/>
    <n v="1300"/>
    <x v="4"/>
    <x v="13"/>
    <x v="1001"/>
    <d v="4703-05-21T12:00: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37620400"/>
    <x v="1002"/>
    <b v="0"/>
    <n v="22"/>
    <b v="0"/>
    <s v="music/classical music"/>
    <n v="30"/>
    <n v="134.55000000000001"/>
    <x v="4"/>
    <x v="13"/>
    <x v="1002"/>
    <d v="4703-05-21T12:00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37620400"/>
    <x v="1003"/>
    <b v="0"/>
    <n v="15"/>
    <b v="0"/>
    <s v="music/classical music"/>
    <n v="16"/>
    <n v="214.07"/>
    <x v="4"/>
    <x v="13"/>
    <x v="1003"/>
    <d v="4703-05-21T12:00:00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37620400"/>
    <x v="1004"/>
    <b v="0"/>
    <n v="95"/>
    <b v="0"/>
    <s v="music/electronic music"/>
    <n v="82"/>
    <n v="216.34"/>
    <x v="4"/>
    <x v="14"/>
    <x v="1004"/>
    <d v="4703-05-21T12:00:00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37620400"/>
    <x v="1005"/>
    <b v="0"/>
    <n v="161"/>
    <b v="0"/>
    <s v="music/electronic music"/>
    <n v="75"/>
    <n v="932.31"/>
    <x v="4"/>
    <x v="14"/>
    <x v="1005"/>
    <d v="4703-05-21T12:00:0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37620400"/>
    <x v="1006"/>
    <b v="0"/>
    <n v="8"/>
    <b v="0"/>
    <s v="music/electronic music"/>
    <n v="6"/>
    <n v="29.25"/>
    <x v="4"/>
    <x v="14"/>
    <x v="1006"/>
    <d v="4703-05-21T12:00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37620400"/>
    <x v="1007"/>
    <b v="0"/>
    <n v="76"/>
    <b v="0"/>
    <s v="music/electronic music"/>
    <n v="44"/>
    <n v="174.95"/>
    <x v="4"/>
    <x v="14"/>
    <x v="1007"/>
    <d v="4703-05-21T12:00:0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37620400"/>
    <x v="1008"/>
    <b v="0"/>
    <n v="1"/>
    <b v="0"/>
    <s v="music/electronic music"/>
    <n v="0"/>
    <n v="250"/>
    <x v="4"/>
    <x v="14"/>
    <x v="1008"/>
    <d v="4703-05-21T12:00:0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37620400"/>
    <x v="1009"/>
    <b v="0"/>
    <n v="101"/>
    <b v="0"/>
    <s v="music/electronic music"/>
    <n v="13"/>
    <n v="65"/>
    <x v="4"/>
    <x v="14"/>
    <x v="1009"/>
    <d v="4703-05-21T12:00:0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37620400"/>
    <x v="1010"/>
    <b v="0"/>
    <n v="4"/>
    <b v="0"/>
    <s v="music/electronic music"/>
    <n v="0"/>
    <n v="55"/>
    <x v="4"/>
    <x v="14"/>
    <x v="1010"/>
    <d v="4703-05-21T12:00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37620400"/>
    <x v="1011"/>
    <b v="0"/>
    <n v="1"/>
    <b v="0"/>
    <s v="music/electronic music"/>
    <n v="0"/>
    <n v="75"/>
    <x v="4"/>
    <x v="14"/>
    <x v="1011"/>
    <d v="4703-05-21T12:00:0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37620400"/>
    <x v="1012"/>
    <b v="0"/>
    <n v="775"/>
    <b v="0"/>
    <s v="music/electronic music"/>
    <n v="21535"/>
    <n v="1389.36"/>
    <x v="4"/>
    <x v="14"/>
    <x v="1012"/>
    <d v="4703-05-21T12:00:00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37620400"/>
    <x v="1013"/>
    <b v="0"/>
    <n v="90"/>
    <b v="0"/>
    <s v="music/electronic music"/>
    <n v="35"/>
    <n v="95.91"/>
    <x v="4"/>
    <x v="14"/>
    <x v="1013"/>
    <d v="4703-05-21T12:00:0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37620400"/>
    <x v="1014"/>
    <b v="0"/>
    <n v="16"/>
    <b v="0"/>
    <s v="music/electronic music"/>
    <n v="31"/>
    <n v="191.25"/>
    <x v="4"/>
    <x v="14"/>
    <x v="1014"/>
    <d v="4703-05-21T12:00:00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37620400"/>
    <x v="1015"/>
    <b v="0"/>
    <n v="6"/>
    <b v="0"/>
    <s v="music/electronic music"/>
    <n v="3"/>
    <n v="40"/>
    <x v="4"/>
    <x v="14"/>
    <x v="1015"/>
    <d v="4703-05-21T12:00:0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37620400"/>
    <x v="1016"/>
    <b v="0"/>
    <n v="38"/>
    <b v="0"/>
    <s v="music/electronic music"/>
    <n v="3"/>
    <n v="74.790000000000006"/>
    <x v="4"/>
    <x v="14"/>
    <x v="1016"/>
    <d v="4703-05-21T12:00:00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37620400"/>
    <x v="1017"/>
    <b v="0"/>
    <n v="355"/>
    <b v="0"/>
    <s v="music/electronic music"/>
    <n v="23"/>
    <n v="161.12"/>
    <x v="4"/>
    <x v="14"/>
    <x v="1017"/>
    <d v="4703-05-21T12:00:00"/>
  </r>
  <r>
    <n v="1018"/>
    <s v="Owl (Canceled)"/>
    <s v="Owl is a fitness tracker along with an accompanying iOS app, that is both fun and interactive for children."/>
    <n v="20000"/>
    <n v="621"/>
    <x v="1"/>
    <x v="0"/>
    <s v="USD"/>
    <n v="1437620400"/>
    <x v="1018"/>
    <b v="0"/>
    <n v="7"/>
    <b v="0"/>
    <s v="music/electronic music"/>
    <n v="3"/>
    <n v="88.71"/>
    <x v="4"/>
    <x v="14"/>
    <x v="1018"/>
    <d v="4703-05-21T12:00:00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37620400"/>
    <x v="1019"/>
    <b v="0"/>
    <n v="400"/>
    <b v="0"/>
    <s v="music/electronic music"/>
    <n v="47"/>
    <n v="53.25"/>
    <x v="4"/>
    <x v="14"/>
    <x v="1019"/>
    <d v="4703-05-21T12:00:0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7620400"/>
    <x v="1020"/>
    <b v="0"/>
    <n v="30"/>
    <b v="1"/>
    <s v="music/electronic music"/>
    <n v="206"/>
    <n v="106.2"/>
    <x v="4"/>
    <x v="14"/>
    <x v="1020"/>
    <d v="4703-05-21T12:00:0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37620400"/>
    <x v="1021"/>
    <b v="1"/>
    <n v="478"/>
    <b v="1"/>
    <s v="music/electronic music"/>
    <n v="352"/>
    <n v="22.08"/>
    <x v="4"/>
    <x v="14"/>
    <x v="1021"/>
    <d v="4703-05-21T12:00:00"/>
  </r>
  <r>
    <n v="1022"/>
    <s v="Sammy Bananas - Bootlegs Vol. 2!!"/>
    <s v="Help get four new bootlegs onto vinyl in the second installment of my series!"/>
    <n v="2000"/>
    <n v="2298"/>
    <x v="0"/>
    <x v="0"/>
    <s v="USD"/>
    <n v="1437620400"/>
    <x v="1022"/>
    <b v="1"/>
    <n v="74"/>
    <b v="1"/>
    <s v="music/electronic music"/>
    <n v="115"/>
    <n v="31.05"/>
    <x v="4"/>
    <x v="14"/>
    <x v="1022"/>
    <d v="4703-05-21T12:00:00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7620400"/>
    <x v="1023"/>
    <b v="0"/>
    <n v="131"/>
    <b v="1"/>
    <s v="music/electronic music"/>
    <n v="237"/>
    <n v="36.21"/>
    <x v="4"/>
    <x v="14"/>
    <x v="1023"/>
    <d v="4703-05-21T12:00:00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37620400"/>
    <x v="1024"/>
    <b v="1"/>
    <n v="61"/>
    <b v="1"/>
    <s v="music/electronic music"/>
    <n v="119"/>
    <n v="388.98"/>
    <x v="4"/>
    <x v="14"/>
    <x v="1024"/>
    <d v="4703-05-21T12:00:00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37620400"/>
    <x v="1025"/>
    <b v="1"/>
    <n v="1071"/>
    <b v="1"/>
    <s v="music/electronic music"/>
    <n v="110"/>
    <n v="71.849999999999994"/>
    <x v="4"/>
    <x v="14"/>
    <x v="1025"/>
    <d v="4703-05-21T12:00:0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37620400"/>
    <x v="1026"/>
    <b v="1"/>
    <n v="122"/>
    <b v="1"/>
    <s v="music/electronic music"/>
    <n v="100"/>
    <n v="57.38"/>
    <x v="4"/>
    <x v="14"/>
    <x v="1026"/>
    <d v="4703-05-21T12:00:00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37620400"/>
    <x v="1027"/>
    <b v="1"/>
    <n v="111"/>
    <b v="1"/>
    <s v="music/electronic music"/>
    <n v="103"/>
    <n v="69.67"/>
    <x v="4"/>
    <x v="14"/>
    <x v="1027"/>
    <d v="4703-05-21T12:00:00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37620400"/>
    <x v="1028"/>
    <b v="1"/>
    <n v="255"/>
    <b v="1"/>
    <s v="music/electronic music"/>
    <n v="117"/>
    <n v="45.99"/>
    <x v="4"/>
    <x v="14"/>
    <x v="1028"/>
    <d v="4703-05-21T12:00:00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37620400"/>
    <x v="1029"/>
    <b v="0"/>
    <n v="141"/>
    <b v="1"/>
    <s v="music/electronic music"/>
    <n v="112"/>
    <n v="79.260000000000005"/>
    <x v="4"/>
    <x v="14"/>
    <x v="1029"/>
    <d v="4703-05-21T12:00:00"/>
  </r>
  <r>
    <n v="1030"/>
    <s v="The Gothsicles - I FEEL SICLE"/>
    <s v="Help fund the latest Gothsicles mega-album, I FEEL SICLE!"/>
    <n v="2000"/>
    <n v="6842"/>
    <x v="0"/>
    <x v="0"/>
    <s v="USD"/>
    <n v="1437620400"/>
    <x v="1030"/>
    <b v="0"/>
    <n v="159"/>
    <b v="1"/>
    <s v="music/electronic music"/>
    <n v="342"/>
    <n v="43.03"/>
    <x v="4"/>
    <x v="14"/>
    <x v="1030"/>
    <d v="4703-05-21T12:00:0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37620400"/>
    <x v="1031"/>
    <b v="0"/>
    <n v="99"/>
    <b v="1"/>
    <s v="music/electronic music"/>
    <n v="107"/>
    <n v="108.48"/>
    <x v="4"/>
    <x v="14"/>
    <x v="1031"/>
    <d v="4703-05-21T12:00:00"/>
  </r>
  <r>
    <n v="1032"/>
    <s v="Phantom Ship / Coastal (Album Preorder)"/>
    <s v="Ideal for living rooms and open spaces."/>
    <n v="5400"/>
    <n v="5858.84"/>
    <x v="0"/>
    <x v="0"/>
    <s v="USD"/>
    <n v="1437620400"/>
    <x v="1032"/>
    <b v="0"/>
    <n v="96"/>
    <b v="1"/>
    <s v="music/electronic music"/>
    <n v="108"/>
    <n v="61.03"/>
    <x v="4"/>
    <x v="14"/>
    <x v="1032"/>
    <d v="4703-05-21T12:00:00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37620400"/>
    <x v="1033"/>
    <b v="0"/>
    <n v="27"/>
    <b v="1"/>
    <s v="music/electronic music"/>
    <n v="103"/>
    <n v="50.59"/>
    <x v="4"/>
    <x v="14"/>
    <x v="1033"/>
    <d v="4703-05-21T12:00:0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37620400"/>
    <x v="1034"/>
    <b v="0"/>
    <n v="166"/>
    <b v="1"/>
    <s v="music/electronic music"/>
    <n v="130"/>
    <n v="39.159999999999997"/>
    <x v="4"/>
    <x v="14"/>
    <x v="1034"/>
    <d v="4703-05-21T12:00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37620400"/>
    <x v="1035"/>
    <b v="0"/>
    <n v="76"/>
    <b v="1"/>
    <s v="music/electronic music"/>
    <n v="108"/>
    <n v="65.16"/>
    <x v="4"/>
    <x v="14"/>
    <x v="1035"/>
    <d v="4703-05-21T12:00:0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437620400"/>
    <x v="1036"/>
    <b v="0"/>
    <n v="211"/>
    <b v="1"/>
    <s v="music/electronic music"/>
    <n v="112"/>
    <n v="23.96"/>
    <x v="4"/>
    <x v="14"/>
    <x v="1036"/>
    <d v="4703-05-21T12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7620400"/>
    <x v="1037"/>
    <b v="0"/>
    <n v="21"/>
    <b v="1"/>
    <s v="music/electronic music"/>
    <n v="102"/>
    <n v="48.62"/>
    <x v="4"/>
    <x v="14"/>
    <x v="1037"/>
    <d v="4703-05-21T12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37620400"/>
    <x v="1038"/>
    <b v="0"/>
    <n v="61"/>
    <b v="1"/>
    <s v="music/electronic music"/>
    <n v="145"/>
    <n v="35.74"/>
    <x v="4"/>
    <x v="14"/>
    <x v="1038"/>
    <d v="4703-05-21T12:00:00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37620400"/>
    <x v="1039"/>
    <b v="0"/>
    <n v="30"/>
    <b v="1"/>
    <s v="music/electronic music"/>
    <n v="128"/>
    <n v="21.37"/>
    <x v="4"/>
    <x v="14"/>
    <x v="1039"/>
    <d v="4703-05-21T12:00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37620400"/>
    <x v="1040"/>
    <b v="0"/>
    <n v="1"/>
    <b v="0"/>
    <s v="music/electronic music"/>
    <n v="0"/>
    <n v="250"/>
    <x v="4"/>
    <x v="14"/>
    <x v="1040"/>
    <d v="4703-05-21T12:00:00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37620400"/>
    <x v="1041"/>
    <b v="0"/>
    <n v="0"/>
    <b v="0"/>
    <s v="music/electronic music"/>
    <n v="0"/>
    <n v="0"/>
    <x v="4"/>
    <x v="14"/>
    <x v="1041"/>
    <d v="4703-05-21T12:00:00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37620400"/>
    <x v="1042"/>
    <b v="0"/>
    <n v="1"/>
    <b v="0"/>
    <s v="music/electronic music"/>
    <n v="2"/>
    <n v="10"/>
    <x v="4"/>
    <x v="14"/>
    <x v="1042"/>
    <d v="4703-05-21T12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7620400"/>
    <x v="1043"/>
    <b v="0"/>
    <n v="292"/>
    <b v="0"/>
    <s v="music/electronic music"/>
    <n v="9"/>
    <n v="29.24"/>
    <x v="4"/>
    <x v="14"/>
    <x v="1043"/>
    <d v="4703-05-21T12:00:00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37620400"/>
    <x v="1044"/>
    <b v="0"/>
    <n v="2"/>
    <b v="0"/>
    <s v="music/faith"/>
    <n v="0"/>
    <n v="3"/>
    <x v="4"/>
    <x v="15"/>
    <x v="1044"/>
    <d v="4703-05-21T12:00:0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37620400"/>
    <x v="1045"/>
    <b v="0"/>
    <n v="8"/>
    <b v="0"/>
    <s v="music/faith"/>
    <n v="3"/>
    <n v="33.25"/>
    <x v="4"/>
    <x v="15"/>
    <x v="1045"/>
    <d v="4703-05-21T12:00:0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37620400"/>
    <x v="1046"/>
    <b v="0"/>
    <n v="0"/>
    <b v="0"/>
    <s v="music/faith"/>
    <n v="0"/>
    <n v="0"/>
    <x v="4"/>
    <x v="15"/>
    <x v="1046"/>
    <d v="4703-05-21T12:00:0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37620400"/>
    <x v="1047"/>
    <b v="0"/>
    <n v="1"/>
    <b v="0"/>
    <s v="music/faith"/>
    <n v="0"/>
    <n v="1"/>
    <x v="4"/>
    <x v="15"/>
    <x v="1047"/>
    <d v="4703-05-21T12:00:00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37620400"/>
    <x v="1048"/>
    <b v="0"/>
    <n v="4"/>
    <b v="0"/>
    <s v="music/faith"/>
    <n v="1"/>
    <n v="53"/>
    <x v="4"/>
    <x v="15"/>
    <x v="1048"/>
    <d v="4703-05-21T12:00:00"/>
  </r>
  <r>
    <n v="1049"/>
    <s v="J1 (Canceled)"/>
    <s v="------"/>
    <n v="12000"/>
    <n v="0"/>
    <x v="1"/>
    <x v="0"/>
    <s v="USD"/>
    <n v="1437620400"/>
    <x v="1049"/>
    <b v="0"/>
    <n v="0"/>
    <b v="0"/>
    <s v="music/faith"/>
    <n v="0"/>
    <n v="0"/>
    <x v="4"/>
    <x v="15"/>
    <x v="1049"/>
    <d v="4703-05-21T12:00:00"/>
  </r>
  <r>
    <n v="1050"/>
    <s v="The (Secular) Barbershop Podcast (Canceled)"/>
    <s v="Secularism is on the rise and I hear you.Talk to me."/>
    <n v="2500"/>
    <n v="0"/>
    <x v="1"/>
    <x v="0"/>
    <s v="USD"/>
    <n v="1437620400"/>
    <x v="1050"/>
    <b v="0"/>
    <n v="0"/>
    <b v="0"/>
    <s v="music/faith"/>
    <n v="0"/>
    <n v="0"/>
    <x v="4"/>
    <x v="15"/>
    <x v="1050"/>
    <d v="4703-05-21T12:00:0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37620400"/>
    <x v="1051"/>
    <b v="0"/>
    <n v="0"/>
    <b v="0"/>
    <s v="music/faith"/>
    <n v="0"/>
    <n v="0"/>
    <x v="4"/>
    <x v="15"/>
    <x v="1051"/>
    <d v="4703-05-21T12:00:0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37620400"/>
    <x v="1052"/>
    <b v="0"/>
    <n v="0"/>
    <b v="0"/>
    <s v="music/faith"/>
    <n v="0"/>
    <n v="0"/>
    <x v="4"/>
    <x v="15"/>
    <x v="1052"/>
    <d v="4703-05-21T12:00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37620400"/>
    <x v="1053"/>
    <b v="0"/>
    <n v="1"/>
    <b v="0"/>
    <s v="music/faith"/>
    <n v="1"/>
    <n v="15"/>
    <x v="4"/>
    <x v="15"/>
    <x v="1053"/>
    <d v="4703-05-21T12:00:0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37620400"/>
    <x v="1054"/>
    <b v="0"/>
    <n v="0"/>
    <b v="0"/>
    <s v="music/faith"/>
    <n v="0"/>
    <n v="0"/>
    <x v="4"/>
    <x v="15"/>
    <x v="1054"/>
    <d v="4703-05-21T1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37620400"/>
    <x v="1055"/>
    <b v="0"/>
    <n v="0"/>
    <b v="0"/>
    <s v="music/faith"/>
    <n v="0"/>
    <n v="0"/>
    <x v="4"/>
    <x v="15"/>
    <x v="1055"/>
    <d v="4703-05-21T12:00:0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37620400"/>
    <x v="1056"/>
    <b v="0"/>
    <n v="0"/>
    <b v="0"/>
    <s v="music/faith"/>
    <n v="0"/>
    <n v="0"/>
    <x v="4"/>
    <x v="15"/>
    <x v="1056"/>
    <d v="4703-05-21T12:00:00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37620400"/>
    <x v="1057"/>
    <b v="0"/>
    <n v="0"/>
    <b v="0"/>
    <s v="music/faith"/>
    <n v="0"/>
    <n v="0"/>
    <x v="4"/>
    <x v="15"/>
    <x v="1057"/>
    <d v="4703-05-21T12:00:0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37620400"/>
    <x v="1058"/>
    <b v="0"/>
    <n v="0"/>
    <b v="0"/>
    <s v="music/faith"/>
    <n v="0"/>
    <n v="0"/>
    <x v="4"/>
    <x v="15"/>
    <x v="1058"/>
    <d v="4703-05-21T12:00:00"/>
  </r>
  <r>
    <n v="1059"/>
    <s v="Voice Over Artist (Canceled)"/>
    <s v="Turning myself into a vocal artist."/>
    <n v="1100"/>
    <n v="0"/>
    <x v="1"/>
    <x v="0"/>
    <s v="USD"/>
    <n v="1437620400"/>
    <x v="1059"/>
    <b v="0"/>
    <n v="0"/>
    <b v="0"/>
    <s v="music/faith"/>
    <n v="0"/>
    <n v="0"/>
    <x v="4"/>
    <x v="15"/>
    <x v="1059"/>
    <d v="4703-05-21T12:00:00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37620400"/>
    <x v="1060"/>
    <b v="0"/>
    <n v="1"/>
    <b v="0"/>
    <s v="music/faith"/>
    <n v="1"/>
    <n v="50"/>
    <x v="4"/>
    <x v="15"/>
    <x v="1060"/>
    <d v="4703-05-21T12:00:00"/>
  </r>
  <r>
    <n v="1061"/>
    <s v="Chat Box 23 (Canceled)"/>
    <s v="T.O., Adi &amp; Mercedes discuss their point of views, women's issues &amp; Hollywood Hotties."/>
    <n v="4000"/>
    <n v="0"/>
    <x v="1"/>
    <x v="0"/>
    <s v="USD"/>
    <n v="1437620400"/>
    <x v="1061"/>
    <b v="0"/>
    <n v="0"/>
    <b v="0"/>
    <s v="music/faith"/>
    <n v="0"/>
    <n v="0"/>
    <x v="4"/>
    <x v="15"/>
    <x v="1061"/>
    <d v="4703-05-21T12:00:00"/>
  </r>
  <r>
    <n v="1062"/>
    <s v="RETURNING AT A LATER DATE"/>
    <s v="SEE US ON PATREON www.badgirlartwork.com"/>
    <n v="199"/>
    <n v="190"/>
    <x v="1"/>
    <x v="0"/>
    <s v="USD"/>
    <n v="1437620400"/>
    <x v="1062"/>
    <b v="0"/>
    <n v="4"/>
    <b v="0"/>
    <s v="music/faith"/>
    <n v="95"/>
    <n v="47.5"/>
    <x v="4"/>
    <x v="15"/>
    <x v="1062"/>
    <d v="4703-05-21T12:00:0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37620400"/>
    <x v="1063"/>
    <b v="0"/>
    <n v="0"/>
    <b v="0"/>
    <s v="music/faith"/>
    <n v="0"/>
    <n v="0"/>
    <x v="4"/>
    <x v="15"/>
    <x v="1063"/>
    <d v="4703-05-21T12:00:0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437620400"/>
    <x v="1064"/>
    <b v="0"/>
    <n v="123"/>
    <b v="0"/>
    <s v="music/faith"/>
    <n v="9"/>
    <n v="65.67"/>
    <x v="4"/>
    <x v="15"/>
    <x v="1064"/>
    <d v="4703-05-21T12:00:00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437620400"/>
    <x v="1065"/>
    <b v="0"/>
    <n v="5"/>
    <b v="0"/>
    <s v="music/faith"/>
    <n v="3"/>
    <n v="16.2"/>
    <x v="4"/>
    <x v="15"/>
    <x v="1065"/>
    <d v="4703-05-21T12:00:00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437620400"/>
    <x v="1066"/>
    <b v="0"/>
    <n v="148"/>
    <b v="0"/>
    <s v="music/faith"/>
    <n v="3"/>
    <n v="34.130000000000003"/>
    <x v="4"/>
    <x v="15"/>
    <x v="1066"/>
    <d v="4703-05-21T12:00:0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437620400"/>
    <x v="1067"/>
    <b v="0"/>
    <n v="10"/>
    <b v="0"/>
    <s v="music/faith"/>
    <n v="26"/>
    <n v="13"/>
    <x v="4"/>
    <x v="15"/>
    <x v="1067"/>
    <d v="4703-05-21T12:00:00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37620400"/>
    <x v="1068"/>
    <b v="0"/>
    <n v="4"/>
    <b v="0"/>
    <s v="music/faith"/>
    <n v="0"/>
    <n v="11.25"/>
    <x v="4"/>
    <x v="15"/>
    <x v="1068"/>
    <d v="4703-05-21T12:00:00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437620400"/>
    <x v="1069"/>
    <b v="0"/>
    <n v="21"/>
    <b v="0"/>
    <s v="music/faith"/>
    <n v="39"/>
    <n v="40.479999999999997"/>
    <x v="4"/>
    <x v="15"/>
    <x v="1069"/>
    <d v="4703-05-21T12:00:00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437620400"/>
    <x v="1070"/>
    <b v="0"/>
    <n v="2"/>
    <b v="0"/>
    <s v="music/faith"/>
    <n v="1"/>
    <n v="35"/>
    <x v="4"/>
    <x v="15"/>
    <x v="1070"/>
    <d v="4703-05-21T12:00:00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37620400"/>
    <x v="1071"/>
    <b v="0"/>
    <n v="0"/>
    <b v="0"/>
    <s v="music/faith"/>
    <n v="0"/>
    <n v="0"/>
    <x v="4"/>
    <x v="15"/>
    <x v="1071"/>
    <d v="4703-05-21T12:00:0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437620400"/>
    <x v="1072"/>
    <b v="0"/>
    <n v="4"/>
    <b v="0"/>
    <s v="music/faith"/>
    <n v="0"/>
    <n v="12.75"/>
    <x v="4"/>
    <x v="15"/>
    <x v="1072"/>
    <d v="4703-05-21T12:00:00"/>
  </r>
  <r>
    <n v="1073"/>
    <s v="Rainbow Ball to the Iphone"/>
    <s v="We want to bring our Game Rainbow Ball to the iphone and to do that we need a little help"/>
    <n v="750"/>
    <n v="10"/>
    <x v="2"/>
    <x v="0"/>
    <s v="USD"/>
    <n v="1437620400"/>
    <x v="1073"/>
    <b v="0"/>
    <n v="1"/>
    <b v="0"/>
    <s v="music/faith"/>
    <n v="1"/>
    <n v="10"/>
    <x v="4"/>
    <x v="15"/>
    <x v="1073"/>
    <d v="4703-05-21T12:00:00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437620400"/>
    <x v="1074"/>
    <b v="0"/>
    <n v="30"/>
    <b v="0"/>
    <s v="music/faith"/>
    <n v="6"/>
    <n v="113.57"/>
    <x v="4"/>
    <x v="15"/>
    <x v="1074"/>
    <d v="4703-05-21T12:00:00"/>
  </r>
  <r>
    <n v="1075"/>
    <s v="Towers Of The Apocalypse"/>
    <s v="Fully 3D, post Apocalyptic themed tower defense video game. New take on the genre."/>
    <n v="1000"/>
    <n v="45"/>
    <x v="2"/>
    <x v="0"/>
    <s v="USD"/>
    <n v="1437620400"/>
    <x v="1075"/>
    <b v="0"/>
    <n v="3"/>
    <b v="0"/>
    <s v="music/faith"/>
    <n v="5"/>
    <n v="15"/>
    <x v="4"/>
    <x v="15"/>
    <x v="1075"/>
    <d v="4703-05-21T12:00:00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37620400"/>
    <x v="1076"/>
    <b v="0"/>
    <n v="975"/>
    <b v="0"/>
    <s v="music/faith"/>
    <n v="63"/>
    <n v="48.28"/>
    <x v="4"/>
    <x v="15"/>
    <x v="1076"/>
    <d v="4703-05-21T12:00:00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37620400"/>
    <x v="1077"/>
    <b v="0"/>
    <n v="167"/>
    <b v="0"/>
    <s v="music/faith"/>
    <n v="29"/>
    <n v="43.98"/>
    <x v="4"/>
    <x v="15"/>
    <x v="1077"/>
    <d v="4703-05-21T12:00:0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437620400"/>
    <x v="1078"/>
    <b v="0"/>
    <n v="5"/>
    <b v="0"/>
    <s v="music/faith"/>
    <n v="8"/>
    <n v="9"/>
    <x v="4"/>
    <x v="15"/>
    <x v="1078"/>
    <d v="4703-05-21T12:00:00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37620400"/>
    <x v="1079"/>
    <b v="0"/>
    <n v="18"/>
    <b v="0"/>
    <s v="music/faith"/>
    <n v="3"/>
    <n v="37.67"/>
    <x v="4"/>
    <x v="15"/>
    <x v="1079"/>
    <d v="4703-05-21T12:00:00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437620400"/>
    <x v="1080"/>
    <b v="0"/>
    <n v="98"/>
    <b v="0"/>
    <s v="music/faith"/>
    <n v="9"/>
    <n v="18.579999999999998"/>
    <x v="4"/>
    <x v="15"/>
    <x v="1080"/>
    <d v="4703-05-21T12:00:00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37620400"/>
    <x v="1081"/>
    <b v="0"/>
    <n v="4"/>
    <b v="0"/>
    <s v="music/faith"/>
    <n v="0"/>
    <n v="3"/>
    <x v="4"/>
    <x v="15"/>
    <x v="1081"/>
    <d v="4703-05-21T12:00:00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437620400"/>
    <x v="1082"/>
    <b v="0"/>
    <n v="3"/>
    <b v="0"/>
    <s v="music/faith"/>
    <n v="1"/>
    <n v="18.670000000000002"/>
    <x v="4"/>
    <x v="15"/>
    <x v="1082"/>
    <d v="4703-05-21T12:00:00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37620400"/>
    <x v="1083"/>
    <b v="0"/>
    <n v="1"/>
    <b v="0"/>
    <s v="music/faith"/>
    <n v="1"/>
    <n v="410"/>
    <x v="4"/>
    <x v="15"/>
    <x v="1083"/>
    <d v="4703-05-21T12:00:00"/>
  </r>
  <r>
    <n v="1084"/>
    <s v="My own channel"/>
    <s v="I want to start my own channel for gaming"/>
    <n v="550"/>
    <n v="0"/>
    <x v="2"/>
    <x v="0"/>
    <s v="USD"/>
    <n v="1437620400"/>
    <x v="1084"/>
    <b v="0"/>
    <n v="0"/>
    <b v="0"/>
    <s v="music/faith"/>
    <n v="0"/>
    <n v="0"/>
    <x v="4"/>
    <x v="15"/>
    <x v="1084"/>
    <d v="4703-05-21T12:00:00"/>
  </r>
  <r>
    <n v="1085"/>
    <s v="Sun Dryd Studios"/>
    <s v="The new kid on the block. Re-imagining old games and creating new ones. Ship, Lazer, Rock is first."/>
    <n v="30000"/>
    <n v="1026"/>
    <x v="2"/>
    <x v="5"/>
    <s v="CAD"/>
    <n v="1437620400"/>
    <x v="1085"/>
    <b v="0"/>
    <n v="9"/>
    <b v="0"/>
    <s v="music/faith"/>
    <n v="3"/>
    <n v="114"/>
    <x v="4"/>
    <x v="15"/>
    <x v="1085"/>
    <d v="4703-05-21T12:00:00"/>
  </r>
  <r>
    <n v="1086"/>
    <s v="Cyber Universe Online"/>
    <s v="Humanity's future in the Galaxy"/>
    <n v="18000"/>
    <n v="15"/>
    <x v="2"/>
    <x v="0"/>
    <s v="USD"/>
    <n v="1437620400"/>
    <x v="1086"/>
    <b v="0"/>
    <n v="2"/>
    <b v="0"/>
    <s v="music/faith"/>
    <n v="0"/>
    <n v="7.5"/>
    <x v="4"/>
    <x v="15"/>
    <x v="1086"/>
    <d v="4703-05-21T12:00:00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37620400"/>
    <x v="1087"/>
    <b v="0"/>
    <n v="0"/>
    <b v="0"/>
    <s v="music/faith"/>
    <n v="0"/>
    <n v="0"/>
    <x v="4"/>
    <x v="15"/>
    <x v="1087"/>
    <d v="4703-05-21T12:00:00"/>
  </r>
  <r>
    <n v="1088"/>
    <s v="Still Alive"/>
    <s v="A fresh twist on survival games. Intense, high-stakes 30 minute rounds for up to 10 players."/>
    <n v="45000"/>
    <n v="6382.34"/>
    <x v="2"/>
    <x v="0"/>
    <s v="USD"/>
    <n v="1437620400"/>
    <x v="1088"/>
    <b v="0"/>
    <n v="147"/>
    <b v="0"/>
    <s v="music/faith"/>
    <n v="14"/>
    <n v="43.42"/>
    <x v="4"/>
    <x v="15"/>
    <x v="1088"/>
    <d v="4703-05-21T12:00:00"/>
  </r>
  <r>
    <n v="1089"/>
    <s v="Farabel"/>
    <s v="Farabel is a single player turn-based fantasy strategy game for Mac/PC/Linux"/>
    <n v="15000"/>
    <n v="1174"/>
    <x v="2"/>
    <x v="6"/>
    <s v="EUR"/>
    <n v="1437620400"/>
    <x v="1089"/>
    <b v="0"/>
    <n v="49"/>
    <b v="0"/>
    <s v="music/faith"/>
    <n v="8"/>
    <n v="23.96"/>
    <x v="4"/>
    <x v="15"/>
    <x v="1089"/>
    <d v="4703-05-21T12:00:00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7620400"/>
    <x v="1090"/>
    <b v="0"/>
    <n v="1"/>
    <b v="0"/>
    <s v="music/faith"/>
    <n v="0"/>
    <n v="5"/>
    <x v="4"/>
    <x v="15"/>
    <x v="1090"/>
    <d v="4703-05-21T12:00:0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37620400"/>
    <x v="1091"/>
    <b v="0"/>
    <n v="2"/>
    <b v="0"/>
    <s v="music/faith"/>
    <n v="13"/>
    <n v="12.5"/>
    <x v="4"/>
    <x v="15"/>
    <x v="1091"/>
    <d v="4703-05-21T12:00:00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437620400"/>
    <x v="1092"/>
    <b v="0"/>
    <n v="7"/>
    <b v="0"/>
    <s v="music/faith"/>
    <n v="1"/>
    <n v="3"/>
    <x v="4"/>
    <x v="15"/>
    <x v="1092"/>
    <d v="4703-05-21T12:00:00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37620400"/>
    <x v="1093"/>
    <b v="0"/>
    <n v="4"/>
    <b v="0"/>
    <s v="music/faith"/>
    <n v="14"/>
    <n v="10.56"/>
    <x v="4"/>
    <x v="15"/>
    <x v="1093"/>
    <d v="4703-05-21T12:00:00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437620400"/>
    <x v="1094"/>
    <b v="0"/>
    <n v="27"/>
    <b v="0"/>
    <s v="music/faith"/>
    <n v="18"/>
    <n v="122"/>
    <x v="4"/>
    <x v="15"/>
    <x v="1094"/>
    <d v="4703-05-21T12:00:00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437620400"/>
    <x v="1095"/>
    <b v="0"/>
    <n v="94"/>
    <b v="0"/>
    <s v="music/faith"/>
    <n v="5"/>
    <n v="267.81"/>
    <x v="4"/>
    <x v="15"/>
    <x v="1095"/>
    <d v="4703-05-21T12:00:0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37620400"/>
    <x v="1096"/>
    <b v="0"/>
    <n v="29"/>
    <b v="0"/>
    <s v="music/faith"/>
    <n v="18"/>
    <n v="74.209999999999994"/>
    <x v="4"/>
    <x v="15"/>
    <x v="1096"/>
    <d v="4703-05-21T12:00:00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437620400"/>
    <x v="1097"/>
    <b v="0"/>
    <n v="7"/>
    <b v="0"/>
    <s v="music/faith"/>
    <n v="0"/>
    <n v="6.71"/>
    <x v="4"/>
    <x v="15"/>
    <x v="1097"/>
    <d v="4703-05-21T12:00:00"/>
  </r>
  <r>
    <n v="1098"/>
    <s v="Kick, Punch... Fireball"/>
    <s v="Kick, Punch... Fireball is an FPS type arena game set inside the fantasy world."/>
    <n v="25000"/>
    <n v="1803"/>
    <x v="2"/>
    <x v="0"/>
    <s v="USD"/>
    <n v="1437620400"/>
    <x v="1098"/>
    <b v="0"/>
    <n v="22"/>
    <b v="0"/>
    <s v="music/faith"/>
    <n v="7"/>
    <n v="81.95"/>
    <x v="4"/>
    <x v="15"/>
    <x v="1098"/>
    <d v="4703-05-21T12:00:00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7620400"/>
    <x v="1099"/>
    <b v="0"/>
    <n v="1"/>
    <b v="0"/>
    <s v="music/faith"/>
    <n v="1"/>
    <n v="25"/>
    <x v="4"/>
    <x v="15"/>
    <x v="1099"/>
    <d v="4703-05-21T12:00:00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37620400"/>
    <x v="1100"/>
    <b v="0"/>
    <n v="10"/>
    <b v="0"/>
    <s v="music/faith"/>
    <n v="3"/>
    <n v="10"/>
    <x v="4"/>
    <x v="15"/>
    <x v="1100"/>
    <d v="4703-05-21T12:00:00"/>
  </r>
  <r>
    <n v="1101"/>
    <s v="Strain Wars"/>
    <s v="Different strains of marijuana leafs battling to the death to see which one is the top strain."/>
    <n v="100000"/>
    <n v="41"/>
    <x v="2"/>
    <x v="0"/>
    <s v="USD"/>
    <n v="1437620400"/>
    <x v="1101"/>
    <b v="0"/>
    <n v="6"/>
    <b v="0"/>
    <s v="music/faith"/>
    <n v="0"/>
    <n v="6.83"/>
    <x v="4"/>
    <x v="15"/>
    <x v="1101"/>
    <d v="4703-05-21T12:00:00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437620400"/>
    <x v="1102"/>
    <b v="0"/>
    <n v="24"/>
    <b v="0"/>
    <s v="music/faith"/>
    <n v="5"/>
    <n v="17.71"/>
    <x v="4"/>
    <x v="15"/>
    <x v="1102"/>
    <d v="4703-05-21T12:00:00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37620400"/>
    <x v="1103"/>
    <b v="0"/>
    <n v="15"/>
    <b v="0"/>
    <s v="music/faith"/>
    <n v="2"/>
    <n v="16.2"/>
    <x v="4"/>
    <x v="15"/>
    <x v="1103"/>
    <d v="4703-05-21T12:00:0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37620400"/>
    <x v="1104"/>
    <b v="0"/>
    <n v="37"/>
    <b v="0"/>
    <s v="music/indie rock"/>
    <n v="5"/>
    <n v="80.3"/>
    <x v="4"/>
    <x v="16"/>
    <x v="1104"/>
    <d v="4703-05-21T12:00:00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437620400"/>
    <x v="1105"/>
    <b v="0"/>
    <n v="20"/>
    <b v="0"/>
    <s v="music/indie rock"/>
    <n v="0"/>
    <n v="71.55"/>
    <x v="4"/>
    <x v="16"/>
    <x v="1105"/>
    <d v="4703-05-21T12:00:00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437620400"/>
    <x v="1106"/>
    <b v="0"/>
    <n v="7"/>
    <b v="0"/>
    <s v="music/indie rock"/>
    <n v="41"/>
    <n v="23.57"/>
    <x v="4"/>
    <x v="16"/>
    <x v="1106"/>
    <d v="4703-05-21T12:00:00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37620400"/>
    <x v="1107"/>
    <b v="0"/>
    <n v="0"/>
    <b v="0"/>
    <s v="music/indie rock"/>
    <n v="0"/>
    <n v="0"/>
    <x v="4"/>
    <x v="16"/>
    <x v="1107"/>
    <d v="4703-05-21T12:00:00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437620400"/>
    <x v="1108"/>
    <b v="0"/>
    <n v="21"/>
    <b v="0"/>
    <s v="music/indie rock"/>
    <n v="3"/>
    <n v="34.880000000000003"/>
    <x v="4"/>
    <x v="16"/>
    <x v="1108"/>
    <d v="4703-05-21T12:00:00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37620400"/>
    <x v="1109"/>
    <b v="0"/>
    <n v="3"/>
    <b v="0"/>
    <s v="music/indie rock"/>
    <n v="0"/>
    <n v="15"/>
    <x v="4"/>
    <x v="16"/>
    <x v="1109"/>
    <d v="4703-05-21T12:00:00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437620400"/>
    <x v="1110"/>
    <b v="0"/>
    <n v="11"/>
    <b v="0"/>
    <s v="music/indie rock"/>
    <n v="1"/>
    <n v="23.18"/>
    <x v="4"/>
    <x v="16"/>
    <x v="1110"/>
    <d v="4703-05-21T12:00:00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37620400"/>
    <x v="1111"/>
    <b v="0"/>
    <n v="1"/>
    <b v="0"/>
    <s v="music/indie rock"/>
    <n v="0"/>
    <n v="1"/>
    <x v="4"/>
    <x v="16"/>
    <x v="1111"/>
    <d v="4703-05-21T12:00:0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37620400"/>
    <x v="1112"/>
    <b v="0"/>
    <n v="312"/>
    <b v="0"/>
    <s v="music/indie rock"/>
    <n v="36"/>
    <n v="100.23"/>
    <x v="4"/>
    <x v="16"/>
    <x v="1112"/>
    <d v="4703-05-21T12:00:00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37620400"/>
    <x v="1113"/>
    <b v="0"/>
    <n v="1"/>
    <b v="0"/>
    <s v="music/indie rock"/>
    <n v="1"/>
    <n v="5"/>
    <x v="4"/>
    <x v="16"/>
    <x v="1113"/>
    <d v="4703-05-21T12:00:00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437620400"/>
    <x v="1114"/>
    <b v="0"/>
    <n v="3"/>
    <b v="0"/>
    <s v="music/indie rock"/>
    <n v="0"/>
    <n v="3.33"/>
    <x v="4"/>
    <x v="16"/>
    <x v="1114"/>
    <d v="4703-05-21T12:00:00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37620400"/>
    <x v="1115"/>
    <b v="0"/>
    <n v="4"/>
    <b v="0"/>
    <s v="music/indie rock"/>
    <n v="0"/>
    <n v="13.25"/>
    <x v="4"/>
    <x v="16"/>
    <x v="1115"/>
    <d v="4703-05-21T12:00:00"/>
  </r>
  <r>
    <n v="1116"/>
    <s v="Quest Remnants of Chaos"/>
    <s v="A medieval, post apocolyptic, Online, MMORPG. Class morphing, character customization game."/>
    <n v="500000"/>
    <n v="178.52"/>
    <x v="2"/>
    <x v="0"/>
    <s v="USD"/>
    <n v="1437620400"/>
    <x v="1116"/>
    <b v="0"/>
    <n v="10"/>
    <b v="0"/>
    <s v="music/indie rock"/>
    <n v="0"/>
    <n v="17.850000000000001"/>
    <x v="4"/>
    <x v="16"/>
    <x v="1116"/>
    <d v="4703-05-21T12:00:00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37620400"/>
    <x v="1117"/>
    <b v="0"/>
    <n v="8"/>
    <b v="0"/>
    <s v="music/indie rock"/>
    <n v="8"/>
    <n v="10.38"/>
    <x v="4"/>
    <x v="16"/>
    <x v="1117"/>
    <d v="4703-05-21T12:00:0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437620400"/>
    <x v="1118"/>
    <b v="0"/>
    <n v="3"/>
    <b v="0"/>
    <s v="music/indie rock"/>
    <n v="2"/>
    <n v="36.33"/>
    <x v="4"/>
    <x v="16"/>
    <x v="1118"/>
    <d v="4703-05-21T12:00:00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437620400"/>
    <x v="1119"/>
    <b v="0"/>
    <n v="1"/>
    <b v="0"/>
    <s v="music/indie rock"/>
    <n v="0"/>
    <n v="5"/>
    <x v="4"/>
    <x v="16"/>
    <x v="1119"/>
    <d v="4703-05-21T12:00:00"/>
  </r>
  <r>
    <n v="1120"/>
    <s v="PlanEt Ninjahwah"/>
    <s v="Planet Ninjahwah is a highly anticipated futuristic action adventure game that will blow your mind!!"/>
    <n v="25000"/>
    <n v="0"/>
    <x v="2"/>
    <x v="0"/>
    <s v="USD"/>
    <n v="1437620400"/>
    <x v="1120"/>
    <b v="0"/>
    <n v="0"/>
    <b v="0"/>
    <s v="music/indie rock"/>
    <n v="0"/>
    <n v="0"/>
    <x v="4"/>
    <x v="16"/>
    <x v="1120"/>
    <d v="4703-05-21T12:00:00"/>
  </r>
  <r>
    <n v="1121"/>
    <s v="Pwincess"/>
    <s v="An action packed, side scrolling, platform jumping, laser shooting ADVENTURE that will be fun for everyone."/>
    <n v="250000"/>
    <n v="29"/>
    <x v="2"/>
    <x v="0"/>
    <s v="USD"/>
    <n v="1437620400"/>
    <x v="1121"/>
    <b v="0"/>
    <n v="5"/>
    <b v="0"/>
    <s v="music/indie rock"/>
    <n v="0"/>
    <n v="5.8"/>
    <x v="4"/>
    <x v="16"/>
    <x v="1121"/>
    <d v="4703-05-21T12:00:00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437620400"/>
    <x v="1122"/>
    <b v="0"/>
    <n v="0"/>
    <b v="0"/>
    <s v="music/indie rock"/>
    <n v="0"/>
    <n v="0"/>
    <x v="4"/>
    <x v="16"/>
    <x v="1122"/>
    <d v="4703-05-21T12:00:00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437620400"/>
    <x v="1123"/>
    <b v="0"/>
    <n v="3"/>
    <b v="0"/>
    <s v="music/indie rock"/>
    <n v="0"/>
    <n v="3.67"/>
    <x v="4"/>
    <x v="16"/>
    <x v="1123"/>
    <d v="4703-05-21T12:00:0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7620400"/>
    <x v="1124"/>
    <b v="0"/>
    <n v="7"/>
    <b v="0"/>
    <s v="music/indie rock"/>
    <n v="0"/>
    <n v="60.71"/>
    <x v="4"/>
    <x v="16"/>
    <x v="1124"/>
    <d v="4703-05-21T12:00:00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37620400"/>
    <x v="1125"/>
    <b v="0"/>
    <n v="0"/>
    <b v="0"/>
    <s v="music/indie rock"/>
    <n v="0"/>
    <n v="0"/>
    <x v="4"/>
    <x v="16"/>
    <x v="1125"/>
    <d v="4703-05-21T12:00:0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37620400"/>
    <x v="1126"/>
    <b v="0"/>
    <n v="2"/>
    <b v="0"/>
    <s v="music/indie rock"/>
    <n v="1"/>
    <n v="5"/>
    <x v="4"/>
    <x v="16"/>
    <x v="1126"/>
    <d v="4703-05-21T12:00:00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37620400"/>
    <x v="1127"/>
    <b v="0"/>
    <n v="23"/>
    <b v="0"/>
    <s v="music/indie rock"/>
    <n v="2"/>
    <n v="25.43"/>
    <x v="4"/>
    <x v="16"/>
    <x v="1127"/>
    <d v="4703-05-21T12:00:00"/>
  </r>
  <r>
    <n v="1128"/>
    <s v="Flying Turds"/>
    <s v="#havingfunFTW"/>
    <n v="1000"/>
    <n v="1"/>
    <x v="2"/>
    <x v="1"/>
    <s v="GBP"/>
    <n v="1437620400"/>
    <x v="1128"/>
    <b v="0"/>
    <n v="1"/>
    <b v="0"/>
    <s v="music/indie rock"/>
    <n v="0"/>
    <n v="1"/>
    <x v="4"/>
    <x v="16"/>
    <x v="1128"/>
    <d v="4703-05-21T12:00:00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37620400"/>
    <x v="1129"/>
    <b v="0"/>
    <n v="2"/>
    <b v="0"/>
    <s v="music/indie rock"/>
    <n v="0"/>
    <n v="10.5"/>
    <x v="4"/>
    <x v="16"/>
    <x v="1129"/>
    <d v="4703-05-21T12:00:00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37620400"/>
    <x v="1130"/>
    <b v="0"/>
    <n v="3"/>
    <b v="0"/>
    <s v="music/indie rock"/>
    <n v="0"/>
    <n v="3.67"/>
    <x v="4"/>
    <x v="16"/>
    <x v="1130"/>
    <d v="4703-05-21T12:00:0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37620400"/>
    <x v="1131"/>
    <b v="0"/>
    <n v="0"/>
    <b v="0"/>
    <s v="music/indie rock"/>
    <n v="0"/>
    <n v="0"/>
    <x v="4"/>
    <x v="16"/>
    <x v="1131"/>
    <d v="4703-05-21T12:00:00"/>
  </r>
  <r>
    <n v="1132"/>
    <s v="One"/>
    <s v="One is a simple mobile game about exploring the connections between all living things. Featuring hand-painted art."/>
    <n v="10000"/>
    <n v="1438"/>
    <x v="2"/>
    <x v="5"/>
    <s v="CAD"/>
    <n v="1437620400"/>
    <x v="1132"/>
    <b v="0"/>
    <n v="13"/>
    <b v="0"/>
    <s v="music/indie rock"/>
    <n v="14"/>
    <n v="110.62"/>
    <x v="4"/>
    <x v="16"/>
    <x v="1132"/>
    <d v="4703-05-21T12:00:00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37620400"/>
    <x v="1133"/>
    <b v="0"/>
    <n v="1"/>
    <b v="0"/>
    <s v="music/indie rock"/>
    <n v="1"/>
    <n v="20"/>
    <x v="4"/>
    <x v="16"/>
    <x v="1133"/>
    <d v="4703-05-21T12:00:00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37620400"/>
    <x v="1134"/>
    <b v="0"/>
    <n v="1"/>
    <b v="0"/>
    <s v="music/indie rock"/>
    <n v="0"/>
    <n v="1"/>
    <x v="4"/>
    <x v="16"/>
    <x v="1134"/>
    <d v="4703-05-21T12:00:00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37620400"/>
    <x v="1135"/>
    <b v="0"/>
    <n v="1"/>
    <b v="0"/>
    <s v="music/indie rock"/>
    <n v="5"/>
    <n v="50"/>
    <x v="4"/>
    <x v="16"/>
    <x v="1135"/>
    <d v="4703-05-21T12:00:0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37620400"/>
    <x v="1136"/>
    <b v="0"/>
    <n v="6"/>
    <b v="0"/>
    <s v="music/indie rock"/>
    <n v="6"/>
    <n v="45"/>
    <x v="4"/>
    <x v="16"/>
    <x v="1136"/>
    <d v="4703-05-21T12:00:0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37620400"/>
    <x v="1137"/>
    <b v="0"/>
    <n v="39"/>
    <b v="0"/>
    <s v="music/indie rock"/>
    <n v="40"/>
    <n v="253.21"/>
    <x v="4"/>
    <x v="16"/>
    <x v="1137"/>
    <d v="4703-05-21T12:00:0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37620400"/>
    <x v="1138"/>
    <b v="0"/>
    <n v="4"/>
    <b v="0"/>
    <s v="music/indie rock"/>
    <n v="0"/>
    <n v="31.25"/>
    <x v="4"/>
    <x v="16"/>
    <x v="1138"/>
    <d v="4703-05-21T12:00:00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37620400"/>
    <x v="1139"/>
    <b v="0"/>
    <n v="1"/>
    <b v="0"/>
    <s v="music/indie rock"/>
    <n v="0"/>
    <n v="5"/>
    <x v="4"/>
    <x v="16"/>
    <x v="1139"/>
    <d v="4703-05-21T12:00:00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7620400"/>
    <x v="1140"/>
    <b v="0"/>
    <n v="0"/>
    <b v="0"/>
    <s v="music/indie rock"/>
    <n v="0"/>
    <n v="0"/>
    <x v="4"/>
    <x v="16"/>
    <x v="1140"/>
    <d v="4703-05-21T12:00:00"/>
  </r>
  <r>
    <n v="1141"/>
    <s v="Arena Z - Zombie Survival"/>
    <s v="I think this will be a great game!"/>
    <n v="500"/>
    <n v="0"/>
    <x v="2"/>
    <x v="12"/>
    <s v="EUR"/>
    <n v="1437620400"/>
    <x v="1141"/>
    <b v="0"/>
    <n v="0"/>
    <b v="0"/>
    <s v="music/indie rock"/>
    <n v="0"/>
    <n v="0"/>
    <x v="4"/>
    <x v="16"/>
    <x v="1141"/>
    <d v="4703-05-21T12:00:0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37620400"/>
    <x v="1142"/>
    <b v="0"/>
    <n v="0"/>
    <b v="0"/>
    <s v="music/indie rock"/>
    <n v="0"/>
    <n v="0"/>
    <x v="4"/>
    <x v="16"/>
    <x v="1142"/>
    <d v="4703-05-21T12:00:00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37620400"/>
    <x v="1143"/>
    <b v="0"/>
    <n v="8"/>
    <b v="0"/>
    <s v="music/indie rock"/>
    <n v="0"/>
    <n v="23.25"/>
    <x v="4"/>
    <x v="16"/>
    <x v="1143"/>
    <d v="4703-05-21T12:00:00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7620400"/>
    <x v="1144"/>
    <b v="0"/>
    <n v="0"/>
    <b v="0"/>
    <s v="music/indie rock"/>
    <n v="0"/>
    <n v="0"/>
    <x v="4"/>
    <x v="16"/>
    <x v="1144"/>
    <d v="4703-05-21T12:00:0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37620400"/>
    <x v="1145"/>
    <b v="0"/>
    <n v="1"/>
    <b v="0"/>
    <s v="music/indie rock"/>
    <n v="0"/>
    <n v="100"/>
    <x v="4"/>
    <x v="16"/>
    <x v="1145"/>
    <d v="4703-05-21T12:00:00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437620400"/>
    <x v="1146"/>
    <b v="0"/>
    <n v="12"/>
    <b v="0"/>
    <s v="music/indie rock"/>
    <n v="9"/>
    <n v="44.17"/>
    <x v="4"/>
    <x v="16"/>
    <x v="1146"/>
    <d v="4703-05-21T12:00:00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37620400"/>
    <x v="1147"/>
    <b v="0"/>
    <n v="0"/>
    <b v="0"/>
    <s v="music/indie rock"/>
    <n v="0"/>
    <n v="0"/>
    <x v="4"/>
    <x v="16"/>
    <x v="1147"/>
    <d v="4703-05-21T12:00:00"/>
  </r>
  <r>
    <n v="1148"/>
    <s v="Warren's / Adilyn's Rollin' Bistro"/>
    <s v="New local (Louisville, KY.) food truck with a refreshing spin on rolling kitchens."/>
    <n v="15000"/>
    <n v="73"/>
    <x v="2"/>
    <x v="0"/>
    <s v="USD"/>
    <n v="1437620400"/>
    <x v="1148"/>
    <b v="0"/>
    <n v="3"/>
    <b v="0"/>
    <s v="music/indie rock"/>
    <n v="0"/>
    <n v="24.33"/>
    <x v="4"/>
    <x v="16"/>
    <x v="1148"/>
    <d v="4703-05-21T12:00:00"/>
  </r>
  <r>
    <n v="1149"/>
    <s v="The Floridian Food Truck"/>
    <s v="Bringing culturally diverse Floridian cuisine to the people!"/>
    <n v="50000"/>
    <n v="75"/>
    <x v="2"/>
    <x v="0"/>
    <s v="USD"/>
    <n v="1437620400"/>
    <x v="1149"/>
    <b v="0"/>
    <n v="2"/>
    <b v="0"/>
    <s v="music/indie rock"/>
    <n v="0"/>
    <n v="37.5"/>
    <x v="4"/>
    <x v="16"/>
    <x v="1149"/>
    <d v="4703-05-21T12:00:00"/>
  </r>
  <r>
    <n v="1150"/>
    <s v="Chef Po's Food Truck"/>
    <s v="Bringing delicious authentic and fusion Taiwanese Food to the West Coast."/>
    <n v="2500"/>
    <n v="252"/>
    <x v="2"/>
    <x v="0"/>
    <s v="USD"/>
    <n v="1437620400"/>
    <x v="1150"/>
    <b v="0"/>
    <n v="6"/>
    <b v="0"/>
    <s v="music/indie rock"/>
    <n v="10"/>
    <n v="42"/>
    <x v="4"/>
    <x v="16"/>
    <x v="1150"/>
    <d v="4703-05-21T12:00:00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37620400"/>
    <x v="1151"/>
    <b v="0"/>
    <n v="0"/>
    <b v="0"/>
    <s v="music/indie rock"/>
    <n v="0"/>
    <n v="0"/>
    <x v="4"/>
    <x v="16"/>
    <x v="1151"/>
    <d v="4703-05-21T12:00:00"/>
  </r>
  <r>
    <n v="1152"/>
    <s v="Peruvian King Food Truck"/>
    <s v="Peruvian food truck with an LA twist."/>
    <n v="16000"/>
    <n v="911"/>
    <x v="2"/>
    <x v="0"/>
    <s v="USD"/>
    <n v="1437620400"/>
    <x v="1152"/>
    <b v="0"/>
    <n v="15"/>
    <b v="0"/>
    <s v="music/indie rock"/>
    <n v="6"/>
    <n v="60.73"/>
    <x v="4"/>
    <x v="16"/>
    <x v="1152"/>
    <d v="4703-05-21T12:00:00"/>
  </r>
  <r>
    <n v="1153"/>
    <s v="The Cold Spot Mobile Trailer"/>
    <s v="A mobile concession trailer for snow cones, ice cream, smoothies and more"/>
    <n v="8000"/>
    <n v="50"/>
    <x v="2"/>
    <x v="0"/>
    <s v="USD"/>
    <n v="1437620400"/>
    <x v="1153"/>
    <b v="0"/>
    <n v="1"/>
    <b v="0"/>
    <s v="music/indie rock"/>
    <n v="1"/>
    <n v="50"/>
    <x v="4"/>
    <x v="16"/>
    <x v="1153"/>
    <d v="4703-05-21T12:00:00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37620400"/>
    <x v="1154"/>
    <b v="0"/>
    <n v="3"/>
    <b v="0"/>
    <s v="music/indie rock"/>
    <n v="7"/>
    <n v="108.33"/>
    <x v="4"/>
    <x v="16"/>
    <x v="1154"/>
    <d v="4703-05-21T12:00:0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37620400"/>
    <x v="1155"/>
    <b v="0"/>
    <n v="8"/>
    <b v="0"/>
    <s v="music/indie rock"/>
    <n v="1"/>
    <n v="23.5"/>
    <x v="4"/>
    <x v="16"/>
    <x v="1155"/>
    <d v="4703-05-21T12:00:00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37620400"/>
    <x v="1156"/>
    <b v="0"/>
    <n v="0"/>
    <b v="0"/>
    <s v="music/indie rock"/>
    <n v="0"/>
    <n v="0"/>
    <x v="4"/>
    <x v="16"/>
    <x v="1156"/>
    <d v="4703-05-21T12:00:0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37620400"/>
    <x v="1157"/>
    <b v="0"/>
    <n v="3"/>
    <b v="0"/>
    <s v="music/indie rock"/>
    <n v="2"/>
    <n v="50.33"/>
    <x v="4"/>
    <x v="16"/>
    <x v="1157"/>
    <d v="4703-05-21T12:00:0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37620400"/>
    <x v="1158"/>
    <b v="0"/>
    <n v="3"/>
    <b v="0"/>
    <s v="music/indie rock"/>
    <n v="0"/>
    <n v="11.67"/>
    <x v="4"/>
    <x v="16"/>
    <x v="1158"/>
    <d v="4703-05-21T12:00:00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7620400"/>
    <x v="1159"/>
    <b v="0"/>
    <n v="0"/>
    <b v="0"/>
    <s v="music/indie rock"/>
    <n v="0"/>
    <n v="0"/>
    <x v="4"/>
    <x v="16"/>
    <x v="1159"/>
    <d v="4703-05-21T12:00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37620400"/>
    <x v="1160"/>
    <b v="0"/>
    <n v="19"/>
    <b v="0"/>
    <s v="music/indie rock"/>
    <n v="4"/>
    <n v="60.79"/>
    <x v="4"/>
    <x v="16"/>
    <x v="1160"/>
    <d v="4703-05-21T12:00:0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7620400"/>
    <x v="1161"/>
    <b v="0"/>
    <n v="0"/>
    <b v="0"/>
    <s v="music/indie rock"/>
    <n v="0"/>
    <n v="0"/>
    <x v="4"/>
    <x v="16"/>
    <x v="1161"/>
    <d v="4703-05-21T12:00:00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37620400"/>
    <x v="1162"/>
    <b v="0"/>
    <n v="2"/>
    <b v="0"/>
    <s v="music/indie rock"/>
    <n v="0"/>
    <n v="17.5"/>
    <x v="4"/>
    <x v="16"/>
    <x v="1162"/>
    <d v="4703-05-21T12:00:00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37620400"/>
    <x v="1163"/>
    <b v="0"/>
    <n v="0"/>
    <b v="0"/>
    <s v="music/indie rock"/>
    <n v="0"/>
    <n v="0"/>
    <x v="4"/>
    <x v="16"/>
    <x v="1163"/>
    <d v="4703-05-21T12:00:0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37620400"/>
    <x v="1164"/>
    <b v="0"/>
    <n v="0"/>
    <b v="0"/>
    <s v="music/indie rock"/>
    <n v="0"/>
    <n v="0"/>
    <x v="4"/>
    <x v="16"/>
    <x v="1164"/>
    <d v="4703-05-21T12:00:0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37620400"/>
    <x v="1165"/>
    <b v="0"/>
    <n v="25"/>
    <b v="0"/>
    <s v="music/indie rock"/>
    <n v="21"/>
    <n v="82.82"/>
    <x v="4"/>
    <x v="16"/>
    <x v="1165"/>
    <d v="4703-05-21T12:00:0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7620400"/>
    <x v="1166"/>
    <b v="0"/>
    <n v="8"/>
    <b v="0"/>
    <s v="music/indie rock"/>
    <n v="19"/>
    <n v="358.88"/>
    <x v="4"/>
    <x v="16"/>
    <x v="1166"/>
    <d v="4703-05-21T12:00:0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37620400"/>
    <x v="1167"/>
    <b v="0"/>
    <n v="16"/>
    <b v="0"/>
    <s v="music/indie rock"/>
    <n v="2"/>
    <n v="61.19"/>
    <x v="4"/>
    <x v="16"/>
    <x v="1167"/>
    <d v="4703-05-21T12:00:00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37620400"/>
    <x v="1168"/>
    <b v="0"/>
    <n v="3"/>
    <b v="0"/>
    <s v="music/indie rock"/>
    <n v="6"/>
    <n v="340"/>
    <x v="4"/>
    <x v="16"/>
    <x v="1168"/>
    <d v="4703-05-21T12:00:0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37620400"/>
    <x v="1169"/>
    <b v="0"/>
    <n v="3"/>
    <b v="0"/>
    <s v="music/indie rock"/>
    <n v="0"/>
    <n v="5.67"/>
    <x v="4"/>
    <x v="16"/>
    <x v="1169"/>
    <d v="4703-05-21T12:00:00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7620400"/>
    <x v="1170"/>
    <b v="0"/>
    <n v="2"/>
    <b v="0"/>
    <s v="music/indie rock"/>
    <n v="0"/>
    <n v="50"/>
    <x v="4"/>
    <x v="16"/>
    <x v="1170"/>
    <d v="4703-05-21T12:00:00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37620400"/>
    <x v="1171"/>
    <b v="0"/>
    <n v="1"/>
    <b v="0"/>
    <s v="music/indie rock"/>
    <n v="0"/>
    <n v="25"/>
    <x v="4"/>
    <x v="16"/>
    <x v="1171"/>
    <d v="4703-05-21T12:00:00"/>
  </r>
  <r>
    <n v="1172"/>
    <s v="let your dayz take you to the dogs."/>
    <s v="Bringing YOUR favorite dog recipes to the streets."/>
    <n v="9000"/>
    <n v="0"/>
    <x v="2"/>
    <x v="0"/>
    <s v="USD"/>
    <n v="1437620400"/>
    <x v="1172"/>
    <b v="0"/>
    <n v="0"/>
    <b v="0"/>
    <s v="music/indie rock"/>
    <n v="0"/>
    <n v="0"/>
    <x v="4"/>
    <x v="16"/>
    <x v="1172"/>
    <d v="4703-05-21T12:00:0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7620400"/>
    <x v="1173"/>
    <b v="0"/>
    <n v="1"/>
    <b v="0"/>
    <s v="music/indie rock"/>
    <n v="0"/>
    <n v="30"/>
    <x v="4"/>
    <x v="16"/>
    <x v="1173"/>
    <d v="4703-05-21T12:00:00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37620400"/>
    <x v="1174"/>
    <b v="0"/>
    <n v="19"/>
    <b v="0"/>
    <s v="music/indie rock"/>
    <n v="6"/>
    <n v="46.63"/>
    <x v="4"/>
    <x v="16"/>
    <x v="1174"/>
    <d v="4703-05-21T12:00:00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7620400"/>
    <x v="1175"/>
    <b v="0"/>
    <n v="9"/>
    <b v="0"/>
    <s v="music/indie rock"/>
    <n v="3"/>
    <n v="65"/>
    <x v="4"/>
    <x v="16"/>
    <x v="1175"/>
    <d v="4703-05-21T12:00:00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37620400"/>
    <x v="1176"/>
    <b v="0"/>
    <n v="1"/>
    <b v="0"/>
    <s v="music/indie rock"/>
    <n v="0"/>
    <n v="10"/>
    <x v="4"/>
    <x v="16"/>
    <x v="1176"/>
    <d v="4703-05-21T12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37620400"/>
    <x v="1177"/>
    <b v="0"/>
    <n v="0"/>
    <b v="0"/>
    <s v="music/indie rock"/>
    <n v="0"/>
    <n v="0"/>
    <x v="4"/>
    <x v="16"/>
    <x v="1177"/>
    <d v="4703-05-21T12:00:00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37620400"/>
    <x v="1178"/>
    <b v="0"/>
    <n v="1"/>
    <b v="0"/>
    <s v="music/indie rock"/>
    <n v="0"/>
    <n v="5"/>
    <x v="4"/>
    <x v="16"/>
    <x v="1178"/>
    <d v="4703-05-21T12:00:00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37620400"/>
    <x v="1179"/>
    <b v="0"/>
    <n v="5"/>
    <b v="0"/>
    <s v="music/indie rock"/>
    <n v="5"/>
    <n v="640"/>
    <x v="4"/>
    <x v="16"/>
    <x v="1179"/>
    <d v="4703-05-21T12:00:00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37620400"/>
    <x v="1180"/>
    <b v="0"/>
    <n v="85"/>
    <b v="0"/>
    <s v="music/indie rock"/>
    <n v="12"/>
    <n v="69.12"/>
    <x v="4"/>
    <x v="16"/>
    <x v="1180"/>
    <d v="4703-05-21T12:00:00"/>
  </r>
  <r>
    <n v="1181"/>
    <s v="Gringo Loco Tacos Food Truck"/>
    <s v="Bringing the best tacos to the streets of Chicago!"/>
    <n v="50000"/>
    <n v="4"/>
    <x v="2"/>
    <x v="0"/>
    <s v="USD"/>
    <n v="1437620400"/>
    <x v="1181"/>
    <b v="0"/>
    <n v="3"/>
    <b v="0"/>
    <s v="music/indie rock"/>
    <n v="0"/>
    <n v="1.33"/>
    <x v="4"/>
    <x v="16"/>
    <x v="1181"/>
    <d v="4703-05-21T12:00:0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37620400"/>
    <x v="1182"/>
    <b v="0"/>
    <n v="4"/>
    <b v="0"/>
    <s v="music/indie rock"/>
    <n v="4"/>
    <n v="10.5"/>
    <x v="4"/>
    <x v="16"/>
    <x v="1182"/>
    <d v="4703-05-21T12:00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37620400"/>
    <x v="1183"/>
    <b v="0"/>
    <n v="3"/>
    <b v="0"/>
    <s v="music/indie rock"/>
    <n v="4"/>
    <n v="33.33"/>
    <x v="4"/>
    <x v="16"/>
    <x v="1183"/>
    <d v="4703-05-21T12:00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37620400"/>
    <x v="1184"/>
    <b v="0"/>
    <n v="375"/>
    <b v="1"/>
    <s v="music/indie rock"/>
    <n v="105"/>
    <n v="61.56"/>
    <x v="4"/>
    <x v="16"/>
    <x v="1184"/>
    <d v="4703-05-21T12:00:0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7620400"/>
    <x v="1185"/>
    <b v="0"/>
    <n v="111"/>
    <b v="1"/>
    <s v="music/indie rock"/>
    <n v="105"/>
    <n v="118.74"/>
    <x v="4"/>
    <x v="16"/>
    <x v="1185"/>
    <d v="4703-05-21T12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7620400"/>
    <x v="1186"/>
    <b v="0"/>
    <n v="123"/>
    <b v="1"/>
    <s v="music/indie rock"/>
    <n v="107"/>
    <n v="65.08"/>
    <x v="4"/>
    <x v="16"/>
    <x v="1186"/>
    <d v="4703-05-21T12:00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7620400"/>
    <x v="1187"/>
    <b v="0"/>
    <n v="70"/>
    <b v="1"/>
    <s v="music/indie rock"/>
    <n v="104"/>
    <n v="130.16"/>
    <x v="4"/>
    <x v="16"/>
    <x v="1187"/>
    <d v="4703-05-21T12:00:00"/>
  </r>
  <r>
    <n v="1188"/>
    <s v="Because Dance."/>
    <s v="A photobook of young dancers and their inspiring stories, photographed in beautiful and unique locations."/>
    <n v="2000"/>
    <n v="3211"/>
    <x v="0"/>
    <x v="5"/>
    <s v="CAD"/>
    <n v="1437620400"/>
    <x v="1188"/>
    <b v="0"/>
    <n v="85"/>
    <b v="1"/>
    <s v="music/indie rock"/>
    <n v="161"/>
    <n v="37.78"/>
    <x v="4"/>
    <x v="16"/>
    <x v="1188"/>
    <d v="4703-05-21T12:00:0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37620400"/>
    <x v="1189"/>
    <b v="0"/>
    <n v="86"/>
    <b v="1"/>
    <s v="music/indie rock"/>
    <n v="108"/>
    <n v="112.79"/>
    <x v="4"/>
    <x v="16"/>
    <x v="1189"/>
    <d v="4703-05-21T12:00:0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37620400"/>
    <x v="1190"/>
    <b v="0"/>
    <n v="13"/>
    <b v="1"/>
    <s v="music/indie rock"/>
    <n v="135"/>
    <n v="51.92"/>
    <x v="4"/>
    <x v="16"/>
    <x v="1190"/>
    <d v="4703-05-21T12:00:0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37620400"/>
    <x v="1191"/>
    <b v="0"/>
    <n v="33"/>
    <b v="1"/>
    <s v="music/indie rock"/>
    <n v="109"/>
    <n v="89.24"/>
    <x v="4"/>
    <x v="16"/>
    <x v="1191"/>
    <d v="4703-05-21T12:00:00"/>
  </r>
  <r>
    <n v="1192"/>
    <s v="Other Worlds - A Make 100 Project"/>
    <s v="A macro landscape photography art book &amp; limited edition prints. A Make 100 project."/>
    <n v="100"/>
    <n v="290"/>
    <x v="0"/>
    <x v="1"/>
    <s v="GBP"/>
    <n v="1437620400"/>
    <x v="1192"/>
    <b v="0"/>
    <n v="15"/>
    <b v="1"/>
    <s v="music/indie rock"/>
    <n v="290"/>
    <n v="19.329999999999998"/>
    <x v="4"/>
    <x v="16"/>
    <x v="1192"/>
    <d v="4703-05-21T12:00:0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37620400"/>
    <x v="1193"/>
    <b v="0"/>
    <n v="273"/>
    <b v="1"/>
    <s v="music/indie rock"/>
    <n v="104"/>
    <n v="79.97"/>
    <x v="4"/>
    <x v="16"/>
    <x v="1193"/>
    <d v="4703-05-21T12:00:0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37620400"/>
    <x v="1194"/>
    <b v="0"/>
    <n v="714"/>
    <b v="1"/>
    <s v="music/indie rock"/>
    <n v="322"/>
    <n v="56.41"/>
    <x v="4"/>
    <x v="16"/>
    <x v="1194"/>
    <d v="4703-05-21T12:00:0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37620400"/>
    <x v="1195"/>
    <b v="0"/>
    <n v="170"/>
    <b v="1"/>
    <s v="music/indie rock"/>
    <n v="135"/>
    <n v="79.41"/>
    <x v="4"/>
    <x v="16"/>
    <x v="1195"/>
    <d v="4703-05-21T12:00:0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37620400"/>
    <x v="1196"/>
    <b v="0"/>
    <n v="512"/>
    <b v="1"/>
    <s v="music/indie rock"/>
    <n v="270"/>
    <n v="76.44"/>
    <x v="4"/>
    <x v="16"/>
    <x v="1196"/>
    <d v="4703-05-21T12:00:0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37620400"/>
    <x v="1197"/>
    <b v="0"/>
    <n v="314"/>
    <b v="1"/>
    <s v="music/indie rock"/>
    <n v="253"/>
    <n v="121"/>
    <x v="4"/>
    <x v="16"/>
    <x v="1197"/>
    <d v="4703-05-21T12:00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37620400"/>
    <x v="1198"/>
    <b v="0"/>
    <n v="167"/>
    <b v="1"/>
    <s v="music/indie rock"/>
    <n v="261"/>
    <n v="54.62"/>
    <x v="4"/>
    <x v="16"/>
    <x v="1198"/>
    <d v="4703-05-21T12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7620400"/>
    <x v="1199"/>
    <b v="0"/>
    <n v="9"/>
    <b v="1"/>
    <s v="music/indie rock"/>
    <n v="101"/>
    <n v="299.22000000000003"/>
    <x v="4"/>
    <x v="16"/>
    <x v="1199"/>
    <d v="4703-05-21T12:00:0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37620400"/>
    <x v="1200"/>
    <b v="0"/>
    <n v="103"/>
    <b v="1"/>
    <s v="music/indie rock"/>
    <n v="126"/>
    <n v="58.53"/>
    <x v="4"/>
    <x v="16"/>
    <x v="1200"/>
    <d v="4703-05-21T12:00:0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37620400"/>
    <x v="1201"/>
    <b v="0"/>
    <n v="111"/>
    <b v="1"/>
    <s v="music/indie rock"/>
    <n v="102"/>
    <n v="55.37"/>
    <x v="4"/>
    <x v="16"/>
    <x v="1201"/>
    <d v="4703-05-21T12:00:0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7620400"/>
    <x v="1202"/>
    <b v="0"/>
    <n v="271"/>
    <b v="1"/>
    <s v="music/indie rock"/>
    <n v="199"/>
    <n v="183.8"/>
    <x v="4"/>
    <x v="16"/>
    <x v="1202"/>
    <d v="4703-05-21T12:00:0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7620400"/>
    <x v="1203"/>
    <b v="0"/>
    <n v="101"/>
    <b v="1"/>
    <s v="music/indie rock"/>
    <n v="102"/>
    <n v="165.35"/>
    <x v="4"/>
    <x v="16"/>
    <x v="1203"/>
    <d v="4703-05-21T12:00:0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37620400"/>
    <x v="1204"/>
    <b v="0"/>
    <n v="57"/>
    <b v="1"/>
    <s v="music/indie rock"/>
    <n v="103"/>
    <n v="234.79"/>
    <x v="4"/>
    <x v="16"/>
    <x v="1204"/>
    <d v="4703-05-21T12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7620400"/>
    <x v="1205"/>
    <b v="0"/>
    <n v="62"/>
    <b v="1"/>
    <s v="music/indie rock"/>
    <n v="101"/>
    <n v="211.48"/>
    <x v="4"/>
    <x v="16"/>
    <x v="1205"/>
    <d v="4703-05-21T12:00:0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37620400"/>
    <x v="1206"/>
    <b v="0"/>
    <n v="32"/>
    <b v="1"/>
    <s v="music/indie rock"/>
    <n v="115"/>
    <n v="32.340000000000003"/>
    <x v="4"/>
    <x v="16"/>
    <x v="1206"/>
    <d v="4703-05-21T12:00:00"/>
  </r>
  <r>
    <n v="1207"/>
    <s v="ITALIANA"/>
    <s v="A humanistic photo book about ancestral &amp; post-modern Italy."/>
    <n v="16700"/>
    <n v="17396"/>
    <x v="0"/>
    <x v="13"/>
    <s v="EUR"/>
    <n v="1437620400"/>
    <x v="1207"/>
    <b v="0"/>
    <n v="141"/>
    <b v="1"/>
    <s v="music/indie rock"/>
    <n v="104"/>
    <n v="123.38"/>
    <x v="4"/>
    <x v="16"/>
    <x v="1207"/>
    <d v="4703-05-21T12:00:0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37620400"/>
    <x v="1208"/>
    <b v="0"/>
    <n v="75"/>
    <b v="1"/>
    <s v="music/indie rock"/>
    <n v="155"/>
    <n v="207.07"/>
    <x v="4"/>
    <x v="16"/>
    <x v="1208"/>
    <d v="4703-05-21T12:00:0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37620400"/>
    <x v="1209"/>
    <b v="0"/>
    <n v="46"/>
    <b v="1"/>
    <s v="music/indie rock"/>
    <n v="106"/>
    <n v="138.26"/>
    <x v="4"/>
    <x v="16"/>
    <x v="1209"/>
    <d v="4703-05-21T12:00:00"/>
  </r>
  <r>
    <n v="1210"/>
    <s v="Det Andra GÃ¶teborg"/>
    <s v="En fotobok om livet i det enda andra GÃ¶teborg i vÃ¤rlden"/>
    <n v="20000"/>
    <n v="50863"/>
    <x v="0"/>
    <x v="11"/>
    <s v="SEK"/>
    <n v="1437620400"/>
    <x v="1210"/>
    <b v="0"/>
    <n v="103"/>
    <b v="1"/>
    <s v="music/indie rock"/>
    <n v="254"/>
    <n v="493.82"/>
    <x v="4"/>
    <x v="16"/>
    <x v="1210"/>
    <d v="4703-05-21T12:00:0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37620400"/>
    <x v="1211"/>
    <b v="0"/>
    <n v="6"/>
    <b v="1"/>
    <s v="music/indie rock"/>
    <n v="101"/>
    <n v="168.5"/>
    <x v="4"/>
    <x v="16"/>
    <x v="1211"/>
    <d v="4703-05-21T12:00:0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37620400"/>
    <x v="1212"/>
    <b v="0"/>
    <n v="83"/>
    <b v="1"/>
    <s v="music/indie rock"/>
    <n v="129"/>
    <n v="38.869999999999997"/>
    <x v="4"/>
    <x v="16"/>
    <x v="1212"/>
    <d v="4703-05-21T12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37620400"/>
    <x v="1213"/>
    <b v="0"/>
    <n v="108"/>
    <b v="1"/>
    <s v="music/indie rock"/>
    <n v="102"/>
    <n v="61.53"/>
    <x v="4"/>
    <x v="16"/>
    <x v="1213"/>
    <d v="4703-05-21T12:00:0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7620400"/>
    <x v="1214"/>
    <b v="0"/>
    <n v="25"/>
    <b v="1"/>
    <s v="music/indie rock"/>
    <n v="132"/>
    <n v="105.44"/>
    <x v="4"/>
    <x v="16"/>
    <x v="1214"/>
    <d v="4703-05-21T12:00:0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37620400"/>
    <x v="1215"/>
    <b v="0"/>
    <n v="549"/>
    <b v="1"/>
    <s v="music/indie rock"/>
    <n v="786"/>
    <n v="71.59"/>
    <x v="4"/>
    <x v="16"/>
    <x v="1215"/>
    <d v="4703-05-21T12:00:00"/>
  </r>
  <r>
    <n v="1216"/>
    <s v="In Training: a book of Bonsai photographs"/>
    <s v="A fine art photography book taking a new look at the art of bonsai."/>
    <n v="14000"/>
    <n v="20398"/>
    <x v="0"/>
    <x v="0"/>
    <s v="USD"/>
    <n v="1437620400"/>
    <x v="1216"/>
    <b v="0"/>
    <n v="222"/>
    <b v="1"/>
    <s v="music/indie rock"/>
    <n v="146"/>
    <n v="91.88"/>
    <x v="4"/>
    <x v="16"/>
    <x v="1216"/>
    <d v="4703-05-21T12:00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37620400"/>
    <x v="1217"/>
    <b v="0"/>
    <n v="183"/>
    <b v="1"/>
    <s v="music/indie rock"/>
    <n v="103"/>
    <n v="148.57"/>
    <x v="4"/>
    <x v="16"/>
    <x v="1217"/>
    <d v="4703-05-21T12:00:0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37620400"/>
    <x v="1218"/>
    <b v="0"/>
    <n v="89"/>
    <b v="1"/>
    <s v="music/indie rock"/>
    <n v="172"/>
    <n v="174.21"/>
    <x v="4"/>
    <x v="16"/>
    <x v="1218"/>
    <d v="4703-05-21T12:00:00"/>
  </r>
  <r>
    <n v="1219"/>
    <s v="The Box"/>
    <s v="The Box is a fine art book of Ron Amato's innovative and seductive photography project."/>
    <n v="16350"/>
    <n v="26024"/>
    <x v="0"/>
    <x v="0"/>
    <s v="USD"/>
    <n v="1437620400"/>
    <x v="1219"/>
    <b v="0"/>
    <n v="253"/>
    <b v="1"/>
    <s v="music/indie rock"/>
    <n v="159"/>
    <n v="102.86"/>
    <x v="4"/>
    <x v="16"/>
    <x v="1219"/>
    <d v="4703-05-21T12:00:0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37620400"/>
    <x v="1220"/>
    <b v="0"/>
    <n v="140"/>
    <b v="1"/>
    <s v="music/indie rock"/>
    <n v="104"/>
    <n v="111.18"/>
    <x v="4"/>
    <x v="16"/>
    <x v="1220"/>
    <d v="4703-05-21T12:00:0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37620400"/>
    <x v="1221"/>
    <b v="0"/>
    <n v="103"/>
    <b v="1"/>
    <s v="music/indie rock"/>
    <n v="111"/>
    <n v="23.8"/>
    <x v="4"/>
    <x v="16"/>
    <x v="1221"/>
    <d v="4703-05-21T12:00:00"/>
  </r>
  <r>
    <n v="1222"/>
    <s v="Project Pilgrim"/>
    <s v="Project Pilgrim is my effort to work towards normalizing mental health."/>
    <n v="4000"/>
    <n v="11215"/>
    <x v="0"/>
    <x v="5"/>
    <s v="CAD"/>
    <n v="1437620400"/>
    <x v="1222"/>
    <b v="0"/>
    <n v="138"/>
    <b v="1"/>
    <s v="music/indie rock"/>
    <n v="280"/>
    <n v="81.27"/>
    <x v="4"/>
    <x v="16"/>
    <x v="1222"/>
    <d v="4703-05-21T12:00:00"/>
  </r>
  <r>
    <n v="1223"/>
    <s v="YOSEMITE PEOPLE"/>
    <s v="A photography book focusing on the people rather than the nature at Yosemite National Park."/>
    <n v="19800"/>
    <n v="22197"/>
    <x v="0"/>
    <x v="0"/>
    <s v="USD"/>
    <n v="1437620400"/>
    <x v="1223"/>
    <b v="0"/>
    <n v="191"/>
    <b v="1"/>
    <s v="music/indie rock"/>
    <n v="112"/>
    <n v="116.21"/>
    <x v="4"/>
    <x v="16"/>
    <x v="1223"/>
    <d v="4703-05-21T12:00:0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37620400"/>
    <x v="1224"/>
    <b v="0"/>
    <n v="18"/>
    <b v="0"/>
    <s v="music/indie rock"/>
    <n v="7"/>
    <n v="58.89"/>
    <x v="4"/>
    <x v="16"/>
    <x v="1224"/>
    <d v="4703-05-21T12:00:00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437620400"/>
    <x v="1225"/>
    <b v="0"/>
    <n v="3"/>
    <b v="0"/>
    <s v="music/indie rock"/>
    <n v="4"/>
    <n v="44"/>
    <x v="4"/>
    <x v="16"/>
    <x v="1225"/>
    <d v="4703-05-21T12:00:00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437620400"/>
    <x v="1226"/>
    <b v="0"/>
    <n v="40"/>
    <b v="0"/>
    <s v="music/indie rock"/>
    <n v="4"/>
    <n v="48.43"/>
    <x v="4"/>
    <x v="16"/>
    <x v="1226"/>
    <d v="4703-05-21T12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37620400"/>
    <x v="1227"/>
    <b v="0"/>
    <n v="0"/>
    <b v="0"/>
    <s v="music/indie rock"/>
    <n v="0"/>
    <n v="0"/>
    <x v="4"/>
    <x v="16"/>
    <x v="1227"/>
    <d v="4703-05-21T12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437620400"/>
    <x v="1228"/>
    <b v="0"/>
    <n v="24"/>
    <b v="0"/>
    <s v="music/indie rock"/>
    <n v="29"/>
    <n v="61.04"/>
    <x v="4"/>
    <x v="16"/>
    <x v="1228"/>
    <d v="4703-05-21T12:00:00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437620400"/>
    <x v="1229"/>
    <b v="0"/>
    <n v="1"/>
    <b v="0"/>
    <s v="music/indie rock"/>
    <n v="1"/>
    <n v="25"/>
    <x v="4"/>
    <x v="16"/>
    <x v="1229"/>
    <d v="4703-05-21T12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437620400"/>
    <x v="1230"/>
    <b v="0"/>
    <n v="0"/>
    <b v="0"/>
    <s v="music/indie rock"/>
    <n v="0"/>
    <n v="0"/>
    <x v="4"/>
    <x v="16"/>
    <x v="1230"/>
    <d v="4703-05-21T12:00:0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37620400"/>
    <x v="1231"/>
    <b v="0"/>
    <n v="0"/>
    <b v="0"/>
    <s v="music/indie rock"/>
    <n v="0"/>
    <n v="0"/>
    <x v="4"/>
    <x v="16"/>
    <x v="1231"/>
    <d v="4703-05-21T12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437620400"/>
    <x v="1232"/>
    <b v="0"/>
    <n v="1"/>
    <b v="0"/>
    <s v="music/indie rock"/>
    <n v="1"/>
    <n v="40"/>
    <x v="4"/>
    <x v="16"/>
    <x v="1232"/>
    <d v="4703-05-21T12:00:0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437620400"/>
    <x v="1233"/>
    <b v="0"/>
    <n v="6"/>
    <b v="0"/>
    <s v="music/indie rock"/>
    <n v="12"/>
    <n v="19.329999999999998"/>
    <x v="4"/>
    <x v="16"/>
    <x v="1233"/>
    <d v="4703-05-21T12:00:00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37620400"/>
    <x v="1234"/>
    <b v="0"/>
    <n v="0"/>
    <b v="0"/>
    <s v="music/indie rock"/>
    <n v="0"/>
    <n v="0"/>
    <x v="4"/>
    <x v="16"/>
    <x v="1234"/>
    <d v="4703-05-21T12:00:0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437620400"/>
    <x v="1235"/>
    <b v="0"/>
    <n v="6"/>
    <b v="0"/>
    <s v="music/indie rock"/>
    <n v="3"/>
    <n v="35"/>
    <x v="4"/>
    <x v="16"/>
    <x v="1235"/>
    <d v="4703-05-21T12:00:00"/>
  </r>
  <r>
    <n v="1236"/>
    <s v="&quot;Volando&quot; CD Release (Canceled)"/>
    <s v="Raising money to give the musicians their due."/>
    <n v="2500"/>
    <n v="0"/>
    <x v="1"/>
    <x v="0"/>
    <s v="USD"/>
    <n v="1437620400"/>
    <x v="1236"/>
    <b v="0"/>
    <n v="0"/>
    <b v="0"/>
    <s v="music/indie rock"/>
    <n v="0"/>
    <n v="0"/>
    <x v="4"/>
    <x v="16"/>
    <x v="1236"/>
    <d v="4703-05-21T12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437620400"/>
    <x v="1237"/>
    <b v="0"/>
    <n v="0"/>
    <b v="0"/>
    <s v="music/indie rock"/>
    <n v="0"/>
    <n v="0"/>
    <x v="4"/>
    <x v="16"/>
    <x v="1237"/>
    <d v="4703-05-21T12:00:0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437620400"/>
    <x v="1238"/>
    <b v="0"/>
    <n v="3"/>
    <b v="0"/>
    <s v="music/indie rock"/>
    <n v="18"/>
    <n v="59.33"/>
    <x v="4"/>
    <x v="16"/>
    <x v="1238"/>
    <d v="4703-05-21T12:00:00"/>
  </r>
  <r>
    <n v="1239"/>
    <s v="Help Calmenco! finance new CD and Tour (Canceled)"/>
    <s v="Please consider helping us with our new CD and Riverdance Tour"/>
    <n v="2500"/>
    <n v="0"/>
    <x v="1"/>
    <x v="0"/>
    <s v="USD"/>
    <n v="1437620400"/>
    <x v="1239"/>
    <b v="0"/>
    <n v="0"/>
    <b v="0"/>
    <s v="music/indie rock"/>
    <n v="0"/>
    <n v="0"/>
    <x v="4"/>
    <x v="16"/>
    <x v="1239"/>
    <d v="4703-05-21T12:00:00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437620400"/>
    <x v="1240"/>
    <b v="0"/>
    <n v="8"/>
    <b v="0"/>
    <s v="music/indie rock"/>
    <n v="3"/>
    <n v="30.13"/>
    <x v="4"/>
    <x v="16"/>
    <x v="1240"/>
    <d v="4703-05-21T12:00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37620400"/>
    <x v="1241"/>
    <b v="0"/>
    <n v="34"/>
    <b v="0"/>
    <s v="music/indie rock"/>
    <n v="51"/>
    <n v="74.62"/>
    <x v="4"/>
    <x v="16"/>
    <x v="1241"/>
    <d v="4703-05-21T12:00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437620400"/>
    <x v="1242"/>
    <b v="0"/>
    <n v="1"/>
    <b v="0"/>
    <s v="music/indie rock"/>
    <n v="1"/>
    <n v="5"/>
    <x v="4"/>
    <x v="16"/>
    <x v="1242"/>
    <d v="4703-05-21T12:00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437620400"/>
    <x v="1243"/>
    <b v="0"/>
    <n v="38"/>
    <b v="0"/>
    <s v="music/indie rock"/>
    <n v="14"/>
    <n v="44.5"/>
    <x v="4"/>
    <x v="16"/>
    <x v="1243"/>
    <d v="4703-05-21T12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437620400"/>
    <x v="1244"/>
    <b v="1"/>
    <n v="45"/>
    <b v="1"/>
    <s v="music/indie rock"/>
    <n v="104"/>
    <n v="46.13"/>
    <x v="4"/>
    <x v="16"/>
    <x v="1244"/>
    <d v="4703-05-21T12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37620400"/>
    <x v="1245"/>
    <b v="1"/>
    <n v="17"/>
    <b v="1"/>
    <s v="music/indie rock"/>
    <n v="120"/>
    <n v="141.47"/>
    <x v="4"/>
    <x v="16"/>
    <x v="1245"/>
    <d v="4703-05-21T12:00:0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437620400"/>
    <x v="1246"/>
    <b v="1"/>
    <n v="31"/>
    <b v="1"/>
    <s v="music/indie rock"/>
    <n v="117"/>
    <n v="75.48"/>
    <x v="4"/>
    <x v="16"/>
    <x v="1246"/>
    <d v="4703-05-21T12:00:00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437620400"/>
    <x v="1247"/>
    <b v="1"/>
    <n v="50"/>
    <b v="1"/>
    <s v="music/indie rock"/>
    <n v="122"/>
    <n v="85.5"/>
    <x v="4"/>
    <x v="16"/>
    <x v="1247"/>
    <d v="4703-05-21T12:00:00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37620400"/>
    <x v="1248"/>
    <b v="1"/>
    <n v="59"/>
    <b v="1"/>
    <s v="music/indie rock"/>
    <n v="152"/>
    <n v="64.25"/>
    <x v="4"/>
    <x v="16"/>
    <x v="1248"/>
    <d v="4703-05-21T12:00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437620400"/>
    <x v="1249"/>
    <b v="1"/>
    <n v="81"/>
    <b v="1"/>
    <s v="music/indie rock"/>
    <n v="104"/>
    <n v="64.47"/>
    <x v="4"/>
    <x v="16"/>
    <x v="1249"/>
    <d v="4703-05-21T12:00:0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37620400"/>
    <x v="1250"/>
    <b v="1"/>
    <n v="508"/>
    <b v="1"/>
    <s v="music/indie rock"/>
    <n v="200"/>
    <n v="118.2"/>
    <x v="4"/>
    <x v="16"/>
    <x v="1250"/>
    <d v="4703-05-21T12:00:00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437620400"/>
    <x v="1251"/>
    <b v="1"/>
    <n v="74"/>
    <b v="1"/>
    <s v="music/indie rock"/>
    <n v="102"/>
    <n v="82.54"/>
    <x v="4"/>
    <x v="16"/>
    <x v="1251"/>
    <d v="4703-05-21T12:00:00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437620400"/>
    <x v="1252"/>
    <b v="1"/>
    <n v="141"/>
    <b v="1"/>
    <s v="music/indie rock"/>
    <n v="138"/>
    <n v="34.17"/>
    <x v="4"/>
    <x v="16"/>
    <x v="1252"/>
    <d v="4703-05-21T12:00:00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37620400"/>
    <x v="1253"/>
    <b v="1"/>
    <n v="711"/>
    <b v="1"/>
    <s v="music/indie rock"/>
    <n v="303833"/>
    <n v="42.73"/>
    <x v="4"/>
    <x v="16"/>
    <x v="1253"/>
    <d v="4703-05-21T12:00:00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437620400"/>
    <x v="1254"/>
    <b v="1"/>
    <n v="141"/>
    <b v="1"/>
    <s v="music/indie rock"/>
    <n v="199"/>
    <n v="94.49"/>
    <x v="4"/>
    <x v="16"/>
    <x v="1254"/>
    <d v="4703-05-21T12:00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437620400"/>
    <x v="1255"/>
    <b v="1"/>
    <n v="109"/>
    <b v="1"/>
    <s v="music/indie rock"/>
    <n v="202"/>
    <n v="55.7"/>
    <x v="4"/>
    <x v="16"/>
    <x v="1255"/>
    <d v="4703-05-21T12:00:0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437620400"/>
    <x v="1256"/>
    <b v="1"/>
    <n v="361"/>
    <b v="1"/>
    <s v="music/indie rock"/>
    <n v="118"/>
    <n v="98.03"/>
    <x v="4"/>
    <x v="16"/>
    <x v="1256"/>
    <d v="4703-05-21T12:00:0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437620400"/>
    <x v="1257"/>
    <b v="1"/>
    <n v="176"/>
    <b v="1"/>
    <s v="music/indie rock"/>
    <n v="295"/>
    <n v="92.1"/>
    <x v="4"/>
    <x v="16"/>
    <x v="1257"/>
    <d v="4703-05-21T12:00:00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437620400"/>
    <x v="1258"/>
    <b v="1"/>
    <n v="670"/>
    <b v="1"/>
    <s v="music/indie rock"/>
    <n v="213"/>
    <n v="38.18"/>
    <x v="4"/>
    <x v="16"/>
    <x v="1258"/>
    <d v="4703-05-21T12:00:00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37620400"/>
    <x v="1259"/>
    <b v="1"/>
    <n v="96"/>
    <b v="1"/>
    <s v="music/indie rock"/>
    <n v="104"/>
    <n v="27.15"/>
    <x v="4"/>
    <x v="16"/>
    <x v="1259"/>
    <d v="4703-05-21T12:00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437620400"/>
    <x v="1260"/>
    <b v="1"/>
    <n v="74"/>
    <b v="1"/>
    <s v="music/indie rock"/>
    <n v="114"/>
    <n v="50.69"/>
    <x v="4"/>
    <x v="16"/>
    <x v="1260"/>
    <d v="4703-05-21T12:00:0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437620400"/>
    <x v="1261"/>
    <b v="1"/>
    <n v="52"/>
    <b v="1"/>
    <s v="music/indie rock"/>
    <n v="101"/>
    <n v="38.94"/>
    <x v="4"/>
    <x v="16"/>
    <x v="1261"/>
    <d v="4703-05-21T12:00:00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437620400"/>
    <x v="1262"/>
    <b v="1"/>
    <n v="105"/>
    <b v="1"/>
    <s v="music/indie rock"/>
    <n v="125"/>
    <n v="77.64"/>
    <x v="4"/>
    <x v="16"/>
    <x v="1262"/>
    <d v="4703-05-21T12:00:00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437620400"/>
    <x v="1263"/>
    <b v="1"/>
    <n v="41"/>
    <b v="1"/>
    <s v="music/indie rock"/>
    <n v="119"/>
    <n v="43.54"/>
    <x v="4"/>
    <x v="16"/>
    <x v="1263"/>
    <d v="4703-05-21T12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437620400"/>
    <x v="1264"/>
    <b v="1"/>
    <n v="34"/>
    <b v="1"/>
    <s v="music/jazz"/>
    <n v="166"/>
    <n v="31.82"/>
    <x v="4"/>
    <x v="17"/>
    <x v="1264"/>
    <d v="4703-05-21T12:00:00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437620400"/>
    <x v="1265"/>
    <b v="1"/>
    <n v="66"/>
    <b v="1"/>
    <s v="music/jazz"/>
    <n v="119"/>
    <n v="63.18"/>
    <x v="4"/>
    <x v="17"/>
    <x v="1265"/>
    <d v="4703-05-21T12:00:00"/>
  </r>
  <r>
    <n v="1266"/>
    <s v="Sensory Station's First EP"/>
    <s v="We are looking to record our first EP produced by Aaron Harris (ISIS/Palms) at Studio West."/>
    <n v="9500"/>
    <n v="9545"/>
    <x v="0"/>
    <x v="0"/>
    <s v="USD"/>
    <n v="1437620400"/>
    <x v="1266"/>
    <b v="1"/>
    <n v="50"/>
    <b v="1"/>
    <s v="music/jazz"/>
    <n v="100"/>
    <n v="190.9"/>
    <x v="4"/>
    <x v="17"/>
    <x v="1266"/>
    <d v="4703-05-21T12:00:00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437620400"/>
    <x v="1267"/>
    <b v="1"/>
    <n v="159"/>
    <b v="1"/>
    <s v="music/jazz"/>
    <n v="102"/>
    <n v="140.86000000000001"/>
    <x v="4"/>
    <x v="17"/>
    <x v="1267"/>
    <d v="4703-05-21T12:00:00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437620400"/>
    <x v="1268"/>
    <b v="1"/>
    <n v="182"/>
    <b v="1"/>
    <s v="music/jazz"/>
    <n v="117"/>
    <n v="76.92"/>
    <x v="4"/>
    <x v="17"/>
    <x v="1268"/>
    <d v="4703-05-21T12:00:0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37620400"/>
    <x v="1269"/>
    <b v="1"/>
    <n v="206"/>
    <b v="1"/>
    <s v="music/jazz"/>
    <n v="109"/>
    <n v="99.16"/>
    <x v="4"/>
    <x v="17"/>
    <x v="1269"/>
    <d v="4703-05-21T12:00:00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437620400"/>
    <x v="1270"/>
    <b v="1"/>
    <n v="169"/>
    <b v="1"/>
    <s v="music/jazz"/>
    <n v="115"/>
    <n v="67.88"/>
    <x v="4"/>
    <x v="17"/>
    <x v="1270"/>
    <d v="4703-05-21T12:00:0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437620400"/>
    <x v="1271"/>
    <b v="1"/>
    <n v="31"/>
    <b v="1"/>
    <s v="music/jazz"/>
    <n v="102"/>
    <n v="246.29"/>
    <x v="4"/>
    <x v="17"/>
    <x v="1271"/>
    <d v="4703-05-21T12:00:00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437620400"/>
    <x v="1272"/>
    <b v="1"/>
    <n v="28"/>
    <b v="1"/>
    <s v="music/jazz"/>
    <n v="106"/>
    <n v="189.29"/>
    <x v="4"/>
    <x v="17"/>
    <x v="1272"/>
    <d v="4703-05-21T12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37620400"/>
    <x v="1273"/>
    <b v="1"/>
    <n v="54"/>
    <b v="1"/>
    <s v="music/jazz"/>
    <n v="104"/>
    <n v="76.67"/>
    <x v="4"/>
    <x v="17"/>
    <x v="1273"/>
    <d v="4703-05-21T12:00:00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437620400"/>
    <x v="1274"/>
    <b v="1"/>
    <n v="467"/>
    <b v="1"/>
    <s v="music/jazz"/>
    <n v="155"/>
    <n v="82.96"/>
    <x v="4"/>
    <x v="17"/>
    <x v="1274"/>
    <d v="4703-05-21T12:00:00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437620400"/>
    <x v="1275"/>
    <b v="1"/>
    <n v="389"/>
    <b v="1"/>
    <s v="music/jazz"/>
    <n v="162"/>
    <n v="62.52"/>
    <x v="4"/>
    <x v="17"/>
    <x v="1275"/>
    <d v="4703-05-21T12:00:00"/>
  </r>
  <r>
    <n v="1276"/>
    <s v="MR. DREAM GOES TO JAIL"/>
    <s v="Sponsor this Brooklyn punk band's debut seven-inch, MR. DREAM GOES TO JAIL."/>
    <n v="3000"/>
    <n v="3132.63"/>
    <x v="0"/>
    <x v="0"/>
    <s v="USD"/>
    <n v="1437620400"/>
    <x v="1276"/>
    <b v="1"/>
    <n v="68"/>
    <b v="1"/>
    <s v="music/jazz"/>
    <n v="104"/>
    <n v="46.07"/>
    <x v="4"/>
    <x v="17"/>
    <x v="1276"/>
    <d v="4703-05-21T12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437620400"/>
    <x v="1277"/>
    <b v="1"/>
    <n v="413"/>
    <b v="1"/>
    <s v="music/jazz"/>
    <n v="106"/>
    <n v="38.54"/>
    <x v="4"/>
    <x v="17"/>
    <x v="1277"/>
    <d v="4703-05-21T12:00:00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37620400"/>
    <x v="1278"/>
    <b v="1"/>
    <n v="190"/>
    <b v="1"/>
    <s v="music/jazz"/>
    <n v="155"/>
    <n v="53.01"/>
    <x v="4"/>
    <x v="17"/>
    <x v="1278"/>
    <d v="4703-05-21T1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437620400"/>
    <x v="1279"/>
    <b v="1"/>
    <n v="189"/>
    <b v="1"/>
    <s v="music/jazz"/>
    <n v="111"/>
    <n v="73.36"/>
    <x v="4"/>
    <x v="17"/>
    <x v="1279"/>
    <d v="4703-05-21T12:00:00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437620400"/>
    <x v="1280"/>
    <b v="1"/>
    <n v="130"/>
    <b v="1"/>
    <s v="music/jazz"/>
    <n v="111"/>
    <n v="127.98"/>
    <x v="4"/>
    <x v="17"/>
    <x v="1280"/>
    <d v="4703-05-21T12:00:0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437620400"/>
    <x v="1281"/>
    <b v="1"/>
    <n v="74"/>
    <b v="1"/>
    <s v="music/jazz"/>
    <n v="111"/>
    <n v="104.73"/>
    <x v="4"/>
    <x v="17"/>
    <x v="1281"/>
    <d v="4703-05-21T12:00:0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437620400"/>
    <x v="1282"/>
    <b v="1"/>
    <n v="274"/>
    <b v="1"/>
    <s v="music/jazz"/>
    <n v="124"/>
    <n v="67.67"/>
    <x v="4"/>
    <x v="17"/>
    <x v="1282"/>
    <d v="4703-05-21T12:00:00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437620400"/>
    <x v="1283"/>
    <b v="1"/>
    <n v="22"/>
    <b v="1"/>
    <s v="music/jazz"/>
    <n v="211"/>
    <n v="95.93"/>
    <x v="4"/>
    <x v="17"/>
    <x v="1283"/>
    <d v="4703-05-21T12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37620400"/>
    <x v="1284"/>
    <b v="0"/>
    <n v="31"/>
    <b v="1"/>
    <s v="music/jazz"/>
    <n v="101"/>
    <n v="65.16"/>
    <x v="4"/>
    <x v="17"/>
    <x v="1284"/>
    <d v="4703-05-21T12:00:00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7620400"/>
    <x v="1285"/>
    <b v="0"/>
    <n v="63"/>
    <b v="1"/>
    <s v="music/jazz"/>
    <n v="102"/>
    <n v="32.270000000000003"/>
    <x v="4"/>
    <x v="17"/>
    <x v="1285"/>
    <d v="4703-05-21T12:00:00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37620400"/>
    <x v="1286"/>
    <b v="0"/>
    <n v="20"/>
    <b v="1"/>
    <s v="music/jazz"/>
    <n v="108"/>
    <n v="81.25"/>
    <x v="4"/>
    <x v="17"/>
    <x v="1286"/>
    <d v="4703-05-21T12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7620400"/>
    <x v="1287"/>
    <b v="0"/>
    <n v="25"/>
    <b v="1"/>
    <s v="music/jazz"/>
    <n v="242"/>
    <n v="24.2"/>
    <x v="4"/>
    <x v="17"/>
    <x v="1287"/>
    <d v="4703-05-21T12:00:0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37620400"/>
    <x v="1288"/>
    <b v="0"/>
    <n v="61"/>
    <b v="1"/>
    <s v="music/jazz"/>
    <n v="100"/>
    <n v="65.87"/>
    <x v="4"/>
    <x v="17"/>
    <x v="1288"/>
    <d v="4703-05-21T12:00:00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37620400"/>
    <x v="1289"/>
    <b v="0"/>
    <n v="52"/>
    <b v="1"/>
    <s v="music/jazz"/>
    <n v="125"/>
    <n v="36.08"/>
    <x v="4"/>
    <x v="17"/>
    <x v="1289"/>
    <d v="4703-05-21T12:00:00"/>
  </r>
  <r>
    <n v="1290"/>
    <s v="I Died... I Came Back, ... Whatever"/>
    <s v="Sometimes your Heart has to STOP for your Life to START."/>
    <n v="3500"/>
    <n v="3800"/>
    <x v="0"/>
    <x v="0"/>
    <s v="USD"/>
    <n v="1437620400"/>
    <x v="1290"/>
    <b v="0"/>
    <n v="86"/>
    <b v="1"/>
    <s v="music/jazz"/>
    <n v="109"/>
    <n v="44.19"/>
    <x v="4"/>
    <x v="17"/>
    <x v="1290"/>
    <d v="4703-05-21T12:00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37620400"/>
    <x v="1291"/>
    <b v="0"/>
    <n v="42"/>
    <b v="1"/>
    <s v="music/jazz"/>
    <n v="146"/>
    <n v="104.07"/>
    <x v="4"/>
    <x v="17"/>
    <x v="1291"/>
    <d v="4703-05-21T12:00:0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37620400"/>
    <x v="1292"/>
    <b v="0"/>
    <n v="52"/>
    <b v="1"/>
    <s v="music/jazz"/>
    <n v="110"/>
    <n v="35.96"/>
    <x v="4"/>
    <x v="17"/>
    <x v="1292"/>
    <d v="4703-05-21T12:00:0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37620400"/>
    <x v="1293"/>
    <b v="0"/>
    <n v="120"/>
    <b v="1"/>
    <s v="music/jazz"/>
    <n v="102"/>
    <n v="127.79"/>
    <x v="4"/>
    <x v="17"/>
    <x v="1293"/>
    <d v="4703-05-21T12:00:00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37620400"/>
    <x v="1294"/>
    <b v="0"/>
    <n v="22"/>
    <b v="1"/>
    <s v="music/jazz"/>
    <n v="122"/>
    <n v="27.73"/>
    <x v="4"/>
    <x v="17"/>
    <x v="1294"/>
    <d v="4703-05-21T12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7620400"/>
    <x v="1295"/>
    <b v="0"/>
    <n v="64"/>
    <b v="1"/>
    <s v="music/jazz"/>
    <n v="102"/>
    <n v="39.83"/>
    <x v="4"/>
    <x v="17"/>
    <x v="1295"/>
    <d v="4703-05-21T12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37620400"/>
    <x v="1296"/>
    <b v="0"/>
    <n v="23"/>
    <b v="1"/>
    <s v="music/jazz"/>
    <n v="141"/>
    <n v="52.17"/>
    <x v="4"/>
    <x v="17"/>
    <x v="1296"/>
    <d v="4703-05-21T12:00:0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37620400"/>
    <x v="1297"/>
    <b v="0"/>
    <n v="238"/>
    <b v="1"/>
    <s v="music/jazz"/>
    <n v="110"/>
    <n v="92.04"/>
    <x v="4"/>
    <x v="17"/>
    <x v="1297"/>
    <d v="4703-05-21T12:00:00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37620400"/>
    <x v="1298"/>
    <b v="0"/>
    <n v="33"/>
    <b v="1"/>
    <s v="music/jazz"/>
    <n v="105"/>
    <n v="63.42"/>
    <x v="4"/>
    <x v="17"/>
    <x v="1298"/>
    <d v="4703-05-21T12:00:00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7620400"/>
    <x v="1299"/>
    <b v="0"/>
    <n v="32"/>
    <b v="1"/>
    <s v="music/jazz"/>
    <n v="124"/>
    <n v="135.63"/>
    <x v="4"/>
    <x v="17"/>
    <x v="1299"/>
    <d v="4703-05-21T12:00:00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37620400"/>
    <x v="1300"/>
    <b v="0"/>
    <n v="24"/>
    <b v="1"/>
    <s v="music/jazz"/>
    <n v="135"/>
    <n v="168.75"/>
    <x v="4"/>
    <x v="17"/>
    <x v="1300"/>
    <d v="4703-05-21T12:00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620400"/>
    <x v="1301"/>
    <b v="0"/>
    <n v="29"/>
    <b v="1"/>
    <s v="music/jazz"/>
    <n v="103"/>
    <n v="70.86"/>
    <x v="4"/>
    <x v="17"/>
    <x v="1301"/>
    <d v="4703-05-21T12:00:0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37620400"/>
    <x v="1302"/>
    <b v="0"/>
    <n v="50"/>
    <b v="1"/>
    <s v="music/jazz"/>
    <n v="100"/>
    <n v="50"/>
    <x v="4"/>
    <x v="17"/>
    <x v="1302"/>
    <d v="4703-05-21T12:00:00"/>
  </r>
  <r>
    <n v="1303"/>
    <s v="Forward Arena Theatre Company: Summer Season"/>
    <s v="Groundbreaking queer theatre."/>
    <n v="3500"/>
    <n v="4559.13"/>
    <x v="0"/>
    <x v="1"/>
    <s v="GBP"/>
    <n v="1437620400"/>
    <x v="1303"/>
    <b v="0"/>
    <n v="108"/>
    <b v="1"/>
    <s v="music/jazz"/>
    <n v="130"/>
    <n v="42.21"/>
    <x v="4"/>
    <x v="17"/>
    <x v="1303"/>
    <d v="4703-05-21T12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37620400"/>
    <x v="1304"/>
    <b v="0"/>
    <n v="104"/>
    <b v="0"/>
    <s v="music/jazz"/>
    <n v="40"/>
    <n v="152.41"/>
    <x v="4"/>
    <x v="17"/>
    <x v="1304"/>
    <d v="4703-05-21T12:00:0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37620400"/>
    <x v="1305"/>
    <b v="0"/>
    <n v="86"/>
    <b v="0"/>
    <s v="music/jazz"/>
    <n v="26"/>
    <n v="90.62"/>
    <x v="4"/>
    <x v="17"/>
    <x v="1305"/>
    <d v="4703-05-21T12:0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37620400"/>
    <x v="1306"/>
    <b v="0"/>
    <n v="356"/>
    <b v="0"/>
    <s v="music/jazz"/>
    <n v="65"/>
    <n v="201.6"/>
    <x v="4"/>
    <x v="17"/>
    <x v="1306"/>
    <d v="4703-05-21T12:00:00"/>
  </r>
  <r>
    <n v="1307"/>
    <s v="VR Card - Customized Virtual Reality Viewer (Canceled)"/>
    <s v="Get VR to Everyone with Mailable, Ready to Use Viewers"/>
    <n v="50000"/>
    <n v="5757"/>
    <x v="1"/>
    <x v="0"/>
    <s v="USD"/>
    <n v="1437620400"/>
    <x v="1307"/>
    <b v="0"/>
    <n v="45"/>
    <b v="0"/>
    <s v="music/jazz"/>
    <n v="12"/>
    <n v="127.93"/>
    <x v="4"/>
    <x v="17"/>
    <x v="1307"/>
    <d v="4703-05-21T12:00:00"/>
  </r>
  <r>
    <n v="1308"/>
    <s v="Boost Band: Wristband Phone Charger (Canceled)"/>
    <s v="Boost Band, a wristband that charges any device"/>
    <n v="10000"/>
    <n v="1136"/>
    <x v="1"/>
    <x v="0"/>
    <s v="USD"/>
    <n v="1437620400"/>
    <x v="1308"/>
    <b v="0"/>
    <n v="38"/>
    <b v="0"/>
    <s v="music/jazz"/>
    <n v="11"/>
    <n v="29.89"/>
    <x v="4"/>
    <x v="17"/>
    <x v="1308"/>
    <d v="4703-05-21T12:00:00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37620400"/>
    <x v="1309"/>
    <b v="0"/>
    <n v="35"/>
    <b v="0"/>
    <s v="music/jazz"/>
    <n v="112"/>
    <n v="367.97"/>
    <x v="4"/>
    <x v="17"/>
    <x v="1309"/>
    <d v="4703-05-21T12:00:00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37620400"/>
    <x v="1310"/>
    <b v="0"/>
    <n v="24"/>
    <b v="0"/>
    <s v="music/jazz"/>
    <n v="16"/>
    <n v="129.16999999999999"/>
    <x v="4"/>
    <x v="17"/>
    <x v="1310"/>
    <d v="4703-05-21T12:00:0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37620400"/>
    <x v="1311"/>
    <b v="0"/>
    <n v="100"/>
    <b v="0"/>
    <s v="music/jazz"/>
    <n v="32"/>
    <n v="800.7"/>
    <x v="4"/>
    <x v="17"/>
    <x v="1311"/>
    <d v="4703-05-21T12:00:00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37620400"/>
    <x v="1312"/>
    <b v="0"/>
    <n v="1"/>
    <b v="0"/>
    <s v="music/jazz"/>
    <n v="1"/>
    <n v="28"/>
    <x v="4"/>
    <x v="17"/>
    <x v="1312"/>
    <d v="4703-05-21T12:00:0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37620400"/>
    <x v="1313"/>
    <b v="0"/>
    <n v="122"/>
    <b v="0"/>
    <s v="music/jazz"/>
    <n v="31"/>
    <n v="102.02"/>
    <x v="4"/>
    <x v="17"/>
    <x v="1313"/>
    <d v="4703-05-21T12:00:00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37620400"/>
    <x v="1314"/>
    <b v="0"/>
    <n v="11"/>
    <b v="0"/>
    <s v="music/jazz"/>
    <n v="1"/>
    <n v="184.36"/>
    <x v="4"/>
    <x v="17"/>
    <x v="1314"/>
    <d v="4703-05-21T12:00:00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37620400"/>
    <x v="1315"/>
    <b v="0"/>
    <n v="248"/>
    <b v="0"/>
    <s v="music/jazz"/>
    <n v="40"/>
    <n v="162.91999999999999"/>
    <x v="4"/>
    <x v="17"/>
    <x v="1315"/>
    <d v="4703-05-21T12:00:0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37620400"/>
    <x v="1316"/>
    <b v="0"/>
    <n v="1"/>
    <b v="0"/>
    <s v="music/jazz"/>
    <n v="0"/>
    <n v="1"/>
    <x v="4"/>
    <x v="17"/>
    <x v="1316"/>
    <d v="4703-05-21T12:00:00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37620400"/>
    <x v="1317"/>
    <b v="0"/>
    <n v="19"/>
    <b v="0"/>
    <s v="music/jazz"/>
    <n v="6"/>
    <n v="603.53"/>
    <x v="4"/>
    <x v="17"/>
    <x v="1317"/>
    <d v="4703-05-21T12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37620400"/>
    <x v="1318"/>
    <b v="0"/>
    <n v="135"/>
    <b v="0"/>
    <s v="music/jazz"/>
    <n v="15"/>
    <n v="45.41"/>
    <x v="4"/>
    <x v="17"/>
    <x v="1318"/>
    <d v="4703-05-21T12:00:00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37620400"/>
    <x v="1319"/>
    <b v="0"/>
    <n v="9"/>
    <b v="0"/>
    <s v="music/jazz"/>
    <n v="15"/>
    <n v="97.33"/>
    <x v="4"/>
    <x v="17"/>
    <x v="1319"/>
    <d v="4703-05-21T12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37620400"/>
    <x v="1320"/>
    <b v="0"/>
    <n v="3"/>
    <b v="0"/>
    <s v="music/jazz"/>
    <n v="1"/>
    <n v="167.67"/>
    <x v="4"/>
    <x v="17"/>
    <x v="1320"/>
    <d v="4703-05-21T12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37620400"/>
    <x v="1321"/>
    <b v="0"/>
    <n v="7"/>
    <b v="0"/>
    <s v="music/jazz"/>
    <n v="1"/>
    <n v="859.86"/>
    <x v="4"/>
    <x v="17"/>
    <x v="1321"/>
    <d v="4703-05-21T12:00:00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7620400"/>
    <x v="1322"/>
    <b v="0"/>
    <n v="4"/>
    <b v="0"/>
    <s v="music/jazz"/>
    <n v="0"/>
    <n v="26.5"/>
    <x v="4"/>
    <x v="17"/>
    <x v="1322"/>
    <d v="4703-05-21T12:00:0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37620400"/>
    <x v="1323"/>
    <b v="0"/>
    <n v="44"/>
    <b v="0"/>
    <s v="music/jazz"/>
    <n v="9"/>
    <n v="30.27"/>
    <x v="4"/>
    <x v="17"/>
    <x v="1323"/>
    <d v="4703-05-21T12:00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37620400"/>
    <x v="1324"/>
    <b v="0"/>
    <n v="90"/>
    <b v="0"/>
    <s v="music/metal"/>
    <n v="10"/>
    <n v="54.67"/>
    <x v="4"/>
    <x v="18"/>
    <x v="1324"/>
    <d v="4703-05-21T12:00:00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37620400"/>
    <x v="1325"/>
    <b v="0"/>
    <n v="8"/>
    <b v="0"/>
    <s v="music/metal"/>
    <n v="2"/>
    <n v="60.75"/>
    <x v="4"/>
    <x v="18"/>
    <x v="1325"/>
    <d v="4703-05-21T12:00:00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37620400"/>
    <x v="1326"/>
    <b v="0"/>
    <n v="11"/>
    <b v="0"/>
    <s v="music/metal"/>
    <n v="1"/>
    <n v="102.73"/>
    <x v="4"/>
    <x v="18"/>
    <x v="1326"/>
    <d v="4703-05-21T12:00:0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7620400"/>
    <x v="1327"/>
    <b v="0"/>
    <n v="41"/>
    <b v="0"/>
    <s v="music/metal"/>
    <n v="4"/>
    <n v="41.59"/>
    <x v="4"/>
    <x v="18"/>
    <x v="1327"/>
    <d v="4703-05-21T12:00:0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37620400"/>
    <x v="1328"/>
    <b v="0"/>
    <n v="15"/>
    <b v="0"/>
    <s v="music/metal"/>
    <n v="2"/>
    <n v="116.53"/>
    <x v="4"/>
    <x v="18"/>
    <x v="1328"/>
    <d v="4703-05-21T12:00:00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37620400"/>
    <x v="1329"/>
    <b v="0"/>
    <n v="9"/>
    <b v="0"/>
    <s v="music/metal"/>
    <n v="1"/>
    <n v="45.33"/>
    <x v="4"/>
    <x v="18"/>
    <x v="1329"/>
    <d v="4703-05-21T12:00:00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37620400"/>
    <x v="1330"/>
    <b v="0"/>
    <n v="50"/>
    <b v="0"/>
    <s v="music/metal"/>
    <n v="22"/>
    <n v="157.46"/>
    <x v="4"/>
    <x v="18"/>
    <x v="1330"/>
    <d v="4703-05-21T12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37620400"/>
    <x v="1331"/>
    <b v="0"/>
    <n v="34"/>
    <b v="0"/>
    <s v="music/metal"/>
    <n v="1"/>
    <n v="100.5"/>
    <x v="4"/>
    <x v="18"/>
    <x v="1331"/>
    <d v="4703-05-21T12:00:00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37620400"/>
    <x v="1332"/>
    <b v="0"/>
    <n v="0"/>
    <b v="0"/>
    <s v="music/metal"/>
    <n v="0"/>
    <n v="0"/>
    <x v="4"/>
    <x v="18"/>
    <x v="1332"/>
    <d v="4703-05-21T12:00:0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37620400"/>
    <x v="1333"/>
    <b v="0"/>
    <n v="0"/>
    <b v="0"/>
    <s v="music/metal"/>
    <n v="0"/>
    <n v="0"/>
    <x v="4"/>
    <x v="18"/>
    <x v="1333"/>
    <d v="4703-05-21T12:00:0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37620400"/>
    <x v="1334"/>
    <b v="0"/>
    <n v="276"/>
    <b v="0"/>
    <s v="music/metal"/>
    <n v="11"/>
    <n v="51.82"/>
    <x v="4"/>
    <x v="18"/>
    <x v="1334"/>
    <d v="4703-05-21T12:00:00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37620400"/>
    <x v="1335"/>
    <b v="0"/>
    <n v="16"/>
    <b v="0"/>
    <s v="music/metal"/>
    <n v="20"/>
    <n v="308.75"/>
    <x v="4"/>
    <x v="18"/>
    <x v="1335"/>
    <d v="4703-05-21T12:00:0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37620400"/>
    <x v="1336"/>
    <b v="0"/>
    <n v="224"/>
    <b v="0"/>
    <s v="music/metal"/>
    <n v="85"/>
    <n v="379.23"/>
    <x v="4"/>
    <x v="18"/>
    <x v="1336"/>
    <d v="4703-05-21T12:00:0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37620400"/>
    <x v="1337"/>
    <b v="0"/>
    <n v="140"/>
    <b v="0"/>
    <s v="music/metal"/>
    <n v="49"/>
    <n v="176.36"/>
    <x v="4"/>
    <x v="18"/>
    <x v="1337"/>
    <d v="4703-05-21T12:00:00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7620400"/>
    <x v="1338"/>
    <b v="0"/>
    <n v="15"/>
    <b v="0"/>
    <s v="music/metal"/>
    <n v="3"/>
    <n v="66.069999999999993"/>
    <x v="4"/>
    <x v="18"/>
    <x v="1338"/>
    <d v="4703-05-21T12:00:00"/>
  </r>
  <r>
    <n v="1339"/>
    <s v="Linkoo (Canceled)"/>
    <s v="World's Smallest customizable Phone &amp; GPS Watch for kids !"/>
    <n v="50000"/>
    <n v="3317"/>
    <x v="1"/>
    <x v="0"/>
    <s v="USD"/>
    <n v="1437620400"/>
    <x v="1339"/>
    <b v="0"/>
    <n v="37"/>
    <b v="0"/>
    <s v="music/metal"/>
    <n v="7"/>
    <n v="89.65"/>
    <x v="4"/>
    <x v="18"/>
    <x v="1339"/>
    <d v="4703-05-21T12:00:00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37620400"/>
    <x v="1340"/>
    <b v="0"/>
    <n v="0"/>
    <b v="0"/>
    <s v="music/metal"/>
    <n v="0"/>
    <n v="0"/>
    <x v="4"/>
    <x v="18"/>
    <x v="1340"/>
    <d v="4703-05-21T12:00:0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37620400"/>
    <x v="1341"/>
    <b v="0"/>
    <n v="46"/>
    <b v="0"/>
    <s v="music/metal"/>
    <n v="70"/>
    <n v="382.39"/>
    <x v="4"/>
    <x v="18"/>
    <x v="1341"/>
    <d v="4703-05-21T12:00:0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620400"/>
    <x v="1342"/>
    <b v="0"/>
    <n v="1"/>
    <b v="0"/>
    <s v="music/metal"/>
    <n v="0"/>
    <n v="100"/>
    <x v="4"/>
    <x v="18"/>
    <x v="1342"/>
    <d v="4703-05-21T12:00:0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37620400"/>
    <x v="1343"/>
    <b v="0"/>
    <n v="323"/>
    <b v="0"/>
    <s v="music/metal"/>
    <n v="102"/>
    <n v="158.36000000000001"/>
    <x v="4"/>
    <x v="18"/>
    <x v="1343"/>
    <d v="4703-05-21T12:00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37620400"/>
    <x v="1344"/>
    <b v="0"/>
    <n v="139"/>
    <b v="1"/>
    <s v="music/pop"/>
    <n v="378"/>
    <n v="40.76"/>
    <x v="4"/>
    <x v="19"/>
    <x v="1344"/>
    <d v="4703-05-21T12:00:0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37620400"/>
    <x v="1345"/>
    <b v="0"/>
    <n v="7"/>
    <b v="1"/>
    <s v="music/pop"/>
    <n v="125"/>
    <n v="53.57"/>
    <x v="4"/>
    <x v="19"/>
    <x v="1345"/>
    <d v="4703-05-21T12:00:00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437620400"/>
    <x v="1346"/>
    <b v="0"/>
    <n v="149"/>
    <b v="1"/>
    <s v="music/pop"/>
    <n v="147"/>
    <n v="48.45"/>
    <x v="4"/>
    <x v="19"/>
    <x v="1346"/>
    <d v="4703-05-21T12:00:0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37620400"/>
    <x v="1347"/>
    <b v="0"/>
    <n v="31"/>
    <b v="1"/>
    <s v="music/pop"/>
    <n v="102"/>
    <n v="82.42"/>
    <x v="4"/>
    <x v="19"/>
    <x v="1347"/>
    <d v="4703-05-21T12:00:0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37620400"/>
    <x v="1348"/>
    <b v="0"/>
    <n v="26"/>
    <b v="1"/>
    <s v="music/pop"/>
    <n v="102"/>
    <n v="230.19"/>
    <x v="4"/>
    <x v="19"/>
    <x v="1348"/>
    <d v="4703-05-21T12:00:0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37620400"/>
    <x v="1349"/>
    <b v="0"/>
    <n v="172"/>
    <b v="1"/>
    <s v="music/pop"/>
    <n v="204"/>
    <n v="59.36"/>
    <x v="4"/>
    <x v="19"/>
    <x v="1349"/>
    <d v="4703-05-21T12:00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37620400"/>
    <x v="1350"/>
    <b v="0"/>
    <n v="78"/>
    <b v="1"/>
    <s v="music/pop"/>
    <n v="104"/>
    <n v="66.7"/>
    <x v="4"/>
    <x v="19"/>
    <x v="1350"/>
    <d v="4703-05-21T12:00:00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37620400"/>
    <x v="1351"/>
    <b v="0"/>
    <n v="120"/>
    <b v="1"/>
    <s v="music/pop"/>
    <n v="101"/>
    <n v="168.78"/>
    <x v="4"/>
    <x v="19"/>
    <x v="1351"/>
    <d v="4703-05-21T12:00:00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37620400"/>
    <x v="1352"/>
    <b v="0"/>
    <n v="227"/>
    <b v="1"/>
    <s v="music/pop"/>
    <n v="136"/>
    <n v="59.97"/>
    <x v="4"/>
    <x v="19"/>
    <x v="1352"/>
    <d v="4703-05-21T12:00:0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437620400"/>
    <x v="1353"/>
    <b v="0"/>
    <n v="42"/>
    <b v="1"/>
    <s v="music/pop"/>
    <n v="134"/>
    <n v="31.81"/>
    <x v="4"/>
    <x v="19"/>
    <x v="1353"/>
    <d v="4703-05-21T12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37620400"/>
    <x v="1354"/>
    <b v="0"/>
    <n v="64"/>
    <b v="1"/>
    <s v="music/pop"/>
    <n v="130"/>
    <n v="24.42"/>
    <x v="4"/>
    <x v="19"/>
    <x v="1354"/>
    <d v="4703-05-21T12:00:00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437620400"/>
    <x v="1355"/>
    <b v="0"/>
    <n v="121"/>
    <b v="1"/>
    <s v="music/pop"/>
    <n v="123"/>
    <n v="25.35"/>
    <x v="4"/>
    <x v="19"/>
    <x v="1355"/>
    <d v="4703-05-21T12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437620400"/>
    <x v="1356"/>
    <b v="0"/>
    <n v="87"/>
    <b v="1"/>
    <s v="music/pop"/>
    <n v="183"/>
    <n v="71.44"/>
    <x v="4"/>
    <x v="19"/>
    <x v="1356"/>
    <d v="4703-05-21T12:00:0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437620400"/>
    <x v="1357"/>
    <b v="0"/>
    <n v="65"/>
    <b v="1"/>
    <s v="music/pop"/>
    <n v="125"/>
    <n v="38.549999999999997"/>
    <x v="4"/>
    <x v="19"/>
    <x v="1357"/>
    <d v="4703-05-21T12:00:00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437620400"/>
    <x v="1358"/>
    <b v="0"/>
    <n v="49"/>
    <b v="1"/>
    <s v="music/pop"/>
    <n v="112"/>
    <n v="68.37"/>
    <x v="4"/>
    <x v="19"/>
    <x v="1358"/>
    <d v="4703-05-21T12:00:0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437620400"/>
    <x v="1359"/>
    <b v="0"/>
    <n v="19"/>
    <b v="1"/>
    <s v="music/pop"/>
    <n v="116"/>
    <n v="40.21"/>
    <x v="4"/>
    <x v="19"/>
    <x v="1359"/>
    <d v="4703-05-21T12:00:00"/>
  </r>
  <r>
    <n v="1360"/>
    <s v="So Bad, It's Good! - A Book of Bad Movies"/>
    <s v="So Bad, It's Good! is a guide to finding the best films for your bad movie night."/>
    <n v="1500"/>
    <n v="2598"/>
    <x v="0"/>
    <x v="0"/>
    <s v="USD"/>
    <n v="1437620400"/>
    <x v="1360"/>
    <b v="0"/>
    <n v="81"/>
    <b v="1"/>
    <s v="music/pop"/>
    <n v="173"/>
    <n v="32.07"/>
    <x v="4"/>
    <x v="19"/>
    <x v="1360"/>
    <d v="4703-05-21T12:00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37620400"/>
    <x v="1361"/>
    <b v="0"/>
    <n v="264"/>
    <b v="1"/>
    <s v="music/pop"/>
    <n v="126"/>
    <n v="28.63"/>
    <x v="4"/>
    <x v="19"/>
    <x v="1361"/>
    <d v="4703-05-21T12:00:00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437620400"/>
    <x v="1362"/>
    <b v="0"/>
    <n v="25"/>
    <b v="1"/>
    <s v="music/pop"/>
    <n v="109"/>
    <n v="43.64"/>
    <x v="4"/>
    <x v="19"/>
    <x v="1362"/>
    <d v="4703-05-21T12:00:00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37620400"/>
    <x v="1363"/>
    <b v="0"/>
    <n v="5"/>
    <b v="1"/>
    <s v="music/pop"/>
    <n v="100"/>
    <n v="40"/>
    <x v="4"/>
    <x v="19"/>
    <x v="1363"/>
    <d v="4703-05-21T12:00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37620400"/>
    <x v="1364"/>
    <b v="0"/>
    <n v="144"/>
    <b v="1"/>
    <s v="music/pop"/>
    <n v="119"/>
    <n v="346.04"/>
    <x v="4"/>
    <x v="19"/>
    <x v="1364"/>
    <d v="4703-05-21T12:00:00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37620400"/>
    <x v="1365"/>
    <b v="0"/>
    <n v="92"/>
    <b v="1"/>
    <s v="music/pop"/>
    <n v="100"/>
    <n v="81.739999999999995"/>
    <x v="4"/>
    <x v="19"/>
    <x v="1365"/>
    <d v="4703-05-21T12:00:00"/>
  </r>
  <r>
    <n v="1366"/>
    <s v="Kick It! A Tribute to the A.K.s"/>
    <s v="A musical memorial for Alexi Petersen."/>
    <n v="7500"/>
    <n v="9486.69"/>
    <x v="0"/>
    <x v="0"/>
    <s v="USD"/>
    <n v="1437620400"/>
    <x v="1366"/>
    <b v="0"/>
    <n v="147"/>
    <b v="1"/>
    <s v="music/pop"/>
    <n v="126"/>
    <n v="64.540000000000006"/>
    <x v="4"/>
    <x v="19"/>
    <x v="1366"/>
    <d v="4703-05-21T12:00:00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37620400"/>
    <x v="1367"/>
    <b v="0"/>
    <n v="90"/>
    <b v="1"/>
    <s v="music/pop"/>
    <n v="114"/>
    <n v="63.48"/>
    <x v="4"/>
    <x v="19"/>
    <x v="1367"/>
    <d v="4703-05-21T12:00:0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7620400"/>
    <x v="1368"/>
    <b v="0"/>
    <n v="87"/>
    <b v="1"/>
    <s v="music/pop"/>
    <n v="111"/>
    <n v="63.62"/>
    <x v="4"/>
    <x v="19"/>
    <x v="1368"/>
    <d v="4703-05-21T12:00:0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437620400"/>
    <x v="1369"/>
    <b v="0"/>
    <n v="406"/>
    <b v="1"/>
    <s v="music/pop"/>
    <n v="105"/>
    <n v="83.97"/>
    <x v="4"/>
    <x v="19"/>
    <x v="1369"/>
    <d v="4703-05-21T12:00:00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437620400"/>
    <x v="1370"/>
    <b v="0"/>
    <n v="20"/>
    <b v="1"/>
    <s v="music/pop"/>
    <n v="104"/>
    <n v="77.75"/>
    <x v="4"/>
    <x v="19"/>
    <x v="1370"/>
    <d v="4703-05-21T12:00:0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7620400"/>
    <x v="1371"/>
    <b v="0"/>
    <n v="70"/>
    <b v="1"/>
    <s v="music/pop"/>
    <n v="107"/>
    <n v="107.07"/>
    <x v="4"/>
    <x v="19"/>
    <x v="1371"/>
    <d v="4703-05-21T12:00:00"/>
  </r>
  <r>
    <n v="1372"/>
    <s v="Ted Lukas &amp; the Misled new CD - &quot;FEED&quot;"/>
    <s v="Please help us raise funds to press our new CD!"/>
    <n v="500"/>
    <n v="620"/>
    <x v="0"/>
    <x v="0"/>
    <s v="USD"/>
    <n v="1437620400"/>
    <x v="1372"/>
    <b v="0"/>
    <n v="16"/>
    <b v="1"/>
    <s v="music/pop"/>
    <n v="124"/>
    <n v="38.75"/>
    <x v="4"/>
    <x v="19"/>
    <x v="1372"/>
    <d v="4703-05-21T12:00:00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37620400"/>
    <x v="1373"/>
    <b v="0"/>
    <n v="52"/>
    <b v="1"/>
    <s v="music/pop"/>
    <n v="105"/>
    <n v="201.94"/>
    <x v="4"/>
    <x v="19"/>
    <x v="1373"/>
    <d v="4703-05-21T12:00:00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37620400"/>
    <x v="1374"/>
    <b v="0"/>
    <n v="66"/>
    <b v="1"/>
    <s v="music/pop"/>
    <n v="189"/>
    <n v="43.06"/>
    <x v="4"/>
    <x v="19"/>
    <x v="1374"/>
    <d v="4703-05-21T12:00:0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37620400"/>
    <x v="1375"/>
    <b v="0"/>
    <n v="109"/>
    <b v="1"/>
    <s v="music/pop"/>
    <n v="171"/>
    <n v="62.87"/>
    <x v="4"/>
    <x v="19"/>
    <x v="1375"/>
    <d v="4703-05-21T12:00:00"/>
  </r>
  <r>
    <n v="1376"/>
    <s v="Dead Pirates / HIGHMARE LP 2nd pressing"/>
    <s v="Dead Pirates are planning a second pressing of HIGHMARE LP, who wants one ?"/>
    <n v="3700"/>
    <n v="9342"/>
    <x v="0"/>
    <x v="1"/>
    <s v="GBP"/>
    <n v="1437620400"/>
    <x v="1376"/>
    <b v="0"/>
    <n v="168"/>
    <b v="1"/>
    <s v="music/pop"/>
    <n v="252"/>
    <n v="55.61"/>
    <x v="4"/>
    <x v="19"/>
    <x v="1376"/>
    <d v="4703-05-21T12:00:00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37620400"/>
    <x v="1377"/>
    <b v="0"/>
    <n v="31"/>
    <b v="1"/>
    <s v="music/pop"/>
    <n v="116"/>
    <n v="48.71"/>
    <x v="4"/>
    <x v="19"/>
    <x v="1377"/>
    <d v="4703-05-21T12:00:00"/>
  </r>
  <r>
    <n v="1378"/>
    <s v="SIX BY SEVEN"/>
    <s v="A psychedelic post rock masterpiece!"/>
    <n v="2000"/>
    <n v="4067"/>
    <x v="0"/>
    <x v="1"/>
    <s v="GBP"/>
    <n v="1437620400"/>
    <x v="1378"/>
    <b v="0"/>
    <n v="133"/>
    <b v="1"/>
    <s v="music/pop"/>
    <n v="203"/>
    <n v="30.58"/>
    <x v="4"/>
    <x v="19"/>
    <x v="1378"/>
    <d v="4703-05-21T12:00:00"/>
  </r>
  <r>
    <n v="1379"/>
    <s v="J. Walter Makes a Record"/>
    <s v="---------The long-awaited debut full-length from Justin Ruddy--------"/>
    <n v="10000"/>
    <n v="11160"/>
    <x v="0"/>
    <x v="0"/>
    <s v="USD"/>
    <n v="1437620400"/>
    <x v="1379"/>
    <b v="0"/>
    <n v="151"/>
    <b v="1"/>
    <s v="music/pop"/>
    <n v="112"/>
    <n v="73.91"/>
    <x v="4"/>
    <x v="19"/>
    <x v="1379"/>
    <d v="4703-05-21T12:00:00"/>
  </r>
  <r>
    <n v="1380"/>
    <s v="BARNFEST 2015"/>
    <s v="A DIY MUSIC FESTIVAL FROM ST. LOUIS MO! Bands make their own festival, help make it legit!"/>
    <n v="25"/>
    <n v="106"/>
    <x v="0"/>
    <x v="0"/>
    <s v="USD"/>
    <n v="1437620400"/>
    <x v="1380"/>
    <b v="0"/>
    <n v="5"/>
    <b v="1"/>
    <s v="music/pop"/>
    <n v="424"/>
    <n v="21.2"/>
    <x v="4"/>
    <x v="19"/>
    <x v="1380"/>
    <d v="4703-05-21T1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37620400"/>
    <x v="1381"/>
    <b v="0"/>
    <n v="73"/>
    <b v="1"/>
    <s v="music/pop"/>
    <n v="107"/>
    <n v="73.36"/>
    <x v="4"/>
    <x v="19"/>
    <x v="1381"/>
    <d v="4703-05-21T12:00:00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437620400"/>
    <x v="1382"/>
    <b v="0"/>
    <n v="148"/>
    <b v="1"/>
    <s v="music/pop"/>
    <n v="104"/>
    <n v="56.41"/>
    <x v="4"/>
    <x v="19"/>
    <x v="1382"/>
    <d v="4703-05-21T12:00:0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37620400"/>
    <x v="1383"/>
    <b v="0"/>
    <n v="93"/>
    <b v="1"/>
    <s v="music/pop"/>
    <n v="212"/>
    <n v="50.25"/>
    <x v="4"/>
    <x v="19"/>
    <x v="1383"/>
    <d v="4703-05-21T12:00:00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7620400"/>
    <x v="1384"/>
    <b v="0"/>
    <n v="63"/>
    <b v="1"/>
    <s v="music/rock"/>
    <n v="124"/>
    <n v="68.94"/>
    <x v="4"/>
    <x v="20"/>
    <x v="1384"/>
    <d v="4703-05-21T12:00:00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37620400"/>
    <x v="1385"/>
    <b v="0"/>
    <n v="134"/>
    <b v="1"/>
    <s v="music/rock"/>
    <n v="110"/>
    <n v="65.91"/>
    <x v="4"/>
    <x v="20"/>
    <x v="1385"/>
    <d v="4703-05-21T12:00:00"/>
  </r>
  <r>
    <n v="1386"/>
    <s v="MALTESE CROSS: The First Album"/>
    <s v="We are a classic hard rock/heavy metal band just trying to keep rock alive!"/>
    <n v="400"/>
    <n v="875"/>
    <x v="0"/>
    <x v="0"/>
    <s v="USD"/>
    <n v="1437620400"/>
    <x v="1386"/>
    <b v="0"/>
    <n v="14"/>
    <b v="1"/>
    <s v="music/rock"/>
    <n v="219"/>
    <n v="62.5"/>
    <x v="4"/>
    <x v="20"/>
    <x v="1386"/>
    <d v="4703-05-21T12:00:00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7620400"/>
    <x v="1387"/>
    <b v="0"/>
    <n v="78"/>
    <b v="1"/>
    <s v="music/rock"/>
    <n v="137"/>
    <n v="70.06"/>
    <x v="4"/>
    <x v="20"/>
    <x v="1387"/>
    <d v="4703-05-21T12:0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37620400"/>
    <x v="1388"/>
    <b v="0"/>
    <n v="112"/>
    <b v="1"/>
    <s v="music/rock"/>
    <n v="135"/>
    <n v="60.18"/>
    <x v="4"/>
    <x v="20"/>
    <x v="1388"/>
    <d v="4703-05-21T12:00:00"/>
  </r>
  <r>
    <n v="1389"/>
    <s v="Pre-order DANCEHALL's first record!!!"/>
    <s v="Help fund the pressing of DANCEHALL's first record by pre-ordering it in advance!!!"/>
    <n v="500"/>
    <n v="727"/>
    <x v="0"/>
    <x v="1"/>
    <s v="GBP"/>
    <n v="1437620400"/>
    <x v="1389"/>
    <b v="0"/>
    <n v="34"/>
    <b v="1"/>
    <s v="music/rock"/>
    <n v="145"/>
    <n v="21.38"/>
    <x v="4"/>
    <x v="20"/>
    <x v="1389"/>
    <d v="4703-05-21T12:00:00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7620400"/>
    <x v="1390"/>
    <b v="0"/>
    <n v="19"/>
    <b v="1"/>
    <s v="music/rock"/>
    <n v="109"/>
    <n v="160.79"/>
    <x v="4"/>
    <x v="20"/>
    <x v="1390"/>
    <d v="4703-05-21T12:00:00"/>
  </r>
  <r>
    <n v="1391"/>
    <s v="Rules and Regulations"/>
    <s v="With the money donated through this project we intend on investing in sound equipment for live shows"/>
    <n v="500"/>
    <n v="551"/>
    <x v="0"/>
    <x v="0"/>
    <s v="USD"/>
    <n v="1437620400"/>
    <x v="1391"/>
    <b v="0"/>
    <n v="13"/>
    <b v="1"/>
    <s v="music/rock"/>
    <n v="110"/>
    <n v="42.38"/>
    <x v="4"/>
    <x v="20"/>
    <x v="1391"/>
    <d v="4703-05-21T12:00:0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37620400"/>
    <x v="1392"/>
    <b v="0"/>
    <n v="104"/>
    <b v="1"/>
    <s v="music/rock"/>
    <n v="114"/>
    <n v="27.32"/>
    <x v="4"/>
    <x v="20"/>
    <x v="1392"/>
    <d v="4703-05-21T12:00:00"/>
  </r>
  <r>
    <n v="1393"/>
    <s v="WolfHunt | Social Commentary Rock Project"/>
    <s v="Rock n' Roll tales of our times"/>
    <n v="10000"/>
    <n v="10235"/>
    <x v="0"/>
    <x v="0"/>
    <s v="USD"/>
    <n v="1437620400"/>
    <x v="1393"/>
    <b v="0"/>
    <n v="52"/>
    <b v="1"/>
    <s v="music/rock"/>
    <n v="102"/>
    <n v="196.83"/>
    <x v="4"/>
    <x v="20"/>
    <x v="1393"/>
    <d v="4703-05-21T12:00:0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37620400"/>
    <x v="1394"/>
    <b v="0"/>
    <n v="17"/>
    <b v="1"/>
    <s v="music/rock"/>
    <n v="122"/>
    <n v="53.88"/>
    <x v="4"/>
    <x v="20"/>
    <x v="1394"/>
    <d v="4703-05-21T12:00:00"/>
  </r>
  <r>
    <n v="1395"/>
    <s v="Quiet Oaks Full Length Album"/>
    <s v="Help Quiet Oaks record their debut album!!!"/>
    <n v="3500"/>
    <n v="3916"/>
    <x v="0"/>
    <x v="0"/>
    <s v="USD"/>
    <n v="1437620400"/>
    <x v="1395"/>
    <b v="0"/>
    <n v="82"/>
    <b v="1"/>
    <s v="music/rock"/>
    <n v="112"/>
    <n v="47.76"/>
    <x v="4"/>
    <x v="20"/>
    <x v="1395"/>
    <d v="4703-05-21T12:00:00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37620400"/>
    <x v="1396"/>
    <b v="0"/>
    <n v="73"/>
    <b v="1"/>
    <s v="music/rock"/>
    <n v="107"/>
    <n v="88.19"/>
    <x v="4"/>
    <x v="20"/>
    <x v="1396"/>
    <d v="4703-05-21T12:00:0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37620400"/>
    <x v="1397"/>
    <b v="0"/>
    <n v="158"/>
    <b v="1"/>
    <s v="music/rock"/>
    <n v="114"/>
    <n v="72.06"/>
    <x v="4"/>
    <x v="20"/>
    <x v="1397"/>
    <d v="4703-05-21T12:00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37620400"/>
    <x v="1398"/>
    <b v="0"/>
    <n v="65"/>
    <b v="1"/>
    <s v="music/rock"/>
    <n v="110"/>
    <n v="74.25"/>
    <x v="4"/>
    <x v="20"/>
    <x v="1398"/>
    <d v="4703-05-21T12:00:00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37620400"/>
    <x v="1399"/>
    <b v="0"/>
    <n v="184"/>
    <b v="1"/>
    <s v="music/rock"/>
    <n v="126"/>
    <n v="61.7"/>
    <x v="4"/>
    <x v="20"/>
    <x v="1399"/>
    <d v="4703-05-21T12:00:00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37620400"/>
    <x v="1400"/>
    <b v="0"/>
    <n v="34"/>
    <b v="1"/>
    <s v="music/rock"/>
    <n v="167"/>
    <n v="17.239999999999998"/>
    <x v="4"/>
    <x v="20"/>
    <x v="1400"/>
    <d v="4703-05-21T12:0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437620400"/>
    <x v="1401"/>
    <b v="0"/>
    <n v="240"/>
    <b v="1"/>
    <s v="music/rock"/>
    <n v="497"/>
    <n v="51.72"/>
    <x v="4"/>
    <x v="20"/>
    <x v="1401"/>
    <d v="4703-05-21T12:00:00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7620400"/>
    <x v="1402"/>
    <b v="0"/>
    <n v="113"/>
    <b v="1"/>
    <s v="music/rock"/>
    <n v="109"/>
    <n v="24.15"/>
    <x v="4"/>
    <x v="20"/>
    <x v="1402"/>
    <d v="4703-05-21T12:00:00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437620400"/>
    <x v="1403"/>
    <b v="0"/>
    <n v="66"/>
    <b v="1"/>
    <s v="music/rock"/>
    <n v="103"/>
    <n v="62.17"/>
    <x v="4"/>
    <x v="20"/>
    <x v="1403"/>
    <d v="4703-05-21T12:00:00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37620400"/>
    <x v="1404"/>
    <b v="1"/>
    <n v="5"/>
    <b v="0"/>
    <s v="music/rock"/>
    <n v="2"/>
    <n v="48.2"/>
    <x v="4"/>
    <x v="20"/>
    <x v="1404"/>
    <d v="4703-05-21T12:00:00"/>
  </r>
  <r>
    <n v="1405"/>
    <s v="The Bible translated into Emoticons"/>
    <s v="Will more people read the Bible if it were translated into Emoticons?"/>
    <n v="25000"/>
    <n v="105"/>
    <x v="2"/>
    <x v="0"/>
    <s v="USD"/>
    <n v="1437620400"/>
    <x v="1405"/>
    <b v="1"/>
    <n v="17"/>
    <b v="0"/>
    <s v="music/rock"/>
    <n v="0"/>
    <n v="6.18"/>
    <x v="4"/>
    <x v="20"/>
    <x v="1405"/>
    <d v="4703-05-21T12:00:00"/>
  </r>
  <r>
    <n v="1406"/>
    <s v="Man Down! Translation project"/>
    <s v="The White coat and the battle dress uniform"/>
    <n v="12000"/>
    <n v="15"/>
    <x v="2"/>
    <x v="13"/>
    <s v="EUR"/>
    <n v="1437620400"/>
    <x v="1406"/>
    <b v="0"/>
    <n v="3"/>
    <b v="0"/>
    <s v="music/rock"/>
    <n v="0"/>
    <n v="5"/>
    <x v="4"/>
    <x v="20"/>
    <x v="1406"/>
    <d v="4703-05-21T12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37620400"/>
    <x v="1407"/>
    <b v="0"/>
    <n v="2"/>
    <b v="0"/>
    <s v="music/rock"/>
    <n v="1"/>
    <n v="7.5"/>
    <x v="4"/>
    <x v="20"/>
    <x v="1407"/>
    <d v="4703-05-21T12:00:0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37620400"/>
    <x v="1408"/>
    <b v="0"/>
    <n v="6"/>
    <b v="0"/>
    <s v="music/rock"/>
    <n v="7"/>
    <n v="12"/>
    <x v="4"/>
    <x v="20"/>
    <x v="1408"/>
    <d v="4703-05-21T12:00:00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37620400"/>
    <x v="1409"/>
    <b v="0"/>
    <n v="0"/>
    <b v="0"/>
    <s v="music/rock"/>
    <n v="0"/>
    <n v="0"/>
    <x v="4"/>
    <x v="20"/>
    <x v="1409"/>
    <d v="4703-05-21T12:00:0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37620400"/>
    <x v="1410"/>
    <b v="0"/>
    <n v="1"/>
    <b v="0"/>
    <s v="music/rock"/>
    <n v="0"/>
    <n v="1"/>
    <x v="4"/>
    <x v="20"/>
    <x v="1410"/>
    <d v="4703-05-21T12:00:0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37620400"/>
    <x v="1411"/>
    <b v="0"/>
    <n v="3"/>
    <b v="0"/>
    <s v="music/rock"/>
    <n v="0"/>
    <n v="2.33"/>
    <x v="4"/>
    <x v="20"/>
    <x v="1411"/>
    <d v="4703-05-21T12:00:0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37620400"/>
    <x v="1412"/>
    <b v="0"/>
    <n v="13"/>
    <b v="0"/>
    <s v="music/rock"/>
    <n v="5"/>
    <n v="24.62"/>
    <x v="4"/>
    <x v="20"/>
    <x v="1412"/>
    <d v="4703-05-21T12:00:00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37620400"/>
    <x v="1413"/>
    <b v="0"/>
    <n v="1"/>
    <b v="0"/>
    <s v="music/rock"/>
    <n v="5"/>
    <n v="100"/>
    <x v="4"/>
    <x v="20"/>
    <x v="1413"/>
    <d v="4703-05-21T12:00:0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37620400"/>
    <x v="1414"/>
    <b v="0"/>
    <n v="1"/>
    <b v="0"/>
    <s v="music/rock"/>
    <n v="0"/>
    <n v="1"/>
    <x v="4"/>
    <x v="20"/>
    <x v="1414"/>
    <d v="4703-05-21T12:00:0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7620400"/>
    <x v="1415"/>
    <b v="0"/>
    <n v="9"/>
    <b v="0"/>
    <s v="music/rock"/>
    <n v="18"/>
    <n v="88.89"/>
    <x v="4"/>
    <x v="20"/>
    <x v="1415"/>
    <d v="4703-05-21T12:00:00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37620400"/>
    <x v="1416"/>
    <b v="0"/>
    <n v="0"/>
    <b v="0"/>
    <s v="music/rock"/>
    <n v="0"/>
    <n v="0"/>
    <x v="4"/>
    <x v="20"/>
    <x v="1416"/>
    <d v="4703-05-21T12:00:0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37620400"/>
    <x v="1417"/>
    <b v="0"/>
    <n v="2"/>
    <b v="0"/>
    <s v="music/rock"/>
    <n v="1"/>
    <n v="27.5"/>
    <x v="4"/>
    <x v="20"/>
    <x v="1417"/>
    <d v="4703-05-21T12:00:0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37620400"/>
    <x v="1418"/>
    <b v="0"/>
    <n v="1"/>
    <b v="0"/>
    <s v="music/rock"/>
    <n v="0"/>
    <n v="6"/>
    <x v="4"/>
    <x v="20"/>
    <x v="1418"/>
    <d v="4703-05-21T12:00:00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37620400"/>
    <x v="1419"/>
    <b v="0"/>
    <n v="10"/>
    <b v="0"/>
    <s v="music/rock"/>
    <n v="7"/>
    <n v="44.5"/>
    <x v="4"/>
    <x v="20"/>
    <x v="1419"/>
    <d v="4703-05-21T12:00:00"/>
  </r>
  <r>
    <n v="1420"/>
    <s v="Shakespeare in the Hood - Romeo and Juliet"/>
    <s v="Help me butcher Shakespeare in a satirical fashion."/>
    <n v="110"/>
    <n v="3"/>
    <x v="2"/>
    <x v="0"/>
    <s v="USD"/>
    <n v="1437620400"/>
    <x v="1420"/>
    <b v="0"/>
    <n v="3"/>
    <b v="0"/>
    <s v="music/rock"/>
    <n v="3"/>
    <n v="1"/>
    <x v="4"/>
    <x v="20"/>
    <x v="1420"/>
    <d v="4703-05-21T12:00:0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37620400"/>
    <x v="1421"/>
    <b v="0"/>
    <n v="2"/>
    <b v="0"/>
    <s v="music/rock"/>
    <n v="0"/>
    <n v="100"/>
    <x v="4"/>
    <x v="20"/>
    <x v="1421"/>
    <d v="4703-05-21T12:00:0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37620400"/>
    <x v="1422"/>
    <b v="0"/>
    <n v="2"/>
    <b v="0"/>
    <s v="music/rock"/>
    <n v="0"/>
    <n v="13"/>
    <x v="4"/>
    <x v="20"/>
    <x v="1422"/>
    <d v="4703-05-21T12:00:0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37620400"/>
    <x v="1423"/>
    <b v="0"/>
    <n v="1"/>
    <b v="0"/>
    <s v="music/rock"/>
    <n v="0"/>
    <n v="100"/>
    <x v="4"/>
    <x v="20"/>
    <x v="1423"/>
    <d v="4703-05-21T12:00:00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37620400"/>
    <x v="1424"/>
    <b v="0"/>
    <n v="14"/>
    <b v="0"/>
    <s v="music/rock"/>
    <n v="20"/>
    <n v="109.07"/>
    <x v="4"/>
    <x v="20"/>
    <x v="1424"/>
    <d v="4703-05-21T12:00:00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7620400"/>
    <x v="1425"/>
    <b v="0"/>
    <n v="0"/>
    <b v="0"/>
    <s v="music/rock"/>
    <n v="0"/>
    <n v="0"/>
    <x v="4"/>
    <x v="20"/>
    <x v="1425"/>
    <d v="4703-05-21T12:00:0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37620400"/>
    <x v="1426"/>
    <b v="0"/>
    <n v="0"/>
    <b v="0"/>
    <s v="music/rock"/>
    <n v="0"/>
    <n v="0"/>
    <x v="4"/>
    <x v="20"/>
    <x v="1426"/>
    <d v="4703-05-21T12:00:0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37620400"/>
    <x v="1427"/>
    <b v="0"/>
    <n v="4"/>
    <b v="0"/>
    <s v="music/rock"/>
    <n v="8"/>
    <n v="104.75"/>
    <x v="4"/>
    <x v="20"/>
    <x v="1427"/>
    <d v="4703-05-21T12:00:0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37620400"/>
    <x v="1428"/>
    <b v="0"/>
    <n v="3"/>
    <b v="0"/>
    <s v="music/rock"/>
    <n v="5"/>
    <n v="15"/>
    <x v="4"/>
    <x v="20"/>
    <x v="1428"/>
    <d v="4703-05-21T12:00:00"/>
  </r>
  <r>
    <n v="1429"/>
    <s v="10 P.M."/>
    <s v="A guy in his 30's tries to live his &quot;American Dream&quot;, but quickly it turns into a nightmare. (A Novel)"/>
    <n v="10000"/>
    <n v="0"/>
    <x v="2"/>
    <x v="0"/>
    <s v="USD"/>
    <n v="1437620400"/>
    <x v="1429"/>
    <b v="0"/>
    <n v="0"/>
    <b v="0"/>
    <s v="music/rock"/>
    <n v="0"/>
    <n v="0"/>
    <x v="4"/>
    <x v="20"/>
    <x v="1429"/>
    <d v="4703-05-21T12:00:00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37620400"/>
    <x v="1430"/>
    <b v="0"/>
    <n v="5"/>
    <b v="0"/>
    <s v="music/rock"/>
    <n v="8"/>
    <n v="80.599999999999994"/>
    <x v="4"/>
    <x v="20"/>
    <x v="1430"/>
    <d v="4703-05-21T12:00:0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37620400"/>
    <x v="1431"/>
    <b v="0"/>
    <n v="47"/>
    <b v="0"/>
    <s v="music/rock"/>
    <n v="32"/>
    <n v="115.55"/>
    <x v="4"/>
    <x v="20"/>
    <x v="1431"/>
    <d v="4703-05-21T12:00:00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620400"/>
    <x v="1432"/>
    <b v="0"/>
    <n v="0"/>
    <b v="0"/>
    <s v="music/rock"/>
    <n v="0"/>
    <n v="0"/>
    <x v="4"/>
    <x v="20"/>
    <x v="1432"/>
    <d v="4703-05-21T12:00:0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37620400"/>
    <x v="1433"/>
    <b v="0"/>
    <n v="10"/>
    <b v="0"/>
    <s v="music/rock"/>
    <n v="7"/>
    <n v="80.5"/>
    <x v="4"/>
    <x v="20"/>
    <x v="1433"/>
    <d v="4703-05-21T12:00:00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7620400"/>
    <x v="1434"/>
    <b v="0"/>
    <n v="11"/>
    <b v="0"/>
    <s v="music/rock"/>
    <n v="10"/>
    <n v="744.55"/>
    <x v="4"/>
    <x v="20"/>
    <x v="1434"/>
    <d v="4703-05-21T12:00:00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37620400"/>
    <x v="1435"/>
    <b v="0"/>
    <n v="2"/>
    <b v="0"/>
    <s v="music/rock"/>
    <n v="0"/>
    <n v="7.5"/>
    <x v="4"/>
    <x v="20"/>
    <x v="1435"/>
    <d v="4703-05-21T12:00:0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37620400"/>
    <x v="1436"/>
    <b v="0"/>
    <n v="2"/>
    <b v="0"/>
    <s v="music/rock"/>
    <n v="1"/>
    <n v="38.5"/>
    <x v="4"/>
    <x v="20"/>
    <x v="1436"/>
    <d v="4703-05-21T12:00:00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37620400"/>
    <x v="1437"/>
    <b v="0"/>
    <n v="22"/>
    <b v="0"/>
    <s v="music/rock"/>
    <n v="27"/>
    <n v="36.68"/>
    <x v="4"/>
    <x v="20"/>
    <x v="1437"/>
    <d v="4703-05-21T12:00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37620400"/>
    <x v="1438"/>
    <b v="0"/>
    <n v="8"/>
    <b v="0"/>
    <s v="music/rock"/>
    <n v="3"/>
    <n v="75"/>
    <x v="4"/>
    <x v="20"/>
    <x v="1438"/>
    <d v="4703-05-21T12:00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37620400"/>
    <x v="1439"/>
    <b v="0"/>
    <n v="6"/>
    <b v="0"/>
    <s v="music/rock"/>
    <n v="7"/>
    <n v="30"/>
    <x v="4"/>
    <x v="20"/>
    <x v="1439"/>
    <d v="4703-05-21T12:00:0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37620400"/>
    <x v="1440"/>
    <b v="0"/>
    <n v="1"/>
    <b v="0"/>
    <s v="music/rock"/>
    <n v="0"/>
    <n v="1"/>
    <x v="4"/>
    <x v="20"/>
    <x v="1440"/>
    <d v="4703-05-21T12:00:0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37620400"/>
    <x v="1441"/>
    <b v="0"/>
    <n v="3"/>
    <b v="0"/>
    <s v="music/rock"/>
    <n v="1"/>
    <n v="673.33"/>
    <x v="4"/>
    <x v="20"/>
    <x v="1441"/>
    <d v="4703-05-21T12:00:0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37620400"/>
    <x v="1442"/>
    <b v="0"/>
    <n v="0"/>
    <b v="0"/>
    <s v="music/rock"/>
    <n v="0"/>
    <n v="0"/>
    <x v="4"/>
    <x v="20"/>
    <x v="1442"/>
    <d v="4703-05-21T12:00:0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37620400"/>
    <x v="1443"/>
    <b v="0"/>
    <n v="0"/>
    <b v="0"/>
    <s v="music/rock"/>
    <n v="0"/>
    <n v="0"/>
    <x v="4"/>
    <x v="20"/>
    <x v="1443"/>
    <d v="4703-05-21T12:00:00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37620400"/>
    <x v="1444"/>
    <b v="0"/>
    <n v="0"/>
    <b v="0"/>
    <s v="music/rock"/>
    <n v="0"/>
    <n v="0"/>
    <x v="4"/>
    <x v="20"/>
    <x v="1444"/>
    <d v="4703-05-21T12:00:0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7620400"/>
    <x v="1445"/>
    <b v="0"/>
    <n v="0"/>
    <b v="0"/>
    <s v="music/rock"/>
    <n v="0"/>
    <n v="0"/>
    <x v="4"/>
    <x v="20"/>
    <x v="1445"/>
    <d v="4703-05-21T12:00:0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37620400"/>
    <x v="1446"/>
    <b v="0"/>
    <n v="0"/>
    <b v="0"/>
    <s v="music/rock"/>
    <n v="0"/>
    <n v="0"/>
    <x v="4"/>
    <x v="20"/>
    <x v="1446"/>
    <d v="4703-05-21T12:00:00"/>
  </r>
  <r>
    <n v="1447"/>
    <s v="Indian Language Dictionary"/>
    <s v="I'm creating a dictionary of multiple Indian languages."/>
    <n v="500000"/>
    <n v="75"/>
    <x v="2"/>
    <x v="0"/>
    <s v="USD"/>
    <n v="1437620400"/>
    <x v="1447"/>
    <b v="0"/>
    <n v="3"/>
    <b v="0"/>
    <s v="music/rock"/>
    <n v="0"/>
    <n v="25"/>
    <x v="4"/>
    <x v="20"/>
    <x v="1447"/>
    <d v="4703-05-21T12:00:00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7620400"/>
    <x v="1448"/>
    <b v="0"/>
    <n v="0"/>
    <b v="0"/>
    <s v="music/rock"/>
    <n v="0"/>
    <n v="0"/>
    <x v="4"/>
    <x v="20"/>
    <x v="1448"/>
    <d v="4703-05-21T12:00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7620400"/>
    <x v="1449"/>
    <b v="0"/>
    <n v="0"/>
    <b v="0"/>
    <s v="music/rock"/>
    <n v="0"/>
    <n v="0"/>
    <x v="4"/>
    <x v="20"/>
    <x v="1449"/>
    <d v="4703-05-21T12:00:00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37620400"/>
    <x v="1450"/>
    <b v="0"/>
    <n v="1"/>
    <b v="0"/>
    <s v="music/rock"/>
    <n v="0"/>
    <n v="1"/>
    <x v="4"/>
    <x v="20"/>
    <x v="1450"/>
    <d v="4703-05-21T12:00:00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37620400"/>
    <x v="1451"/>
    <b v="0"/>
    <n v="2"/>
    <b v="0"/>
    <s v="music/rock"/>
    <n v="0"/>
    <n v="1"/>
    <x v="4"/>
    <x v="20"/>
    <x v="1451"/>
    <d v="4703-05-21T12:00:00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37620400"/>
    <x v="1452"/>
    <b v="0"/>
    <n v="0"/>
    <b v="0"/>
    <s v="music/rock"/>
    <n v="0"/>
    <n v="0"/>
    <x v="4"/>
    <x v="20"/>
    <x v="1452"/>
    <d v="4703-05-21T12:00:0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37620400"/>
    <x v="1453"/>
    <b v="0"/>
    <n v="0"/>
    <b v="0"/>
    <s v="music/rock"/>
    <n v="0"/>
    <n v="0"/>
    <x v="4"/>
    <x v="20"/>
    <x v="1453"/>
    <d v="4703-05-21T12:00:0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37620400"/>
    <x v="1454"/>
    <b v="0"/>
    <n v="1"/>
    <b v="0"/>
    <s v="music/rock"/>
    <n v="1"/>
    <n v="15"/>
    <x v="4"/>
    <x v="20"/>
    <x v="1454"/>
    <d v="4703-05-21T12:00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37620400"/>
    <x v="1455"/>
    <b v="0"/>
    <n v="7"/>
    <b v="0"/>
    <s v="music/rock"/>
    <n v="11"/>
    <n v="225"/>
    <x v="4"/>
    <x v="20"/>
    <x v="1455"/>
    <d v="4703-05-21T12:00:00"/>
  </r>
  <r>
    <n v="1456"/>
    <s v="Sometimes you don't need love (Canceled)"/>
    <s v="English Version of my auto-published novel"/>
    <n v="5000"/>
    <n v="145"/>
    <x v="1"/>
    <x v="13"/>
    <s v="EUR"/>
    <n v="1437620400"/>
    <x v="1456"/>
    <b v="0"/>
    <n v="3"/>
    <b v="0"/>
    <s v="music/rock"/>
    <n v="3"/>
    <n v="48.33"/>
    <x v="4"/>
    <x v="20"/>
    <x v="1456"/>
    <d v="4703-05-21T12:00:00"/>
  </r>
  <r>
    <n v="1457"/>
    <s v="Hey! I&quot;m not invisable, I am Just Old (Canceled)"/>
    <s v="Age is more than just a number, I hope your younger than you feel."/>
    <n v="6000"/>
    <n v="0"/>
    <x v="1"/>
    <x v="0"/>
    <s v="USD"/>
    <n v="1437620400"/>
    <x v="1457"/>
    <b v="0"/>
    <n v="0"/>
    <b v="0"/>
    <s v="music/rock"/>
    <n v="0"/>
    <n v="0"/>
    <x v="4"/>
    <x v="20"/>
    <x v="1457"/>
    <d v="4703-05-21T12:00:0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37620400"/>
    <x v="1458"/>
    <b v="0"/>
    <n v="0"/>
    <b v="0"/>
    <s v="music/rock"/>
    <n v="0"/>
    <n v="0"/>
    <x v="4"/>
    <x v="20"/>
    <x v="1458"/>
    <d v="4703-05-21T12:00:0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37620400"/>
    <x v="1459"/>
    <b v="0"/>
    <n v="0"/>
    <b v="0"/>
    <s v="music/rock"/>
    <n v="0"/>
    <n v="0"/>
    <x v="4"/>
    <x v="20"/>
    <x v="1459"/>
    <d v="4703-05-21T12:00:0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37620400"/>
    <x v="1460"/>
    <b v="0"/>
    <n v="0"/>
    <b v="0"/>
    <s v="music/rock"/>
    <n v="0"/>
    <n v="0"/>
    <x v="4"/>
    <x v="20"/>
    <x v="1460"/>
    <d v="4703-05-21T12:00:00"/>
  </r>
  <r>
    <n v="1461"/>
    <s v="Relatively Prime Series 2"/>
    <s v="Series 2 of Relatively Prime, a podcast of stories from the Mathematical Domain"/>
    <n v="15000"/>
    <n v="15186.69"/>
    <x v="0"/>
    <x v="0"/>
    <s v="USD"/>
    <n v="1437620400"/>
    <x v="1461"/>
    <b v="1"/>
    <n v="340"/>
    <b v="1"/>
    <s v="music/rock"/>
    <n v="101"/>
    <n v="44.67"/>
    <x v="4"/>
    <x v="20"/>
    <x v="1461"/>
    <d v="4703-05-21T12:00:00"/>
  </r>
  <r>
    <n v="1462"/>
    <s v="Unbound: Fiction on the Radio"/>
    <s v="A new radio show focused on short fiction produced by Louisville Public Media"/>
    <n v="4000"/>
    <n v="4340.7"/>
    <x v="0"/>
    <x v="0"/>
    <s v="USD"/>
    <n v="1437620400"/>
    <x v="1462"/>
    <b v="1"/>
    <n v="150"/>
    <b v="1"/>
    <s v="music/rock"/>
    <n v="109"/>
    <n v="28.94"/>
    <x v="4"/>
    <x v="20"/>
    <x v="1462"/>
    <d v="4703-05-21T12:00:00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437620400"/>
    <x v="1463"/>
    <b v="1"/>
    <n v="25"/>
    <b v="1"/>
    <s v="music/rock"/>
    <n v="148"/>
    <n v="35.44"/>
    <x v="4"/>
    <x v="20"/>
    <x v="1463"/>
    <d v="4703-05-21T12:00:00"/>
  </r>
  <r>
    <n v="1464"/>
    <s v="Science Studio"/>
    <s v="The Best Science Media on the Web"/>
    <n v="5000"/>
    <n v="8160"/>
    <x v="0"/>
    <x v="0"/>
    <s v="USD"/>
    <n v="1437620400"/>
    <x v="1464"/>
    <b v="1"/>
    <n v="234"/>
    <b v="1"/>
    <s v="music/rock"/>
    <n v="163"/>
    <n v="34.869999999999997"/>
    <x v="4"/>
    <x v="20"/>
    <x v="1464"/>
    <d v="4703-05-21T12:00:0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437620400"/>
    <x v="1465"/>
    <b v="1"/>
    <n v="2602"/>
    <b v="1"/>
    <s v="music/rock"/>
    <n v="456"/>
    <n v="52.62"/>
    <x v="4"/>
    <x v="20"/>
    <x v="1465"/>
    <d v="4703-05-21T12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37620400"/>
    <x v="1466"/>
    <b v="1"/>
    <n v="248"/>
    <b v="1"/>
    <s v="music/rock"/>
    <n v="108"/>
    <n v="69.599999999999994"/>
    <x v="4"/>
    <x v="20"/>
    <x v="1466"/>
    <d v="4703-05-21T12:00:00"/>
  </r>
  <r>
    <n v="1467"/>
    <s v="Radio Ambulante"/>
    <s v="We are a new Spanish language podcast telling uniquely Latin American stories."/>
    <n v="40000"/>
    <n v="46032"/>
    <x v="0"/>
    <x v="0"/>
    <s v="USD"/>
    <n v="1437620400"/>
    <x v="1467"/>
    <b v="1"/>
    <n v="600"/>
    <b v="1"/>
    <s v="music/rock"/>
    <n v="115"/>
    <n v="76.72"/>
    <x v="4"/>
    <x v="20"/>
    <x v="1467"/>
    <d v="4703-05-21T12:00:00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437620400"/>
    <x v="1468"/>
    <b v="1"/>
    <n v="293"/>
    <b v="1"/>
    <s v="music/rock"/>
    <n v="102"/>
    <n v="33.19"/>
    <x v="4"/>
    <x v="20"/>
    <x v="1468"/>
    <d v="4703-05-21T12:00:00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437620400"/>
    <x v="1469"/>
    <b v="1"/>
    <n v="321"/>
    <b v="1"/>
    <s v="music/rock"/>
    <n v="108"/>
    <n v="149.46"/>
    <x v="4"/>
    <x v="20"/>
    <x v="1469"/>
    <d v="4703-05-21T12:00:00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437620400"/>
    <x v="1470"/>
    <b v="1"/>
    <n v="81"/>
    <b v="1"/>
    <s v="music/rock"/>
    <n v="125"/>
    <n v="23.17"/>
    <x v="4"/>
    <x v="20"/>
    <x v="1470"/>
    <d v="4703-05-21T12:00:00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37620400"/>
    <x v="1471"/>
    <b v="1"/>
    <n v="343"/>
    <b v="1"/>
    <s v="music/rock"/>
    <n v="104"/>
    <n v="96.88"/>
    <x v="4"/>
    <x v="20"/>
    <x v="1471"/>
    <d v="4703-05-21T12:00:0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437620400"/>
    <x v="1472"/>
    <b v="1"/>
    <n v="336"/>
    <b v="1"/>
    <s v="music/rock"/>
    <n v="139"/>
    <n v="103.2"/>
    <x v="4"/>
    <x v="20"/>
    <x v="1472"/>
    <d v="4703-05-21T12:00:00"/>
  </r>
  <r>
    <n v="1473"/>
    <s v="ONE LOVES ONLY FORM"/>
    <s v="Public Radio Project"/>
    <n v="1500"/>
    <n v="1807.74"/>
    <x v="0"/>
    <x v="0"/>
    <s v="USD"/>
    <n v="1437620400"/>
    <x v="1473"/>
    <b v="1"/>
    <n v="47"/>
    <b v="1"/>
    <s v="music/rock"/>
    <n v="121"/>
    <n v="38.46"/>
    <x v="4"/>
    <x v="20"/>
    <x v="1473"/>
    <d v="4703-05-21T12:00:00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437620400"/>
    <x v="1474"/>
    <b v="1"/>
    <n v="76"/>
    <b v="1"/>
    <s v="music/rock"/>
    <n v="112"/>
    <n v="44.32"/>
    <x v="4"/>
    <x v="20"/>
    <x v="1474"/>
    <d v="4703-05-21T12:00:0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37620400"/>
    <x v="1475"/>
    <b v="1"/>
    <n v="441"/>
    <b v="1"/>
    <s v="music/rock"/>
    <n v="189"/>
    <n v="64.17"/>
    <x v="4"/>
    <x v="20"/>
    <x v="1475"/>
    <d v="4703-05-21T12:00:0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437620400"/>
    <x v="1476"/>
    <b v="1"/>
    <n v="916"/>
    <b v="1"/>
    <s v="music/rock"/>
    <n v="662"/>
    <n v="43.33"/>
    <x v="4"/>
    <x v="20"/>
    <x v="1476"/>
    <d v="4703-05-21T12:00:00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437620400"/>
    <x v="1477"/>
    <b v="1"/>
    <n v="369"/>
    <b v="1"/>
    <s v="music/rock"/>
    <n v="111"/>
    <n v="90.5"/>
    <x v="4"/>
    <x v="20"/>
    <x v="1477"/>
    <d v="4703-05-21T12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437620400"/>
    <x v="1478"/>
    <b v="1"/>
    <n v="20242"/>
    <b v="1"/>
    <s v="music/rock"/>
    <n v="1182"/>
    <n v="29.19"/>
    <x v="4"/>
    <x v="20"/>
    <x v="1478"/>
    <d v="4703-05-21T12:00:0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437620400"/>
    <x v="1479"/>
    <b v="1"/>
    <n v="71"/>
    <b v="1"/>
    <s v="music/rock"/>
    <n v="137"/>
    <n v="30.96"/>
    <x v="4"/>
    <x v="20"/>
    <x v="1479"/>
    <d v="4703-05-21T12:00:0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437620400"/>
    <x v="1480"/>
    <b v="1"/>
    <n v="635"/>
    <b v="1"/>
    <s v="music/rock"/>
    <n v="117"/>
    <n v="92.16"/>
    <x v="4"/>
    <x v="20"/>
    <x v="1480"/>
    <d v="4703-05-21T12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437620400"/>
    <x v="1481"/>
    <b v="0"/>
    <n v="6"/>
    <b v="0"/>
    <s v="music/rock"/>
    <n v="2"/>
    <n v="17.5"/>
    <x v="4"/>
    <x v="20"/>
    <x v="1481"/>
    <d v="4703-05-21T12:00:0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437620400"/>
    <x v="1482"/>
    <b v="0"/>
    <n v="1"/>
    <b v="0"/>
    <s v="music/rock"/>
    <n v="0"/>
    <n v="5"/>
    <x v="4"/>
    <x v="20"/>
    <x v="1482"/>
    <d v="4703-05-21T12:00:0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37620400"/>
    <x v="1483"/>
    <b v="0"/>
    <n v="2"/>
    <b v="0"/>
    <s v="music/rock"/>
    <n v="1"/>
    <n v="25"/>
    <x v="4"/>
    <x v="20"/>
    <x v="1483"/>
    <d v="4703-05-21T12:00:00"/>
  </r>
  <r>
    <n v="1484"/>
    <s v="a book called filtered down thru the stars"/>
    <s v="The mussings of an old wizard"/>
    <n v="2000"/>
    <n v="0"/>
    <x v="2"/>
    <x v="0"/>
    <s v="USD"/>
    <n v="1437620400"/>
    <x v="1484"/>
    <b v="0"/>
    <n v="0"/>
    <b v="0"/>
    <s v="music/rock"/>
    <n v="0"/>
    <n v="0"/>
    <x v="4"/>
    <x v="20"/>
    <x v="1484"/>
    <d v="4703-05-21T12:00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7620400"/>
    <x v="1485"/>
    <b v="0"/>
    <n v="3"/>
    <b v="0"/>
    <s v="music/rock"/>
    <n v="2"/>
    <n v="50"/>
    <x v="4"/>
    <x v="20"/>
    <x v="1485"/>
    <d v="4703-05-21T12:00:0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37620400"/>
    <x v="1486"/>
    <b v="0"/>
    <n v="3"/>
    <b v="0"/>
    <s v="music/rock"/>
    <n v="0"/>
    <n v="16"/>
    <x v="4"/>
    <x v="20"/>
    <x v="1486"/>
    <d v="4703-05-21T12:00:0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37620400"/>
    <x v="1487"/>
    <b v="0"/>
    <n v="0"/>
    <b v="0"/>
    <s v="music/rock"/>
    <n v="0"/>
    <n v="0"/>
    <x v="4"/>
    <x v="20"/>
    <x v="1487"/>
    <d v="4703-05-21T12:00:00"/>
  </r>
  <r>
    <n v="1488"/>
    <s v="Nanolution"/>
    <s v="A blockbuster sci-fi adventure. What would you do if one day your life changed to beyond the imaginable?"/>
    <n v="15000"/>
    <n v="360"/>
    <x v="2"/>
    <x v="2"/>
    <s v="AUD"/>
    <n v="1437620400"/>
    <x v="1488"/>
    <b v="0"/>
    <n v="6"/>
    <b v="0"/>
    <s v="music/rock"/>
    <n v="2"/>
    <n v="60"/>
    <x v="4"/>
    <x v="20"/>
    <x v="1488"/>
    <d v="4703-05-21T12:00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437620400"/>
    <x v="1489"/>
    <b v="0"/>
    <n v="0"/>
    <b v="0"/>
    <s v="music/rock"/>
    <n v="0"/>
    <n v="0"/>
    <x v="4"/>
    <x v="20"/>
    <x v="1489"/>
    <d v="4703-05-21T12:00:0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437620400"/>
    <x v="1490"/>
    <b v="0"/>
    <n v="19"/>
    <b v="0"/>
    <s v="music/rock"/>
    <n v="31"/>
    <n v="47.11"/>
    <x v="4"/>
    <x v="20"/>
    <x v="1490"/>
    <d v="4703-05-21T12:00:0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37620400"/>
    <x v="1491"/>
    <b v="0"/>
    <n v="1"/>
    <b v="0"/>
    <s v="music/rock"/>
    <n v="8"/>
    <n v="100"/>
    <x v="4"/>
    <x v="20"/>
    <x v="1491"/>
    <d v="4703-05-21T12:00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437620400"/>
    <x v="1492"/>
    <b v="0"/>
    <n v="2"/>
    <b v="0"/>
    <s v="music/rock"/>
    <n v="1"/>
    <n v="15"/>
    <x v="4"/>
    <x v="20"/>
    <x v="1492"/>
    <d v="4703-05-21T12:00:0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437620400"/>
    <x v="1493"/>
    <b v="0"/>
    <n v="0"/>
    <b v="0"/>
    <s v="music/rock"/>
    <n v="0"/>
    <n v="0"/>
    <x v="4"/>
    <x v="20"/>
    <x v="1493"/>
    <d v="4703-05-21T12:00:0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37620400"/>
    <x v="1494"/>
    <b v="0"/>
    <n v="11"/>
    <b v="0"/>
    <s v="music/rock"/>
    <n v="9"/>
    <n v="40.450000000000003"/>
    <x v="4"/>
    <x v="20"/>
    <x v="1494"/>
    <d v="4703-05-21T12:00:00"/>
  </r>
  <r>
    <n v="1495"/>
    <s v="A Magical Bildungsroman with a Female Heroine"/>
    <s v="The Adventures of Penelope Hawthorne. Part One: The Spellbook of Dracone."/>
    <n v="2000"/>
    <n v="0"/>
    <x v="2"/>
    <x v="0"/>
    <s v="USD"/>
    <n v="1437620400"/>
    <x v="1495"/>
    <b v="0"/>
    <n v="0"/>
    <b v="0"/>
    <s v="music/rock"/>
    <n v="0"/>
    <n v="0"/>
    <x v="4"/>
    <x v="20"/>
    <x v="1495"/>
    <d v="4703-05-21T12:00:0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37620400"/>
    <x v="1496"/>
    <b v="0"/>
    <n v="0"/>
    <b v="0"/>
    <s v="music/rock"/>
    <n v="0"/>
    <n v="0"/>
    <x v="4"/>
    <x v="20"/>
    <x v="1496"/>
    <d v="4703-05-21T12:00:0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437620400"/>
    <x v="1497"/>
    <b v="0"/>
    <n v="1"/>
    <b v="0"/>
    <s v="music/rock"/>
    <n v="0"/>
    <n v="1"/>
    <x v="4"/>
    <x v="20"/>
    <x v="1497"/>
    <d v="4703-05-21T12:00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37620400"/>
    <x v="1498"/>
    <b v="0"/>
    <n v="3"/>
    <b v="0"/>
    <s v="music/rock"/>
    <n v="2"/>
    <n v="19"/>
    <x v="4"/>
    <x v="20"/>
    <x v="1498"/>
    <d v="4703-05-21T12:00:0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37620400"/>
    <x v="1499"/>
    <b v="0"/>
    <n v="1"/>
    <b v="0"/>
    <s v="music/rock"/>
    <n v="0"/>
    <n v="5"/>
    <x v="4"/>
    <x v="20"/>
    <x v="1499"/>
    <d v="4703-05-21T12:00:0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437620400"/>
    <x v="1500"/>
    <b v="0"/>
    <n v="15"/>
    <b v="0"/>
    <s v="music/rock"/>
    <n v="25"/>
    <n v="46.73"/>
    <x v="4"/>
    <x v="20"/>
    <x v="1500"/>
    <d v="4703-05-21T12:00:00"/>
  </r>
  <r>
    <n v="1501"/>
    <s v="This is Nowhere"/>
    <s v="A hardcover book of surf, outdoor and nature photos from the British Columbia coast."/>
    <n v="52000"/>
    <n v="86492"/>
    <x v="0"/>
    <x v="5"/>
    <s v="CAD"/>
    <n v="1437620400"/>
    <x v="1501"/>
    <b v="1"/>
    <n v="885"/>
    <b v="1"/>
    <s v="music/rock"/>
    <n v="166"/>
    <n v="97.73"/>
    <x v="4"/>
    <x v="20"/>
    <x v="1501"/>
    <d v="4703-05-21T12:00:0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37620400"/>
    <x v="1502"/>
    <b v="1"/>
    <n v="329"/>
    <b v="1"/>
    <s v="music/rock"/>
    <n v="101"/>
    <n v="67.84"/>
    <x v="4"/>
    <x v="20"/>
    <x v="1502"/>
    <d v="4703-05-21T1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37620400"/>
    <x v="1503"/>
    <b v="1"/>
    <n v="71"/>
    <b v="1"/>
    <s v="music/rock"/>
    <n v="108"/>
    <n v="56.98"/>
    <x v="4"/>
    <x v="20"/>
    <x v="1503"/>
    <d v="4703-05-21T12:00:00"/>
  </r>
  <r>
    <n v="1504"/>
    <s v="RYU X RIO"/>
    <s v="A football photography book like no other about the 2014 World Cup in Brazil, by Ryu Voelkel."/>
    <n v="6500"/>
    <n v="18066"/>
    <x v="0"/>
    <x v="1"/>
    <s v="GBP"/>
    <n v="1437620400"/>
    <x v="1504"/>
    <b v="1"/>
    <n v="269"/>
    <b v="1"/>
    <s v="music/rock"/>
    <n v="278"/>
    <n v="67.16"/>
    <x v="4"/>
    <x v="20"/>
    <x v="1504"/>
    <d v="4703-05-21T12:00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37620400"/>
    <x v="1505"/>
    <b v="1"/>
    <n v="345"/>
    <b v="1"/>
    <s v="music/rock"/>
    <n v="104"/>
    <n v="48.04"/>
    <x v="4"/>
    <x v="20"/>
    <x v="1505"/>
    <d v="4703-05-21T12:00:0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37620400"/>
    <x v="1506"/>
    <b v="1"/>
    <n v="43"/>
    <b v="1"/>
    <s v="music/rock"/>
    <n v="111"/>
    <n v="38.86"/>
    <x v="4"/>
    <x v="20"/>
    <x v="1506"/>
    <d v="4703-05-21T12:00:0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437620400"/>
    <x v="1507"/>
    <b v="1"/>
    <n v="33"/>
    <b v="1"/>
    <s v="music/rock"/>
    <n v="215"/>
    <n v="78.180000000000007"/>
    <x v="4"/>
    <x v="20"/>
    <x v="1507"/>
    <d v="4703-05-21T12:0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37620400"/>
    <x v="1508"/>
    <b v="1"/>
    <n v="211"/>
    <b v="1"/>
    <s v="music/rock"/>
    <n v="111"/>
    <n v="97.11"/>
    <x v="4"/>
    <x v="20"/>
    <x v="1508"/>
    <d v="4703-05-21T12:00:0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37620400"/>
    <x v="1509"/>
    <b v="1"/>
    <n v="196"/>
    <b v="1"/>
    <s v="music/rock"/>
    <n v="124"/>
    <n v="110.39"/>
    <x v="4"/>
    <x v="20"/>
    <x v="1509"/>
    <d v="4703-05-21T12:00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37620400"/>
    <x v="1510"/>
    <b v="1"/>
    <n v="405"/>
    <b v="1"/>
    <s v="music/rock"/>
    <n v="101"/>
    <n v="39.92"/>
    <x v="4"/>
    <x v="20"/>
    <x v="1510"/>
    <d v="4703-05-21T12:00:0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37620400"/>
    <x v="1511"/>
    <b v="1"/>
    <n v="206"/>
    <b v="1"/>
    <s v="music/rock"/>
    <n v="112"/>
    <n v="75.98"/>
    <x v="4"/>
    <x v="20"/>
    <x v="1511"/>
    <d v="4703-05-21T12:00:0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37620400"/>
    <x v="1512"/>
    <b v="1"/>
    <n v="335"/>
    <b v="1"/>
    <s v="music/rock"/>
    <n v="559"/>
    <n v="58.38"/>
    <x v="4"/>
    <x v="20"/>
    <x v="1512"/>
    <d v="4703-05-21T12:00:0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37620400"/>
    <x v="1513"/>
    <b v="1"/>
    <n v="215"/>
    <b v="1"/>
    <s v="music/rock"/>
    <n v="150"/>
    <n v="55.82"/>
    <x v="4"/>
    <x v="20"/>
    <x v="1513"/>
    <d v="4703-05-21T12:00:0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37620400"/>
    <x v="1514"/>
    <b v="1"/>
    <n v="176"/>
    <b v="1"/>
    <s v="music/rock"/>
    <n v="106"/>
    <n v="151.24"/>
    <x v="4"/>
    <x v="20"/>
    <x v="1514"/>
    <d v="4703-05-21T12:00:0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37620400"/>
    <x v="1515"/>
    <b v="1"/>
    <n v="555"/>
    <b v="1"/>
    <s v="music/rock"/>
    <n v="157"/>
    <n v="849.67"/>
    <x v="4"/>
    <x v="20"/>
    <x v="1515"/>
    <d v="4703-05-21T12:00:0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37620400"/>
    <x v="1516"/>
    <b v="1"/>
    <n v="116"/>
    <b v="1"/>
    <s v="music/rock"/>
    <n v="109"/>
    <n v="159.24"/>
    <x v="4"/>
    <x v="20"/>
    <x v="1516"/>
    <d v="4703-05-21T12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37620400"/>
    <x v="1517"/>
    <b v="1"/>
    <n v="615"/>
    <b v="1"/>
    <s v="music/rock"/>
    <n v="162"/>
    <n v="39.51"/>
    <x v="4"/>
    <x v="20"/>
    <x v="1517"/>
    <d v="4703-05-21T12:00:0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37620400"/>
    <x v="1518"/>
    <b v="1"/>
    <n v="236"/>
    <b v="1"/>
    <s v="music/rock"/>
    <n v="205"/>
    <n v="130.53"/>
    <x v="4"/>
    <x v="20"/>
    <x v="1518"/>
    <d v="4703-05-21T12:00:0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37620400"/>
    <x v="1519"/>
    <b v="1"/>
    <n v="145"/>
    <b v="1"/>
    <s v="music/rock"/>
    <n v="103"/>
    <n v="64.16"/>
    <x v="4"/>
    <x v="20"/>
    <x v="1519"/>
    <d v="4703-05-21T12:00:00"/>
  </r>
  <r>
    <n v="1520"/>
    <s v="TULIPS"/>
    <s v="A self-published photography book by Andrew Miksys from his new series about Belarus"/>
    <n v="18000"/>
    <n v="18625"/>
    <x v="0"/>
    <x v="0"/>
    <s v="USD"/>
    <n v="1437620400"/>
    <x v="1520"/>
    <b v="1"/>
    <n v="167"/>
    <b v="1"/>
    <s v="music/rock"/>
    <n v="103"/>
    <n v="111.53"/>
    <x v="4"/>
    <x v="20"/>
    <x v="1520"/>
    <d v="4703-05-21T12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37620400"/>
    <x v="1521"/>
    <b v="1"/>
    <n v="235"/>
    <b v="1"/>
    <s v="music/rock"/>
    <n v="107"/>
    <n v="170.45"/>
    <x v="4"/>
    <x v="20"/>
    <x v="1521"/>
    <d v="4703-05-21T12:00:0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37620400"/>
    <x v="1522"/>
    <b v="1"/>
    <n v="452"/>
    <b v="1"/>
    <s v="music/rock"/>
    <n v="139"/>
    <n v="133.74"/>
    <x v="4"/>
    <x v="20"/>
    <x v="1522"/>
    <d v="4703-05-21T12:00:0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37620400"/>
    <x v="1523"/>
    <b v="1"/>
    <n v="241"/>
    <b v="1"/>
    <s v="music/rock"/>
    <n v="125"/>
    <n v="95.83"/>
    <x v="4"/>
    <x v="20"/>
    <x v="1523"/>
    <d v="4703-05-21T12:00:0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37620400"/>
    <x v="1524"/>
    <b v="1"/>
    <n v="28"/>
    <b v="1"/>
    <s v="music/rock"/>
    <n v="207"/>
    <n v="221.79"/>
    <x v="4"/>
    <x v="20"/>
    <x v="1524"/>
    <d v="4703-05-21T12:00:0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37620400"/>
    <x v="1525"/>
    <b v="1"/>
    <n v="140"/>
    <b v="1"/>
    <s v="music/rock"/>
    <n v="174"/>
    <n v="32.32"/>
    <x v="4"/>
    <x v="20"/>
    <x v="1525"/>
    <d v="4703-05-21T12:00:0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37620400"/>
    <x v="1526"/>
    <b v="1"/>
    <n v="280"/>
    <b v="1"/>
    <s v="music/rock"/>
    <n v="120"/>
    <n v="98.84"/>
    <x v="4"/>
    <x v="20"/>
    <x v="1526"/>
    <d v="4703-05-21T12:00:0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37620400"/>
    <x v="1527"/>
    <b v="1"/>
    <n v="70"/>
    <b v="1"/>
    <s v="music/rock"/>
    <n v="110"/>
    <n v="55.22"/>
    <x v="4"/>
    <x v="20"/>
    <x v="1527"/>
    <d v="4703-05-21T12:00:00"/>
  </r>
  <r>
    <n v="1528"/>
    <s v="Don't Go Outside: Tokyo Street Photos"/>
    <s v="A book of street photos from around Shibuya that I've made between 2011-2016."/>
    <n v="3000"/>
    <n v="8447"/>
    <x v="0"/>
    <x v="0"/>
    <s v="USD"/>
    <n v="1437620400"/>
    <x v="1528"/>
    <b v="1"/>
    <n v="160"/>
    <b v="1"/>
    <s v="music/rock"/>
    <n v="282"/>
    <n v="52.79"/>
    <x v="4"/>
    <x v="20"/>
    <x v="1528"/>
    <d v="4703-05-21T12:00:0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37620400"/>
    <x v="1529"/>
    <b v="1"/>
    <n v="141"/>
    <b v="1"/>
    <s v="music/rock"/>
    <n v="101"/>
    <n v="135.66999999999999"/>
    <x v="4"/>
    <x v="20"/>
    <x v="1529"/>
    <d v="4703-05-21T12:00:0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37620400"/>
    <x v="1530"/>
    <b v="1"/>
    <n v="874"/>
    <b v="1"/>
    <s v="music/rock"/>
    <n v="135"/>
    <n v="53.99"/>
    <x v="4"/>
    <x v="20"/>
    <x v="1530"/>
    <d v="4703-05-21T12:00:0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37620400"/>
    <x v="1531"/>
    <b v="1"/>
    <n v="73"/>
    <b v="1"/>
    <s v="music/rock"/>
    <n v="176"/>
    <n v="56.64"/>
    <x v="4"/>
    <x v="20"/>
    <x v="1531"/>
    <d v="4703-05-21T12:00:0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37620400"/>
    <x v="1532"/>
    <b v="1"/>
    <n v="294"/>
    <b v="1"/>
    <s v="music/rock"/>
    <n v="484"/>
    <n v="82.32"/>
    <x v="4"/>
    <x v="20"/>
    <x v="1532"/>
    <d v="4703-05-21T12:00:0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37620400"/>
    <x v="1533"/>
    <b v="1"/>
    <n v="740"/>
    <b v="1"/>
    <s v="music/rock"/>
    <n v="145"/>
    <n v="88.26"/>
    <x v="4"/>
    <x v="20"/>
    <x v="1533"/>
    <d v="4703-05-21T12:00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37620400"/>
    <x v="1534"/>
    <b v="1"/>
    <n v="369"/>
    <b v="1"/>
    <s v="music/rock"/>
    <n v="418"/>
    <n v="84.91"/>
    <x v="4"/>
    <x v="20"/>
    <x v="1534"/>
    <d v="4703-05-21T12:00:0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37620400"/>
    <x v="1535"/>
    <b v="1"/>
    <n v="110"/>
    <b v="1"/>
    <s v="music/rock"/>
    <n v="132"/>
    <n v="48.15"/>
    <x v="4"/>
    <x v="20"/>
    <x v="1535"/>
    <d v="4703-05-21T1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37620400"/>
    <x v="1536"/>
    <b v="1"/>
    <n v="455"/>
    <b v="1"/>
    <s v="music/rock"/>
    <n v="250"/>
    <n v="66.02"/>
    <x v="4"/>
    <x v="20"/>
    <x v="1536"/>
    <d v="4703-05-21T12:00:0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37620400"/>
    <x v="1537"/>
    <b v="1"/>
    <n v="224"/>
    <b v="1"/>
    <s v="music/rock"/>
    <n v="180"/>
    <n v="96.38"/>
    <x v="4"/>
    <x v="20"/>
    <x v="1537"/>
    <d v="4703-05-21T12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37620400"/>
    <x v="1538"/>
    <b v="1"/>
    <n v="46"/>
    <b v="1"/>
    <s v="music/rock"/>
    <n v="103"/>
    <n v="156.16999999999999"/>
    <x v="4"/>
    <x v="20"/>
    <x v="1538"/>
    <d v="4703-05-21T12:00:0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37620400"/>
    <x v="1539"/>
    <b v="0"/>
    <n v="284"/>
    <b v="1"/>
    <s v="music/rock"/>
    <n v="136"/>
    <n v="95.76"/>
    <x v="4"/>
    <x v="20"/>
    <x v="1539"/>
    <d v="4703-05-21T12:00:0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37620400"/>
    <x v="1540"/>
    <b v="1"/>
    <n v="98"/>
    <b v="1"/>
    <s v="music/rock"/>
    <n v="118"/>
    <n v="180.41"/>
    <x v="4"/>
    <x v="20"/>
    <x v="1540"/>
    <d v="4703-05-21T12:00:0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37620400"/>
    <x v="1541"/>
    <b v="0"/>
    <n v="2"/>
    <b v="0"/>
    <s v="music/rock"/>
    <n v="0"/>
    <n v="3"/>
    <x v="4"/>
    <x v="20"/>
    <x v="1541"/>
    <d v="4703-05-21T12:00:00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7620400"/>
    <x v="1542"/>
    <b v="0"/>
    <n v="1"/>
    <b v="0"/>
    <s v="music/rock"/>
    <n v="4"/>
    <n v="20"/>
    <x v="4"/>
    <x v="20"/>
    <x v="1542"/>
    <d v="4703-05-21T12:00:0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37620400"/>
    <x v="1543"/>
    <b v="0"/>
    <n v="1"/>
    <b v="0"/>
    <s v="music/rock"/>
    <n v="0"/>
    <n v="10"/>
    <x v="4"/>
    <x v="20"/>
    <x v="1543"/>
    <d v="4703-05-21T12:00:00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37620400"/>
    <x v="1544"/>
    <b v="0"/>
    <n v="0"/>
    <b v="0"/>
    <s v="music/rock"/>
    <n v="0"/>
    <n v="0"/>
    <x v="4"/>
    <x v="20"/>
    <x v="1544"/>
    <d v="4703-05-21T12:00:0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37620400"/>
    <x v="1545"/>
    <b v="0"/>
    <n v="1"/>
    <b v="0"/>
    <s v="music/rock"/>
    <n v="0"/>
    <n v="1"/>
    <x v="4"/>
    <x v="20"/>
    <x v="1545"/>
    <d v="4703-05-21T12:00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37620400"/>
    <x v="1546"/>
    <b v="0"/>
    <n v="11"/>
    <b v="0"/>
    <s v="music/rock"/>
    <n v="29"/>
    <n v="26.27"/>
    <x v="4"/>
    <x v="20"/>
    <x v="1546"/>
    <d v="4703-05-21T12:00:00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37620400"/>
    <x v="1547"/>
    <b v="0"/>
    <n v="0"/>
    <b v="0"/>
    <s v="music/rock"/>
    <n v="0"/>
    <n v="0"/>
    <x v="4"/>
    <x v="20"/>
    <x v="1547"/>
    <d v="4703-05-21T12:00:00"/>
  </r>
  <r>
    <n v="1548"/>
    <s v="Change the World through Color"/>
    <s v="Beauty is in the eye of the beholder and I want to inspire conservation through color."/>
    <n v="700"/>
    <n v="60"/>
    <x v="2"/>
    <x v="0"/>
    <s v="USD"/>
    <n v="1437620400"/>
    <x v="1548"/>
    <b v="0"/>
    <n v="1"/>
    <b v="0"/>
    <s v="music/rock"/>
    <n v="9"/>
    <n v="60"/>
    <x v="4"/>
    <x v="20"/>
    <x v="1548"/>
    <d v="4703-05-21T12:00:0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37620400"/>
    <x v="1549"/>
    <b v="0"/>
    <n v="6"/>
    <b v="0"/>
    <s v="music/rock"/>
    <n v="34"/>
    <n v="28.33"/>
    <x v="4"/>
    <x v="20"/>
    <x v="1549"/>
    <d v="4703-05-21T12:00:0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37620400"/>
    <x v="1550"/>
    <b v="0"/>
    <n v="7"/>
    <b v="0"/>
    <s v="music/rock"/>
    <n v="13"/>
    <n v="14.43"/>
    <x v="4"/>
    <x v="20"/>
    <x v="1550"/>
    <d v="4703-05-21T12:00:00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7620400"/>
    <x v="1551"/>
    <b v="0"/>
    <n v="0"/>
    <b v="0"/>
    <s v="music/rock"/>
    <n v="0"/>
    <n v="0"/>
    <x v="4"/>
    <x v="20"/>
    <x v="1551"/>
    <d v="4703-05-21T12:00:0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37620400"/>
    <x v="1552"/>
    <b v="0"/>
    <n v="16"/>
    <b v="0"/>
    <s v="music/rock"/>
    <n v="49"/>
    <n v="132.19"/>
    <x v="4"/>
    <x v="20"/>
    <x v="1552"/>
    <d v="4703-05-21T12:00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37620400"/>
    <x v="1553"/>
    <b v="0"/>
    <n v="0"/>
    <b v="0"/>
    <s v="music/rock"/>
    <n v="0"/>
    <n v="0"/>
    <x v="4"/>
    <x v="20"/>
    <x v="1553"/>
    <d v="4703-05-21T12:00:00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7620400"/>
    <x v="1554"/>
    <b v="0"/>
    <n v="0"/>
    <b v="0"/>
    <s v="music/rock"/>
    <n v="0"/>
    <n v="0"/>
    <x v="4"/>
    <x v="20"/>
    <x v="1554"/>
    <d v="4703-05-21T12:00:0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37620400"/>
    <x v="1555"/>
    <b v="0"/>
    <n v="0"/>
    <b v="0"/>
    <s v="music/rock"/>
    <n v="0"/>
    <n v="0"/>
    <x v="4"/>
    <x v="20"/>
    <x v="1555"/>
    <d v="4703-05-21T12:00:0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37620400"/>
    <x v="1556"/>
    <b v="0"/>
    <n v="12"/>
    <b v="0"/>
    <s v="music/rock"/>
    <n v="45"/>
    <n v="56.42"/>
    <x v="4"/>
    <x v="20"/>
    <x v="1556"/>
    <d v="4703-05-21T12:00:00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37620400"/>
    <x v="1557"/>
    <b v="0"/>
    <n v="1"/>
    <b v="0"/>
    <s v="music/rock"/>
    <n v="4"/>
    <n v="100"/>
    <x v="4"/>
    <x v="20"/>
    <x v="1557"/>
    <d v="4703-05-21T12:00:00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37620400"/>
    <x v="1558"/>
    <b v="0"/>
    <n v="3"/>
    <b v="0"/>
    <s v="music/rock"/>
    <n v="5"/>
    <n v="11.67"/>
    <x v="4"/>
    <x v="20"/>
    <x v="1558"/>
    <d v="4703-05-21T12:00:0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7620400"/>
    <x v="1559"/>
    <b v="0"/>
    <n v="1"/>
    <b v="0"/>
    <s v="music/rock"/>
    <n v="0"/>
    <n v="50"/>
    <x v="4"/>
    <x v="20"/>
    <x v="1559"/>
    <d v="4703-05-21T12:00:00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37620400"/>
    <x v="1560"/>
    <b v="0"/>
    <n v="4"/>
    <b v="0"/>
    <s v="music/rock"/>
    <n v="4"/>
    <n v="23.5"/>
    <x v="4"/>
    <x v="20"/>
    <x v="1560"/>
    <d v="4703-05-21T12:00:0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437620400"/>
    <x v="1561"/>
    <b v="0"/>
    <n v="1"/>
    <b v="0"/>
    <s v="music/rock"/>
    <n v="1"/>
    <n v="67"/>
    <x v="4"/>
    <x v="20"/>
    <x v="1561"/>
    <d v="4703-05-21T12:00:0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437620400"/>
    <x v="1562"/>
    <b v="0"/>
    <n v="0"/>
    <b v="0"/>
    <s v="music/rock"/>
    <n v="0"/>
    <n v="0"/>
    <x v="4"/>
    <x v="20"/>
    <x v="1562"/>
    <d v="4703-05-21T12:0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437620400"/>
    <x v="1563"/>
    <b v="0"/>
    <n v="2"/>
    <b v="0"/>
    <s v="music/rock"/>
    <n v="1"/>
    <n v="42.5"/>
    <x v="4"/>
    <x v="20"/>
    <x v="1563"/>
    <d v="4703-05-21T12:00:00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7620400"/>
    <x v="1564"/>
    <b v="0"/>
    <n v="1"/>
    <b v="0"/>
    <s v="music/rock"/>
    <n v="0"/>
    <n v="10"/>
    <x v="4"/>
    <x v="20"/>
    <x v="1564"/>
    <d v="4703-05-21T12:00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437620400"/>
    <x v="1565"/>
    <b v="0"/>
    <n v="1"/>
    <b v="0"/>
    <s v="music/rock"/>
    <n v="3"/>
    <n v="100"/>
    <x v="4"/>
    <x v="20"/>
    <x v="1565"/>
    <d v="4703-05-21T12:00:00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37620400"/>
    <x v="1566"/>
    <b v="0"/>
    <n v="59"/>
    <b v="0"/>
    <s v="music/rock"/>
    <n v="21"/>
    <n v="108.05"/>
    <x v="4"/>
    <x v="20"/>
    <x v="1566"/>
    <d v="4703-05-21T1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437620400"/>
    <x v="1567"/>
    <b v="0"/>
    <n v="13"/>
    <b v="0"/>
    <s v="music/rock"/>
    <n v="4"/>
    <n v="26.92"/>
    <x v="4"/>
    <x v="20"/>
    <x v="1567"/>
    <d v="4703-05-21T12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37620400"/>
    <x v="1568"/>
    <b v="0"/>
    <n v="22"/>
    <b v="0"/>
    <s v="music/rock"/>
    <n v="14"/>
    <n v="155"/>
    <x v="4"/>
    <x v="20"/>
    <x v="1568"/>
    <d v="4703-05-21T12:00:00"/>
  </r>
  <r>
    <n v="1569"/>
    <s v="to be removed (Canceled)"/>
    <s v="to be removed"/>
    <n v="30000"/>
    <n v="0"/>
    <x v="1"/>
    <x v="0"/>
    <s v="USD"/>
    <n v="1437620400"/>
    <x v="1569"/>
    <b v="0"/>
    <n v="0"/>
    <b v="0"/>
    <s v="music/rock"/>
    <n v="0"/>
    <n v="0"/>
    <x v="4"/>
    <x v="20"/>
    <x v="1569"/>
    <d v="4703-05-21T12:00:00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37620400"/>
    <x v="1570"/>
    <b v="0"/>
    <n v="52"/>
    <b v="0"/>
    <s v="music/rock"/>
    <n v="41"/>
    <n v="47.77"/>
    <x v="4"/>
    <x v="20"/>
    <x v="1570"/>
    <d v="4703-05-21T12:00:0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7620400"/>
    <x v="1571"/>
    <b v="0"/>
    <n v="4"/>
    <b v="0"/>
    <s v="music/rock"/>
    <n v="1"/>
    <n v="20"/>
    <x v="4"/>
    <x v="20"/>
    <x v="1571"/>
    <d v="4703-05-21T12:00:0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37620400"/>
    <x v="1572"/>
    <b v="0"/>
    <n v="3"/>
    <b v="0"/>
    <s v="music/rock"/>
    <n v="5"/>
    <n v="41.67"/>
    <x v="4"/>
    <x v="20"/>
    <x v="1572"/>
    <d v="4703-05-21T12:00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37620400"/>
    <x v="1573"/>
    <b v="0"/>
    <n v="3"/>
    <b v="0"/>
    <s v="music/rock"/>
    <n v="2"/>
    <n v="74.33"/>
    <x v="4"/>
    <x v="20"/>
    <x v="1573"/>
    <d v="4703-05-21T12:00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37620400"/>
    <x v="1574"/>
    <b v="0"/>
    <n v="6"/>
    <b v="0"/>
    <s v="music/rock"/>
    <n v="5"/>
    <n v="84.33"/>
    <x v="4"/>
    <x v="20"/>
    <x v="1574"/>
    <d v="4703-05-21T12:00:0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37620400"/>
    <x v="1575"/>
    <b v="0"/>
    <n v="35"/>
    <b v="0"/>
    <s v="music/rock"/>
    <n v="23"/>
    <n v="65.459999999999994"/>
    <x v="4"/>
    <x v="20"/>
    <x v="1575"/>
    <d v="4703-05-21T12:00:00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7620400"/>
    <x v="1576"/>
    <b v="0"/>
    <n v="10"/>
    <b v="0"/>
    <s v="music/rock"/>
    <n v="13"/>
    <n v="65"/>
    <x v="4"/>
    <x v="20"/>
    <x v="1576"/>
    <d v="4703-05-21T12:00:0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437620400"/>
    <x v="1577"/>
    <b v="0"/>
    <n v="2"/>
    <b v="0"/>
    <s v="music/rock"/>
    <n v="1"/>
    <n v="27.5"/>
    <x v="4"/>
    <x v="20"/>
    <x v="1577"/>
    <d v="4703-05-21T12:00:00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437620400"/>
    <x v="1578"/>
    <b v="0"/>
    <n v="4"/>
    <b v="0"/>
    <s v="music/rock"/>
    <n v="11"/>
    <n v="51.25"/>
    <x v="4"/>
    <x v="20"/>
    <x v="1578"/>
    <d v="4703-05-21T1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437620400"/>
    <x v="1579"/>
    <b v="0"/>
    <n v="2"/>
    <b v="0"/>
    <s v="music/rock"/>
    <n v="1"/>
    <n v="14"/>
    <x v="4"/>
    <x v="20"/>
    <x v="1579"/>
    <d v="4703-05-21T12:00:00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437620400"/>
    <x v="1580"/>
    <b v="0"/>
    <n v="0"/>
    <b v="0"/>
    <s v="music/rock"/>
    <n v="0"/>
    <n v="0"/>
    <x v="4"/>
    <x v="20"/>
    <x v="1580"/>
    <d v="4703-05-21T12:00:00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37620400"/>
    <x v="1581"/>
    <b v="0"/>
    <n v="1"/>
    <b v="0"/>
    <s v="music/rock"/>
    <n v="1"/>
    <n v="5"/>
    <x v="4"/>
    <x v="20"/>
    <x v="1581"/>
    <d v="4703-05-21T12:00:00"/>
  </r>
  <r>
    <n v="1582"/>
    <s v="Scenes from New Orleans"/>
    <s v="I create canvas prints of images from in and around New Orleans"/>
    <n v="1000"/>
    <n v="93"/>
    <x v="2"/>
    <x v="0"/>
    <s v="USD"/>
    <n v="1437620400"/>
    <x v="1582"/>
    <b v="0"/>
    <n v="3"/>
    <b v="0"/>
    <s v="music/rock"/>
    <n v="9"/>
    <n v="31"/>
    <x v="4"/>
    <x v="20"/>
    <x v="1582"/>
    <d v="4703-05-21T12:0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37620400"/>
    <x v="1583"/>
    <b v="0"/>
    <n v="1"/>
    <b v="0"/>
    <s v="music/rock"/>
    <n v="0"/>
    <n v="15"/>
    <x v="4"/>
    <x v="20"/>
    <x v="1583"/>
    <d v="4703-05-21T12:00:00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37620400"/>
    <x v="1584"/>
    <b v="0"/>
    <n v="0"/>
    <b v="0"/>
    <s v="music/rock"/>
    <n v="0"/>
    <n v="0"/>
    <x v="4"/>
    <x v="20"/>
    <x v="1584"/>
    <d v="4703-05-21T12:00:0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37620400"/>
    <x v="1585"/>
    <b v="0"/>
    <n v="12"/>
    <b v="0"/>
    <s v="music/rock"/>
    <n v="79"/>
    <n v="131.66999999999999"/>
    <x v="4"/>
    <x v="20"/>
    <x v="1585"/>
    <d v="4703-05-21T12:00:00"/>
  </r>
  <r>
    <n v="1586"/>
    <s v="Missouri In Pictures"/>
    <s v="Show the world the beauty that is in all of our back yards!"/>
    <n v="1500"/>
    <n v="0"/>
    <x v="2"/>
    <x v="0"/>
    <s v="USD"/>
    <n v="1437620400"/>
    <x v="1586"/>
    <b v="0"/>
    <n v="0"/>
    <b v="0"/>
    <s v="music/rock"/>
    <n v="0"/>
    <n v="0"/>
    <x v="4"/>
    <x v="20"/>
    <x v="1586"/>
    <d v="4703-05-21T12:00:0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37620400"/>
    <x v="1587"/>
    <b v="0"/>
    <n v="1"/>
    <b v="0"/>
    <s v="music/rock"/>
    <n v="0"/>
    <n v="1"/>
    <x v="4"/>
    <x v="20"/>
    <x v="1587"/>
    <d v="4703-05-21T12:00:00"/>
  </r>
  <r>
    <n v="1588"/>
    <s v="The Right Side of Texas"/>
    <s v="Southeast Texas as seen through the lens of a cell phone camera"/>
    <n v="516"/>
    <n v="0"/>
    <x v="2"/>
    <x v="0"/>
    <s v="USD"/>
    <n v="1437620400"/>
    <x v="1588"/>
    <b v="0"/>
    <n v="0"/>
    <b v="0"/>
    <s v="music/rock"/>
    <n v="0"/>
    <n v="0"/>
    <x v="4"/>
    <x v="20"/>
    <x v="1588"/>
    <d v="4703-05-21T12:00:0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37620400"/>
    <x v="1589"/>
    <b v="0"/>
    <n v="0"/>
    <b v="0"/>
    <s v="music/rock"/>
    <n v="0"/>
    <n v="0"/>
    <x v="4"/>
    <x v="20"/>
    <x v="1589"/>
    <d v="4703-05-21T12:00:00"/>
  </r>
  <r>
    <n v="1590"/>
    <s v="An Italian Adventure"/>
    <s v="Discover Italy through photography."/>
    <n v="60000"/>
    <n v="1020"/>
    <x v="2"/>
    <x v="13"/>
    <s v="EUR"/>
    <n v="1437620400"/>
    <x v="1590"/>
    <b v="0"/>
    <n v="2"/>
    <b v="0"/>
    <s v="music/rock"/>
    <n v="2"/>
    <n v="510"/>
    <x v="4"/>
    <x v="20"/>
    <x v="1590"/>
    <d v="4703-05-21T12:00:0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37620400"/>
    <x v="1591"/>
    <b v="0"/>
    <n v="92"/>
    <b v="0"/>
    <s v="music/rock"/>
    <n v="29"/>
    <n v="44.48"/>
    <x v="4"/>
    <x v="20"/>
    <x v="1591"/>
    <d v="4703-05-21T12:00:00"/>
  </r>
  <r>
    <n v="1592"/>
    <s v="The Views of Pittsburgh"/>
    <s v="A portfolio collage of beautiful pictures of authentic Pittsburgh locations and scenery."/>
    <n v="25"/>
    <n v="0"/>
    <x v="2"/>
    <x v="0"/>
    <s v="USD"/>
    <n v="1437620400"/>
    <x v="1592"/>
    <b v="0"/>
    <n v="0"/>
    <b v="0"/>
    <s v="music/rock"/>
    <n v="0"/>
    <n v="0"/>
    <x v="4"/>
    <x v="20"/>
    <x v="1592"/>
    <d v="4703-05-21T12:00:00"/>
  </r>
  <r>
    <n v="1593"/>
    <s v="Picturing Italy"/>
    <s v="A trip to fulfill a dream of capturing the wonders and history of ancient Italy in person."/>
    <n v="22000"/>
    <n v="3"/>
    <x v="2"/>
    <x v="0"/>
    <s v="USD"/>
    <n v="1437620400"/>
    <x v="1593"/>
    <b v="0"/>
    <n v="3"/>
    <b v="0"/>
    <s v="music/rock"/>
    <n v="0"/>
    <n v="1"/>
    <x v="4"/>
    <x v="20"/>
    <x v="1593"/>
    <d v="4703-05-21T12:00:00"/>
  </r>
  <r>
    <n v="1594"/>
    <s v="Scenes and Things from New Orleans"/>
    <s v="I photograph my love of New Orleans, create canvases and share those memories with you."/>
    <n v="1000"/>
    <n v="205"/>
    <x v="2"/>
    <x v="0"/>
    <s v="USD"/>
    <n v="1437620400"/>
    <x v="1594"/>
    <b v="0"/>
    <n v="10"/>
    <b v="0"/>
    <s v="music/rock"/>
    <n v="21"/>
    <n v="20.5"/>
    <x v="4"/>
    <x v="20"/>
    <x v="1594"/>
    <d v="4703-05-21T12:00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37620400"/>
    <x v="1595"/>
    <b v="0"/>
    <n v="7"/>
    <b v="0"/>
    <s v="music/rock"/>
    <n v="0"/>
    <n v="40"/>
    <x v="4"/>
    <x v="20"/>
    <x v="1595"/>
    <d v="4703-05-21T12:00:00"/>
  </r>
  <r>
    <n v="1596"/>
    <s v="The Town We Live In"/>
    <s v="London is beautiful. I want to create a book of stunning images from in and around our great city"/>
    <n v="3250"/>
    <n v="75"/>
    <x v="2"/>
    <x v="1"/>
    <s v="GBP"/>
    <n v="1437620400"/>
    <x v="1596"/>
    <b v="0"/>
    <n v="3"/>
    <b v="0"/>
    <s v="music/rock"/>
    <n v="2"/>
    <n v="25"/>
    <x v="4"/>
    <x v="20"/>
    <x v="1596"/>
    <d v="4703-05-21T12:00:00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37620400"/>
    <x v="1597"/>
    <b v="0"/>
    <n v="0"/>
    <b v="0"/>
    <s v="music/rock"/>
    <n v="0"/>
    <n v="0"/>
    <x v="4"/>
    <x v="20"/>
    <x v="1597"/>
    <d v="4703-05-21T12:00:00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620400"/>
    <x v="1598"/>
    <b v="0"/>
    <n v="1"/>
    <b v="0"/>
    <s v="music/rock"/>
    <n v="0"/>
    <n v="1"/>
    <x v="4"/>
    <x v="20"/>
    <x v="1598"/>
    <d v="4703-05-21T12:00:00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37620400"/>
    <x v="1599"/>
    <b v="0"/>
    <n v="0"/>
    <b v="0"/>
    <s v="music/rock"/>
    <n v="0"/>
    <n v="0"/>
    <x v="4"/>
    <x v="20"/>
    <x v="1599"/>
    <d v="4703-05-21T12:00:00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37620400"/>
    <x v="1600"/>
    <b v="0"/>
    <n v="9"/>
    <b v="0"/>
    <s v="music/rock"/>
    <n v="7"/>
    <n v="40.78"/>
    <x v="4"/>
    <x v="20"/>
    <x v="1600"/>
    <d v="4703-05-21T12:00:00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437620400"/>
    <x v="1601"/>
    <b v="0"/>
    <n v="56"/>
    <b v="1"/>
    <s v="music/rock"/>
    <n v="108"/>
    <n v="48.33"/>
    <x v="4"/>
    <x v="20"/>
    <x v="1601"/>
    <d v="4703-05-21T12:00:00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437620400"/>
    <x v="1602"/>
    <b v="0"/>
    <n v="32"/>
    <b v="1"/>
    <s v="music/rock"/>
    <n v="100"/>
    <n v="46.95"/>
    <x v="4"/>
    <x v="20"/>
    <x v="1602"/>
    <d v="4703-05-21T12:00:00"/>
  </r>
  <r>
    <n v="1603"/>
    <s v="Max's First Solo Album!"/>
    <s v="An exercise in the wild and dangerous world of solo musicianship by Maxwell D Feinstein."/>
    <n v="2000"/>
    <n v="2000.66"/>
    <x v="0"/>
    <x v="0"/>
    <s v="USD"/>
    <n v="1437620400"/>
    <x v="1603"/>
    <b v="0"/>
    <n v="30"/>
    <b v="1"/>
    <s v="music/rock"/>
    <n v="100"/>
    <n v="66.69"/>
    <x v="4"/>
    <x v="20"/>
    <x v="1603"/>
    <d v="4703-05-21T12:00:0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437620400"/>
    <x v="1604"/>
    <b v="0"/>
    <n v="70"/>
    <b v="1"/>
    <s v="music/rock"/>
    <n v="122"/>
    <n v="48.84"/>
    <x v="4"/>
    <x v="20"/>
    <x v="1604"/>
    <d v="4703-05-21T12:00:0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437620400"/>
    <x v="1605"/>
    <b v="0"/>
    <n v="44"/>
    <b v="1"/>
    <s v="music/rock"/>
    <n v="101"/>
    <n v="137.31"/>
    <x v="4"/>
    <x v="20"/>
    <x v="1605"/>
    <d v="4703-05-21T12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437620400"/>
    <x v="1606"/>
    <b v="0"/>
    <n v="92"/>
    <b v="1"/>
    <s v="music/rock"/>
    <n v="101"/>
    <n v="87.83"/>
    <x v="4"/>
    <x v="20"/>
    <x v="1606"/>
    <d v="4703-05-21T12:00:00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437620400"/>
    <x v="1607"/>
    <b v="0"/>
    <n v="205"/>
    <b v="1"/>
    <s v="music/rock"/>
    <n v="145"/>
    <n v="70.790000000000006"/>
    <x v="4"/>
    <x v="20"/>
    <x v="1607"/>
    <d v="4703-05-21T12:00:00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437620400"/>
    <x v="1608"/>
    <b v="0"/>
    <n v="23"/>
    <b v="1"/>
    <s v="music/rock"/>
    <n v="101"/>
    <n v="52.83"/>
    <x v="4"/>
    <x v="20"/>
    <x v="1608"/>
    <d v="4703-05-21T12:00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437620400"/>
    <x v="1609"/>
    <b v="0"/>
    <n v="4"/>
    <b v="1"/>
    <s v="music/rock"/>
    <n v="118"/>
    <n v="443.75"/>
    <x v="4"/>
    <x v="20"/>
    <x v="1609"/>
    <d v="4703-05-21T12:00:00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437620400"/>
    <x v="1610"/>
    <b v="0"/>
    <n v="112"/>
    <b v="1"/>
    <s v="music/rock"/>
    <n v="272"/>
    <n v="48.54"/>
    <x v="4"/>
    <x v="20"/>
    <x v="1610"/>
    <d v="4703-05-21T12:00:00"/>
  </r>
  <r>
    <n v="1611"/>
    <s v="Skelton-Luns CD/7&quot;             No Big Deal."/>
    <s v="Skelton-Luns CD/7&quot; No Big Deal."/>
    <n v="800"/>
    <n v="1001"/>
    <x v="0"/>
    <x v="0"/>
    <s v="USD"/>
    <n v="1437620400"/>
    <x v="1611"/>
    <b v="0"/>
    <n v="27"/>
    <b v="1"/>
    <s v="music/rock"/>
    <n v="125"/>
    <n v="37.07"/>
    <x v="4"/>
    <x v="20"/>
    <x v="1611"/>
    <d v="4703-05-21T12:00:00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437620400"/>
    <x v="1612"/>
    <b v="0"/>
    <n v="11"/>
    <b v="1"/>
    <s v="music/rock"/>
    <n v="110"/>
    <n v="50"/>
    <x v="4"/>
    <x v="20"/>
    <x v="1612"/>
    <d v="4703-05-21T12:00:0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437620400"/>
    <x v="1613"/>
    <b v="0"/>
    <n v="26"/>
    <b v="1"/>
    <s v="music/rock"/>
    <n v="102"/>
    <n v="39.04"/>
    <x v="4"/>
    <x v="20"/>
    <x v="1613"/>
    <d v="4703-05-21T12:00:0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37620400"/>
    <x v="1614"/>
    <b v="0"/>
    <n v="77"/>
    <b v="1"/>
    <s v="music/rock"/>
    <n v="103"/>
    <n v="66.69"/>
    <x v="4"/>
    <x v="20"/>
    <x v="1614"/>
    <d v="4703-05-21T12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437620400"/>
    <x v="1615"/>
    <b v="0"/>
    <n v="136"/>
    <b v="1"/>
    <s v="music/rock"/>
    <n v="114"/>
    <n v="67.13"/>
    <x v="4"/>
    <x v="20"/>
    <x v="1615"/>
    <d v="4703-05-21T12:00:00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437620400"/>
    <x v="1616"/>
    <b v="0"/>
    <n v="157"/>
    <b v="1"/>
    <s v="music/rock"/>
    <n v="104"/>
    <n v="66.37"/>
    <x v="4"/>
    <x v="20"/>
    <x v="1616"/>
    <d v="4703-05-21T12:00:00"/>
  </r>
  <r>
    <n v="1617"/>
    <s v="The Coffis Brothers 2nd Album!"/>
    <s v="The Coffis Brothers &amp;The Mountain Men are recording a brand new full length record."/>
    <n v="7000"/>
    <n v="10210"/>
    <x v="0"/>
    <x v="0"/>
    <s v="USD"/>
    <n v="1437620400"/>
    <x v="1617"/>
    <b v="0"/>
    <n v="158"/>
    <b v="1"/>
    <s v="music/rock"/>
    <n v="146"/>
    <n v="64.62"/>
    <x v="4"/>
    <x v="20"/>
    <x v="1617"/>
    <d v="4703-05-21T12:00:00"/>
  </r>
  <r>
    <n v="1618"/>
    <s v="Janus Word Album"/>
    <s v="Janus Word combines hard rock with melodic acoustic music for a unique and awesome sound."/>
    <n v="1500"/>
    <n v="1576"/>
    <x v="0"/>
    <x v="0"/>
    <s v="USD"/>
    <n v="1437620400"/>
    <x v="1618"/>
    <b v="0"/>
    <n v="27"/>
    <b v="1"/>
    <s v="music/rock"/>
    <n v="105"/>
    <n v="58.37"/>
    <x v="4"/>
    <x v="20"/>
    <x v="1618"/>
    <d v="4703-05-21T12:00:00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37620400"/>
    <x v="1619"/>
    <b v="0"/>
    <n v="23"/>
    <b v="1"/>
    <s v="music/rock"/>
    <n v="133"/>
    <n v="86.96"/>
    <x v="4"/>
    <x v="20"/>
    <x v="1619"/>
    <d v="4703-05-21T12:00:00"/>
  </r>
  <r>
    <n v="1620"/>
    <s v="Kickstart my music career with 300 CDs"/>
    <s v="Kickstarting my music career with 300 hard copy CDs of my first release."/>
    <n v="1000"/>
    <n v="1130"/>
    <x v="0"/>
    <x v="0"/>
    <s v="USD"/>
    <n v="1437620400"/>
    <x v="1620"/>
    <b v="0"/>
    <n v="17"/>
    <b v="1"/>
    <s v="music/rock"/>
    <n v="113"/>
    <n v="66.47"/>
    <x v="4"/>
    <x v="20"/>
    <x v="1620"/>
    <d v="4703-05-21T12:00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437620400"/>
    <x v="1621"/>
    <b v="0"/>
    <n v="37"/>
    <b v="1"/>
    <s v="music/rock"/>
    <n v="121"/>
    <n v="163.78"/>
    <x v="4"/>
    <x v="20"/>
    <x v="1621"/>
    <d v="4703-05-21T12:00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37620400"/>
    <x v="1622"/>
    <b v="0"/>
    <n v="65"/>
    <b v="1"/>
    <s v="music/rock"/>
    <n v="102"/>
    <n v="107.98"/>
    <x v="4"/>
    <x v="20"/>
    <x v="1622"/>
    <d v="4703-05-21T12:00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437620400"/>
    <x v="1623"/>
    <b v="0"/>
    <n v="18"/>
    <b v="1"/>
    <s v="music/rock"/>
    <n v="101"/>
    <n v="42.11"/>
    <x v="4"/>
    <x v="20"/>
    <x v="1623"/>
    <d v="4703-05-21T12:00:00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437620400"/>
    <x v="1624"/>
    <b v="0"/>
    <n v="25"/>
    <b v="1"/>
    <s v="music/rock"/>
    <n v="118"/>
    <n v="47.2"/>
    <x v="4"/>
    <x v="20"/>
    <x v="1624"/>
    <d v="4703-05-21T12:00:00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437620400"/>
    <x v="1625"/>
    <b v="0"/>
    <n v="104"/>
    <b v="1"/>
    <s v="music/rock"/>
    <n v="155"/>
    <n v="112.02"/>
    <x v="4"/>
    <x v="20"/>
    <x v="1625"/>
    <d v="4703-05-21T12:00:00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437620400"/>
    <x v="1626"/>
    <b v="0"/>
    <n v="108"/>
    <b v="1"/>
    <s v="music/rock"/>
    <n v="101"/>
    <n v="74.95"/>
    <x v="4"/>
    <x v="20"/>
    <x v="1626"/>
    <d v="4703-05-21T12:00:00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437620400"/>
    <x v="1627"/>
    <b v="0"/>
    <n v="38"/>
    <b v="1"/>
    <s v="music/rock"/>
    <n v="117"/>
    <n v="61.58"/>
    <x v="4"/>
    <x v="20"/>
    <x v="1627"/>
    <d v="4703-05-21T12:00:00"/>
  </r>
  <r>
    <n v="1628"/>
    <s v="&quot;Songs for Tsippora&quot; Byronâ€™s DEBUT EP"/>
    <s v="Original Jewish rock music on human relationships and identity"/>
    <n v="4000"/>
    <n v="4037"/>
    <x v="0"/>
    <x v="0"/>
    <s v="USD"/>
    <n v="1437620400"/>
    <x v="1628"/>
    <b v="0"/>
    <n v="88"/>
    <b v="1"/>
    <s v="music/rock"/>
    <n v="101"/>
    <n v="45.88"/>
    <x v="4"/>
    <x v="20"/>
    <x v="1628"/>
    <d v="4703-05-21T12:00:00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437620400"/>
    <x v="1629"/>
    <b v="0"/>
    <n v="82"/>
    <b v="1"/>
    <s v="music/rock"/>
    <n v="104"/>
    <n v="75.849999999999994"/>
    <x v="4"/>
    <x v="20"/>
    <x v="1629"/>
    <d v="4703-05-21T12:00:00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437620400"/>
    <x v="1630"/>
    <b v="0"/>
    <n v="126"/>
    <b v="1"/>
    <s v="music/rock"/>
    <n v="265"/>
    <n v="84.21"/>
    <x v="4"/>
    <x v="20"/>
    <x v="1630"/>
    <d v="4703-05-21T12:00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437620400"/>
    <x v="1631"/>
    <b v="0"/>
    <n v="133"/>
    <b v="1"/>
    <s v="music/rock"/>
    <n v="156"/>
    <n v="117.23"/>
    <x v="4"/>
    <x v="20"/>
    <x v="1631"/>
    <d v="4703-05-21T12:00:00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437620400"/>
    <x v="1632"/>
    <b v="0"/>
    <n v="47"/>
    <b v="1"/>
    <s v="music/rock"/>
    <n v="102"/>
    <n v="86.49"/>
    <x v="4"/>
    <x v="20"/>
    <x v="1632"/>
    <d v="4703-05-21T12:00:00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437620400"/>
    <x v="1633"/>
    <b v="0"/>
    <n v="58"/>
    <b v="1"/>
    <s v="music/rock"/>
    <n v="100"/>
    <n v="172.41"/>
    <x v="4"/>
    <x v="20"/>
    <x v="1633"/>
    <d v="4703-05-21T12:00:00"/>
  </r>
  <r>
    <n v="1634"/>
    <s v="RUBEDO: Debut Full Length Album"/>
    <s v="Recording Debut  Album w/ Producer Ikey Owens from Free Moral Agents/ The Mars Volta"/>
    <n v="2000"/>
    <n v="2010"/>
    <x v="0"/>
    <x v="0"/>
    <s v="USD"/>
    <n v="1437620400"/>
    <x v="1634"/>
    <b v="0"/>
    <n v="32"/>
    <b v="1"/>
    <s v="music/rock"/>
    <n v="101"/>
    <n v="62.81"/>
    <x v="4"/>
    <x v="20"/>
    <x v="1634"/>
    <d v="4703-05-21T12:00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37620400"/>
    <x v="1635"/>
    <b v="0"/>
    <n v="37"/>
    <b v="1"/>
    <s v="music/rock"/>
    <n v="125"/>
    <n v="67.73"/>
    <x v="4"/>
    <x v="20"/>
    <x v="1635"/>
    <d v="4703-05-21T12:00:00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437620400"/>
    <x v="1636"/>
    <b v="0"/>
    <n v="87"/>
    <b v="1"/>
    <s v="music/rock"/>
    <n v="104"/>
    <n v="53.56"/>
    <x v="4"/>
    <x v="20"/>
    <x v="1636"/>
    <d v="4703-05-21T12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437620400"/>
    <x v="1637"/>
    <b v="0"/>
    <n v="15"/>
    <b v="1"/>
    <s v="music/rock"/>
    <n v="104"/>
    <n v="34.6"/>
    <x v="4"/>
    <x v="20"/>
    <x v="1637"/>
    <d v="4703-05-21T12:00:00"/>
  </r>
  <r>
    <n v="1638"/>
    <s v="Avenues EP 2013"/>
    <s v="Avenues will be going in to the studio to record a new EP with Matt Allison!"/>
    <n v="1000"/>
    <n v="1050"/>
    <x v="0"/>
    <x v="0"/>
    <s v="USD"/>
    <n v="1437620400"/>
    <x v="1638"/>
    <b v="0"/>
    <n v="27"/>
    <b v="1"/>
    <s v="music/rock"/>
    <n v="105"/>
    <n v="38.89"/>
    <x v="4"/>
    <x v="20"/>
    <x v="1638"/>
    <d v="4703-05-21T12:00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437620400"/>
    <x v="1639"/>
    <b v="0"/>
    <n v="19"/>
    <b v="1"/>
    <s v="music/rock"/>
    <n v="100"/>
    <n v="94.74"/>
    <x v="4"/>
    <x v="20"/>
    <x v="1639"/>
    <d v="4703-05-21T12:00:00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437620400"/>
    <x v="1640"/>
    <b v="0"/>
    <n v="17"/>
    <b v="1"/>
    <s v="music/rock"/>
    <n v="170"/>
    <n v="39.97"/>
    <x v="4"/>
    <x v="20"/>
    <x v="1640"/>
    <d v="4703-05-21T12:00:00"/>
  </r>
  <r>
    <n v="1641"/>
    <s v="Tanya Dartson- Run for Your Life music video"/>
    <s v="Music Video For Upbeat and Inspiring Song - Run For Your Life"/>
    <n v="2500"/>
    <n v="2535"/>
    <x v="0"/>
    <x v="0"/>
    <s v="USD"/>
    <n v="1437620400"/>
    <x v="1641"/>
    <b v="0"/>
    <n v="26"/>
    <b v="1"/>
    <s v="music/rock"/>
    <n v="101"/>
    <n v="97.5"/>
    <x v="4"/>
    <x v="20"/>
    <x v="1641"/>
    <d v="4703-05-21T12:00:00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437620400"/>
    <x v="1642"/>
    <b v="0"/>
    <n v="28"/>
    <b v="1"/>
    <s v="music/rock"/>
    <n v="100"/>
    <n v="42.86"/>
    <x v="4"/>
    <x v="20"/>
    <x v="1642"/>
    <d v="4703-05-21T12:00:00"/>
  </r>
  <r>
    <n v="1643"/>
    <s v="This Is All Now's Brand New Album!!"/>
    <s v="This Is All Now is putting out a brand new record, and we need YOUR help to do it!"/>
    <n v="5000"/>
    <n v="6235"/>
    <x v="0"/>
    <x v="0"/>
    <s v="USD"/>
    <n v="1437620400"/>
    <x v="1643"/>
    <b v="0"/>
    <n v="37"/>
    <b v="1"/>
    <s v="music/rock"/>
    <n v="125"/>
    <n v="168.51"/>
    <x v="4"/>
    <x v="20"/>
    <x v="1643"/>
    <d v="4703-05-21T12:00:0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437620400"/>
    <x v="1644"/>
    <b v="0"/>
    <n v="128"/>
    <b v="1"/>
    <s v="music/world music"/>
    <n v="110"/>
    <n v="85.55"/>
    <x v="4"/>
    <x v="21"/>
    <x v="1644"/>
    <d v="4703-05-21T12:00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437620400"/>
    <x v="1645"/>
    <b v="0"/>
    <n v="10"/>
    <b v="1"/>
    <s v="music/world music"/>
    <n v="111"/>
    <n v="554"/>
    <x v="4"/>
    <x v="21"/>
    <x v="1645"/>
    <d v="4703-05-21T12:00:00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37620400"/>
    <x v="1646"/>
    <b v="0"/>
    <n v="83"/>
    <b v="1"/>
    <s v="music/world music"/>
    <n v="110"/>
    <n v="26.55"/>
    <x v="4"/>
    <x v="21"/>
    <x v="1646"/>
    <d v="4703-05-21T12:00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437620400"/>
    <x v="1647"/>
    <b v="0"/>
    <n v="46"/>
    <b v="1"/>
    <s v="music/world music"/>
    <n v="105"/>
    <n v="113.83"/>
    <x v="4"/>
    <x v="21"/>
    <x v="1647"/>
    <d v="4703-05-21T12:00:00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437620400"/>
    <x v="1648"/>
    <b v="0"/>
    <n v="90"/>
    <b v="1"/>
    <s v="music/world music"/>
    <n v="125"/>
    <n v="32.01"/>
    <x v="4"/>
    <x v="21"/>
    <x v="1648"/>
    <d v="4703-05-21T12:00:00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37620400"/>
    <x v="1649"/>
    <b v="0"/>
    <n v="81"/>
    <b v="1"/>
    <s v="music/world music"/>
    <n v="101"/>
    <n v="47.19"/>
    <x v="4"/>
    <x v="21"/>
    <x v="1649"/>
    <d v="4703-05-21T12:00:00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437620400"/>
    <x v="1650"/>
    <b v="0"/>
    <n v="32"/>
    <b v="1"/>
    <s v="music/world music"/>
    <n v="142"/>
    <n v="88.47"/>
    <x v="4"/>
    <x v="21"/>
    <x v="1650"/>
    <d v="4703-05-21T12:00:0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437620400"/>
    <x v="1651"/>
    <b v="0"/>
    <n v="20"/>
    <b v="1"/>
    <s v="music/world music"/>
    <n v="101"/>
    <n v="100.75"/>
    <x v="4"/>
    <x v="21"/>
    <x v="1651"/>
    <d v="4703-05-21T12:00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437620400"/>
    <x v="1652"/>
    <b v="0"/>
    <n v="70"/>
    <b v="1"/>
    <s v="music/world music"/>
    <n v="101"/>
    <n v="64.709999999999994"/>
    <x v="4"/>
    <x v="21"/>
    <x v="1652"/>
    <d v="4703-05-21T12:00:00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437620400"/>
    <x v="1653"/>
    <b v="0"/>
    <n v="168"/>
    <b v="1"/>
    <s v="music/world music"/>
    <n v="174"/>
    <n v="51.85"/>
    <x v="4"/>
    <x v="21"/>
    <x v="1653"/>
    <d v="4703-05-21T12:00:0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437620400"/>
    <x v="1654"/>
    <b v="0"/>
    <n v="34"/>
    <b v="1"/>
    <s v="music/world music"/>
    <n v="120"/>
    <n v="38.79"/>
    <x v="4"/>
    <x v="21"/>
    <x v="1654"/>
    <d v="4703-05-21T12:00:00"/>
  </r>
  <r>
    <n v="1655"/>
    <s v="Meg Porter Debut EP!"/>
    <s v="Berklee College of Music student, Meg Porter needs YOUR help to fund her very first EP!"/>
    <n v="1500"/>
    <n v="2143"/>
    <x v="0"/>
    <x v="0"/>
    <s v="USD"/>
    <n v="1437620400"/>
    <x v="1655"/>
    <b v="0"/>
    <n v="48"/>
    <b v="1"/>
    <s v="music/world music"/>
    <n v="143"/>
    <n v="44.65"/>
    <x v="4"/>
    <x v="21"/>
    <x v="1655"/>
    <d v="4703-05-21T12:00:0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437620400"/>
    <x v="1656"/>
    <b v="0"/>
    <n v="48"/>
    <b v="1"/>
    <s v="music/world music"/>
    <n v="100"/>
    <n v="156.77000000000001"/>
    <x v="4"/>
    <x v="21"/>
    <x v="1656"/>
    <d v="4703-05-21T12:00:00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437620400"/>
    <x v="1657"/>
    <b v="0"/>
    <n v="221"/>
    <b v="1"/>
    <s v="music/world music"/>
    <n v="105"/>
    <n v="118.7"/>
    <x v="4"/>
    <x v="21"/>
    <x v="1657"/>
    <d v="4703-05-21T12:00:00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437620400"/>
    <x v="1658"/>
    <b v="0"/>
    <n v="107"/>
    <b v="1"/>
    <s v="music/world music"/>
    <n v="132"/>
    <n v="74.150000000000006"/>
    <x v="4"/>
    <x v="21"/>
    <x v="1658"/>
    <d v="4703-05-21T12:0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437620400"/>
    <x v="1659"/>
    <b v="0"/>
    <n v="45"/>
    <b v="1"/>
    <s v="music/world music"/>
    <n v="113"/>
    <n v="12.53"/>
    <x v="4"/>
    <x v="21"/>
    <x v="1659"/>
    <d v="4703-05-21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37620400"/>
    <x v="1660"/>
    <b v="0"/>
    <n v="36"/>
    <b v="1"/>
    <s v="music/world music"/>
    <n v="1254"/>
    <n v="27.86"/>
    <x v="4"/>
    <x v="21"/>
    <x v="1660"/>
    <d v="4703-05-21T12:00:00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37620400"/>
    <x v="1661"/>
    <b v="0"/>
    <n v="101"/>
    <b v="1"/>
    <s v="music/world music"/>
    <n v="103"/>
    <n v="80.180000000000007"/>
    <x v="4"/>
    <x v="21"/>
    <x v="1661"/>
    <d v="4703-05-21T12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437620400"/>
    <x v="1662"/>
    <b v="0"/>
    <n v="62"/>
    <b v="1"/>
    <s v="music/world music"/>
    <n v="103"/>
    <n v="132.44"/>
    <x v="4"/>
    <x v="21"/>
    <x v="1662"/>
    <d v="4703-05-21T12:00:00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37620400"/>
    <x v="1663"/>
    <b v="0"/>
    <n v="32"/>
    <b v="1"/>
    <s v="music/world music"/>
    <n v="108"/>
    <n v="33.75"/>
    <x v="4"/>
    <x v="21"/>
    <x v="1663"/>
    <d v="4703-05-21T12:00:00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437620400"/>
    <x v="1664"/>
    <b v="0"/>
    <n v="89"/>
    <b v="1"/>
    <s v="photography/nature"/>
    <n v="122"/>
    <n v="34.380000000000003"/>
    <x v="5"/>
    <x v="22"/>
    <x v="1664"/>
    <d v="4703-05-21T12:00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437620400"/>
    <x v="1665"/>
    <b v="0"/>
    <n v="93"/>
    <b v="1"/>
    <s v="photography/nature"/>
    <n v="119"/>
    <n v="44.96"/>
    <x v="5"/>
    <x v="22"/>
    <x v="1665"/>
    <d v="4703-05-21T12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437620400"/>
    <x v="1666"/>
    <b v="0"/>
    <n v="98"/>
    <b v="1"/>
    <s v="photography/nature"/>
    <n v="161"/>
    <n v="41.04"/>
    <x v="5"/>
    <x v="22"/>
    <x v="1666"/>
    <d v="4703-05-21T12:00:00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437620400"/>
    <x v="1667"/>
    <b v="0"/>
    <n v="82"/>
    <b v="1"/>
    <s v="photography/nature"/>
    <n v="127"/>
    <n v="52.6"/>
    <x v="5"/>
    <x v="22"/>
    <x v="1667"/>
    <d v="4703-05-21T12:00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437620400"/>
    <x v="1668"/>
    <b v="0"/>
    <n v="116"/>
    <b v="1"/>
    <s v="photography/nature"/>
    <n v="103"/>
    <n v="70.78"/>
    <x v="5"/>
    <x v="22"/>
    <x v="1668"/>
    <d v="4703-05-21T12:00:00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37620400"/>
    <x v="1669"/>
    <b v="0"/>
    <n v="52"/>
    <b v="1"/>
    <s v="photography/nature"/>
    <n v="140"/>
    <n v="53.75"/>
    <x v="5"/>
    <x v="22"/>
    <x v="1669"/>
    <d v="4703-05-21T12:00:00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437620400"/>
    <x v="1670"/>
    <b v="0"/>
    <n v="23"/>
    <b v="1"/>
    <s v="photography/nature"/>
    <n v="103"/>
    <n v="44.61"/>
    <x v="5"/>
    <x v="22"/>
    <x v="1670"/>
    <d v="4703-05-21T12:00:00"/>
  </r>
  <r>
    <n v="1671"/>
    <s v="Luke O'Brien's Kickstarter"/>
    <s v="I am seeking funding in order to help take my music from a hobby to a career."/>
    <n v="2000"/>
    <n v="2013.47"/>
    <x v="0"/>
    <x v="0"/>
    <s v="USD"/>
    <n v="1437620400"/>
    <x v="1671"/>
    <b v="0"/>
    <n v="77"/>
    <b v="1"/>
    <s v="photography/nature"/>
    <n v="101"/>
    <n v="26.15"/>
    <x v="5"/>
    <x v="22"/>
    <x v="1671"/>
    <d v="4703-05-21T12:00:00"/>
  </r>
  <r>
    <n v="1672"/>
    <s v="High Altotude Debut Album"/>
    <s v="Sweet, sweet harmonies from Portland Oregon's premiere high school women's a cappella group."/>
    <n v="1700"/>
    <n v="1920"/>
    <x v="0"/>
    <x v="0"/>
    <s v="USD"/>
    <n v="1437620400"/>
    <x v="1672"/>
    <b v="0"/>
    <n v="49"/>
    <b v="1"/>
    <s v="photography/nature"/>
    <n v="113"/>
    <n v="39.18"/>
    <x v="5"/>
    <x v="22"/>
    <x v="1672"/>
    <d v="4703-05-21T12:00:0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37620400"/>
    <x v="1673"/>
    <b v="0"/>
    <n v="59"/>
    <b v="1"/>
    <s v="photography/nature"/>
    <n v="128"/>
    <n v="45.59"/>
    <x v="5"/>
    <x v="22"/>
    <x v="1673"/>
    <d v="4703-05-21T12:00:0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37620400"/>
    <x v="1674"/>
    <b v="0"/>
    <n v="113"/>
    <b v="1"/>
    <s v="photography/nature"/>
    <n v="202"/>
    <n v="89.25"/>
    <x v="5"/>
    <x v="22"/>
    <x v="1674"/>
    <d v="4703-05-21T12:00:00"/>
  </r>
  <r>
    <n v="1675"/>
    <s v="The Great Party's Debut Album!"/>
    <s v="The Great Party is releasing their debut album. Here's your chance to be a part of it!"/>
    <n v="1000"/>
    <n v="1374.16"/>
    <x v="0"/>
    <x v="0"/>
    <s v="USD"/>
    <n v="1437620400"/>
    <x v="1675"/>
    <b v="0"/>
    <n v="34"/>
    <b v="1"/>
    <s v="photography/nature"/>
    <n v="137"/>
    <n v="40.42"/>
    <x v="5"/>
    <x v="22"/>
    <x v="1675"/>
    <d v="4703-05-21T12:00:00"/>
  </r>
  <r>
    <n v="1676"/>
    <s v="Bridge 19 CD Release Tour"/>
    <s v="Help fund Bridge 19's tour in support of their first duo record, to be released in May 2012."/>
    <n v="3000"/>
    <n v="3460"/>
    <x v="0"/>
    <x v="0"/>
    <s v="USD"/>
    <n v="1437620400"/>
    <x v="1676"/>
    <b v="0"/>
    <n v="42"/>
    <b v="1"/>
    <s v="photography/nature"/>
    <n v="115"/>
    <n v="82.38"/>
    <x v="5"/>
    <x v="22"/>
    <x v="1676"/>
    <d v="4703-05-21T12:00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37620400"/>
    <x v="1677"/>
    <b v="0"/>
    <n v="42"/>
    <b v="1"/>
    <s v="photography/nature"/>
    <n v="112"/>
    <n v="159.52000000000001"/>
    <x v="5"/>
    <x v="22"/>
    <x v="1677"/>
    <d v="4703-05-21T12:00:00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437620400"/>
    <x v="1678"/>
    <b v="0"/>
    <n v="49"/>
    <b v="1"/>
    <s v="photography/nature"/>
    <n v="118"/>
    <n v="36.24"/>
    <x v="5"/>
    <x v="22"/>
    <x v="1678"/>
    <d v="4703-05-21T12:00:00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437620400"/>
    <x v="1679"/>
    <b v="0"/>
    <n v="56"/>
    <b v="1"/>
    <s v="photography/nature"/>
    <n v="175"/>
    <n v="62.5"/>
    <x v="5"/>
    <x v="22"/>
    <x v="1679"/>
    <d v="4703-05-21T12:00:00"/>
  </r>
  <r>
    <n v="1680"/>
    <s v="Kick Out a Record"/>
    <s v="Working Musician dilemma #164: how the taxman put Kick the Record 2.0 on hold"/>
    <n v="1000"/>
    <n v="1175"/>
    <x v="0"/>
    <x v="0"/>
    <s v="USD"/>
    <n v="1437620400"/>
    <x v="1680"/>
    <b v="0"/>
    <n v="25"/>
    <b v="1"/>
    <s v="photography/nature"/>
    <n v="118"/>
    <n v="47"/>
    <x v="5"/>
    <x v="22"/>
    <x v="1680"/>
    <d v="4703-05-21T12:00:0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37620400"/>
    <x v="1681"/>
    <b v="0"/>
    <n v="884"/>
    <b v="0"/>
    <s v="photography/nature"/>
    <n v="101"/>
    <n v="74.58"/>
    <x v="5"/>
    <x v="22"/>
    <x v="1681"/>
    <d v="4703-05-21T12:00:0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37620400"/>
    <x v="1682"/>
    <b v="0"/>
    <n v="0"/>
    <b v="0"/>
    <s v="photography/nature"/>
    <n v="0"/>
    <n v="0"/>
    <x v="5"/>
    <x v="22"/>
    <x v="1682"/>
    <d v="4703-05-21T12:00:0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37620400"/>
    <x v="1683"/>
    <b v="0"/>
    <n v="10"/>
    <b v="0"/>
    <s v="photography/nature"/>
    <n v="22"/>
    <n v="76"/>
    <x v="5"/>
    <x v="22"/>
    <x v="1683"/>
    <d v="4703-05-21T12:00:00"/>
  </r>
  <r>
    <n v="1684"/>
    <s v="Goodness &amp; Mercy EP - Marty Mikles"/>
    <s v="New Music from Marty Mikles!  A new EP all about God's Goodness &amp; Mercy."/>
    <n v="8000"/>
    <n v="8730"/>
    <x v="3"/>
    <x v="0"/>
    <s v="USD"/>
    <n v="1437620400"/>
    <x v="1684"/>
    <b v="0"/>
    <n v="101"/>
    <b v="0"/>
    <s v="photography/people"/>
    <n v="109"/>
    <n v="86.44"/>
    <x v="5"/>
    <x v="23"/>
    <x v="1684"/>
    <d v="4703-05-21T12:00:00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37620400"/>
    <x v="1685"/>
    <b v="0"/>
    <n v="15"/>
    <b v="0"/>
    <s v="photography/people"/>
    <n v="103"/>
    <n v="24"/>
    <x v="5"/>
    <x v="23"/>
    <x v="1685"/>
    <d v="4703-05-21T12:00:00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37620400"/>
    <x v="1686"/>
    <b v="0"/>
    <n v="1"/>
    <b v="0"/>
    <s v="photography/people"/>
    <n v="0"/>
    <n v="18"/>
    <x v="5"/>
    <x v="23"/>
    <x v="1686"/>
    <d v="4703-05-21T12:00:0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37620400"/>
    <x v="1687"/>
    <b v="0"/>
    <n v="39"/>
    <b v="0"/>
    <s v="photography/people"/>
    <n v="31"/>
    <n v="80.13"/>
    <x v="5"/>
    <x v="23"/>
    <x v="1687"/>
    <d v="4703-05-21T12:00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37620400"/>
    <x v="1688"/>
    <b v="0"/>
    <n v="7"/>
    <b v="0"/>
    <s v="photography/people"/>
    <n v="44"/>
    <n v="253.14"/>
    <x v="5"/>
    <x v="23"/>
    <x v="1688"/>
    <d v="4703-05-21T12:00:00"/>
  </r>
  <r>
    <n v="1689"/>
    <s v="Fly Away"/>
    <s v="Praising the Living God in the second half of life."/>
    <n v="2400"/>
    <n v="2400"/>
    <x v="3"/>
    <x v="0"/>
    <s v="USD"/>
    <n v="1437620400"/>
    <x v="1689"/>
    <b v="0"/>
    <n v="14"/>
    <b v="0"/>
    <s v="photography/people"/>
    <n v="100"/>
    <n v="171.43"/>
    <x v="5"/>
    <x v="23"/>
    <x v="1689"/>
    <d v="4703-05-21T12:00:00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37620400"/>
    <x v="1690"/>
    <b v="0"/>
    <n v="11"/>
    <b v="0"/>
    <s v="photography/people"/>
    <n v="25"/>
    <n v="57.73"/>
    <x v="5"/>
    <x v="23"/>
    <x v="1690"/>
    <d v="4703-05-21T12:00:0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37620400"/>
    <x v="1691"/>
    <b v="0"/>
    <n v="38"/>
    <b v="0"/>
    <s v="photography/people"/>
    <n v="33"/>
    <n v="264.26"/>
    <x v="5"/>
    <x v="23"/>
    <x v="1691"/>
    <d v="4703-05-21T12:00:0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37620400"/>
    <x v="1692"/>
    <b v="0"/>
    <n v="15"/>
    <b v="0"/>
    <s v="photography/people"/>
    <n v="48"/>
    <n v="159.33000000000001"/>
    <x v="5"/>
    <x v="23"/>
    <x v="1692"/>
    <d v="4703-05-21T12:00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37620400"/>
    <x v="1693"/>
    <b v="0"/>
    <n v="8"/>
    <b v="0"/>
    <s v="photography/people"/>
    <n v="9"/>
    <n v="35"/>
    <x v="5"/>
    <x v="23"/>
    <x v="1693"/>
    <d v="4703-05-21T12:00:00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37620400"/>
    <x v="1694"/>
    <b v="0"/>
    <n v="1"/>
    <b v="0"/>
    <s v="photography/people"/>
    <n v="0"/>
    <n v="5"/>
    <x v="5"/>
    <x v="23"/>
    <x v="1694"/>
    <d v="4703-05-21T12:00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37620400"/>
    <x v="1695"/>
    <b v="0"/>
    <n v="23"/>
    <b v="0"/>
    <s v="photography/people"/>
    <n v="12"/>
    <n v="61.09"/>
    <x v="5"/>
    <x v="23"/>
    <x v="1695"/>
    <d v="4703-05-21T12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37620400"/>
    <x v="1696"/>
    <b v="0"/>
    <n v="0"/>
    <b v="0"/>
    <s v="photography/people"/>
    <n v="0"/>
    <n v="0"/>
    <x v="5"/>
    <x v="23"/>
    <x v="1696"/>
    <d v="4703-05-21T12:00:0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37620400"/>
    <x v="1697"/>
    <b v="0"/>
    <n v="22"/>
    <b v="0"/>
    <s v="photography/people"/>
    <n v="20"/>
    <n v="114.82"/>
    <x v="5"/>
    <x v="23"/>
    <x v="1697"/>
    <d v="4703-05-21T12:00:00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37620400"/>
    <x v="1698"/>
    <b v="0"/>
    <n v="0"/>
    <b v="0"/>
    <s v="photography/people"/>
    <n v="0"/>
    <n v="0"/>
    <x v="5"/>
    <x v="23"/>
    <x v="1698"/>
    <d v="4703-05-21T12:00:0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37620400"/>
    <x v="1699"/>
    <b v="0"/>
    <n v="4"/>
    <b v="0"/>
    <s v="photography/people"/>
    <n v="4"/>
    <n v="54"/>
    <x v="5"/>
    <x v="23"/>
    <x v="1699"/>
    <d v="4703-05-21T12:00:0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37620400"/>
    <x v="1700"/>
    <b v="0"/>
    <n v="79"/>
    <b v="0"/>
    <s v="photography/people"/>
    <n v="26"/>
    <n v="65.97"/>
    <x v="5"/>
    <x v="23"/>
    <x v="1700"/>
    <d v="4703-05-21T12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37620400"/>
    <x v="1701"/>
    <b v="0"/>
    <n v="2"/>
    <b v="0"/>
    <s v="photography/people"/>
    <n v="0"/>
    <n v="5"/>
    <x v="5"/>
    <x v="23"/>
    <x v="1701"/>
    <d v="4703-05-21T12:00:00"/>
  </r>
  <r>
    <n v="1702"/>
    <s v="lyndale lewis and new vision prosper cd release"/>
    <s v="I can do all things through christ jesus"/>
    <n v="16500"/>
    <n v="1"/>
    <x v="2"/>
    <x v="0"/>
    <s v="USD"/>
    <n v="1437620400"/>
    <x v="1702"/>
    <b v="0"/>
    <n v="1"/>
    <b v="0"/>
    <s v="photography/people"/>
    <n v="0"/>
    <n v="1"/>
    <x v="5"/>
    <x v="23"/>
    <x v="1702"/>
    <d v="4703-05-21T12:00:0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37620400"/>
    <x v="1703"/>
    <b v="0"/>
    <n v="2"/>
    <b v="0"/>
    <s v="photography/people"/>
    <n v="1"/>
    <n v="25.5"/>
    <x v="5"/>
    <x v="23"/>
    <x v="1703"/>
    <d v="4703-05-21T12:00:00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37620400"/>
    <x v="1704"/>
    <b v="0"/>
    <n v="11"/>
    <b v="0"/>
    <s v="photography/photobooks"/>
    <n v="65"/>
    <n v="118.36"/>
    <x v="5"/>
    <x v="24"/>
    <x v="1704"/>
    <d v="4703-05-21T12:00:00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37620400"/>
    <x v="1705"/>
    <b v="0"/>
    <n v="0"/>
    <b v="0"/>
    <s v="photography/photobooks"/>
    <n v="0"/>
    <n v="0"/>
    <x v="5"/>
    <x v="24"/>
    <x v="1705"/>
    <d v="4703-05-21T12:00:0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37620400"/>
    <x v="1706"/>
    <b v="0"/>
    <n v="0"/>
    <b v="0"/>
    <s v="photography/photobooks"/>
    <n v="0"/>
    <n v="0"/>
    <x v="5"/>
    <x v="24"/>
    <x v="1706"/>
    <d v="4703-05-21T12:00:0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37620400"/>
    <x v="1707"/>
    <b v="0"/>
    <n v="9"/>
    <b v="0"/>
    <s v="photography/photobooks"/>
    <n v="10"/>
    <n v="54.11"/>
    <x v="5"/>
    <x v="24"/>
    <x v="1707"/>
    <d v="4703-05-21T12:00:00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37620400"/>
    <x v="1708"/>
    <b v="0"/>
    <n v="0"/>
    <b v="0"/>
    <s v="photography/photobooks"/>
    <n v="0"/>
    <n v="0"/>
    <x v="5"/>
    <x v="24"/>
    <x v="1708"/>
    <d v="4703-05-21T12:00:00"/>
  </r>
  <r>
    <n v="1709"/>
    <s v="Psalms"/>
    <s v="A project to set psalms to music. The psalms are taken from the English Standard Version (ESV) of the Bible."/>
    <n v="1750"/>
    <n v="85"/>
    <x v="2"/>
    <x v="0"/>
    <s v="USD"/>
    <n v="1437620400"/>
    <x v="1709"/>
    <b v="0"/>
    <n v="4"/>
    <b v="0"/>
    <s v="photography/photobooks"/>
    <n v="5"/>
    <n v="21.25"/>
    <x v="5"/>
    <x v="24"/>
    <x v="1709"/>
    <d v="4703-05-21T12:00:00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37620400"/>
    <x v="1710"/>
    <b v="0"/>
    <n v="1"/>
    <b v="0"/>
    <s v="photography/photobooks"/>
    <n v="1"/>
    <n v="34"/>
    <x v="5"/>
    <x v="24"/>
    <x v="1710"/>
    <d v="4703-05-21T12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37620400"/>
    <x v="1711"/>
    <b v="0"/>
    <n v="2"/>
    <b v="0"/>
    <s v="photography/photobooks"/>
    <n v="11"/>
    <n v="525"/>
    <x v="5"/>
    <x v="24"/>
    <x v="1711"/>
    <d v="4703-05-21T12:00:00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7620400"/>
    <x v="1712"/>
    <b v="0"/>
    <n v="0"/>
    <b v="0"/>
    <s v="photography/photobooks"/>
    <n v="0"/>
    <n v="0"/>
    <x v="5"/>
    <x v="24"/>
    <x v="1712"/>
    <d v="4703-05-21T12:00:00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37620400"/>
    <x v="1713"/>
    <b v="0"/>
    <n v="1"/>
    <b v="0"/>
    <s v="photography/photobooks"/>
    <n v="2"/>
    <n v="50"/>
    <x v="5"/>
    <x v="24"/>
    <x v="1713"/>
    <d v="4703-05-21T12:00:0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7620400"/>
    <x v="1714"/>
    <b v="0"/>
    <n v="17"/>
    <b v="0"/>
    <s v="photography/photobooks"/>
    <n v="8"/>
    <n v="115.71"/>
    <x v="5"/>
    <x v="24"/>
    <x v="1714"/>
    <d v="4703-05-21T12:00:00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37620400"/>
    <x v="1715"/>
    <b v="0"/>
    <n v="2"/>
    <b v="0"/>
    <s v="photography/photobooks"/>
    <n v="0"/>
    <n v="5.5"/>
    <x v="5"/>
    <x v="24"/>
    <x v="1715"/>
    <d v="4703-05-21T12:00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37620400"/>
    <x v="1716"/>
    <b v="0"/>
    <n v="3"/>
    <b v="0"/>
    <s v="photography/photobooks"/>
    <n v="8"/>
    <n v="50"/>
    <x v="5"/>
    <x v="24"/>
    <x v="1716"/>
    <d v="4703-05-21T12:00:00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37620400"/>
    <x v="1717"/>
    <b v="0"/>
    <n v="41"/>
    <b v="0"/>
    <s v="photography/photobooks"/>
    <n v="43"/>
    <n v="34.020000000000003"/>
    <x v="5"/>
    <x v="24"/>
    <x v="1717"/>
    <d v="4703-05-21T12:00:00"/>
  </r>
  <r>
    <n v="1718"/>
    <s v="The Prodigal Son"/>
    <s v="A melody for the galaxy."/>
    <n v="35000"/>
    <n v="75"/>
    <x v="2"/>
    <x v="0"/>
    <s v="USD"/>
    <n v="1437620400"/>
    <x v="1718"/>
    <b v="0"/>
    <n v="2"/>
    <b v="0"/>
    <s v="photography/photobooks"/>
    <n v="0"/>
    <n v="37.5"/>
    <x v="5"/>
    <x v="24"/>
    <x v="1718"/>
    <d v="4703-05-21T12:00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37620400"/>
    <x v="1719"/>
    <b v="0"/>
    <n v="3"/>
    <b v="0"/>
    <s v="photography/photobooks"/>
    <n v="1"/>
    <n v="11.67"/>
    <x v="5"/>
    <x v="24"/>
    <x v="1719"/>
    <d v="4703-05-21T12:00:00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37620400"/>
    <x v="1720"/>
    <b v="0"/>
    <n v="8"/>
    <b v="0"/>
    <s v="photography/photobooks"/>
    <n v="6"/>
    <n v="28.13"/>
    <x v="5"/>
    <x v="24"/>
    <x v="1720"/>
    <d v="4703-05-21T12:00:00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37620400"/>
    <x v="1721"/>
    <b v="0"/>
    <n v="0"/>
    <b v="0"/>
    <s v="photography/photobooks"/>
    <n v="0"/>
    <n v="0"/>
    <x v="5"/>
    <x v="24"/>
    <x v="1721"/>
    <d v="4703-05-21T12:00:00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37620400"/>
    <x v="1722"/>
    <b v="0"/>
    <n v="1"/>
    <b v="0"/>
    <s v="photography/photobooks"/>
    <n v="0"/>
    <n v="1"/>
    <x v="5"/>
    <x v="24"/>
    <x v="1722"/>
    <d v="4703-05-21T12:0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7620400"/>
    <x v="1723"/>
    <b v="0"/>
    <n v="3"/>
    <b v="0"/>
    <s v="photography/photobooks"/>
    <n v="7"/>
    <n v="216.67"/>
    <x v="5"/>
    <x v="24"/>
    <x v="1723"/>
    <d v="4703-05-21T12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37620400"/>
    <x v="1724"/>
    <b v="0"/>
    <n v="4"/>
    <b v="0"/>
    <s v="photography/photobooks"/>
    <n v="1"/>
    <n v="8.75"/>
    <x v="5"/>
    <x v="24"/>
    <x v="1724"/>
    <d v="4703-05-21T12:00:00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37620400"/>
    <x v="1725"/>
    <b v="0"/>
    <n v="9"/>
    <b v="0"/>
    <s v="photography/photobooks"/>
    <n v="10"/>
    <n v="62.22"/>
    <x v="5"/>
    <x v="24"/>
    <x v="1725"/>
    <d v="4703-05-21T12:00:00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37620400"/>
    <x v="1726"/>
    <b v="0"/>
    <n v="16"/>
    <b v="0"/>
    <s v="photography/photobooks"/>
    <n v="34"/>
    <n v="137.25"/>
    <x v="5"/>
    <x v="24"/>
    <x v="1726"/>
    <d v="4703-05-21T12:00:0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37620400"/>
    <x v="1727"/>
    <b v="0"/>
    <n v="1"/>
    <b v="0"/>
    <s v="photography/photobooks"/>
    <n v="0"/>
    <n v="1"/>
    <x v="5"/>
    <x v="24"/>
    <x v="1727"/>
    <d v="4703-05-21T12:00:0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37620400"/>
    <x v="1728"/>
    <b v="0"/>
    <n v="7"/>
    <b v="0"/>
    <s v="photography/photobooks"/>
    <n v="68"/>
    <n v="122.14"/>
    <x v="5"/>
    <x v="24"/>
    <x v="1728"/>
    <d v="4703-05-21T12:00:0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37620400"/>
    <x v="1729"/>
    <b v="0"/>
    <n v="0"/>
    <b v="0"/>
    <s v="photography/photobooks"/>
    <n v="0"/>
    <n v="0"/>
    <x v="5"/>
    <x v="24"/>
    <x v="1729"/>
    <d v="4703-05-21T12:00:00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37620400"/>
    <x v="1730"/>
    <b v="0"/>
    <n v="0"/>
    <b v="0"/>
    <s v="photography/photobooks"/>
    <n v="0"/>
    <n v="0"/>
    <x v="5"/>
    <x v="24"/>
    <x v="1730"/>
    <d v="4703-05-21T12:00:00"/>
  </r>
  <r>
    <n v="1731"/>
    <s v="Sam Cox Band First Christian Tour"/>
    <s v="We are a Christin Worship band looking to midwest tour. God Bless!"/>
    <n v="1000"/>
    <n v="0"/>
    <x v="2"/>
    <x v="0"/>
    <s v="USD"/>
    <n v="1437620400"/>
    <x v="1731"/>
    <b v="0"/>
    <n v="0"/>
    <b v="0"/>
    <s v="photography/photobooks"/>
    <n v="0"/>
    <n v="0"/>
    <x v="5"/>
    <x v="24"/>
    <x v="1731"/>
    <d v="4703-05-21T12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37620400"/>
    <x v="1732"/>
    <b v="0"/>
    <n v="0"/>
    <b v="0"/>
    <s v="photography/photobooks"/>
    <n v="0"/>
    <n v="0"/>
    <x v="5"/>
    <x v="24"/>
    <x v="1732"/>
    <d v="4703-05-21T12:00:0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37620400"/>
    <x v="1733"/>
    <b v="0"/>
    <n v="0"/>
    <b v="0"/>
    <s v="photography/photobooks"/>
    <n v="0"/>
    <n v="0"/>
    <x v="5"/>
    <x v="24"/>
    <x v="1733"/>
    <d v="4703-05-21T12:00:0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7620400"/>
    <x v="1734"/>
    <b v="0"/>
    <n v="1"/>
    <b v="0"/>
    <s v="photography/photobooks"/>
    <n v="0"/>
    <n v="1"/>
    <x v="5"/>
    <x v="24"/>
    <x v="1734"/>
    <d v="4703-05-21T12:00:00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37620400"/>
    <x v="1735"/>
    <b v="0"/>
    <n v="2"/>
    <b v="0"/>
    <s v="photography/photobooks"/>
    <n v="11"/>
    <n v="55"/>
    <x v="5"/>
    <x v="24"/>
    <x v="1735"/>
    <d v="4703-05-21T12:00:00"/>
  </r>
  <r>
    <n v="1736"/>
    <s v="In His Presence"/>
    <s v="A unique meditative album reflecting on the life of Christ, inviting Him into your presence"/>
    <n v="3000"/>
    <n v="22"/>
    <x v="2"/>
    <x v="0"/>
    <s v="USD"/>
    <n v="1437620400"/>
    <x v="1736"/>
    <b v="0"/>
    <n v="1"/>
    <b v="0"/>
    <s v="photography/photobooks"/>
    <n v="1"/>
    <n v="22"/>
    <x v="5"/>
    <x v="24"/>
    <x v="1736"/>
    <d v="4703-05-21T12:00:00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620400"/>
    <x v="1737"/>
    <b v="0"/>
    <n v="15"/>
    <b v="0"/>
    <s v="photography/photobooks"/>
    <n v="21"/>
    <n v="56.67"/>
    <x v="5"/>
    <x v="24"/>
    <x v="1737"/>
    <d v="4703-05-21T12:00:00"/>
  </r>
  <r>
    <n v="1738"/>
    <s v="The Flashing Lights"/>
    <s v="Music that inspires and gives hope for overcoming and change. And it is good music."/>
    <n v="5000"/>
    <n v="20"/>
    <x v="2"/>
    <x v="0"/>
    <s v="USD"/>
    <n v="1437620400"/>
    <x v="1738"/>
    <b v="0"/>
    <n v="1"/>
    <b v="0"/>
    <s v="photography/photobooks"/>
    <n v="0"/>
    <n v="20"/>
    <x v="5"/>
    <x v="24"/>
    <x v="1738"/>
    <d v="4703-05-21T12:00:00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37620400"/>
    <x v="1739"/>
    <b v="0"/>
    <n v="1"/>
    <b v="0"/>
    <s v="photography/photobooks"/>
    <n v="0"/>
    <n v="1"/>
    <x v="5"/>
    <x v="24"/>
    <x v="1739"/>
    <d v="4703-05-21T12:00:00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620400"/>
    <x v="1740"/>
    <b v="0"/>
    <n v="0"/>
    <b v="0"/>
    <s v="photography/photobooks"/>
    <n v="0"/>
    <n v="0"/>
    <x v="5"/>
    <x v="24"/>
    <x v="1740"/>
    <d v="4703-05-21T12:00:00"/>
  </r>
  <r>
    <n v="1741"/>
    <s v="Caught off Guard"/>
    <s v="A photo journal documenting my experiences and travels across New Zealand"/>
    <n v="1200"/>
    <n v="1330"/>
    <x v="0"/>
    <x v="1"/>
    <s v="GBP"/>
    <n v="1437620400"/>
    <x v="1741"/>
    <b v="0"/>
    <n v="52"/>
    <b v="1"/>
    <s v="photography/photobooks"/>
    <n v="111"/>
    <n v="25.58"/>
    <x v="5"/>
    <x v="24"/>
    <x v="1741"/>
    <d v="4703-05-21T12:00:0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37620400"/>
    <x v="1742"/>
    <b v="0"/>
    <n v="34"/>
    <b v="1"/>
    <s v="photography/photobooks"/>
    <n v="109"/>
    <n v="63.97"/>
    <x v="5"/>
    <x v="24"/>
    <x v="1742"/>
    <d v="4703-05-21T12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37620400"/>
    <x v="1743"/>
    <b v="0"/>
    <n v="67"/>
    <b v="1"/>
    <s v="photography/photobooks"/>
    <n v="100"/>
    <n v="89.93"/>
    <x v="5"/>
    <x v="24"/>
    <x v="1743"/>
    <d v="4703-05-21T12:00:0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37620400"/>
    <x v="1744"/>
    <b v="0"/>
    <n v="70"/>
    <b v="1"/>
    <s v="photography/photobooks"/>
    <n v="118"/>
    <n v="93.07"/>
    <x v="5"/>
    <x v="24"/>
    <x v="1744"/>
    <d v="4703-05-21T12:00:0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37620400"/>
    <x v="1745"/>
    <b v="0"/>
    <n v="89"/>
    <b v="1"/>
    <s v="photography/photobooks"/>
    <n v="114"/>
    <n v="89.67"/>
    <x v="5"/>
    <x v="24"/>
    <x v="1745"/>
    <d v="4703-05-21T1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37620400"/>
    <x v="1746"/>
    <b v="0"/>
    <n v="107"/>
    <b v="1"/>
    <s v="photography/photobooks"/>
    <n v="148"/>
    <n v="207.62"/>
    <x v="5"/>
    <x v="24"/>
    <x v="1746"/>
    <d v="4703-05-21T1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37620400"/>
    <x v="1747"/>
    <b v="0"/>
    <n v="159"/>
    <b v="1"/>
    <s v="photography/photobooks"/>
    <n v="105"/>
    <n v="59.41"/>
    <x v="5"/>
    <x v="24"/>
    <x v="1747"/>
    <d v="4703-05-21T12:00:00"/>
  </r>
  <r>
    <n v="1748"/>
    <s v="So It Is: Vancouver"/>
    <s v="Telling the story of the city through remarkable people who live in Vancouver today."/>
    <n v="50000"/>
    <n v="64974"/>
    <x v="0"/>
    <x v="5"/>
    <s v="CAD"/>
    <n v="1437620400"/>
    <x v="1748"/>
    <b v="0"/>
    <n v="181"/>
    <b v="1"/>
    <s v="photography/photobooks"/>
    <n v="130"/>
    <n v="358.97"/>
    <x v="5"/>
    <x v="24"/>
    <x v="1748"/>
    <d v="4703-05-21T12:00:0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37620400"/>
    <x v="1749"/>
    <b v="0"/>
    <n v="131"/>
    <b v="1"/>
    <s v="photography/photobooks"/>
    <n v="123"/>
    <n v="94.74"/>
    <x v="5"/>
    <x v="24"/>
    <x v="1749"/>
    <d v="4703-05-21T12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37620400"/>
    <x v="1750"/>
    <b v="0"/>
    <n v="125"/>
    <b v="1"/>
    <s v="photography/photobooks"/>
    <n v="202"/>
    <n v="80.650000000000006"/>
    <x v="5"/>
    <x v="24"/>
    <x v="1750"/>
    <d v="4703-05-21T12:00:00"/>
  </r>
  <r>
    <n v="1751"/>
    <s v="Daily Bread: Stories from Rural Greece"/>
    <s v="Photographs and stories culled from 10 years of road trips through rural Greece"/>
    <n v="10000"/>
    <n v="10290"/>
    <x v="0"/>
    <x v="0"/>
    <s v="USD"/>
    <n v="1437620400"/>
    <x v="1751"/>
    <b v="0"/>
    <n v="61"/>
    <b v="1"/>
    <s v="photography/photobooks"/>
    <n v="103"/>
    <n v="168.69"/>
    <x v="5"/>
    <x v="24"/>
    <x v="1751"/>
    <d v="4703-05-21T12:00:00"/>
  </r>
  <r>
    <n v="1752"/>
    <s v="Adfectus Book"/>
    <s v="A little book of calm, in picture form, that will soothe the soul and un-furrow the brow."/>
    <n v="1200"/>
    <n v="3122"/>
    <x v="0"/>
    <x v="1"/>
    <s v="GBP"/>
    <n v="1437620400"/>
    <x v="1752"/>
    <b v="0"/>
    <n v="90"/>
    <b v="1"/>
    <s v="photography/photobooks"/>
    <n v="260"/>
    <n v="34.69"/>
    <x v="5"/>
    <x v="24"/>
    <x v="1752"/>
    <d v="4703-05-21T12:00:0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37620400"/>
    <x v="1753"/>
    <b v="0"/>
    <n v="35"/>
    <b v="1"/>
    <s v="photography/photobooks"/>
    <n v="108"/>
    <n v="462.86"/>
    <x v="5"/>
    <x v="24"/>
    <x v="1753"/>
    <d v="4703-05-21T12:00:0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37620400"/>
    <x v="1754"/>
    <b v="0"/>
    <n v="90"/>
    <b v="1"/>
    <s v="photography/photobooks"/>
    <n v="111"/>
    <n v="104.39"/>
    <x v="5"/>
    <x v="24"/>
    <x v="1754"/>
    <d v="4703-05-21T12:00:0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37620400"/>
    <x v="1755"/>
    <b v="0"/>
    <n v="4"/>
    <b v="1"/>
    <s v="photography/photobooks"/>
    <n v="120"/>
    <n v="7.5"/>
    <x v="5"/>
    <x v="24"/>
    <x v="1755"/>
    <d v="4703-05-21T12:00:0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37620400"/>
    <x v="1756"/>
    <b v="0"/>
    <n v="120"/>
    <b v="1"/>
    <s v="photography/photobooks"/>
    <n v="103"/>
    <n v="47.13"/>
    <x v="5"/>
    <x v="24"/>
    <x v="1756"/>
    <d v="4703-05-21T12:00:0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37620400"/>
    <x v="1757"/>
    <b v="0"/>
    <n v="14"/>
    <b v="1"/>
    <s v="photography/photobooks"/>
    <n v="116"/>
    <n v="414.29"/>
    <x v="5"/>
    <x v="24"/>
    <x v="1757"/>
    <d v="4703-05-21T12:00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37620400"/>
    <x v="1758"/>
    <b v="0"/>
    <n v="27"/>
    <b v="1"/>
    <s v="photography/photobooks"/>
    <n v="115"/>
    <n v="42.48"/>
    <x v="5"/>
    <x v="24"/>
    <x v="1758"/>
    <d v="4703-05-21T12:00:00"/>
  </r>
  <r>
    <n v="1759"/>
    <s v="Death Valley"/>
    <s v="Death Valley will be the first photo book of Andi State"/>
    <n v="5000"/>
    <n v="5330"/>
    <x v="0"/>
    <x v="0"/>
    <s v="USD"/>
    <n v="1437620400"/>
    <x v="1759"/>
    <b v="0"/>
    <n v="49"/>
    <b v="1"/>
    <s v="photography/photobooks"/>
    <n v="107"/>
    <n v="108.78"/>
    <x v="5"/>
    <x v="24"/>
    <x v="1759"/>
    <d v="4703-05-21T12:00:0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37620400"/>
    <x v="1760"/>
    <b v="0"/>
    <n v="102"/>
    <b v="1"/>
    <s v="photography/photobooks"/>
    <n v="165"/>
    <n v="81.099999999999994"/>
    <x v="5"/>
    <x v="24"/>
    <x v="1760"/>
    <d v="4703-05-21T12:00:00"/>
  </r>
  <r>
    <n v="1761"/>
    <s v="I Wanted To See Boobs"/>
    <s v="A hardcover photobook telling the naked truth of a young photographers journey."/>
    <n v="100"/>
    <n v="155"/>
    <x v="0"/>
    <x v="1"/>
    <s v="GBP"/>
    <n v="1437620400"/>
    <x v="1761"/>
    <b v="0"/>
    <n v="3"/>
    <b v="1"/>
    <s v="photography/photobooks"/>
    <n v="155"/>
    <n v="51.67"/>
    <x v="5"/>
    <x v="24"/>
    <x v="1761"/>
    <d v="4703-05-21T12:00:00"/>
  </r>
  <r>
    <n v="1762"/>
    <s v="&quot;The Naked Pixel&quot; Ali Pakele"/>
    <s v="Project rewards $25 gets you 190+ digital images"/>
    <n v="100"/>
    <n v="885"/>
    <x v="0"/>
    <x v="0"/>
    <s v="USD"/>
    <n v="1437620400"/>
    <x v="1762"/>
    <b v="0"/>
    <n v="25"/>
    <b v="1"/>
    <s v="photography/photobooks"/>
    <n v="885"/>
    <n v="35.4"/>
    <x v="5"/>
    <x v="24"/>
    <x v="1762"/>
    <d v="4703-05-21T12:00:0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37620400"/>
    <x v="1763"/>
    <b v="0"/>
    <n v="118"/>
    <b v="1"/>
    <s v="photography/photobooks"/>
    <n v="102"/>
    <n v="103.64"/>
    <x v="5"/>
    <x v="24"/>
    <x v="1763"/>
    <d v="4703-05-21T12:00:0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37620400"/>
    <x v="1764"/>
    <b v="1"/>
    <n v="39"/>
    <b v="0"/>
    <s v="photography/photobooks"/>
    <n v="20"/>
    <n v="55.28"/>
    <x v="5"/>
    <x v="24"/>
    <x v="1764"/>
    <d v="4703-05-21T12:00:0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37620400"/>
    <x v="1765"/>
    <b v="1"/>
    <n v="103"/>
    <b v="0"/>
    <s v="photography/photobooks"/>
    <n v="59"/>
    <n v="72.17"/>
    <x v="5"/>
    <x v="24"/>
    <x v="1765"/>
    <d v="4703-05-21T12:00:00"/>
  </r>
  <r>
    <n v="1766"/>
    <s v="Photographic book on Melbourne's music scene"/>
    <s v="I want to create a beautiful book which documents the Melbourne music scene."/>
    <n v="1500"/>
    <n v="0"/>
    <x v="2"/>
    <x v="2"/>
    <s v="AUD"/>
    <n v="1437620400"/>
    <x v="1766"/>
    <b v="1"/>
    <n v="0"/>
    <b v="0"/>
    <s v="photography/photobooks"/>
    <n v="0"/>
    <n v="0"/>
    <x v="5"/>
    <x v="24"/>
    <x v="1766"/>
    <d v="4703-05-21T12:00:0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37620400"/>
    <x v="1767"/>
    <b v="1"/>
    <n v="39"/>
    <b v="0"/>
    <s v="photography/photobooks"/>
    <n v="46"/>
    <n v="58.62"/>
    <x v="5"/>
    <x v="24"/>
    <x v="1767"/>
    <d v="4703-05-21T12:00:0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37620400"/>
    <x v="1768"/>
    <b v="1"/>
    <n v="15"/>
    <b v="0"/>
    <s v="photography/photobooks"/>
    <n v="4"/>
    <n v="12.47"/>
    <x v="5"/>
    <x v="24"/>
    <x v="1768"/>
    <d v="4703-05-21T12:00:0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37620400"/>
    <x v="1769"/>
    <b v="1"/>
    <n v="22"/>
    <b v="0"/>
    <s v="photography/photobooks"/>
    <n v="3"/>
    <n v="49.14"/>
    <x v="5"/>
    <x v="24"/>
    <x v="1769"/>
    <d v="4703-05-21T12:00:0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37620400"/>
    <x v="1770"/>
    <b v="1"/>
    <n v="92"/>
    <b v="0"/>
    <s v="photography/photobooks"/>
    <n v="57"/>
    <n v="150.5"/>
    <x v="5"/>
    <x v="24"/>
    <x v="1770"/>
    <d v="4703-05-21T12:00:0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37620400"/>
    <x v="1771"/>
    <b v="1"/>
    <n v="25"/>
    <b v="0"/>
    <s v="photography/photobooks"/>
    <n v="21"/>
    <n v="35.799999999999997"/>
    <x v="5"/>
    <x v="24"/>
    <x v="1771"/>
    <d v="4703-05-21T12:00:00"/>
  </r>
  <r>
    <n v="1772"/>
    <s v="White Mountain"/>
    <s v="A photobook and a short documentary film telling the story of Holocaust in Northwestern Lithuania"/>
    <n v="5500"/>
    <n v="858"/>
    <x v="2"/>
    <x v="1"/>
    <s v="GBP"/>
    <n v="1437620400"/>
    <x v="1772"/>
    <b v="1"/>
    <n v="19"/>
    <b v="0"/>
    <s v="photography/photobooks"/>
    <n v="16"/>
    <n v="45.16"/>
    <x v="5"/>
    <x v="24"/>
    <x v="1772"/>
    <d v="4703-05-21T12:00:0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37620400"/>
    <x v="1773"/>
    <b v="1"/>
    <n v="19"/>
    <b v="0"/>
    <s v="photography/photobooks"/>
    <n v="6"/>
    <n v="98.79"/>
    <x v="5"/>
    <x v="24"/>
    <x v="1773"/>
    <d v="4703-05-21T12:00:0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37620400"/>
    <x v="1774"/>
    <b v="1"/>
    <n v="13"/>
    <b v="0"/>
    <s v="photography/photobooks"/>
    <n v="46"/>
    <n v="88.31"/>
    <x v="5"/>
    <x v="24"/>
    <x v="1774"/>
    <d v="4703-05-21T12:00:0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37620400"/>
    <x v="1775"/>
    <b v="1"/>
    <n v="124"/>
    <b v="0"/>
    <s v="photography/photobooks"/>
    <n v="65"/>
    <n v="170.63"/>
    <x v="5"/>
    <x v="24"/>
    <x v="1775"/>
    <d v="4703-05-21T12:00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37620400"/>
    <x v="1776"/>
    <b v="1"/>
    <n v="4"/>
    <b v="0"/>
    <s v="photography/photobooks"/>
    <n v="7"/>
    <n v="83.75"/>
    <x v="5"/>
    <x v="24"/>
    <x v="1776"/>
    <d v="4703-05-21T12:00:0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37620400"/>
    <x v="1777"/>
    <b v="1"/>
    <n v="10"/>
    <b v="0"/>
    <s v="photography/photobooks"/>
    <n v="14"/>
    <n v="65.099999999999994"/>
    <x v="5"/>
    <x v="24"/>
    <x v="1777"/>
    <d v="4703-05-21T12:00:0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37620400"/>
    <x v="1778"/>
    <b v="1"/>
    <n v="15"/>
    <b v="0"/>
    <s v="photography/photobooks"/>
    <n v="2"/>
    <n v="66.33"/>
    <x v="5"/>
    <x v="24"/>
    <x v="1778"/>
    <d v="4703-05-21T12:00:0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37620400"/>
    <x v="1779"/>
    <b v="1"/>
    <n v="38"/>
    <b v="0"/>
    <s v="photography/photobooks"/>
    <n v="36"/>
    <n v="104.89"/>
    <x v="5"/>
    <x v="24"/>
    <x v="1779"/>
    <d v="4703-05-21T12:00:0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37620400"/>
    <x v="1780"/>
    <b v="1"/>
    <n v="152"/>
    <b v="0"/>
    <s v="photography/photobooks"/>
    <n v="40"/>
    <n v="78.44"/>
    <x v="5"/>
    <x v="24"/>
    <x v="1780"/>
    <d v="4703-05-21T12:00:0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37620400"/>
    <x v="1781"/>
    <b v="1"/>
    <n v="24"/>
    <b v="0"/>
    <s v="photography/photobooks"/>
    <n v="26"/>
    <n v="59.04"/>
    <x v="5"/>
    <x v="24"/>
    <x v="1781"/>
    <d v="4703-05-21T12:00:0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37620400"/>
    <x v="1782"/>
    <b v="1"/>
    <n v="76"/>
    <b v="0"/>
    <s v="photography/photobooks"/>
    <n v="15"/>
    <n v="71.34"/>
    <x v="5"/>
    <x v="24"/>
    <x v="1782"/>
    <d v="4703-05-21T12:00:0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7620400"/>
    <x v="1783"/>
    <b v="1"/>
    <n v="185"/>
    <b v="0"/>
    <s v="photography/photobooks"/>
    <n v="24"/>
    <n v="51.23"/>
    <x v="5"/>
    <x v="24"/>
    <x v="1783"/>
    <d v="4703-05-21T12:00:0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37620400"/>
    <x v="1784"/>
    <b v="1"/>
    <n v="33"/>
    <b v="0"/>
    <s v="photography/photobooks"/>
    <n v="40"/>
    <n v="60.24"/>
    <x v="5"/>
    <x v="24"/>
    <x v="1784"/>
    <d v="4703-05-21T12:00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37620400"/>
    <x v="1785"/>
    <b v="1"/>
    <n v="108"/>
    <b v="0"/>
    <s v="photography/photobooks"/>
    <n v="20"/>
    <n v="44.94"/>
    <x v="5"/>
    <x v="24"/>
    <x v="1785"/>
    <d v="4703-05-21T12:00:0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37620400"/>
    <x v="1786"/>
    <b v="1"/>
    <n v="29"/>
    <b v="0"/>
    <s v="photography/photobooks"/>
    <n v="48"/>
    <n v="31.21"/>
    <x v="5"/>
    <x v="24"/>
    <x v="1786"/>
    <d v="4703-05-21T12:00:0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37620400"/>
    <x v="1787"/>
    <b v="1"/>
    <n v="24"/>
    <b v="0"/>
    <s v="photography/photobooks"/>
    <n v="15"/>
    <n v="63.88"/>
    <x v="5"/>
    <x v="24"/>
    <x v="1787"/>
    <d v="4703-05-21T12:00:00"/>
  </r>
  <r>
    <n v="1788"/>
    <s v="Beyond the Pale"/>
    <s v="A photo book celebrating Goths, exploring their lives and giving an insight into what Goth is for them."/>
    <n v="5500"/>
    <n v="76"/>
    <x v="2"/>
    <x v="1"/>
    <s v="GBP"/>
    <n v="1437620400"/>
    <x v="1788"/>
    <b v="1"/>
    <n v="4"/>
    <b v="0"/>
    <s v="photography/photobooks"/>
    <n v="1"/>
    <n v="19"/>
    <x v="5"/>
    <x v="24"/>
    <x v="1788"/>
    <d v="4703-05-21T12:00:0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37620400"/>
    <x v="1789"/>
    <b v="1"/>
    <n v="4"/>
    <b v="0"/>
    <s v="photography/photobooks"/>
    <n v="1"/>
    <n v="10"/>
    <x v="5"/>
    <x v="24"/>
    <x v="1789"/>
    <d v="4703-05-21T12:00:0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37620400"/>
    <x v="1790"/>
    <b v="1"/>
    <n v="15"/>
    <b v="0"/>
    <s v="photography/photobooks"/>
    <n v="5"/>
    <n v="109.07"/>
    <x v="5"/>
    <x v="24"/>
    <x v="1790"/>
    <d v="4703-05-21T12:00:00"/>
  </r>
  <r>
    <n v="1791"/>
    <s v="disCover: Napoli"/>
    <s v="For the love of street photography and the beauty of traditional cultures in southern Italy."/>
    <n v="3000"/>
    <n v="107"/>
    <x v="2"/>
    <x v="1"/>
    <s v="GBP"/>
    <n v="1437620400"/>
    <x v="1791"/>
    <b v="1"/>
    <n v="4"/>
    <b v="0"/>
    <s v="photography/photobooks"/>
    <n v="4"/>
    <n v="26.75"/>
    <x v="5"/>
    <x v="24"/>
    <x v="1791"/>
    <d v="4703-05-21T12:00:0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7620400"/>
    <x v="1792"/>
    <b v="1"/>
    <n v="139"/>
    <b v="0"/>
    <s v="photography/photobooks"/>
    <n v="61"/>
    <n v="109.94"/>
    <x v="5"/>
    <x v="24"/>
    <x v="1792"/>
    <d v="4703-05-21T12:00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37620400"/>
    <x v="1793"/>
    <b v="1"/>
    <n v="2"/>
    <b v="0"/>
    <s v="photography/photobooks"/>
    <n v="1"/>
    <n v="20"/>
    <x v="5"/>
    <x v="24"/>
    <x v="1793"/>
    <d v="4703-05-21T12:00:0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37620400"/>
    <x v="1794"/>
    <b v="1"/>
    <n v="18"/>
    <b v="0"/>
    <s v="photography/photobooks"/>
    <n v="11"/>
    <n v="55.39"/>
    <x v="5"/>
    <x v="24"/>
    <x v="1794"/>
    <d v="4703-05-21T12:00:0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37620400"/>
    <x v="1795"/>
    <b v="1"/>
    <n v="81"/>
    <b v="0"/>
    <s v="photography/photobooks"/>
    <n v="39"/>
    <n v="133.9"/>
    <x v="5"/>
    <x v="24"/>
    <x v="1795"/>
    <d v="4703-05-21T12:00:0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37620400"/>
    <x v="1796"/>
    <b v="1"/>
    <n v="86"/>
    <b v="0"/>
    <s v="photography/photobooks"/>
    <n v="22"/>
    <n v="48.72"/>
    <x v="5"/>
    <x v="24"/>
    <x v="1796"/>
    <d v="4703-05-21T12:00:0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37620400"/>
    <x v="1797"/>
    <b v="1"/>
    <n v="140"/>
    <b v="0"/>
    <s v="photography/photobooks"/>
    <n v="68"/>
    <n v="48.25"/>
    <x v="5"/>
    <x v="24"/>
    <x v="1797"/>
    <d v="4703-05-21T12:00:0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37620400"/>
    <x v="1798"/>
    <b v="1"/>
    <n v="37"/>
    <b v="0"/>
    <s v="photography/photobooks"/>
    <n v="14"/>
    <n v="58.97"/>
    <x v="5"/>
    <x v="24"/>
    <x v="1798"/>
    <d v="4703-05-21T12:00:00"/>
  </r>
  <r>
    <n v="1799"/>
    <s v="The UnDiscovered Image"/>
    <s v="The UnDiscovered Image, a monthly publication dedicated to photographers."/>
    <n v="4000"/>
    <n v="69.83"/>
    <x v="2"/>
    <x v="1"/>
    <s v="GBP"/>
    <n v="1437620400"/>
    <x v="1799"/>
    <b v="1"/>
    <n v="6"/>
    <b v="0"/>
    <s v="photography/photobooks"/>
    <n v="2"/>
    <n v="11.64"/>
    <x v="5"/>
    <x v="24"/>
    <x v="1799"/>
    <d v="4703-05-21T12:00:0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37620400"/>
    <x v="1800"/>
    <b v="1"/>
    <n v="113"/>
    <b v="0"/>
    <s v="photography/photobooks"/>
    <n v="20"/>
    <n v="83.72"/>
    <x v="5"/>
    <x v="24"/>
    <x v="1800"/>
    <d v="4703-05-21T12:00:0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37620400"/>
    <x v="1801"/>
    <b v="1"/>
    <n v="37"/>
    <b v="0"/>
    <s v="photography/photobooks"/>
    <n v="14"/>
    <n v="63.65"/>
    <x v="5"/>
    <x v="24"/>
    <x v="1801"/>
    <d v="4703-05-21T12:00:00"/>
  </r>
  <r>
    <n v="1802"/>
    <s v="Out Of The Dark"/>
    <s v="Inner Darkness turned into a photobook. Personal work i shot during my recovery...in Berlin."/>
    <n v="3500"/>
    <n v="1697"/>
    <x v="2"/>
    <x v="12"/>
    <s v="EUR"/>
    <n v="1437620400"/>
    <x v="1802"/>
    <b v="1"/>
    <n v="18"/>
    <b v="0"/>
    <s v="photography/photobooks"/>
    <n v="48"/>
    <n v="94.28"/>
    <x v="5"/>
    <x v="24"/>
    <x v="1802"/>
    <d v="4703-05-21T12:00:0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37620400"/>
    <x v="1803"/>
    <b v="1"/>
    <n v="75"/>
    <b v="0"/>
    <s v="photography/photobooks"/>
    <n v="31"/>
    <n v="71.87"/>
    <x v="5"/>
    <x v="24"/>
    <x v="1803"/>
    <d v="4703-05-21T12:00:0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37620400"/>
    <x v="1804"/>
    <b v="1"/>
    <n v="52"/>
    <b v="0"/>
    <s v="photography/photobooks"/>
    <n v="35"/>
    <n v="104.85"/>
    <x v="5"/>
    <x v="24"/>
    <x v="1804"/>
    <d v="4703-05-21T12:00:0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37620400"/>
    <x v="1805"/>
    <b v="1"/>
    <n v="122"/>
    <b v="0"/>
    <s v="photography/photobooks"/>
    <n v="36"/>
    <n v="67.14"/>
    <x v="5"/>
    <x v="24"/>
    <x v="1805"/>
    <d v="4703-05-21T12:00:0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37620400"/>
    <x v="1806"/>
    <b v="1"/>
    <n v="8"/>
    <b v="0"/>
    <s v="photography/photobooks"/>
    <n v="3"/>
    <n v="73.88"/>
    <x v="5"/>
    <x v="24"/>
    <x v="1806"/>
    <d v="4703-05-21T12:00:00"/>
  </r>
  <r>
    <n v="1807"/>
    <s v="Anywhere but Here"/>
    <s v="I want to explore alternative cultures and lifestyles in America."/>
    <n v="5000"/>
    <n v="553"/>
    <x v="2"/>
    <x v="0"/>
    <s v="USD"/>
    <n v="1437620400"/>
    <x v="1807"/>
    <b v="1"/>
    <n v="8"/>
    <b v="0"/>
    <s v="photography/photobooks"/>
    <n v="11"/>
    <n v="69.13"/>
    <x v="5"/>
    <x v="24"/>
    <x v="1807"/>
    <d v="4703-05-21T12:00:0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37620400"/>
    <x v="1808"/>
    <b v="1"/>
    <n v="96"/>
    <b v="0"/>
    <s v="photography/photobooks"/>
    <n v="41"/>
    <n v="120.77"/>
    <x v="5"/>
    <x v="24"/>
    <x v="1808"/>
    <d v="4703-05-21T12:00:0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37620400"/>
    <x v="1809"/>
    <b v="1"/>
    <n v="9"/>
    <b v="0"/>
    <s v="photography/photobooks"/>
    <n v="11"/>
    <n v="42.22"/>
    <x v="5"/>
    <x v="24"/>
    <x v="1809"/>
    <d v="4703-05-21T12:00:00"/>
  </r>
  <r>
    <n v="1810"/>
    <s v="Film Speed"/>
    <s v="Film Speed is a series of Zines focusing on architecture shot completely on 35 and 120mm film."/>
    <n v="450"/>
    <n v="15"/>
    <x v="2"/>
    <x v="0"/>
    <s v="USD"/>
    <n v="1437620400"/>
    <x v="1810"/>
    <b v="0"/>
    <n v="2"/>
    <b v="0"/>
    <s v="photography/photobooks"/>
    <n v="3"/>
    <n v="7.5"/>
    <x v="5"/>
    <x v="24"/>
    <x v="1810"/>
    <d v="4703-05-21T12:00:00"/>
  </r>
  <r>
    <n v="1811"/>
    <s v="The Year of Sunsets"/>
    <s v="A collection of 365 color photographs of sunsets in 2014, beautifully presented in a hardcover book."/>
    <n v="54000"/>
    <n v="40"/>
    <x v="2"/>
    <x v="0"/>
    <s v="USD"/>
    <n v="1437620400"/>
    <x v="1811"/>
    <b v="0"/>
    <n v="26"/>
    <b v="0"/>
    <s v="photography/photobooks"/>
    <n v="0"/>
    <n v="1.54"/>
    <x v="5"/>
    <x v="24"/>
    <x v="1811"/>
    <d v="4703-05-21T12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37620400"/>
    <x v="1812"/>
    <b v="0"/>
    <n v="23"/>
    <b v="0"/>
    <s v="photography/photobooks"/>
    <n v="13"/>
    <n v="37.61"/>
    <x v="5"/>
    <x v="24"/>
    <x v="1812"/>
    <d v="4703-05-21T12:00:00"/>
  </r>
  <r>
    <n v="1813"/>
    <s v="Libya : The Lost Days"/>
    <s v="This project aims to document, Libyan photographic history; through both print and artisan mediums ."/>
    <n v="8750"/>
    <n v="0"/>
    <x v="2"/>
    <x v="1"/>
    <s v="GBP"/>
    <n v="1437620400"/>
    <x v="1813"/>
    <b v="0"/>
    <n v="0"/>
    <b v="0"/>
    <s v="photography/photobooks"/>
    <n v="0"/>
    <n v="0"/>
    <x v="5"/>
    <x v="24"/>
    <x v="1813"/>
    <d v="4703-05-21T12:00:0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37620400"/>
    <x v="1814"/>
    <b v="0"/>
    <n v="140"/>
    <b v="0"/>
    <s v="photography/photobooks"/>
    <n v="49"/>
    <n v="42.16"/>
    <x v="5"/>
    <x v="24"/>
    <x v="1814"/>
    <d v="4703-05-21T12:00:0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7620400"/>
    <x v="1815"/>
    <b v="0"/>
    <n v="0"/>
    <b v="0"/>
    <s v="photography/photobooks"/>
    <n v="0"/>
    <n v="0"/>
    <x v="5"/>
    <x v="24"/>
    <x v="1815"/>
    <d v="4703-05-21T12:00:0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37620400"/>
    <x v="1816"/>
    <b v="0"/>
    <n v="6"/>
    <b v="0"/>
    <s v="photography/photobooks"/>
    <n v="2"/>
    <n v="84.83"/>
    <x v="5"/>
    <x v="24"/>
    <x v="1816"/>
    <d v="4703-05-21T12:00:0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37620400"/>
    <x v="1817"/>
    <b v="0"/>
    <n v="100"/>
    <b v="0"/>
    <s v="photography/photobooks"/>
    <n v="52"/>
    <n v="94.19"/>
    <x v="5"/>
    <x v="24"/>
    <x v="1817"/>
    <d v="4703-05-21T12:00:00"/>
  </r>
  <r>
    <n v="1818"/>
    <s v="Give Me Your Goofy-ist"/>
    <s v="We are all different, this is a way to honor and celebrate the authenticity in being different."/>
    <n v="15000"/>
    <n v="0"/>
    <x v="2"/>
    <x v="0"/>
    <s v="USD"/>
    <n v="1437620400"/>
    <x v="1818"/>
    <b v="0"/>
    <n v="0"/>
    <b v="0"/>
    <s v="photography/photobooks"/>
    <n v="0"/>
    <n v="0"/>
    <x v="5"/>
    <x v="24"/>
    <x v="1818"/>
    <d v="4703-05-21T12:00:0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37620400"/>
    <x v="1819"/>
    <b v="0"/>
    <n v="4"/>
    <b v="0"/>
    <s v="photography/photobooks"/>
    <n v="2"/>
    <n v="6.25"/>
    <x v="5"/>
    <x v="24"/>
    <x v="1819"/>
    <d v="4703-05-21T12:00:0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37620400"/>
    <x v="1820"/>
    <b v="0"/>
    <n v="8"/>
    <b v="0"/>
    <s v="photography/photobooks"/>
    <n v="7"/>
    <n v="213.38"/>
    <x v="5"/>
    <x v="24"/>
    <x v="1820"/>
    <d v="4703-05-21T12:00:0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437620400"/>
    <x v="1821"/>
    <b v="0"/>
    <n v="57"/>
    <b v="1"/>
    <s v="photography/photobooks"/>
    <n v="135"/>
    <n v="59.16"/>
    <x v="5"/>
    <x v="24"/>
    <x v="1821"/>
    <d v="4703-05-21T12:00:00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437620400"/>
    <x v="1822"/>
    <b v="0"/>
    <n v="11"/>
    <b v="1"/>
    <s v="photography/photobooks"/>
    <n v="100"/>
    <n v="27.27"/>
    <x v="5"/>
    <x v="24"/>
    <x v="1822"/>
    <d v="4703-05-21T12:00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437620400"/>
    <x v="1823"/>
    <b v="0"/>
    <n v="33"/>
    <b v="1"/>
    <s v="photography/photobooks"/>
    <n v="116"/>
    <n v="24.58"/>
    <x v="5"/>
    <x v="24"/>
    <x v="1823"/>
    <d v="4703-05-21T12:00:00"/>
  </r>
  <r>
    <n v="1824"/>
    <s v="Tin Man's Broken Wisdom Fund"/>
    <s v="cd fund raiser"/>
    <n v="3000"/>
    <n v="3002"/>
    <x v="0"/>
    <x v="0"/>
    <s v="USD"/>
    <n v="1437620400"/>
    <x v="1824"/>
    <b v="0"/>
    <n v="40"/>
    <b v="1"/>
    <s v="photography/photobooks"/>
    <n v="100"/>
    <n v="75.05"/>
    <x v="5"/>
    <x v="24"/>
    <x v="1824"/>
    <d v="4703-05-21T12:00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437620400"/>
    <x v="1825"/>
    <b v="0"/>
    <n v="50"/>
    <b v="1"/>
    <s v="photography/photobooks"/>
    <n v="105"/>
    <n v="42.02"/>
    <x v="5"/>
    <x v="24"/>
    <x v="1825"/>
    <d v="4703-05-21T12:00:00"/>
  </r>
  <r>
    <n v="1826"/>
    <s v="BEAR GHOST! Professional Recording! Yay!"/>
    <s v="Hear your favorite Bear Ghost in eargasmic quality!"/>
    <n v="2000"/>
    <n v="2020"/>
    <x v="0"/>
    <x v="0"/>
    <s v="USD"/>
    <n v="1437620400"/>
    <x v="1826"/>
    <b v="0"/>
    <n v="38"/>
    <b v="1"/>
    <s v="photography/photobooks"/>
    <n v="101"/>
    <n v="53.16"/>
    <x v="5"/>
    <x v="24"/>
    <x v="1826"/>
    <d v="4703-05-21T12:00:0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437620400"/>
    <x v="1827"/>
    <b v="0"/>
    <n v="96"/>
    <b v="1"/>
    <s v="photography/photobooks"/>
    <n v="101"/>
    <n v="83.89"/>
    <x v="5"/>
    <x v="24"/>
    <x v="1827"/>
    <d v="4703-05-21T12:00:00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437620400"/>
    <x v="1828"/>
    <b v="0"/>
    <n v="48"/>
    <b v="1"/>
    <s v="photography/photobooks"/>
    <n v="100"/>
    <n v="417.33"/>
    <x v="5"/>
    <x v="24"/>
    <x v="1828"/>
    <d v="4703-05-21T1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437620400"/>
    <x v="1829"/>
    <b v="0"/>
    <n v="33"/>
    <b v="1"/>
    <s v="photography/photobooks"/>
    <n v="167"/>
    <n v="75.77"/>
    <x v="5"/>
    <x v="24"/>
    <x v="1829"/>
    <d v="4703-05-21T1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437620400"/>
    <x v="1830"/>
    <b v="0"/>
    <n v="226"/>
    <b v="1"/>
    <s v="photography/photobooks"/>
    <n v="102"/>
    <n v="67.39"/>
    <x v="5"/>
    <x v="24"/>
    <x v="1830"/>
    <d v="4703-05-21T12:00:00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437620400"/>
    <x v="1831"/>
    <b v="0"/>
    <n v="14"/>
    <b v="1"/>
    <s v="photography/photobooks"/>
    <n v="103"/>
    <n v="73.569999999999993"/>
    <x v="5"/>
    <x v="24"/>
    <x v="1831"/>
    <d v="4703-05-21T12:00:00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437620400"/>
    <x v="1832"/>
    <b v="0"/>
    <n v="20"/>
    <b v="1"/>
    <s v="photography/photobooks"/>
    <n v="143"/>
    <n v="25"/>
    <x v="5"/>
    <x v="24"/>
    <x v="1832"/>
    <d v="4703-05-21T12:00:00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437620400"/>
    <x v="1833"/>
    <b v="0"/>
    <n v="25"/>
    <b v="1"/>
    <s v="photography/photobooks"/>
    <n v="263"/>
    <n v="42"/>
    <x v="5"/>
    <x v="24"/>
    <x v="1833"/>
    <d v="4703-05-21T12:00:00"/>
  </r>
  <r>
    <n v="1834"/>
    <s v="TDJ - All Part of the Plan EP/Tour"/>
    <s v="Help us fund our first tour and promote our new EP!"/>
    <n v="10000"/>
    <n v="11805"/>
    <x v="0"/>
    <x v="0"/>
    <s v="USD"/>
    <n v="1437620400"/>
    <x v="1834"/>
    <b v="0"/>
    <n v="90"/>
    <b v="1"/>
    <s v="photography/photobooks"/>
    <n v="118"/>
    <n v="131.16999999999999"/>
    <x v="5"/>
    <x v="24"/>
    <x v="1834"/>
    <d v="4703-05-21T12:00:00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37620400"/>
    <x v="1835"/>
    <b v="0"/>
    <n v="11"/>
    <b v="1"/>
    <s v="photography/photobooks"/>
    <n v="104"/>
    <n v="47.27"/>
    <x v="5"/>
    <x v="24"/>
    <x v="1835"/>
    <d v="4703-05-21T12:00:00"/>
  </r>
  <r>
    <n v="1836"/>
    <s v="KICKSTART OUR &lt;+3"/>
    <s v="Help fund our 2013 Sound &amp; Lighting Touring rig!"/>
    <n v="5000"/>
    <n v="10017"/>
    <x v="0"/>
    <x v="0"/>
    <s v="USD"/>
    <n v="1437620400"/>
    <x v="1836"/>
    <b v="0"/>
    <n v="55"/>
    <b v="1"/>
    <s v="photography/photobooks"/>
    <n v="200"/>
    <n v="182.13"/>
    <x v="5"/>
    <x v="24"/>
    <x v="1836"/>
    <d v="4703-05-21T12:00:00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437620400"/>
    <x v="1837"/>
    <b v="0"/>
    <n v="30"/>
    <b v="1"/>
    <s v="photography/photobooks"/>
    <n v="307"/>
    <n v="61.37"/>
    <x v="5"/>
    <x v="24"/>
    <x v="1837"/>
    <d v="4703-05-21T12:00:00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437620400"/>
    <x v="1838"/>
    <b v="0"/>
    <n v="28"/>
    <b v="1"/>
    <s v="photography/photobooks"/>
    <n v="100"/>
    <n v="35.770000000000003"/>
    <x v="5"/>
    <x v="24"/>
    <x v="1838"/>
    <d v="4703-05-21T12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37620400"/>
    <x v="1839"/>
    <b v="0"/>
    <n v="45"/>
    <b v="1"/>
    <s v="photography/photobooks"/>
    <n v="205"/>
    <n v="45.62"/>
    <x v="5"/>
    <x v="24"/>
    <x v="1839"/>
    <d v="4703-05-21T12:00:00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437620400"/>
    <x v="1840"/>
    <b v="0"/>
    <n v="13"/>
    <b v="1"/>
    <s v="photography/photobooks"/>
    <n v="109"/>
    <n v="75.38"/>
    <x v="5"/>
    <x v="24"/>
    <x v="1840"/>
    <d v="4703-05-21T12:00:00"/>
  </r>
  <r>
    <n v="1841"/>
    <s v="Hydra Effect Debut EP"/>
    <s v="Hard Rock with a Positive Message. Help us fund, release and promote our debut EP!"/>
    <n v="2000"/>
    <n v="2035"/>
    <x v="0"/>
    <x v="0"/>
    <s v="USD"/>
    <n v="1437620400"/>
    <x v="1841"/>
    <b v="0"/>
    <n v="40"/>
    <b v="1"/>
    <s v="photography/photobooks"/>
    <n v="102"/>
    <n v="50.88"/>
    <x v="5"/>
    <x v="24"/>
    <x v="1841"/>
    <d v="4703-05-21T12:00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37620400"/>
    <x v="1842"/>
    <b v="0"/>
    <n v="21"/>
    <b v="1"/>
    <s v="photography/photobooks"/>
    <n v="125"/>
    <n v="119.29"/>
    <x v="5"/>
    <x v="24"/>
    <x v="1842"/>
    <d v="4703-05-21T12:00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437620400"/>
    <x v="1843"/>
    <b v="0"/>
    <n v="134"/>
    <b v="1"/>
    <s v="photography/photobooks"/>
    <n v="124"/>
    <n v="92.54"/>
    <x v="5"/>
    <x v="24"/>
    <x v="1843"/>
    <d v="4703-05-21T12:00:0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437620400"/>
    <x v="1844"/>
    <b v="0"/>
    <n v="20"/>
    <b v="1"/>
    <s v="photography/photobooks"/>
    <n v="101"/>
    <n v="76.05"/>
    <x v="5"/>
    <x v="24"/>
    <x v="1844"/>
    <d v="4703-05-21T12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37620400"/>
    <x v="1845"/>
    <b v="0"/>
    <n v="19"/>
    <b v="1"/>
    <s v="photography/photobooks"/>
    <n v="100"/>
    <n v="52.63"/>
    <x v="5"/>
    <x v="24"/>
    <x v="1845"/>
    <d v="4703-05-21T12:00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437620400"/>
    <x v="1846"/>
    <b v="0"/>
    <n v="209"/>
    <b v="1"/>
    <s v="photography/photobooks"/>
    <n v="138"/>
    <n v="98.99"/>
    <x v="5"/>
    <x v="24"/>
    <x v="1846"/>
    <d v="4703-05-21T12:00:00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37620400"/>
    <x v="1847"/>
    <b v="0"/>
    <n v="38"/>
    <b v="1"/>
    <s v="photography/photobooks"/>
    <n v="121"/>
    <n v="79.53"/>
    <x v="5"/>
    <x v="24"/>
    <x v="1847"/>
    <d v="4703-05-21T12:00:0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437620400"/>
    <x v="1848"/>
    <b v="0"/>
    <n v="24"/>
    <b v="1"/>
    <s v="photography/photobooks"/>
    <n v="107"/>
    <n v="134.21"/>
    <x v="5"/>
    <x v="24"/>
    <x v="1848"/>
    <d v="4703-05-21T12:00:00"/>
  </r>
  <r>
    <n v="1849"/>
    <s v="Release the Skyline Album"/>
    <s v="Release the Skylines is a small, local Cleveland metal band looking to record an album."/>
    <n v="300"/>
    <n v="301"/>
    <x v="0"/>
    <x v="0"/>
    <s v="USD"/>
    <n v="1437620400"/>
    <x v="1849"/>
    <b v="0"/>
    <n v="8"/>
    <b v="1"/>
    <s v="photography/photobooks"/>
    <n v="100"/>
    <n v="37.630000000000003"/>
    <x v="5"/>
    <x v="24"/>
    <x v="1849"/>
    <d v="4703-05-21T12:00:00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37620400"/>
    <x v="1850"/>
    <b v="0"/>
    <n v="179"/>
    <b v="1"/>
    <s v="photography/photobooks"/>
    <n v="102"/>
    <n v="51.04"/>
    <x v="5"/>
    <x v="24"/>
    <x v="1850"/>
    <d v="4703-05-21T12:00:0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37620400"/>
    <x v="1851"/>
    <b v="0"/>
    <n v="26"/>
    <b v="1"/>
    <s v="photography/photobooks"/>
    <n v="100"/>
    <n v="50.04"/>
    <x v="5"/>
    <x v="24"/>
    <x v="1851"/>
    <d v="4703-05-21T12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37620400"/>
    <x v="1852"/>
    <b v="0"/>
    <n v="131"/>
    <b v="1"/>
    <s v="photography/photobooks"/>
    <n v="117"/>
    <n v="133.93"/>
    <x v="5"/>
    <x v="24"/>
    <x v="1852"/>
    <d v="4703-05-21T12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437620400"/>
    <x v="1853"/>
    <b v="0"/>
    <n v="14"/>
    <b v="1"/>
    <s v="photography/photobooks"/>
    <n v="102"/>
    <n v="58.21"/>
    <x v="5"/>
    <x v="24"/>
    <x v="1853"/>
    <d v="4703-05-21T12:00:0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437620400"/>
    <x v="1854"/>
    <b v="0"/>
    <n v="174"/>
    <b v="1"/>
    <s v="photography/photobooks"/>
    <n v="102"/>
    <n v="88.04"/>
    <x v="5"/>
    <x v="24"/>
    <x v="1854"/>
    <d v="4703-05-21T12:00:00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437620400"/>
    <x v="1855"/>
    <b v="0"/>
    <n v="191"/>
    <b v="1"/>
    <s v="photography/photobooks"/>
    <n v="154"/>
    <n v="70.58"/>
    <x v="5"/>
    <x v="24"/>
    <x v="1855"/>
    <d v="4703-05-21T12:00:00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37620400"/>
    <x v="1856"/>
    <b v="0"/>
    <n v="38"/>
    <b v="1"/>
    <s v="photography/photobooks"/>
    <n v="101"/>
    <n v="53.29"/>
    <x v="5"/>
    <x v="24"/>
    <x v="1856"/>
    <d v="4703-05-21T12:00:00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37620400"/>
    <x v="1857"/>
    <b v="0"/>
    <n v="22"/>
    <b v="1"/>
    <s v="photography/photobooks"/>
    <n v="100"/>
    <n v="136.36000000000001"/>
    <x v="5"/>
    <x v="24"/>
    <x v="1857"/>
    <d v="4703-05-21T12:00:0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437620400"/>
    <x v="1858"/>
    <b v="0"/>
    <n v="149"/>
    <b v="1"/>
    <s v="photography/photobooks"/>
    <n v="109"/>
    <n v="40.549999999999997"/>
    <x v="5"/>
    <x v="24"/>
    <x v="1858"/>
    <d v="4703-05-21T12:00:00"/>
  </r>
  <r>
    <n v="1859"/>
    <s v="Queen Kwong Tour to London and Paris"/>
    <s v="Queen Kwong is going ON TOUR to London and Paris!"/>
    <n v="3000"/>
    <n v="3955"/>
    <x v="0"/>
    <x v="0"/>
    <s v="USD"/>
    <n v="1437620400"/>
    <x v="1859"/>
    <b v="0"/>
    <n v="56"/>
    <b v="1"/>
    <s v="photography/photobooks"/>
    <n v="132"/>
    <n v="70.63"/>
    <x v="5"/>
    <x v="24"/>
    <x v="1859"/>
    <d v="4703-05-21T12:00:00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437620400"/>
    <x v="1860"/>
    <b v="0"/>
    <n v="19"/>
    <b v="1"/>
    <s v="photography/photobooks"/>
    <n v="133"/>
    <n v="52.68"/>
    <x v="5"/>
    <x v="24"/>
    <x v="1860"/>
    <d v="4703-05-21T12:00:0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37620400"/>
    <x v="1861"/>
    <b v="0"/>
    <n v="0"/>
    <b v="0"/>
    <s v="photography/photobooks"/>
    <n v="0"/>
    <n v="0"/>
    <x v="5"/>
    <x v="24"/>
    <x v="1861"/>
    <d v="4703-05-21T12:00:0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37620400"/>
    <x v="1862"/>
    <b v="0"/>
    <n v="16"/>
    <b v="0"/>
    <s v="photography/photobooks"/>
    <n v="8"/>
    <n v="90.94"/>
    <x v="5"/>
    <x v="24"/>
    <x v="1862"/>
    <d v="4703-05-21T12:00:00"/>
  </r>
  <r>
    <n v="1863"/>
    <s v="Project: 20M813"/>
    <s v="This is an Android game where you take control of the zombies and try to eat your way to world domination!"/>
    <n v="2500"/>
    <n v="10"/>
    <x v="2"/>
    <x v="0"/>
    <s v="USD"/>
    <n v="1437620400"/>
    <x v="1863"/>
    <b v="0"/>
    <n v="2"/>
    <b v="0"/>
    <s v="photography/photobooks"/>
    <n v="0"/>
    <n v="5"/>
    <x v="5"/>
    <x v="24"/>
    <x v="1863"/>
    <d v="4703-05-21T12:00:00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437620400"/>
    <x v="1864"/>
    <b v="0"/>
    <n v="48"/>
    <b v="0"/>
    <s v="photography/places"/>
    <n v="43"/>
    <n v="58.08"/>
    <x v="5"/>
    <x v="25"/>
    <x v="1864"/>
    <d v="4703-05-21T12:00:00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37620400"/>
    <x v="1865"/>
    <b v="0"/>
    <n v="2"/>
    <b v="0"/>
    <s v="photography/places"/>
    <n v="0"/>
    <n v="2"/>
    <x v="5"/>
    <x v="25"/>
    <x v="1865"/>
    <d v="4703-05-21T12:00:00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37620400"/>
    <x v="1866"/>
    <b v="0"/>
    <n v="2"/>
    <b v="0"/>
    <s v="photography/places"/>
    <n v="1"/>
    <n v="62.5"/>
    <x v="5"/>
    <x v="25"/>
    <x v="1866"/>
    <d v="4703-05-21T12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37620400"/>
    <x v="1867"/>
    <b v="0"/>
    <n v="1"/>
    <b v="0"/>
    <s v="photography/places"/>
    <n v="0"/>
    <n v="10"/>
    <x v="5"/>
    <x v="25"/>
    <x v="1867"/>
    <d v="4703-05-21T12:00:0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37620400"/>
    <x v="1868"/>
    <b v="0"/>
    <n v="17"/>
    <b v="0"/>
    <s v="photography/places"/>
    <n v="5"/>
    <n v="71.59"/>
    <x v="5"/>
    <x v="25"/>
    <x v="1868"/>
    <d v="4703-05-21T12:00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37620400"/>
    <x v="1869"/>
    <b v="0"/>
    <n v="0"/>
    <b v="0"/>
    <s v="photography/places"/>
    <n v="0"/>
    <n v="0"/>
    <x v="5"/>
    <x v="25"/>
    <x v="1869"/>
    <d v="4703-05-21T12:00:00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37620400"/>
    <x v="1870"/>
    <b v="0"/>
    <n v="11"/>
    <b v="0"/>
    <s v="photography/places"/>
    <n v="10"/>
    <n v="32.82"/>
    <x v="5"/>
    <x v="25"/>
    <x v="1870"/>
    <d v="4703-05-21T12:00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37620400"/>
    <x v="1871"/>
    <b v="0"/>
    <n v="95"/>
    <b v="0"/>
    <s v="photography/places"/>
    <n v="72"/>
    <n v="49.12"/>
    <x v="5"/>
    <x v="25"/>
    <x v="1871"/>
    <d v="4703-05-21T12:00:00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7620400"/>
    <x v="1872"/>
    <b v="0"/>
    <n v="13"/>
    <b v="0"/>
    <s v="photography/places"/>
    <n v="1"/>
    <n v="16.309999999999999"/>
    <x v="5"/>
    <x v="25"/>
    <x v="1872"/>
    <d v="4703-05-21T12:00:00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7620400"/>
    <x v="1873"/>
    <b v="0"/>
    <n v="2"/>
    <b v="0"/>
    <s v="photography/places"/>
    <n v="0"/>
    <n v="18"/>
    <x v="5"/>
    <x v="25"/>
    <x v="1873"/>
    <d v="4703-05-21T12:00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37620400"/>
    <x v="1874"/>
    <b v="0"/>
    <n v="2"/>
    <b v="0"/>
    <s v="photography/places"/>
    <n v="0"/>
    <n v="13"/>
    <x v="5"/>
    <x v="25"/>
    <x v="1874"/>
    <d v="4703-05-21T12:00:00"/>
  </r>
  <r>
    <n v="1875"/>
    <s v="Claws &amp; Fins"/>
    <s v="Sea opposition of Crab's family and angry fishes. Who is going to win, and who is going to loose ?!"/>
    <n v="10000"/>
    <n v="51"/>
    <x v="2"/>
    <x v="0"/>
    <s v="USD"/>
    <n v="1437620400"/>
    <x v="1875"/>
    <b v="0"/>
    <n v="3"/>
    <b v="0"/>
    <s v="photography/places"/>
    <n v="1"/>
    <n v="17"/>
    <x v="5"/>
    <x v="25"/>
    <x v="1875"/>
    <d v="4703-05-21T12:00:00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37620400"/>
    <x v="1876"/>
    <b v="0"/>
    <n v="0"/>
    <b v="0"/>
    <s v="photography/places"/>
    <n v="0"/>
    <n v="0"/>
    <x v="5"/>
    <x v="25"/>
    <x v="1876"/>
    <d v="4703-05-21T12:00:00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37620400"/>
    <x v="1877"/>
    <b v="0"/>
    <n v="0"/>
    <b v="0"/>
    <s v="photography/places"/>
    <n v="0"/>
    <n v="0"/>
    <x v="5"/>
    <x v="25"/>
    <x v="1877"/>
    <d v="4703-05-21T12:00:00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37620400"/>
    <x v="1878"/>
    <b v="0"/>
    <n v="0"/>
    <b v="0"/>
    <s v="photography/places"/>
    <n v="0"/>
    <n v="0"/>
    <x v="5"/>
    <x v="25"/>
    <x v="1878"/>
    <d v="4703-05-21T12:00:00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37620400"/>
    <x v="1879"/>
    <b v="0"/>
    <n v="2"/>
    <b v="0"/>
    <s v="photography/places"/>
    <n v="0"/>
    <n v="3"/>
    <x v="5"/>
    <x v="25"/>
    <x v="1879"/>
    <d v="4703-05-21T12:00:00"/>
  </r>
  <r>
    <n v="1880"/>
    <s v="Sim Betting Football"/>
    <s v="Sim Betting Football is the only football (soccer) betting simulation  game."/>
    <n v="5000"/>
    <n v="1004"/>
    <x v="2"/>
    <x v="1"/>
    <s v="GBP"/>
    <n v="1437620400"/>
    <x v="1880"/>
    <b v="0"/>
    <n v="24"/>
    <b v="0"/>
    <s v="photography/places"/>
    <n v="20"/>
    <n v="41.83"/>
    <x v="5"/>
    <x v="25"/>
    <x v="1880"/>
    <d v="4703-05-21T12:00:0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37620400"/>
    <x v="1881"/>
    <b v="0"/>
    <n v="70"/>
    <b v="1"/>
    <s v="photography/places"/>
    <n v="173"/>
    <n v="49.34"/>
    <x v="5"/>
    <x v="25"/>
    <x v="1881"/>
    <d v="4703-05-21T12:00:0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437620400"/>
    <x v="1882"/>
    <b v="0"/>
    <n v="81"/>
    <b v="1"/>
    <s v="photography/places"/>
    <n v="101"/>
    <n v="41.73"/>
    <x v="5"/>
    <x v="25"/>
    <x v="1882"/>
    <d v="4703-05-21T12:00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437620400"/>
    <x v="1883"/>
    <b v="0"/>
    <n v="32"/>
    <b v="1"/>
    <s v="photography/places"/>
    <n v="105"/>
    <n v="32.72"/>
    <x v="5"/>
    <x v="25"/>
    <x v="1883"/>
    <d v="4703-05-21T12:00:0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437620400"/>
    <x v="1884"/>
    <b v="0"/>
    <n v="26"/>
    <b v="1"/>
    <s v="publishing/art books"/>
    <n v="135"/>
    <n v="51.96"/>
    <x v="6"/>
    <x v="26"/>
    <x v="1884"/>
    <d v="4703-05-21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437620400"/>
    <x v="1885"/>
    <b v="0"/>
    <n v="105"/>
    <b v="1"/>
    <s v="publishing/art books"/>
    <n v="116"/>
    <n v="50.69"/>
    <x v="6"/>
    <x v="26"/>
    <x v="1885"/>
    <d v="4703-05-21T1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37620400"/>
    <x v="1886"/>
    <b v="0"/>
    <n v="29"/>
    <b v="1"/>
    <s v="publishing/art books"/>
    <n v="102"/>
    <n v="42.24"/>
    <x v="6"/>
    <x v="26"/>
    <x v="1886"/>
    <d v="4703-05-21T12:00:00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37620400"/>
    <x v="1887"/>
    <b v="0"/>
    <n v="8"/>
    <b v="1"/>
    <s v="publishing/art books"/>
    <n v="111"/>
    <n v="416.88"/>
    <x v="6"/>
    <x v="26"/>
    <x v="1887"/>
    <d v="4703-05-21T12:0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437620400"/>
    <x v="1888"/>
    <b v="0"/>
    <n v="89"/>
    <b v="1"/>
    <s v="publishing/art books"/>
    <n v="166"/>
    <n v="46.65"/>
    <x v="6"/>
    <x v="26"/>
    <x v="1888"/>
    <d v="4703-05-21T12:00:00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437620400"/>
    <x v="1889"/>
    <b v="0"/>
    <n v="44"/>
    <b v="1"/>
    <s v="publishing/art books"/>
    <n v="107"/>
    <n v="48.45"/>
    <x v="6"/>
    <x v="26"/>
    <x v="1889"/>
    <d v="4703-05-21T12:00:0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437620400"/>
    <x v="1890"/>
    <b v="0"/>
    <n v="246"/>
    <b v="1"/>
    <s v="publishing/art books"/>
    <n v="145"/>
    <n v="70.53"/>
    <x v="6"/>
    <x v="26"/>
    <x v="1890"/>
    <d v="4703-05-21T12:00:0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437620400"/>
    <x v="1891"/>
    <b v="0"/>
    <n v="120"/>
    <b v="1"/>
    <s v="publishing/art books"/>
    <n v="106"/>
    <n v="87.96"/>
    <x v="6"/>
    <x v="26"/>
    <x v="1891"/>
    <d v="4703-05-21T12:00:0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437620400"/>
    <x v="1892"/>
    <b v="0"/>
    <n v="26"/>
    <b v="1"/>
    <s v="publishing/art books"/>
    <n v="137"/>
    <n v="26.27"/>
    <x v="6"/>
    <x v="26"/>
    <x v="1892"/>
    <d v="4703-05-21T12:00:00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437620400"/>
    <x v="1893"/>
    <b v="0"/>
    <n v="45"/>
    <b v="1"/>
    <s v="publishing/art books"/>
    <n v="104"/>
    <n v="57.78"/>
    <x v="6"/>
    <x v="26"/>
    <x v="1893"/>
    <d v="4703-05-21T12:00:00"/>
  </r>
  <r>
    <n v="1894"/>
    <s v="Help me release my first 3 song EP!!"/>
    <s v="Im trying to raise $1000 for a 3 song EP in a studio!"/>
    <n v="1000"/>
    <n v="1145"/>
    <x v="0"/>
    <x v="0"/>
    <s v="USD"/>
    <n v="1437620400"/>
    <x v="1894"/>
    <b v="0"/>
    <n v="20"/>
    <b v="1"/>
    <s v="publishing/art books"/>
    <n v="115"/>
    <n v="57.25"/>
    <x v="6"/>
    <x v="26"/>
    <x v="1894"/>
    <d v="4703-05-21T12:00:00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37620400"/>
    <x v="1895"/>
    <b v="0"/>
    <n v="47"/>
    <b v="1"/>
    <s v="publishing/art books"/>
    <n v="102"/>
    <n v="196.34"/>
    <x v="6"/>
    <x v="26"/>
    <x v="1895"/>
    <d v="4703-05-21T12:00:00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437620400"/>
    <x v="1896"/>
    <b v="0"/>
    <n v="13"/>
    <b v="1"/>
    <s v="publishing/art books"/>
    <n v="124"/>
    <n v="43"/>
    <x v="6"/>
    <x v="26"/>
    <x v="1896"/>
    <d v="4703-05-21T12:00:00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437620400"/>
    <x v="1897"/>
    <b v="0"/>
    <n v="183"/>
    <b v="1"/>
    <s v="publishing/art books"/>
    <n v="102"/>
    <n v="35.549999999999997"/>
    <x v="6"/>
    <x v="26"/>
    <x v="1897"/>
    <d v="4703-05-21T12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37620400"/>
    <x v="1898"/>
    <b v="0"/>
    <n v="21"/>
    <b v="1"/>
    <s v="publishing/art books"/>
    <n v="145"/>
    <n v="68.81"/>
    <x v="6"/>
    <x v="26"/>
    <x v="1898"/>
    <d v="4703-05-21T12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37620400"/>
    <x v="1899"/>
    <b v="0"/>
    <n v="42"/>
    <b v="1"/>
    <s v="publishing/art books"/>
    <n v="133"/>
    <n v="28.57"/>
    <x v="6"/>
    <x v="26"/>
    <x v="1899"/>
    <d v="4703-05-21T12:00:0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437620400"/>
    <x v="1900"/>
    <b v="0"/>
    <n v="54"/>
    <b v="1"/>
    <s v="publishing/art books"/>
    <n v="109"/>
    <n v="50.63"/>
    <x v="6"/>
    <x v="26"/>
    <x v="1900"/>
    <d v="4703-05-21T12:00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7620400"/>
    <x v="1901"/>
    <b v="0"/>
    <n v="25"/>
    <b v="0"/>
    <s v="publishing/art books"/>
    <n v="3"/>
    <n v="106.8"/>
    <x v="6"/>
    <x v="26"/>
    <x v="1901"/>
    <d v="4703-05-21T12:00:0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37620400"/>
    <x v="1902"/>
    <b v="0"/>
    <n v="3"/>
    <b v="0"/>
    <s v="publishing/art books"/>
    <n v="1"/>
    <n v="4"/>
    <x v="6"/>
    <x v="26"/>
    <x v="1902"/>
    <d v="4703-05-21T12:00:00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37620400"/>
    <x v="1903"/>
    <b v="0"/>
    <n v="41"/>
    <b v="0"/>
    <s v="publishing/art books"/>
    <n v="47"/>
    <n v="34.1"/>
    <x v="6"/>
    <x v="26"/>
    <x v="1903"/>
    <d v="4703-05-21T12:00:00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37620400"/>
    <x v="1904"/>
    <b v="0"/>
    <n v="2"/>
    <b v="0"/>
    <s v="publishing/children's books"/>
    <n v="0"/>
    <n v="25"/>
    <x v="6"/>
    <x v="27"/>
    <x v="1904"/>
    <d v="4703-05-21T12:00:0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37620400"/>
    <x v="1905"/>
    <b v="0"/>
    <n v="4"/>
    <b v="0"/>
    <s v="publishing/children's books"/>
    <n v="0"/>
    <n v="10.5"/>
    <x v="6"/>
    <x v="27"/>
    <x v="1905"/>
    <d v="4703-05-21T12:00:0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37620400"/>
    <x v="1906"/>
    <b v="0"/>
    <n v="99"/>
    <b v="0"/>
    <s v="publishing/children's books"/>
    <n v="43"/>
    <n v="215.96"/>
    <x v="6"/>
    <x v="27"/>
    <x v="1906"/>
    <d v="4703-05-21T12:00:00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37620400"/>
    <x v="1907"/>
    <b v="0"/>
    <n v="4"/>
    <b v="0"/>
    <s v="publishing/children's books"/>
    <n v="0"/>
    <n v="21.25"/>
    <x v="6"/>
    <x v="27"/>
    <x v="1907"/>
    <d v="4703-05-21T12:00:00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37620400"/>
    <x v="1908"/>
    <b v="0"/>
    <n v="4"/>
    <b v="0"/>
    <s v="publishing/children's books"/>
    <n v="2"/>
    <n v="108.25"/>
    <x v="6"/>
    <x v="27"/>
    <x v="1908"/>
    <d v="4703-05-21T12:00:0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37620400"/>
    <x v="1909"/>
    <b v="0"/>
    <n v="38"/>
    <b v="0"/>
    <s v="publishing/children's books"/>
    <n v="14"/>
    <n v="129.97"/>
    <x v="6"/>
    <x v="27"/>
    <x v="1909"/>
    <d v="4703-05-21T12:00:0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37620400"/>
    <x v="1910"/>
    <b v="0"/>
    <n v="285"/>
    <b v="0"/>
    <s v="publishing/children's books"/>
    <n v="39"/>
    <n v="117.49"/>
    <x v="6"/>
    <x v="27"/>
    <x v="1910"/>
    <d v="4703-05-21T12:00:0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37620400"/>
    <x v="1911"/>
    <b v="0"/>
    <n v="1"/>
    <b v="0"/>
    <s v="publishing/children's books"/>
    <n v="0"/>
    <n v="10"/>
    <x v="6"/>
    <x v="27"/>
    <x v="1911"/>
    <d v="4703-05-21T12:00:0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7620400"/>
    <x v="1912"/>
    <b v="0"/>
    <n v="42"/>
    <b v="0"/>
    <s v="publishing/children's books"/>
    <n v="59"/>
    <n v="70.599999999999994"/>
    <x v="6"/>
    <x v="27"/>
    <x v="1912"/>
    <d v="4703-05-21T12:00:00"/>
  </r>
  <r>
    <n v="1913"/>
    <s v="Tibio - Spreading warmth in everyones home"/>
    <s v="Tibio is a revolutionary new product designed to solve an age old problem."/>
    <n v="48000"/>
    <n v="637"/>
    <x v="2"/>
    <x v="1"/>
    <s v="GBP"/>
    <n v="1437620400"/>
    <x v="1913"/>
    <b v="0"/>
    <n v="26"/>
    <b v="0"/>
    <s v="publishing/children's books"/>
    <n v="1"/>
    <n v="24.5"/>
    <x v="6"/>
    <x v="27"/>
    <x v="1913"/>
    <d v="4703-05-21T12:00:0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37620400"/>
    <x v="1914"/>
    <b v="0"/>
    <n v="2"/>
    <b v="0"/>
    <s v="publishing/children's books"/>
    <n v="9"/>
    <n v="30"/>
    <x v="6"/>
    <x v="27"/>
    <x v="1914"/>
    <d v="4703-05-21T12:00:0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37620400"/>
    <x v="1915"/>
    <b v="0"/>
    <n v="4"/>
    <b v="0"/>
    <s v="publishing/children's books"/>
    <n v="2"/>
    <n v="2"/>
    <x v="6"/>
    <x v="27"/>
    <x v="1915"/>
    <d v="4703-05-21T12:00:00"/>
  </r>
  <r>
    <n v="1916"/>
    <s v="The Paint Can Holder by U.S. Green Products"/>
    <s v="The Paint Can Holder Makes Painting Easier and Safer on Extension Ladders."/>
    <n v="20000"/>
    <n v="102"/>
    <x v="2"/>
    <x v="0"/>
    <s v="USD"/>
    <n v="1437620400"/>
    <x v="1916"/>
    <b v="0"/>
    <n v="6"/>
    <b v="0"/>
    <s v="publishing/children's books"/>
    <n v="1"/>
    <n v="17"/>
    <x v="6"/>
    <x v="27"/>
    <x v="1916"/>
    <d v="4703-05-21T12:00:00"/>
  </r>
  <r>
    <n v="1917"/>
    <s v="Chronovisor:The MOST innovative watch for night time reading"/>
    <s v="Let's build a legendary brand altogether"/>
    <n v="390000"/>
    <n v="205025"/>
    <x v="2"/>
    <x v="7"/>
    <s v="HKD"/>
    <n v="1437620400"/>
    <x v="1917"/>
    <b v="0"/>
    <n v="70"/>
    <b v="0"/>
    <s v="publishing/children's books"/>
    <n v="53"/>
    <n v="2928.93"/>
    <x v="6"/>
    <x v="27"/>
    <x v="1917"/>
    <d v="4703-05-21T12:00:0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37620400"/>
    <x v="1918"/>
    <b v="0"/>
    <n v="9"/>
    <b v="0"/>
    <s v="publishing/children's books"/>
    <n v="1"/>
    <n v="28.89"/>
    <x v="6"/>
    <x v="27"/>
    <x v="1918"/>
    <d v="4703-05-21T12:00:0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7620400"/>
    <x v="1919"/>
    <b v="0"/>
    <n v="8"/>
    <b v="0"/>
    <s v="publishing/children's books"/>
    <n v="47"/>
    <n v="29.63"/>
    <x v="6"/>
    <x v="27"/>
    <x v="1919"/>
    <d v="4703-05-21T12:00:00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37620400"/>
    <x v="1920"/>
    <b v="0"/>
    <n v="105"/>
    <b v="0"/>
    <s v="publishing/children's books"/>
    <n v="43"/>
    <n v="40.98"/>
    <x v="6"/>
    <x v="27"/>
    <x v="1920"/>
    <d v="4703-05-21T12:00:00"/>
  </r>
  <r>
    <n v="1921"/>
    <s v="The Fine Spirits are making an album!"/>
    <s v="The Fine Spirits are making an album, but we need your help!"/>
    <n v="1500"/>
    <n v="2052"/>
    <x v="0"/>
    <x v="0"/>
    <s v="USD"/>
    <n v="1437620400"/>
    <x v="1921"/>
    <b v="0"/>
    <n v="38"/>
    <b v="1"/>
    <s v="publishing/children's books"/>
    <n v="137"/>
    <n v="54"/>
    <x v="6"/>
    <x v="27"/>
    <x v="1921"/>
    <d v="4703-05-21T12:00:00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437620400"/>
    <x v="1922"/>
    <b v="0"/>
    <n v="64"/>
    <b v="1"/>
    <s v="publishing/children's books"/>
    <n v="116"/>
    <n v="36.11"/>
    <x v="6"/>
    <x v="27"/>
    <x v="1922"/>
    <d v="4703-05-21T12:00:00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437620400"/>
    <x v="1923"/>
    <b v="0"/>
    <n v="13"/>
    <b v="1"/>
    <s v="publishing/children's books"/>
    <n v="241"/>
    <n v="23.15"/>
    <x v="6"/>
    <x v="27"/>
    <x v="1923"/>
    <d v="4703-05-21T12:00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437620400"/>
    <x v="1924"/>
    <b v="0"/>
    <n v="33"/>
    <b v="1"/>
    <s v="publishing/children's books"/>
    <n v="114"/>
    <n v="104"/>
    <x v="6"/>
    <x v="27"/>
    <x v="1924"/>
    <d v="4703-05-21T12:00:00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437620400"/>
    <x v="1925"/>
    <b v="0"/>
    <n v="52"/>
    <b v="1"/>
    <s v="publishing/children's books"/>
    <n v="110"/>
    <n v="31.83"/>
    <x v="6"/>
    <x v="27"/>
    <x v="1925"/>
    <d v="4703-05-21T12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437620400"/>
    <x v="1926"/>
    <b v="0"/>
    <n v="107"/>
    <b v="1"/>
    <s v="publishing/children's books"/>
    <n v="195"/>
    <n v="27.39"/>
    <x v="6"/>
    <x v="27"/>
    <x v="1926"/>
    <d v="4703-05-21T12:00:00"/>
  </r>
  <r>
    <n v="1927"/>
    <s v="GBS Detroit Presents Hampshire"/>
    <s v="Hampshire is headed to GBS Detroit."/>
    <n v="600"/>
    <n v="620"/>
    <x v="0"/>
    <x v="0"/>
    <s v="USD"/>
    <n v="1437620400"/>
    <x v="1927"/>
    <b v="0"/>
    <n v="11"/>
    <b v="1"/>
    <s v="publishing/children's books"/>
    <n v="103"/>
    <n v="56.36"/>
    <x v="6"/>
    <x v="27"/>
    <x v="1927"/>
    <d v="4703-05-21T12:00:00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437620400"/>
    <x v="1928"/>
    <b v="0"/>
    <n v="34"/>
    <b v="1"/>
    <s v="publishing/children's books"/>
    <n v="103"/>
    <n v="77.349999999999994"/>
    <x v="6"/>
    <x v="27"/>
    <x v="1928"/>
    <d v="4703-05-21T12:00:00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437620400"/>
    <x v="1929"/>
    <b v="0"/>
    <n v="75"/>
    <b v="1"/>
    <s v="publishing/children's books"/>
    <n v="100"/>
    <n v="42.8"/>
    <x v="6"/>
    <x v="27"/>
    <x v="1929"/>
    <d v="4703-05-21T12:00:00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437620400"/>
    <x v="1930"/>
    <b v="0"/>
    <n v="26"/>
    <b v="1"/>
    <s v="publishing/children's books"/>
    <n v="127"/>
    <n v="48.85"/>
    <x v="6"/>
    <x v="27"/>
    <x v="1930"/>
    <d v="4703-05-21T12:00:00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437620400"/>
    <x v="1931"/>
    <b v="0"/>
    <n v="50"/>
    <b v="1"/>
    <s v="publishing/children's books"/>
    <n v="121"/>
    <n v="48.24"/>
    <x v="6"/>
    <x v="27"/>
    <x v="1931"/>
    <d v="4703-05-21T12:0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437620400"/>
    <x v="1932"/>
    <b v="0"/>
    <n v="80"/>
    <b v="1"/>
    <s v="publishing/children's books"/>
    <n v="107"/>
    <n v="70.209999999999994"/>
    <x v="6"/>
    <x v="27"/>
    <x v="1932"/>
    <d v="4703-05-21T12:00:0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37620400"/>
    <x v="1933"/>
    <b v="0"/>
    <n v="110"/>
    <b v="1"/>
    <s v="publishing/children's books"/>
    <n v="172"/>
    <n v="94.05"/>
    <x v="6"/>
    <x v="27"/>
    <x v="1933"/>
    <d v="4703-05-21T12:00:0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437620400"/>
    <x v="1934"/>
    <b v="0"/>
    <n v="77"/>
    <b v="1"/>
    <s v="publishing/children's books"/>
    <n v="124"/>
    <n v="80.27"/>
    <x v="6"/>
    <x v="27"/>
    <x v="1934"/>
    <d v="4703-05-21T12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37620400"/>
    <x v="1935"/>
    <b v="0"/>
    <n v="50"/>
    <b v="1"/>
    <s v="publishing/children's books"/>
    <n v="108"/>
    <n v="54.2"/>
    <x v="6"/>
    <x v="27"/>
    <x v="1935"/>
    <d v="4703-05-21T12:00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437620400"/>
    <x v="1936"/>
    <b v="0"/>
    <n v="145"/>
    <b v="1"/>
    <s v="publishing/children's books"/>
    <n v="117"/>
    <n v="60.27"/>
    <x v="6"/>
    <x v="27"/>
    <x v="1936"/>
    <d v="4703-05-21T12:00:0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437620400"/>
    <x v="1937"/>
    <b v="0"/>
    <n v="29"/>
    <b v="1"/>
    <s v="publishing/children's books"/>
    <n v="187"/>
    <n v="38.74"/>
    <x v="6"/>
    <x v="27"/>
    <x v="1937"/>
    <d v="4703-05-21T12:00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437620400"/>
    <x v="1938"/>
    <b v="0"/>
    <n v="114"/>
    <b v="1"/>
    <s v="publishing/children's books"/>
    <n v="116"/>
    <n v="152.54"/>
    <x v="6"/>
    <x v="27"/>
    <x v="1938"/>
    <d v="4703-05-21T12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437620400"/>
    <x v="1939"/>
    <b v="0"/>
    <n v="96"/>
    <b v="1"/>
    <s v="publishing/children's books"/>
    <n v="111"/>
    <n v="115.31"/>
    <x v="6"/>
    <x v="27"/>
    <x v="1939"/>
    <d v="4703-05-21T12:00:00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437620400"/>
    <x v="1940"/>
    <b v="0"/>
    <n v="31"/>
    <b v="1"/>
    <s v="publishing/children's books"/>
    <n v="171"/>
    <n v="35.840000000000003"/>
    <x v="6"/>
    <x v="27"/>
    <x v="1940"/>
    <d v="4703-05-21T12:00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37620400"/>
    <x v="1941"/>
    <b v="1"/>
    <n v="4883"/>
    <b v="1"/>
    <s v="publishing/children's books"/>
    <n v="126"/>
    <n v="64.569999999999993"/>
    <x v="6"/>
    <x v="27"/>
    <x v="1941"/>
    <d v="4703-05-21T12:00:0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437620400"/>
    <x v="1942"/>
    <b v="1"/>
    <n v="95"/>
    <b v="1"/>
    <s v="publishing/children's books"/>
    <n v="138"/>
    <n v="87.44"/>
    <x v="6"/>
    <x v="27"/>
    <x v="1942"/>
    <d v="4703-05-21T12:00:0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37620400"/>
    <x v="1943"/>
    <b v="1"/>
    <n v="2478"/>
    <b v="1"/>
    <s v="publishing/children's books"/>
    <n v="1705"/>
    <n v="68.819999999999993"/>
    <x v="6"/>
    <x v="27"/>
    <x v="1943"/>
    <d v="4703-05-21T12:00:0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437620400"/>
    <x v="1944"/>
    <b v="1"/>
    <n v="1789"/>
    <b v="1"/>
    <s v="publishing/fiction"/>
    <n v="788"/>
    <n v="176.2"/>
    <x v="6"/>
    <x v="28"/>
    <x v="1944"/>
    <d v="4703-05-21T12:00:0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7620400"/>
    <x v="1945"/>
    <b v="1"/>
    <n v="680"/>
    <b v="1"/>
    <s v="publishing/fiction"/>
    <n v="348"/>
    <n v="511.79"/>
    <x v="6"/>
    <x v="28"/>
    <x v="1945"/>
    <d v="4703-05-21T12:00:0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437620400"/>
    <x v="1946"/>
    <b v="1"/>
    <n v="70"/>
    <b v="1"/>
    <s v="publishing/fiction"/>
    <n v="150"/>
    <n v="160.44"/>
    <x v="6"/>
    <x v="28"/>
    <x v="1946"/>
    <d v="4703-05-21T12:00:0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437620400"/>
    <x v="1947"/>
    <b v="1"/>
    <n v="23"/>
    <b v="1"/>
    <s v="publishing/fiction"/>
    <n v="101"/>
    <n v="35"/>
    <x v="6"/>
    <x v="28"/>
    <x v="1947"/>
    <d v="4703-05-21T12:00:00"/>
  </r>
  <r>
    <n v="1948"/>
    <s v="UDOO X86: The Most Powerful Maker Board Ever"/>
    <s v="10 times more powerful than Raspberry Pi 3, x86 64-bit architecture"/>
    <n v="100000"/>
    <n v="800211"/>
    <x v="0"/>
    <x v="0"/>
    <s v="USD"/>
    <n v="1437620400"/>
    <x v="1948"/>
    <b v="1"/>
    <n v="4245"/>
    <b v="1"/>
    <s v="publishing/fiction"/>
    <n v="800"/>
    <n v="188.51"/>
    <x v="6"/>
    <x v="28"/>
    <x v="1948"/>
    <d v="4703-05-21T12:00:0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37620400"/>
    <x v="1949"/>
    <b v="1"/>
    <n v="943"/>
    <b v="1"/>
    <s v="publishing/fiction"/>
    <n v="106"/>
    <n v="56.2"/>
    <x v="6"/>
    <x v="28"/>
    <x v="1949"/>
    <d v="4703-05-21T12:00:0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437620400"/>
    <x v="1950"/>
    <b v="1"/>
    <n v="1876"/>
    <b v="1"/>
    <s v="publishing/fiction"/>
    <n v="201"/>
    <n v="51.31"/>
    <x v="6"/>
    <x v="28"/>
    <x v="1950"/>
    <d v="4703-05-21T12:00:0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37620400"/>
    <x v="1951"/>
    <b v="1"/>
    <n v="834"/>
    <b v="1"/>
    <s v="publishing/fiction"/>
    <n v="212"/>
    <n v="127.36"/>
    <x v="6"/>
    <x v="28"/>
    <x v="1951"/>
    <d v="4703-05-21T12:00:0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437620400"/>
    <x v="1952"/>
    <b v="1"/>
    <n v="682"/>
    <b v="1"/>
    <s v="publishing/fiction"/>
    <n v="198"/>
    <n v="101.86"/>
    <x v="6"/>
    <x v="28"/>
    <x v="1952"/>
    <d v="4703-05-21T12:00:0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437620400"/>
    <x v="1953"/>
    <b v="1"/>
    <n v="147"/>
    <b v="1"/>
    <s v="publishing/fiction"/>
    <n v="226"/>
    <n v="230.56"/>
    <x v="6"/>
    <x v="28"/>
    <x v="1953"/>
    <d v="4703-05-21T12:00:00"/>
  </r>
  <r>
    <n v="1954"/>
    <s v="Orison â€“ Rethink the Power of Energy"/>
    <s v="The First Home Battery System You Simply Plug in to Install"/>
    <n v="50000"/>
    <n v="349474"/>
    <x v="0"/>
    <x v="0"/>
    <s v="USD"/>
    <n v="1437620400"/>
    <x v="1954"/>
    <b v="1"/>
    <n v="415"/>
    <b v="1"/>
    <s v="publishing/fiction"/>
    <n v="699"/>
    <n v="842.11"/>
    <x v="6"/>
    <x v="28"/>
    <x v="1954"/>
    <d v="4703-05-21T12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437620400"/>
    <x v="1955"/>
    <b v="1"/>
    <n v="290"/>
    <b v="1"/>
    <s v="publishing/fiction"/>
    <n v="399"/>
    <n v="577.28"/>
    <x v="6"/>
    <x v="28"/>
    <x v="1955"/>
    <d v="4703-05-21T12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37620400"/>
    <x v="1956"/>
    <b v="1"/>
    <n v="365"/>
    <b v="1"/>
    <s v="publishing/fiction"/>
    <n v="294"/>
    <n v="483.34"/>
    <x v="6"/>
    <x v="28"/>
    <x v="1956"/>
    <d v="4703-05-21T12:00:00"/>
  </r>
  <r>
    <n v="1957"/>
    <s v="freeSoC and freeSoC Mini"/>
    <s v="An open hardware platform for the best microcontroller in the world."/>
    <n v="30000"/>
    <n v="50251.41"/>
    <x v="0"/>
    <x v="0"/>
    <s v="USD"/>
    <n v="1437620400"/>
    <x v="1957"/>
    <b v="1"/>
    <n v="660"/>
    <b v="1"/>
    <s v="publishing/fiction"/>
    <n v="168"/>
    <n v="76.14"/>
    <x v="6"/>
    <x v="28"/>
    <x v="1957"/>
    <d v="4703-05-21T12:00:0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437620400"/>
    <x v="1958"/>
    <b v="1"/>
    <n v="1356"/>
    <b v="1"/>
    <s v="publishing/fiction"/>
    <n v="1436"/>
    <n v="74.11"/>
    <x v="6"/>
    <x v="28"/>
    <x v="1958"/>
    <d v="4703-05-21T12:00:0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37620400"/>
    <x v="1959"/>
    <b v="1"/>
    <n v="424"/>
    <b v="1"/>
    <s v="publishing/fiction"/>
    <n v="157"/>
    <n v="36.97"/>
    <x v="6"/>
    <x v="28"/>
    <x v="1959"/>
    <d v="4703-05-21T12:00:0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37620400"/>
    <x v="1960"/>
    <b v="1"/>
    <n v="33"/>
    <b v="1"/>
    <s v="publishing/fiction"/>
    <n v="118"/>
    <n v="2500.9699999999998"/>
    <x v="6"/>
    <x v="28"/>
    <x v="1960"/>
    <d v="4703-05-21T12:00:0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437620400"/>
    <x v="1961"/>
    <b v="1"/>
    <n v="1633"/>
    <b v="1"/>
    <s v="publishing/fiction"/>
    <n v="1105"/>
    <n v="67.69"/>
    <x v="6"/>
    <x v="28"/>
    <x v="1961"/>
    <d v="4703-05-21T12:00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37620400"/>
    <x v="1962"/>
    <b v="1"/>
    <n v="306"/>
    <b v="1"/>
    <s v="publishing/fiction"/>
    <n v="193"/>
    <n v="63.05"/>
    <x v="6"/>
    <x v="28"/>
    <x v="1962"/>
    <d v="4703-05-21T12:00:0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37620400"/>
    <x v="1963"/>
    <b v="1"/>
    <n v="205"/>
    <b v="1"/>
    <s v="publishing/fiction"/>
    <n v="127"/>
    <n v="117.6"/>
    <x v="6"/>
    <x v="28"/>
    <x v="1963"/>
    <d v="4703-05-21T12:00:0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37620400"/>
    <x v="1964"/>
    <b v="1"/>
    <n v="1281"/>
    <b v="1"/>
    <s v="publishing/fiction"/>
    <n v="260"/>
    <n v="180.75"/>
    <x v="6"/>
    <x v="28"/>
    <x v="1964"/>
    <d v="4703-05-21T12:00:0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437620400"/>
    <x v="1965"/>
    <b v="1"/>
    <n v="103"/>
    <b v="1"/>
    <s v="publishing/fiction"/>
    <n v="262"/>
    <n v="127.32"/>
    <x v="6"/>
    <x v="28"/>
    <x v="1965"/>
    <d v="4703-05-21T12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37620400"/>
    <x v="1966"/>
    <b v="1"/>
    <n v="1513"/>
    <b v="1"/>
    <s v="publishing/fiction"/>
    <n v="207"/>
    <n v="136.63999999999999"/>
    <x v="6"/>
    <x v="28"/>
    <x v="1966"/>
    <d v="4703-05-21T12:00:0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437620400"/>
    <x v="1967"/>
    <b v="1"/>
    <n v="405"/>
    <b v="1"/>
    <s v="publishing/fiction"/>
    <n v="370"/>
    <n v="182.78"/>
    <x v="6"/>
    <x v="28"/>
    <x v="1967"/>
    <d v="4703-05-21T12:00:0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37620400"/>
    <x v="1968"/>
    <b v="1"/>
    <n v="510"/>
    <b v="1"/>
    <s v="publishing/fiction"/>
    <n v="285"/>
    <n v="279.38"/>
    <x v="6"/>
    <x v="28"/>
    <x v="1968"/>
    <d v="4703-05-21T12:00:0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37620400"/>
    <x v="1969"/>
    <b v="1"/>
    <n v="1887"/>
    <b v="1"/>
    <s v="publishing/fiction"/>
    <n v="579"/>
    <n v="61.38"/>
    <x v="6"/>
    <x v="28"/>
    <x v="1969"/>
    <d v="4703-05-21T12:00:0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437620400"/>
    <x v="1970"/>
    <b v="1"/>
    <n v="701"/>
    <b v="1"/>
    <s v="publishing/fiction"/>
    <n v="1132"/>
    <n v="80.73"/>
    <x v="6"/>
    <x v="28"/>
    <x v="1970"/>
    <d v="4703-05-21T12:00:0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437620400"/>
    <x v="1971"/>
    <b v="1"/>
    <n v="3863"/>
    <b v="1"/>
    <s v="publishing/fiction"/>
    <n v="263"/>
    <n v="272.36"/>
    <x v="6"/>
    <x v="28"/>
    <x v="1971"/>
    <d v="4703-05-21T12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437620400"/>
    <x v="1972"/>
    <b v="1"/>
    <n v="238"/>
    <b v="1"/>
    <s v="publishing/fiction"/>
    <n v="674"/>
    <n v="70.849999999999994"/>
    <x v="6"/>
    <x v="28"/>
    <x v="1972"/>
    <d v="4703-05-21T12:00:0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37620400"/>
    <x v="1973"/>
    <b v="1"/>
    <n v="2051"/>
    <b v="1"/>
    <s v="publishing/fiction"/>
    <n v="257"/>
    <n v="247.94"/>
    <x v="6"/>
    <x v="28"/>
    <x v="1973"/>
    <d v="4703-05-21T12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437620400"/>
    <x v="1974"/>
    <b v="1"/>
    <n v="402"/>
    <b v="1"/>
    <s v="publishing/fiction"/>
    <n v="375"/>
    <n v="186.81"/>
    <x v="6"/>
    <x v="28"/>
    <x v="1974"/>
    <d v="4703-05-21T12:00:00"/>
  </r>
  <r>
    <n v="1975"/>
    <s v="Bugle2: A DIY Phono Preamp"/>
    <s v="The Bugle2 is a second generation DIY kit phono preamplifier for vinyl playback."/>
    <n v="16000"/>
    <n v="33393.339999999997"/>
    <x v="0"/>
    <x v="0"/>
    <s v="USD"/>
    <n v="1437620400"/>
    <x v="1975"/>
    <b v="1"/>
    <n v="253"/>
    <b v="1"/>
    <s v="publishing/fiction"/>
    <n v="209"/>
    <n v="131.99"/>
    <x v="6"/>
    <x v="28"/>
    <x v="1975"/>
    <d v="4703-05-21T12:00:00"/>
  </r>
  <r>
    <n v="1976"/>
    <s v="Pi Lite white - Bright white LED display for Raspberry Pi"/>
    <s v="Can you help us make an ultra bright white one a reality?"/>
    <n v="4000"/>
    <n v="13864"/>
    <x v="0"/>
    <x v="1"/>
    <s v="GBP"/>
    <n v="1437620400"/>
    <x v="1976"/>
    <b v="1"/>
    <n v="473"/>
    <b v="1"/>
    <s v="publishing/fiction"/>
    <n v="347"/>
    <n v="29.31"/>
    <x v="6"/>
    <x v="28"/>
    <x v="1976"/>
    <d v="4703-05-21T12:00:0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37620400"/>
    <x v="1977"/>
    <b v="1"/>
    <n v="821"/>
    <b v="1"/>
    <s v="publishing/fiction"/>
    <n v="402"/>
    <n v="245.02"/>
    <x v="6"/>
    <x v="28"/>
    <x v="1977"/>
    <d v="4703-05-21T12:00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437620400"/>
    <x v="1978"/>
    <b v="1"/>
    <n v="388"/>
    <b v="1"/>
    <s v="publishing/fiction"/>
    <n v="1027"/>
    <n v="1323.25"/>
    <x v="6"/>
    <x v="28"/>
    <x v="1978"/>
    <d v="4703-05-21T12:00:0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37620400"/>
    <x v="1979"/>
    <b v="1"/>
    <n v="813"/>
    <b v="1"/>
    <s v="publishing/fiction"/>
    <n v="115"/>
    <n v="282.66000000000003"/>
    <x v="6"/>
    <x v="28"/>
    <x v="1979"/>
    <d v="4703-05-21T12:00:00"/>
  </r>
  <r>
    <n v="1980"/>
    <s v="YOUMO - Your Smart Modular Power Strip"/>
    <s v="Multi-power charging that is smarter, stylish and designed for you."/>
    <n v="50000"/>
    <n v="177412.01"/>
    <x v="0"/>
    <x v="12"/>
    <s v="EUR"/>
    <n v="1437620400"/>
    <x v="1980"/>
    <b v="1"/>
    <n v="1945"/>
    <b v="1"/>
    <s v="publishing/fiction"/>
    <n v="355"/>
    <n v="91.21"/>
    <x v="6"/>
    <x v="28"/>
    <x v="1980"/>
    <d v="4703-05-21T12:00:0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37620400"/>
    <x v="1981"/>
    <b v="0"/>
    <n v="12"/>
    <b v="0"/>
    <s v="publishing/fiction"/>
    <n v="5"/>
    <n v="31.75"/>
    <x v="6"/>
    <x v="28"/>
    <x v="1981"/>
    <d v="4703-05-21T12:00:00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37620400"/>
    <x v="1982"/>
    <b v="0"/>
    <n v="0"/>
    <b v="0"/>
    <s v="publishing/fiction"/>
    <n v="0"/>
    <n v="0"/>
    <x v="6"/>
    <x v="28"/>
    <x v="1982"/>
    <d v="4703-05-21T12:00:0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37620400"/>
    <x v="1983"/>
    <b v="0"/>
    <n v="16"/>
    <b v="0"/>
    <s v="publishing/fiction"/>
    <n v="4"/>
    <n v="88.69"/>
    <x v="6"/>
    <x v="28"/>
    <x v="1983"/>
    <d v="4703-05-21T12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37620400"/>
    <x v="1984"/>
    <b v="0"/>
    <n v="7"/>
    <b v="0"/>
    <s v="publishing/nonfiction"/>
    <n v="21"/>
    <n v="453.14"/>
    <x v="6"/>
    <x v="29"/>
    <x v="1984"/>
    <d v="4703-05-21T12:00:00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37620400"/>
    <x v="1985"/>
    <b v="0"/>
    <n v="4"/>
    <b v="0"/>
    <s v="publishing/nonfiction"/>
    <n v="3"/>
    <n v="12.75"/>
    <x v="6"/>
    <x v="29"/>
    <x v="1985"/>
    <d v="4703-05-21T12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37620400"/>
    <x v="1986"/>
    <b v="0"/>
    <n v="1"/>
    <b v="0"/>
    <s v="publishing/nonfiction"/>
    <n v="0"/>
    <n v="1"/>
    <x v="6"/>
    <x v="29"/>
    <x v="1986"/>
    <d v="4703-05-21T12:00:00"/>
  </r>
  <r>
    <n v="1987"/>
    <s v="Ethiopia: Beheld"/>
    <s v="A collection of images that depicts the beauty and diversity within Ethiopia"/>
    <n v="5500"/>
    <n v="2336"/>
    <x v="2"/>
    <x v="1"/>
    <s v="GBP"/>
    <n v="1437620400"/>
    <x v="1987"/>
    <b v="0"/>
    <n v="28"/>
    <b v="0"/>
    <s v="publishing/nonfiction"/>
    <n v="42"/>
    <n v="83.43"/>
    <x v="6"/>
    <x v="29"/>
    <x v="1987"/>
    <d v="4703-05-21T12:00:00"/>
  </r>
  <r>
    <n v="1988"/>
    <s v="Phillip Michael Photography"/>
    <s v="Expressing art in an image!"/>
    <n v="6000"/>
    <n v="25"/>
    <x v="2"/>
    <x v="0"/>
    <s v="USD"/>
    <n v="1437620400"/>
    <x v="1988"/>
    <b v="0"/>
    <n v="1"/>
    <b v="0"/>
    <s v="publishing/nonfiction"/>
    <n v="0"/>
    <n v="25"/>
    <x v="6"/>
    <x v="29"/>
    <x v="1988"/>
    <d v="4703-05-21T12:00:00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37620400"/>
    <x v="1989"/>
    <b v="0"/>
    <n v="1"/>
    <b v="0"/>
    <s v="publishing/nonfiction"/>
    <n v="1"/>
    <n v="50"/>
    <x v="6"/>
    <x v="29"/>
    <x v="1989"/>
    <d v="4703-05-21T12:00:00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37620400"/>
    <x v="1990"/>
    <b v="0"/>
    <n v="5"/>
    <b v="0"/>
    <s v="publishing/nonfiction"/>
    <n v="17"/>
    <n v="101.8"/>
    <x v="6"/>
    <x v="29"/>
    <x v="1990"/>
    <d v="4703-05-21T12:00:00"/>
  </r>
  <r>
    <n v="1991"/>
    <s v="Portraits of Resilience"/>
    <s v="Taking (and giving) professional portraits of survivors of human trafficking in Myanmar."/>
    <n v="2000"/>
    <n v="140"/>
    <x v="2"/>
    <x v="0"/>
    <s v="USD"/>
    <n v="1437620400"/>
    <x v="1991"/>
    <b v="0"/>
    <n v="3"/>
    <b v="0"/>
    <s v="publishing/nonfiction"/>
    <n v="7"/>
    <n v="46.67"/>
    <x v="6"/>
    <x v="29"/>
    <x v="1991"/>
    <d v="4703-05-21T12:00:00"/>
  </r>
  <r>
    <n v="1992"/>
    <s v="The Wonderful World of Princes &amp; Princesses"/>
    <s v="A complete revamp of all the Disney Princes &amp; Princesses!"/>
    <n v="1500"/>
    <n v="2"/>
    <x v="2"/>
    <x v="0"/>
    <s v="USD"/>
    <n v="1437620400"/>
    <x v="1992"/>
    <b v="0"/>
    <n v="2"/>
    <b v="0"/>
    <s v="publishing/nonfiction"/>
    <n v="0"/>
    <n v="1"/>
    <x v="6"/>
    <x v="29"/>
    <x v="1992"/>
    <d v="4703-05-21T12:00:0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37620400"/>
    <x v="1993"/>
    <b v="0"/>
    <n v="0"/>
    <b v="0"/>
    <s v="publishing/nonfiction"/>
    <n v="0"/>
    <n v="0"/>
    <x v="6"/>
    <x v="29"/>
    <x v="1993"/>
    <d v="4703-05-21T12:00:0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37620400"/>
    <x v="1994"/>
    <b v="0"/>
    <n v="0"/>
    <b v="0"/>
    <s v="publishing/nonfiction"/>
    <n v="0"/>
    <n v="0"/>
    <x v="6"/>
    <x v="29"/>
    <x v="1994"/>
    <d v="4703-05-21T12:00:00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620400"/>
    <x v="1995"/>
    <b v="0"/>
    <n v="3"/>
    <b v="0"/>
    <s v="publishing/nonfiction"/>
    <n v="8"/>
    <n v="26"/>
    <x v="6"/>
    <x v="29"/>
    <x v="1995"/>
    <d v="4703-05-21T12:00:0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37620400"/>
    <x v="1996"/>
    <b v="0"/>
    <n v="0"/>
    <b v="0"/>
    <s v="publishing/nonfiction"/>
    <n v="0"/>
    <n v="0"/>
    <x v="6"/>
    <x v="29"/>
    <x v="1996"/>
    <d v="4703-05-21T12:00:0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37620400"/>
    <x v="1997"/>
    <b v="0"/>
    <n v="0"/>
    <b v="0"/>
    <s v="publishing/nonfiction"/>
    <n v="0"/>
    <n v="0"/>
    <x v="6"/>
    <x v="29"/>
    <x v="1997"/>
    <d v="4703-05-21T12:00:00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37620400"/>
    <x v="1998"/>
    <b v="0"/>
    <n v="3"/>
    <b v="0"/>
    <s v="publishing/nonfiction"/>
    <n v="26"/>
    <n v="218.33"/>
    <x v="6"/>
    <x v="29"/>
    <x v="1998"/>
    <d v="4703-05-21T12:00:00"/>
  </r>
  <r>
    <n v="1999"/>
    <s v="Planet Venus"/>
    <s v="This is a portrait photo project aiming to inspire women to explore themselves and live their passion"/>
    <n v="31000"/>
    <n v="236"/>
    <x v="2"/>
    <x v="1"/>
    <s v="GBP"/>
    <n v="1437620400"/>
    <x v="1999"/>
    <b v="0"/>
    <n v="7"/>
    <b v="0"/>
    <s v="publishing/nonfiction"/>
    <n v="1"/>
    <n v="33.71"/>
    <x v="6"/>
    <x v="29"/>
    <x v="1999"/>
    <d v="4703-05-21T12:00:00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37620400"/>
    <x v="2000"/>
    <b v="0"/>
    <n v="25"/>
    <b v="0"/>
    <s v="publishing/nonfiction"/>
    <n v="13"/>
    <n v="25"/>
    <x v="6"/>
    <x v="29"/>
    <x v="2000"/>
    <d v="4703-05-21T12:00:00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7620400"/>
    <x v="2001"/>
    <b v="1"/>
    <n v="1637"/>
    <b v="1"/>
    <s v="publishing/nonfiction"/>
    <n v="382"/>
    <n v="128.38999999999999"/>
    <x v="6"/>
    <x v="29"/>
    <x v="2001"/>
    <d v="4703-05-21T12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37620400"/>
    <x v="2002"/>
    <b v="1"/>
    <n v="1375"/>
    <b v="1"/>
    <s v="publishing/nonfiction"/>
    <n v="217"/>
    <n v="78.83"/>
    <x v="6"/>
    <x v="29"/>
    <x v="2002"/>
    <d v="4703-05-21T12:00:0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437620400"/>
    <x v="2003"/>
    <b v="1"/>
    <n v="17"/>
    <b v="1"/>
    <s v="publishing/nonfiction"/>
    <n v="312"/>
    <n v="91.76"/>
    <x v="6"/>
    <x v="29"/>
    <x v="2003"/>
    <d v="4703-05-21T12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37620400"/>
    <x v="2004"/>
    <b v="1"/>
    <n v="354"/>
    <b v="1"/>
    <s v="publishing/nonfiction"/>
    <n v="234"/>
    <n v="331.1"/>
    <x v="6"/>
    <x v="29"/>
    <x v="2004"/>
    <d v="4703-05-21T12:00:0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437620400"/>
    <x v="2005"/>
    <b v="1"/>
    <n v="191"/>
    <b v="1"/>
    <s v="publishing/nonfiction"/>
    <n v="124"/>
    <n v="194.26"/>
    <x v="6"/>
    <x v="29"/>
    <x v="2005"/>
    <d v="4703-05-21T12:00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37620400"/>
    <x v="2006"/>
    <b v="1"/>
    <n v="303"/>
    <b v="1"/>
    <s v="publishing/nonfiction"/>
    <n v="248"/>
    <n v="408.98"/>
    <x v="6"/>
    <x v="29"/>
    <x v="2006"/>
    <d v="4703-05-21T12:00:0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437620400"/>
    <x v="2007"/>
    <b v="1"/>
    <n v="137"/>
    <b v="1"/>
    <s v="publishing/nonfiction"/>
    <n v="116"/>
    <n v="84.46"/>
    <x v="6"/>
    <x v="29"/>
    <x v="2007"/>
    <d v="4703-05-21T12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437620400"/>
    <x v="2008"/>
    <b v="1"/>
    <n v="41"/>
    <b v="1"/>
    <s v="publishing/nonfiction"/>
    <n v="117"/>
    <n v="44.85"/>
    <x v="6"/>
    <x v="29"/>
    <x v="2008"/>
    <d v="4703-05-21T12:00:0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37620400"/>
    <x v="2009"/>
    <b v="1"/>
    <n v="398"/>
    <b v="1"/>
    <s v="publishing/nonfiction"/>
    <n v="305"/>
    <n v="383.36"/>
    <x v="6"/>
    <x v="29"/>
    <x v="2009"/>
    <d v="4703-05-21T12:00:00"/>
  </r>
  <r>
    <n v="2010"/>
    <s v="Weighitz: Weigh Smarter"/>
    <s v="Weighitz are miniature smart scales designed to weigh anything in the home."/>
    <n v="30000"/>
    <n v="96015.9"/>
    <x v="0"/>
    <x v="0"/>
    <s v="USD"/>
    <n v="1437620400"/>
    <x v="2010"/>
    <b v="1"/>
    <n v="1737"/>
    <b v="1"/>
    <s v="publishing/nonfiction"/>
    <n v="320"/>
    <n v="55.28"/>
    <x v="6"/>
    <x v="29"/>
    <x v="2010"/>
    <d v="4703-05-21T12:00:0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37620400"/>
    <x v="2011"/>
    <b v="1"/>
    <n v="971"/>
    <b v="1"/>
    <s v="publishing/nonfiction"/>
    <n v="820"/>
    <n v="422.02"/>
    <x v="6"/>
    <x v="29"/>
    <x v="2011"/>
    <d v="4703-05-21T12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37620400"/>
    <x v="2012"/>
    <b v="1"/>
    <n v="183"/>
    <b v="1"/>
    <s v="publishing/nonfiction"/>
    <n v="235"/>
    <n v="64.180000000000007"/>
    <x v="6"/>
    <x v="29"/>
    <x v="2012"/>
    <d v="4703-05-21T12:00:0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37620400"/>
    <x v="2013"/>
    <b v="1"/>
    <n v="4562"/>
    <b v="1"/>
    <s v="publishing/nonfiction"/>
    <n v="495"/>
    <n v="173.58"/>
    <x v="6"/>
    <x v="29"/>
    <x v="2013"/>
    <d v="4703-05-21T12:00:0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437620400"/>
    <x v="2014"/>
    <b v="1"/>
    <n v="26457"/>
    <b v="1"/>
    <s v="publishing/nonfiction"/>
    <n v="7814"/>
    <n v="88.6"/>
    <x v="6"/>
    <x v="29"/>
    <x v="2014"/>
    <d v="4703-05-21T12:00:0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437620400"/>
    <x v="2015"/>
    <b v="1"/>
    <n v="162"/>
    <b v="1"/>
    <s v="publishing/nonfiction"/>
    <n v="113"/>
    <n v="50.22"/>
    <x v="6"/>
    <x v="29"/>
    <x v="2015"/>
    <d v="4703-05-21T12:00:0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437620400"/>
    <x v="2016"/>
    <b v="1"/>
    <n v="479"/>
    <b v="1"/>
    <s v="publishing/nonfiction"/>
    <n v="922"/>
    <n v="192.39"/>
    <x v="6"/>
    <x v="29"/>
    <x v="2016"/>
    <d v="4703-05-21T12:00:0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437620400"/>
    <x v="2017"/>
    <b v="1"/>
    <n v="426"/>
    <b v="1"/>
    <s v="publishing/nonfiction"/>
    <n v="125"/>
    <n v="73.42"/>
    <x v="6"/>
    <x v="29"/>
    <x v="2017"/>
    <d v="4703-05-21T12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7620400"/>
    <x v="2018"/>
    <b v="1"/>
    <n v="450"/>
    <b v="1"/>
    <s v="publishing/nonfiction"/>
    <n v="102"/>
    <n v="147.68"/>
    <x v="6"/>
    <x v="29"/>
    <x v="2018"/>
    <d v="4703-05-21T12:00:0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37620400"/>
    <x v="2019"/>
    <b v="1"/>
    <n v="1780"/>
    <b v="1"/>
    <s v="publishing/nonfiction"/>
    <n v="485"/>
    <n v="108.97"/>
    <x v="6"/>
    <x v="29"/>
    <x v="2019"/>
    <d v="4703-05-21T12:00:0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37620400"/>
    <x v="2020"/>
    <b v="1"/>
    <n v="122"/>
    <b v="1"/>
    <s v="publishing/nonfiction"/>
    <n v="192"/>
    <n v="23.65"/>
    <x v="6"/>
    <x v="29"/>
    <x v="2020"/>
    <d v="4703-05-21T12:00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37620400"/>
    <x v="2021"/>
    <b v="1"/>
    <n v="95"/>
    <b v="1"/>
    <s v="publishing/nonfiction"/>
    <n v="281"/>
    <n v="147.94999999999999"/>
    <x v="6"/>
    <x v="29"/>
    <x v="2021"/>
    <d v="4703-05-21T12:00:0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37620400"/>
    <x v="2022"/>
    <b v="1"/>
    <n v="325"/>
    <b v="1"/>
    <s v="publishing/nonfiction"/>
    <n v="125"/>
    <n v="385.04"/>
    <x v="6"/>
    <x v="29"/>
    <x v="2022"/>
    <d v="4703-05-21T12:00:0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7620400"/>
    <x v="2023"/>
    <b v="1"/>
    <n v="353"/>
    <b v="1"/>
    <s v="publishing/nonfiction"/>
    <n v="161"/>
    <n v="457.39"/>
    <x v="6"/>
    <x v="29"/>
    <x v="2023"/>
    <d v="4703-05-21T12:00:0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437620400"/>
    <x v="2024"/>
    <b v="1"/>
    <n v="105"/>
    <b v="1"/>
    <s v="publishing/nonfiction"/>
    <n v="585"/>
    <n v="222.99"/>
    <x v="6"/>
    <x v="29"/>
    <x v="2024"/>
    <d v="4703-05-21T12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7620400"/>
    <x v="2025"/>
    <b v="1"/>
    <n v="729"/>
    <b v="1"/>
    <s v="publishing/nonfiction"/>
    <n v="201"/>
    <n v="220.74"/>
    <x v="6"/>
    <x v="29"/>
    <x v="2025"/>
    <d v="4703-05-21T12:00:00"/>
  </r>
  <r>
    <n v="2026"/>
    <s v="MIDI Sprout - Biodata Sonification Device"/>
    <s v="MIDI Sprout enables plants to play synthesizers in real time."/>
    <n v="25000"/>
    <n v="33370.769999999997"/>
    <x v="0"/>
    <x v="0"/>
    <s v="USD"/>
    <n v="1437620400"/>
    <x v="2026"/>
    <b v="1"/>
    <n v="454"/>
    <b v="1"/>
    <s v="publishing/nonfiction"/>
    <n v="133"/>
    <n v="73.5"/>
    <x v="6"/>
    <x v="29"/>
    <x v="2026"/>
    <d v="4703-05-21T12:00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37620400"/>
    <x v="2027"/>
    <b v="1"/>
    <n v="539"/>
    <b v="1"/>
    <s v="publishing/nonfiction"/>
    <n v="120"/>
    <n v="223.1"/>
    <x v="6"/>
    <x v="29"/>
    <x v="2027"/>
    <d v="4703-05-21T12:00:00"/>
  </r>
  <r>
    <n v="2028"/>
    <s v="Building the Open Source Bussard Fusion Reactor "/>
    <s v="Building an open source Bussard fusion reactor, aka the Polywell."/>
    <n v="3000"/>
    <n v="3785"/>
    <x v="0"/>
    <x v="0"/>
    <s v="USD"/>
    <n v="1437620400"/>
    <x v="2028"/>
    <b v="1"/>
    <n v="79"/>
    <b v="1"/>
    <s v="publishing/nonfiction"/>
    <n v="126"/>
    <n v="47.91"/>
    <x v="6"/>
    <x v="29"/>
    <x v="2028"/>
    <d v="4703-05-21T12:00:00"/>
  </r>
  <r>
    <n v="2029"/>
    <s v="Lumin8 Pro"/>
    <s v="Lumin8 Pro is a fun and easy to use light controller that makes light dance to your favorite music."/>
    <n v="2500"/>
    <n v="9030"/>
    <x v="0"/>
    <x v="0"/>
    <s v="USD"/>
    <n v="1437620400"/>
    <x v="2029"/>
    <b v="1"/>
    <n v="94"/>
    <b v="1"/>
    <s v="publishing/nonfiction"/>
    <n v="361"/>
    <n v="96.06"/>
    <x v="6"/>
    <x v="29"/>
    <x v="2029"/>
    <d v="4703-05-21T12:00:0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437620400"/>
    <x v="2030"/>
    <b v="1"/>
    <n v="625"/>
    <b v="1"/>
    <s v="publishing/nonfiction"/>
    <n v="226"/>
    <n v="118.61"/>
    <x v="6"/>
    <x v="29"/>
    <x v="2030"/>
    <d v="4703-05-21T12:00:0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37620400"/>
    <x v="2031"/>
    <b v="1"/>
    <n v="508"/>
    <b v="1"/>
    <s v="publishing/nonfiction"/>
    <n v="120"/>
    <n v="118.45"/>
    <x v="6"/>
    <x v="29"/>
    <x v="2031"/>
    <d v="4703-05-21T12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37620400"/>
    <x v="2032"/>
    <b v="1"/>
    <n v="531"/>
    <b v="1"/>
    <s v="publishing/nonfiction"/>
    <n v="304"/>
    <n v="143.21"/>
    <x v="6"/>
    <x v="29"/>
    <x v="2032"/>
    <d v="4703-05-21T12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437620400"/>
    <x v="2033"/>
    <b v="1"/>
    <n v="158"/>
    <b v="1"/>
    <s v="publishing/nonfiction"/>
    <n v="179"/>
    <n v="282.72000000000003"/>
    <x v="6"/>
    <x v="29"/>
    <x v="2033"/>
    <d v="4703-05-21T12:00:0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7620400"/>
    <x v="2034"/>
    <b v="1"/>
    <n v="508"/>
    <b v="1"/>
    <s v="publishing/nonfiction"/>
    <n v="387"/>
    <n v="593.94000000000005"/>
    <x v="6"/>
    <x v="29"/>
    <x v="2034"/>
    <d v="4703-05-21T12:00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37620400"/>
    <x v="2035"/>
    <b v="1"/>
    <n v="644"/>
    <b v="1"/>
    <s v="publishing/nonfiction"/>
    <n v="211"/>
    <n v="262.16000000000003"/>
    <x v="6"/>
    <x v="29"/>
    <x v="2035"/>
    <d v="4703-05-21T12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437620400"/>
    <x v="2036"/>
    <b v="1"/>
    <n v="848"/>
    <b v="1"/>
    <s v="publishing/nonfiction"/>
    <n v="132"/>
    <n v="46.58"/>
    <x v="6"/>
    <x v="29"/>
    <x v="2036"/>
    <d v="4703-05-21T12:00:0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437620400"/>
    <x v="2037"/>
    <b v="1"/>
    <n v="429"/>
    <b v="1"/>
    <s v="publishing/nonfiction"/>
    <n v="300"/>
    <n v="70.040000000000006"/>
    <x v="6"/>
    <x v="29"/>
    <x v="2037"/>
    <d v="4703-05-21T12:00:0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437620400"/>
    <x v="2038"/>
    <b v="1"/>
    <n v="204"/>
    <b v="1"/>
    <s v="publishing/nonfiction"/>
    <n v="421"/>
    <n v="164.91"/>
    <x v="6"/>
    <x v="29"/>
    <x v="2038"/>
    <d v="4703-05-21T12:00:0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37620400"/>
    <x v="2039"/>
    <b v="1"/>
    <n v="379"/>
    <b v="1"/>
    <s v="publishing/nonfiction"/>
    <n v="136"/>
    <n v="449.26"/>
    <x v="6"/>
    <x v="29"/>
    <x v="2039"/>
    <d v="4703-05-21T12:00:00"/>
  </r>
  <r>
    <n v="2040"/>
    <s v="Programmable Capacitor"/>
    <s v="4.29 Billion+ Capacitor Combinations._x000a_No Coding Required."/>
    <n v="3000"/>
    <n v="7445.14"/>
    <x v="0"/>
    <x v="0"/>
    <s v="USD"/>
    <n v="1437620400"/>
    <x v="2040"/>
    <b v="1"/>
    <n v="271"/>
    <b v="1"/>
    <s v="publishing/nonfiction"/>
    <n v="248"/>
    <n v="27.47"/>
    <x v="6"/>
    <x v="29"/>
    <x v="2040"/>
    <d v="4703-05-21T12:00:0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37620400"/>
    <x v="2041"/>
    <b v="0"/>
    <n v="120"/>
    <b v="1"/>
    <s v="publishing/nonfiction"/>
    <n v="182"/>
    <n v="143.97999999999999"/>
    <x v="6"/>
    <x v="29"/>
    <x v="2041"/>
    <d v="4703-05-21T12:00:0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37620400"/>
    <x v="2042"/>
    <b v="0"/>
    <n v="140"/>
    <b v="1"/>
    <s v="publishing/nonfiction"/>
    <n v="124"/>
    <n v="88.24"/>
    <x v="6"/>
    <x v="29"/>
    <x v="2042"/>
    <d v="4703-05-21T12:00:0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37620400"/>
    <x v="2043"/>
    <b v="0"/>
    <n v="193"/>
    <b v="1"/>
    <s v="publishing/nonfiction"/>
    <n v="506"/>
    <n v="36.33"/>
    <x v="6"/>
    <x v="29"/>
    <x v="2043"/>
    <d v="4703-05-21T12:00:0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7620400"/>
    <x v="2044"/>
    <b v="0"/>
    <n v="180"/>
    <b v="1"/>
    <s v="publishing/radio &amp; podcasts"/>
    <n v="108"/>
    <n v="90.18"/>
    <x v="6"/>
    <x v="30"/>
    <x v="2044"/>
    <d v="4703-05-21T12:00:0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437620400"/>
    <x v="2045"/>
    <b v="0"/>
    <n v="263"/>
    <b v="1"/>
    <s v="publishing/radio &amp; podcasts"/>
    <n v="819"/>
    <n v="152.62"/>
    <x v="6"/>
    <x v="30"/>
    <x v="2045"/>
    <d v="4703-05-21T12:00:0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437620400"/>
    <x v="2046"/>
    <b v="0"/>
    <n v="217"/>
    <b v="1"/>
    <s v="publishing/radio &amp; podcasts"/>
    <n v="121"/>
    <n v="55.81"/>
    <x v="6"/>
    <x v="30"/>
    <x v="2046"/>
    <d v="4703-05-21T12:00:0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37620400"/>
    <x v="2047"/>
    <b v="0"/>
    <n v="443"/>
    <b v="1"/>
    <s v="publishing/radio &amp; podcasts"/>
    <n v="103"/>
    <n v="227.85"/>
    <x v="6"/>
    <x v="30"/>
    <x v="2047"/>
    <d v="4703-05-21T12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437620400"/>
    <x v="2048"/>
    <b v="0"/>
    <n v="1373"/>
    <b v="1"/>
    <s v="publishing/radio &amp; podcasts"/>
    <n v="148"/>
    <n v="91.83"/>
    <x v="6"/>
    <x v="30"/>
    <x v="2048"/>
    <d v="4703-05-21T12:00:00"/>
  </r>
  <r>
    <n v="2049"/>
    <s v="LOCK8 - the World's First Smart Bike Lock"/>
    <s v="Keyless. Alarm secured. GPS tracking."/>
    <n v="50000"/>
    <n v="60095.35"/>
    <x v="0"/>
    <x v="1"/>
    <s v="GBP"/>
    <n v="1437620400"/>
    <x v="2049"/>
    <b v="0"/>
    <n v="742"/>
    <b v="1"/>
    <s v="publishing/radio &amp; podcasts"/>
    <n v="120"/>
    <n v="80.989999999999995"/>
    <x v="6"/>
    <x v="30"/>
    <x v="2049"/>
    <d v="4703-05-21T12:00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7620400"/>
    <x v="2050"/>
    <b v="0"/>
    <n v="170"/>
    <b v="1"/>
    <s v="publishing/radio &amp; podcasts"/>
    <n v="473"/>
    <n v="278.39"/>
    <x v="6"/>
    <x v="30"/>
    <x v="2050"/>
    <d v="4703-05-21T12:00:0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437620400"/>
    <x v="2051"/>
    <b v="0"/>
    <n v="242"/>
    <b v="1"/>
    <s v="publishing/radio &amp; podcasts"/>
    <n v="130"/>
    <n v="43.1"/>
    <x v="6"/>
    <x v="30"/>
    <x v="2051"/>
    <d v="4703-05-21T12:00:0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37620400"/>
    <x v="2052"/>
    <b v="0"/>
    <n v="541"/>
    <b v="1"/>
    <s v="publishing/radio &amp; podcasts"/>
    <n v="353"/>
    <n v="326.29000000000002"/>
    <x v="6"/>
    <x v="30"/>
    <x v="2052"/>
    <d v="4703-05-21T12:00:0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37620400"/>
    <x v="2053"/>
    <b v="0"/>
    <n v="121"/>
    <b v="1"/>
    <s v="publishing/radio &amp; podcasts"/>
    <n v="101"/>
    <n v="41.74"/>
    <x v="6"/>
    <x v="30"/>
    <x v="2053"/>
    <d v="4703-05-21T12:00:0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437620400"/>
    <x v="2054"/>
    <b v="0"/>
    <n v="621"/>
    <b v="1"/>
    <s v="publishing/radio &amp; podcasts"/>
    <n v="114"/>
    <n v="64.02"/>
    <x v="6"/>
    <x v="30"/>
    <x v="2054"/>
    <d v="4703-05-21T12:00:0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37620400"/>
    <x v="2055"/>
    <b v="0"/>
    <n v="101"/>
    <b v="1"/>
    <s v="publishing/radio &amp; podcasts"/>
    <n v="167"/>
    <n v="99.46"/>
    <x v="6"/>
    <x v="30"/>
    <x v="2055"/>
    <d v="4703-05-21T12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437620400"/>
    <x v="2056"/>
    <b v="0"/>
    <n v="554"/>
    <b v="1"/>
    <s v="publishing/radio &amp; podcasts"/>
    <n v="153"/>
    <n v="138.49"/>
    <x v="6"/>
    <x v="30"/>
    <x v="2056"/>
    <d v="4703-05-21T12:00:0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37620400"/>
    <x v="2057"/>
    <b v="0"/>
    <n v="666"/>
    <b v="1"/>
    <s v="publishing/radio &amp; podcasts"/>
    <n v="202"/>
    <n v="45.55"/>
    <x v="6"/>
    <x v="30"/>
    <x v="2057"/>
    <d v="4703-05-21T12:00:00"/>
  </r>
  <r>
    <n v="2058"/>
    <s v="Raspberry Pi Debug Clip"/>
    <s v="Making using the serial terminal on the Raspberry Pi as easy as Pi!"/>
    <n v="2560"/>
    <n v="4308"/>
    <x v="0"/>
    <x v="1"/>
    <s v="GBP"/>
    <n v="1437620400"/>
    <x v="2058"/>
    <b v="0"/>
    <n v="410"/>
    <b v="1"/>
    <s v="publishing/radio &amp; podcasts"/>
    <n v="168"/>
    <n v="10.51"/>
    <x v="6"/>
    <x v="30"/>
    <x v="2058"/>
    <d v="4703-05-21T12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37620400"/>
    <x v="2059"/>
    <b v="0"/>
    <n v="375"/>
    <b v="1"/>
    <s v="publishing/radio &amp; podcasts"/>
    <n v="143"/>
    <n v="114.77"/>
    <x v="6"/>
    <x v="30"/>
    <x v="2059"/>
    <d v="4703-05-21T12:00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37620400"/>
    <x v="2060"/>
    <b v="0"/>
    <n v="1364"/>
    <b v="1"/>
    <s v="publishing/radio &amp; podcasts"/>
    <n v="196"/>
    <n v="36"/>
    <x v="6"/>
    <x v="30"/>
    <x v="2060"/>
    <d v="4703-05-21T12:00:0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37620400"/>
    <x v="2061"/>
    <b v="0"/>
    <n v="35"/>
    <b v="1"/>
    <s v="publishing/radio &amp; podcasts"/>
    <n v="108"/>
    <n v="154.16999999999999"/>
    <x v="6"/>
    <x v="30"/>
    <x v="2061"/>
    <d v="4703-05-21T12:00:0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37620400"/>
    <x v="2062"/>
    <b v="0"/>
    <n v="203"/>
    <b v="1"/>
    <s v="publishing/radio &amp; podcasts"/>
    <n v="115"/>
    <n v="566.39"/>
    <x v="6"/>
    <x v="30"/>
    <x v="2062"/>
    <d v="4703-05-21T12:00:0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37620400"/>
    <x v="2063"/>
    <b v="0"/>
    <n v="49"/>
    <b v="1"/>
    <s v="publishing/radio &amp; podcasts"/>
    <n v="148"/>
    <n v="120.86"/>
    <x v="6"/>
    <x v="30"/>
    <x v="2063"/>
    <d v="4703-05-21T12:00:0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437620400"/>
    <x v="2064"/>
    <b v="0"/>
    <n v="5812"/>
    <b v="1"/>
    <s v="publishing/translations"/>
    <n v="191"/>
    <n v="86.16"/>
    <x v="6"/>
    <x v="31"/>
    <x v="2064"/>
    <d v="4703-05-2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437620400"/>
    <x v="2065"/>
    <b v="0"/>
    <n v="1556"/>
    <b v="1"/>
    <s v="publishing/translations"/>
    <n v="199"/>
    <n v="51.21"/>
    <x v="6"/>
    <x v="31"/>
    <x v="2065"/>
    <d v="4703-05-21T12:00:0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37620400"/>
    <x v="2066"/>
    <b v="0"/>
    <n v="65"/>
    <b v="1"/>
    <s v="publishing/translations"/>
    <n v="219"/>
    <n v="67.260000000000005"/>
    <x v="6"/>
    <x v="31"/>
    <x v="2066"/>
    <d v="4703-05-21T12:00:00"/>
  </r>
  <r>
    <n v="2067"/>
    <s v="Luminite (LED lighting)"/>
    <s v="The next generation of premium quality LED lighting. Extreme power efficiency in a small package."/>
    <n v="495"/>
    <n v="628"/>
    <x v="0"/>
    <x v="1"/>
    <s v="GBP"/>
    <n v="1437620400"/>
    <x v="2067"/>
    <b v="0"/>
    <n v="10"/>
    <b v="1"/>
    <s v="publishing/translations"/>
    <n v="127"/>
    <n v="62.8"/>
    <x v="6"/>
    <x v="31"/>
    <x v="2067"/>
    <d v="4703-05-21T12:00:0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37620400"/>
    <x v="2068"/>
    <b v="0"/>
    <n v="76"/>
    <b v="1"/>
    <s v="publishing/translations"/>
    <n v="105"/>
    <n v="346.13"/>
    <x v="6"/>
    <x v="31"/>
    <x v="2068"/>
    <d v="4703-05-21T12:00:0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37620400"/>
    <x v="2069"/>
    <b v="0"/>
    <n v="263"/>
    <b v="1"/>
    <s v="publishing/translations"/>
    <n v="128"/>
    <n v="244.12"/>
    <x v="6"/>
    <x v="31"/>
    <x v="2069"/>
    <d v="4703-05-21T12:00:0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37620400"/>
    <x v="2070"/>
    <b v="0"/>
    <n v="1530"/>
    <b v="1"/>
    <s v="publishing/translations"/>
    <n v="317"/>
    <n v="259.25"/>
    <x v="6"/>
    <x v="31"/>
    <x v="2070"/>
    <d v="4703-05-21T12:00:0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37620400"/>
    <x v="2071"/>
    <b v="0"/>
    <n v="278"/>
    <b v="1"/>
    <s v="publishing/translations"/>
    <n v="281"/>
    <n v="201.96"/>
    <x v="6"/>
    <x v="31"/>
    <x v="2071"/>
    <d v="4703-05-21T12:00:0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37620400"/>
    <x v="2072"/>
    <b v="0"/>
    <n v="350"/>
    <b v="1"/>
    <s v="publishing/translations"/>
    <n v="111"/>
    <n v="226.21"/>
    <x v="6"/>
    <x v="31"/>
    <x v="2072"/>
    <d v="4703-05-21T12:00:0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7620400"/>
    <x v="2073"/>
    <b v="0"/>
    <n v="470"/>
    <b v="1"/>
    <s v="publishing/translations"/>
    <n v="153"/>
    <n v="324.69"/>
    <x v="6"/>
    <x v="31"/>
    <x v="2073"/>
    <d v="4703-05-21T12:00:0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37620400"/>
    <x v="2074"/>
    <b v="0"/>
    <n v="3"/>
    <b v="1"/>
    <s v="publishing/translations"/>
    <n v="103"/>
    <n v="205"/>
    <x v="6"/>
    <x v="31"/>
    <x v="2074"/>
    <d v="4703-05-21T12:00:0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437620400"/>
    <x v="2075"/>
    <b v="0"/>
    <n v="8200"/>
    <b v="1"/>
    <s v="publishing/translations"/>
    <n v="1678"/>
    <n v="20.47"/>
    <x v="6"/>
    <x v="31"/>
    <x v="2075"/>
    <d v="4703-05-21T12:00:0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37620400"/>
    <x v="2076"/>
    <b v="0"/>
    <n v="8359"/>
    <b v="1"/>
    <s v="publishing/translations"/>
    <n v="543"/>
    <n v="116.35"/>
    <x v="6"/>
    <x v="31"/>
    <x v="2076"/>
    <d v="4703-05-21T12:00:0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7620400"/>
    <x v="2077"/>
    <b v="0"/>
    <n v="188"/>
    <b v="1"/>
    <s v="publishing/translations"/>
    <n v="116"/>
    <n v="307.2"/>
    <x v="6"/>
    <x v="31"/>
    <x v="2077"/>
    <d v="4703-05-21T12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37620400"/>
    <x v="2078"/>
    <b v="0"/>
    <n v="48"/>
    <b v="1"/>
    <s v="publishing/translations"/>
    <n v="131"/>
    <n v="546.69000000000005"/>
    <x v="6"/>
    <x v="31"/>
    <x v="2078"/>
    <d v="4703-05-21T12:00:0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7620400"/>
    <x v="2079"/>
    <b v="0"/>
    <n v="607"/>
    <b v="1"/>
    <s v="publishing/translations"/>
    <n v="288"/>
    <n v="47.47"/>
    <x v="6"/>
    <x v="31"/>
    <x v="2079"/>
    <d v="4703-05-21T12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37620400"/>
    <x v="2080"/>
    <b v="0"/>
    <n v="50"/>
    <b v="1"/>
    <s v="publishing/translations"/>
    <n v="508"/>
    <n v="101.56"/>
    <x v="6"/>
    <x v="31"/>
    <x v="2080"/>
    <d v="4703-05-21T12:00:0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437620400"/>
    <x v="2081"/>
    <b v="0"/>
    <n v="55"/>
    <b v="1"/>
    <s v="publishing/translations"/>
    <n v="115"/>
    <n v="72.91"/>
    <x v="6"/>
    <x v="31"/>
    <x v="2081"/>
    <d v="4703-05-21T12:00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437620400"/>
    <x v="2082"/>
    <b v="0"/>
    <n v="38"/>
    <b v="1"/>
    <s v="publishing/translations"/>
    <n v="111"/>
    <n v="43.71"/>
    <x v="6"/>
    <x v="31"/>
    <x v="2082"/>
    <d v="4703-05-21T12:00:00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437620400"/>
    <x v="2083"/>
    <b v="0"/>
    <n v="25"/>
    <b v="1"/>
    <s v="publishing/translations"/>
    <n v="113"/>
    <n v="34"/>
    <x v="6"/>
    <x v="31"/>
    <x v="2083"/>
    <d v="4703-05-21T12:00:00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437620400"/>
    <x v="2084"/>
    <b v="0"/>
    <n v="46"/>
    <b v="1"/>
    <s v="publishing/translations"/>
    <n v="108"/>
    <n v="70.650000000000006"/>
    <x v="6"/>
    <x v="31"/>
    <x v="2084"/>
    <d v="4703-05-21T12:00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437620400"/>
    <x v="2085"/>
    <b v="0"/>
    <n v="83"/>
    <b v="1"/>
    <s v="publishing/translations"/>
    <n v="124"/>
    <n v="89.3"/>
    <x v="6"/>
    <x v="31"/>
    <x v="2085"/>
    <d v="4703-05-21T12:00:00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437620400"/>
    <x v="2086"/>
    <b v="0"/>
    <n v="35"/>
    <b v="1"/>
    <s v="publishing/translations"/>
    <n v="101"/>
    <n v="115.09"/>
    <x v="6"/>
    <x v="31"/>
    <x v="2086"/>
    <d v="4703-05-21T12:00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437620400"/>
    <x v="2087"/>
    <b v="0"/>
    <n v="25"/>
    <b v="1"/>
    <s v="publishing/translations"/>
    <n v="104"/>
    <n v="62.12"/>
    <x v="6"/>
    <x v="31"/>
    <x v="2087"/>
    <d v="4703-05-21T12:00:0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437620400"/>
    <x v="2088"/>
    <b v="0"/>
    <n v="75"/>
    <b v="1"/>
    <s v="publishing/translations"/>
    <n v="116"/>
    <n v="46.2"/>
    <x v="6"/>
    <x v="31"/>
    <x v="2088"/>
    <d v="4703-05-21T12:00:00"/>
  </r>
  <r>
    <n v="2089"/>
    <s v="Little Moses EP"/>
    <s v="Little Moses is trying to record their first EP, and we can't do it without your help!"/>
    <n v="2500"/>
    <n v="3010.01"/>
    <x v="0"/>
    <x v="0"/>
    <s v="USD"/>
    <n v="1437620400"/>
    <x v="2089"/>
    <b v="0"/>
    <n v="62"/>
    <b v="1"/>
    <s v="publishing/translations"/>
    <n v="120"/>
    <n v="48.55"/>
    <x v="6"/>
    <x v="31"/>
    <x v="2089"/>
    <d v="4703-05-21T12:00:00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437620400"/>
    <x v="2090"/>
    <b v="0"/>
    <n v="160"/>
    <b v="1"/>
    <s v="publishing/translations"/>
    <n v="115"/>
    <n v="57.52"/>
    <x v="6"/>
    <x v="31"/>
    <x v="2090"/>
    <d v="4703-05-21T12:00:0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437620400"/>
    <x v="2091"/>
    <b v="0"/>
    <n v="246"/>
    <b v="1"/>
    <s v="publishing/translations"/>
    <n v="120"/>
    <n v="88.15"/>
    <x v="6"/>
    <x v="31"/>
    <x v="2091"/>
    <d v="4703-05-21T12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437620400"/>
    <x v="2092"/>
    <b v="0"/>
    <n v="55"/>
    <b v="1"/>
    <s v="publishing/translations"/>
    <n v="101"/>
    <n v="110.49"/>
    <x v="6"/>
    <x v="31"/>
    <x v="2092"/>
    <d v="4703-05-21T12:00:00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437620400"/>
    <x v="2093"/>
    <b v="0"/>
    <n v="23"/>
    <b v="1"/>
    <s v="publishing/translations"/>
    <n v="102"/>
    <n v="66.83"/>
    <x v="6"/>
    <x v="31"/>
    <x v="2093"/>
    <d v="4703-05-21T12:00:0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437620400"/>
    <x v="2094"/>
    <b v="0"/>
    <n v="72"/>
    <b v="1"/>
    <s v="publishing/translations"/>
    <n v="121"/>
    <n v="58.6"/>
    <x v="6"/>
    <x v="31"/>
    <x v="2094"/>
    <d v="4703-05-21T12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437620400"/>
    <x v="2095"/>
    <b v="0"/>
    <n v="22"/>
    <b v="1"/>
    <s v="publishing/translations"/>
    <n v="100"/>
    <n v="113.64"/>
    <x v="6"/>
    <x v="31"/>
    <x v="2095"/>
    <d v="4703-05-21T12:00:00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437620400"/>
    <x v="2096"/>
    <b v="0"/>
    <n v="14"/>
    <b v="1"/>
    <s v="publishing/translations"/>
    <n v="102"/>
    <n v="43.57"/>
    <x v="6"/>
    <x v="31"/>
    <x v="2096"/>
    <d v="4703-05-21T12:00:00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437620400"/>
    <x v="2097"/>
    <b v="0"/>
    <n v="38"/>
    <b v="1"/>
    <s v="publishing/translations"/>
    <n v="100"/>
    <n v="78.95"/>
    <x v="6"/>
    <x v="31"/>
    <x v="2097"/>
    <d v="4703-05-21T12:00:00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437620400"/>
    <x v="2098"/>
    <b v="0"/>
    <n v="32"/>
    <b v="1"/>
    <s v="publishing/translations"/>
    <n v="100"/>
    <n v="188.13"/>
    <x v="6"/>
    <x v="31"/>
    <x v="2098"/>
    <d v="4703-05-21T12:00:00"/>
  </r>
  <r>
    <n v="2099"/>
    <s v="Roosevelt Died."/>
    <s v="Our tour van died, we need help!"/>
    <n v="3000"/>
    <n v="3971"/>
    <x v="0"/>
    <x v="0"/>
    <s v="USD"/>
    <n v="1437620400"/>
    <x v="2099"/>
    <b v="0"/>
    <n v="63"/>
    <b v="1"/>
    <s v="publishing/translations"/>
    <n v="132"/>
    <n v="63.03"/>
    <x v="6"/>
    <x v="31"/>
    <x v="2099"/>
    <d v="4703-05-21T12:0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437620400"/>
    <x v="2100"/>
    <b v="0"/>
    <n v="27"/>
    <b v="1"/>
    <s v="publishing/translations"/>
    <n v="137"/>
    <n v="30.37"/>
    <x v="6"/>
    <x v="31"/>
    <x v="2100"/>
    <d v="4703-05-21T12:00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437620400"/>
    <x v="2101"/>
    <b v="0"/>
    <n v="44"/>
    <b v="1"/>
    <s v="publishing/translations"/>
    <n v="113"/>
    <n v="51.48"/>
    <x v="6"/>
    <x v="31"/>
    <x v="2101"/>
    <d v="4703-05-21T12:00: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437620400"/>
    <x v="2102"/>
    <b v="0"/>
    <n v="38"/>
    <b v="1"/>
    <s v="publishing/translations"/>
    <n v="136"/>
    <n v="35.79"/>
    <x v="6"/>
    <x v="31"/>
    <x v="2102"/>
    <d v="4703-05-21T12:00:00"/>
  </r>
  <r>
    <n v="2103"/>
    <s v="Matthew Moon's New Album"/>
    <s v="Indie rocker, Matthew Moon, has something to share with you..."/>
    <n v="7777"/>
    <n v="11364"/>
    <x v="0"/>
    <x v="0"/>
    <s v="USD"/>
    <n v="1437620400"/>
    <x v="2103"/>
    <b v="0"/>
    <n v="115"/>
    <b v="1"/>
    <s v="publishing/translations"/>
    <n v="146"/>
    <n v="98.82"/>
    <x v="6"/>
    <x v="31"/>
    <x v="2103"/>
    <d v="4703-05-21T12:00:00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437620400"/>
    <x v="2104"/>
    <b v="0"/>
    <n v="37"/>
    <b v="1"/>
    <s v="publishing/translations"/>
    <n v="130"/>
    <n v="28"/>
    <x v="6"/>
    <x v="31"/>
    <x v="2104"/>
    <d v="4703-05-21T12:00:00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37620400"/>
    <x v="2105"/>
    <b v="0"/>
    <n v="99"/>
    <b v="1"/>
    <s v="publishing/translations"/>
    <n v="254"/>
    <n v="51.31"/>
    <x v="6"/>
    <x v="31"/>
    <x v="2105"/>
    <d v="4703-05-21T12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437620400"/>
    <x v="2106"/>
    <b v="0"/>
    <n v="44"/>
    <b v="1"/>
    <s v="publishing/translations"/>
    <n v="107"/>
    <n v="53.52"/>
    <x v="6"/>
    <x v="31"/>
    <x v="2106"/>
    <d v="4703-05-21T12:00:00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37620400"/>
    <x v="2107"/>
    <b v="0"/>
    <n v="58"/>
    <b v="1"/>
    <s v="publishing/translations"/>
    <n v="108"/>
    <n v="37.15"/>
    <x v="6"/>
    <x v="31"/>
    <x v="2107"/>
    <d v="4703-05-21T12:00:0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437620400"/>
    <x v="2108"/>
    <b v="0"/>
    <n v="191"/>
    <b v="1"/>
    <s v="publishing/translations"/>
    <n v="107"/>
    <n v="89.9"/>
    <x v="6"/>
    <x v="31"/>
    <x v="2108"/>
    <d v="4703-05-21T12:00:00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7620400"/>
    <x v="2109"/>
    <b v="0"/>
    <n v="40"/>
    <b v="1"/>
    <s v="publishing/translations"/>
    <n v="107"/>
    <n v="106.53"/>
    <x v="6"/>
    <x v="31"/>
    <x v="2109"/>
    <d v="4703-05-21T12:00:00"/>
  </r>
  <r>
    <n v="2110"/>
    <s v="&quot;Vision&quot; - New Album - Brent Brown"/>
    <s v="Brent Brown's breakout new album! Requires help from the record label... You!"/>
    <n v="2000"/>
    <n v="2007"/>
    <x v="0"/>
    <x v="0"/>
    <s v="USD"/>
    <n v="1437620400"/>
    <x v="2110"/>
    <b v="0"/>
    <n v="38"/>
    <b v="1"/>
    <s v="publishing/translations"/>
    <n v="100"/>
    <n v="52.82"/>
    <x v="6"/>
    <x v="31"/>
    <x v="2110"/>
    <d v="4703-05-21T12:00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437620400"/>
    <x v="2111"/>
    <b v="0"/>
    <n v="39"/>
    <b v="1"/>
    <s v="publishing/translations"/>
    <n v="107"/>
    <n v="54.62"/>
    <x v="6"/>
    <x v="31"/>
    <x v="2111"/>
    <d v="4703-05-21T12:00:0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437620400"/>
    <x v="2112"/>
    <b v="0"/>
    <n v="11"/>
    <b v="1"/>
    <s v="publishing/translations"/>
    <n v="100"/>
    <n v="27.27"/>
    <x v="6"/>
    <x v="31"/>
    <x v="2112"/>
    <d v="4703-05-21T12:00:00"/>
  </r>
  <r>
    <n v="2113"/>
    <s v="Summer Underground // Honeycomb LP"/>
    <s v="Help us fund our second full-length album Honeycomb!"/>
    <n v="7000"/>
    <n v="7340"/>
    <x v="0"/>
    <x v="0"/>
    <s v="USD"/>
    <n v="1437620400"/>
    <x v="2113"/>
    <b v="0"/>
    <n v="107"/>
    <b v="1"/>
    <s v="publishing/translations"/>
    <n v="105"/>
    <n v="68.599999999999994"/>
    <x v="6"/>
    <x v="31"/>
    <x v="2113"/>
    <d v="4703-05-21T12:00:00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437620400"/>
    <x v="2114"/>
    <b v="0"/>
    <n v="147"/>
    <b v="1"/>
    <s v="publishing/translations"/>
    <n v="105"/>
    <n v="35.61"/>
    <x v="6"/>
    <x v="31"/>
    <x v="2114"/>
    <d v="4703-05-21T12:00:0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437620400"/>
    <x v="2115"/>
    <b v="0"/>
    <n v="36"/>
    <b v="1"/>
    <s v="publishing/translations"/>
    <n v="226"/>
    <n v="94.03"/>
    <x v="6"/>
    <x v="31"/>
    <x v="2115"/>
    <d v="4703-05-21T12:00:0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437620400"/>
    <x v="2116"/>
    <b v="0"/>
    <n v="92"/>
    <b v="1"/>
    <s v="publishing/translations"/>
    <n v="101"/>
    <n v="526.46"/>
    <x v="6"/>
    <x v="31"/>
    <x v="2116"/>
    <d v="4703-05-21T12:00:0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37620400"/>
    <x v="2117"/>
    <b v="0"/>
    <n v="35"/>
    <b v="1"/>
    <s v="publishing/translations"/>
    <n v="148"/>
    <n v="50.66"/>
    <x v="6"/>
    <x v="31"/>
    <x v="2117"/>
    <d v="4703-05-21T12:00:00"/>
  </r>
  <r>
    <n v="2118"/>
    <s v="PORCHES. vs. THE U.S.A."/>
    <s v="PORCHES.  and Documentarians tour from New York to San Francisco and back."/>
    <n v="1000"/>
    <n v="1346.11"/>
    <x v="0"/>
    <x v="0"/>
    <s v="USD"/>
    <n v="1437620400"/>
    <x v="2118"/>
    <b v="0"/>
    <n v="17"/>
    <b v="1"/>
    <s v="publishing/translations"/>
    <n v="135"/>
    <n v="79.180000000000007"/>
    <x v="6"/>
    <x v="31"/>
    <x v="2118"/>
    <d v="4703-05-21T12:00:00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437620400"/>
    <x v="2119"/>
    <b v="0"/>
    <n v="22"/>
    <b v="1"/>
    <s v="publishing/translations"/>
    <n v="101"/>
    <n v="91.59"/>
    <x v="6"/>
    <x v="31"/>
    <x v="2119"/>
    <d v="4703-05-21T12:00:00"/>
  </r>
  <r>
    <n v="2120"/>
    <s v="Hearty Har Full Length Album"/>
    <s v="&lt;3_x000a_Coming in from outer space. Help Hearty Har record their 1st album!!"/>
    <n v="8000"/>
    <n v="8070.43"/>
    <x v="0"/>
    <x v="0"/>
    <s v="USD"/>
    <n v="1437620400"/>
    <x v="2120"/>
    <b v="0"/>
    <n v="69"/>
    <b v="1"/>
    <s v="publishing/translations"/>
    <n v="101"/>
    <n v="116.96"/>
    <x v="6"/>
    <x v="31"/>
    <x v="2120"/>
    <d v="4703-05-21T12:00:00"/>
  </r>
  <r>
    <n v="2121"/>
    <s v="Legend of Decay"/>
    <s v="Join us on an epic journey to discover a millennia old secret which will change the world forever."/>
    <n v="50000"/>
    <n v="284"/>
    <x v="2"/>
    <x v="16"/>
    <s v="CHF"/>
    <n v="1437620400"/>
    <x v="2121"/>
    <b v="0"/>
    <n v="10"/>
    <b v="0"/>
    <s v="technology/gadgets"/>
    <n v="1"/>
    <n v="28.4"/>
    <x v="7"/>
    <x v="32"/>
    <x v="2121"/>
    <d v="4703-05-21T12:00:00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37620400"/>
    <x v="2122"/>
    <b v="0"/>
    <n v="3"/>
    <b v="0"/>
    <s v="technology/gadgets"/>
    <n v="0"/>
    <n v="103.33"/>
    <x v="7"/>
    <x v="32"/>
    <x v="2122"/>
    <d v="4703-05-21T12:00:0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437620400"/>
    <x v="2123"/>
    <b v="0"/>
    <n v="5"/>
    <b v="0"/>
    <s v="technology/gadgets"/>
    <n v="10"/>
    <n v="10"/>
    <x v="7"/>
    <x v="32"/>
    <x v="2123"/>
    <d v="4703-05-21T12:00:0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437620400"/>
    <x v="2124"/>
    <b v="0"/>
    <n v="5"/>
    <b v="0"/>
    <s v="technology/gadgets"/>
    <n v="10"/>
    <n v="23"/>
    <x v="7"/>
    <x v="32"/>
    <x v="2124"/>
    <d v="4703-05-21T12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7620400"/>
    <x v="2125"/>
    <b v="0"/>
    <n v="27"/>
    <b v="0"/>
    <s v="technology/gadgets"/>
    <n v="1"/>
    <n v="31.56"/>
    <x v="7"/>
    <x v="32"/>
    <x v="2125"/>
    <d v="4703-05-21T12:00:00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37620400"/>
    <x v="2126"/>
    <b v="0"/>
    <n v="2"/>
    <b v="0"/>
    <s v="technology/gadgets"/>
    <n v="0"/>
    <n v="5"/>
    <x v="7"/>
    <x v="32"/>
    <x v="2126"/>
    <d v="4703-05-21T12:00:00"/>
  </r>
  <r>
    <n v="2127"/>
    <s v="Three Monkeys - Part 1: Into the Abyss"/>
    <s v="Three Monkeys is an audio adventure game for PC."/>
    <n v="28000"/>
    <n v="8076"/>
    <x v="2"/>
    <x v="1"/>
    <s v="GBP"/>
    <n v="1437620400"/>
    <x v="2127"/>
    <b v="0"/>
    <n v="236"/>
    <b v="0"/>
    <s v="technology/gadgets"/>
    <n v="29"/>
    <n v="34.22"/>
    <x v="7"/>
    <x v="32"/>
    <x v="2127"/>
    <d v="4703-05-21T12:00:00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37620400"/>
    <x v="2128"/>
    <b v="0"/>
    <n v="1"/>
    <b v="0"/>
    <s v="technology/gadgets"/>
    <n v="0"/>
    <n v="25"/>
    <x v="7"/>
    <x v="32"/>
    <x v="2128"/>
    <d v="4703-05-21T12:00:00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37620400"/>
    <x v="2129"/>
    <b v="0"/>
    <n v="12"/>
    <b v="0"/>
    <s v="technology/gadgets"/>
    <n v="12"/>
    <n v="19.670000000000002"/>
    <x v="7"/>
    <x v="32"/>
    <x v="2129"/>
    <d v="4703-05-21T12:00:00"/>
  </r>
  <r>
    <n v="2130"/>
    <s v="Wondrous Adventures: A Kid's Game"/>
    <s v="You are the hero tasked to save your home from the villainous Sanword."/>
    <n v="42000"/>
    <n v="85"/>
    <x v="2"/>
    <x v="0"/>
    <s v="USD"/>
    <n v="1437620400"/>
    <x v="2130"/>
    <b v="0"/>
    <n v="4"/>
    <b v="0"/>
    <s v="technology/gadgets"/>
    <n v="0"/>
    <n v="21.25"/>
    <x v="7"/>
    <x v="32"/>
    <x v="2130"/>
    <d v="4703-05-21T12:00:00"/>
  </r>
  <r>
    <n v="2131"/>
    <s v="Scout's Honor"/>
    <s v="From frightened girl to empowered woman, Scout's Honor is a tale about facing your fears and overcoming odds."/>
    <n v="500"/>
    <n v="25"/>
    <x v="2"/>
    <x v="0"/>
    <s v="USD"/>
    <n v="1437620400"/>
    <x v="2131"/>
    <b v="0"/>
    <n v="3"/>
    <b v="0"/>
    <s v="technology/gadgets"/>
    <n v="5"/>
    <n v="8.33"/>
    <x v="7"/>
    <x v="32"/>
    <x v="2131"/>
    <d v="4703-05-21T12:00:0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437620400"/>
    <x v="2132"/>
    <b v="0"/>
    <n v="99"/>
    <b v="0"/>
    <s v="technology/gadgets"/>
    <n v="2"/>
    <n v="21.34"/>
    <x v="7"/>
    <x v="32"/>
    <x v="2132"/>
    <d v="4703-05-21T12:00:00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437620400"/>
    <x v="2133"/>
    <b v="0"/>
    <n v="3"/>
    <b v="0"/>
    <s v="technology/gadgets"/>
    <n v="2"/>
    <n v="5.33"/>
    <x v="7"/>
    <x v="32"/>
    <x v="2133"/>
    <d v="4703-05-21T12:00:00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437620400"/>
    <x v="2134"/>
    <b v="0"/>
    <n v="3"/>
    <b v="0"/>
    <s v="technology/gadgets"/>
    <n v="2"/>
    <n v="34.67"/>
    <x v="7"/>
    <x v="32"/>
    <x v="2134"/>
    <d v="4703-05-21T12:00:00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437620400"/>
    <x v="2135"/>
    <b v="0"/>
    <n v="22"/>
    <b v="0"/>
    <s v="technology/gadgets"/>
    <n v="10"/>
    <n v="21.73"/>
    <x v="7"/>
    <x v="32"/>
    <x v="2135"/>
    <d v="4703-05-21T12:00:00"/>
  </r>
  <r>
    <n v="2136"/>
    <s v="Dark Paradise"/>
    <s v="A dark and twisted game with physiological madness and corruption as a man becomes the ultimate bio weapon."/>
    <n v="80000"/>
    <n v="47.69"/>
    <x v="2"/>
    <x v="0"/>
    <s v="USD"/>
    <n v="1437620400"/>
    <x v="2136"/>
    <b v="0"/>
    <n v="4"/>
    <b v="0"/>
    <s v="technology/gadgets"/>
    <n v="0"/>
    <n v="11.92"/>
    <x v="7"/>
    <x v="32"/>
    <x v="2136"/>
    <d v="4703-05-21T12:00:00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37620400"/>
    <x v="2137"/>
    <b v="0"/>
    <n v="534"/>
    <b v="0"/>
    <s v="technology/gadgets"/>
    <n v="28"/>
    <n v="26.6"/>
    <x v="7"/>
    <x v="32"/>
    <x v="2137"/>
    <d v="4703-05-21T12:00:00"/>
  </r>
  <r>
    <n v="2138"/>
    <s v="Tales Of Tameria - Dawning Light"/>
    <s v="A game with a mixture of a few genres from RPG, Simulation and to adventure elements."/>
    <n v="1000"/>
    <n v="128"/>
    <x v="2"/>
    <x v="1"/>
    <s v="GBP"/>
    <n v="1437620400"/>
    <x v="2138"/>
    <b v="0"/>
    <n v="12"/>
    <b v="0"/>
    <s v="technology/gadgets"/>
    <n v="13"/>
    <n v="10.67"/>
    <x v="7"/>
    <x v="32"/>
    <x v="2138"/>
    <d v="4703-05-21T12:00:00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37620400"/>
    <x v="2139"/>
    <b v="0"/>
    <n v="56"/>
    <b v="0"/>
    <s v="technology/gadgets"/>
    <n v="5"/>
    <n v="29.04"/>
    <x v="7"/>
    <x v="32"/>
    <x v="2139"/>
    <d v="4703-05-21T12:00:00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437620400"/>
    <x v="2140"/>
    <b v="0"/>
    <n v="11"/>
    <b v="0"/>
    <s v="technology/gadgets"/>
    <n v="0"/>
    <n v="50.91"/>
    <x v="7"/>
    <x v="32"/>
    <x v="2140"/>
    <d v="4703-05-21T12:00:00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37620400"/>
    <x v="2141"/>
    <b v="0"/>
    <n v="0"/>
    <b v="0"/>
    <s v="technology/hardware"/>
    <n v="0"/>
    <n v="0"/>
    <x v="7"/>
    <x v="33"/>
    <x v="2141"/>
    <d v="4703-05-21T12:00:0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37620400"/>
    <x v="2142"/>
    <b v="0"/>
    <n v="12"/>
    <b v="0"/>
    <s v="technology/hardware"/>
    <n v="6"/>
    <n v="50.08"/>
    <x v="7"/>
    <x v="33"/>
    <x v="2142"/>
    <d v="4703-05-21T12:00:0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437620400"/>
    <x v="2143"/>
    <b v="0"/>
    <n v="5"/>
    <b v="0"/>
    <s v="technology/hardware"/>
    <n v="11"/>
    <n v="45"/>
    <x v="7"/>
    <x v="33"/>
    <x v="2143"/>
    <d v="4703-05-21T12:00:00"/>
  </r>
  <r>
    <n v="2144"/>
    <s v="Project Starborn"/>
    <s v="A thousand community-built sandbox games (and more!) with a fully-customizable game engine."/>
    <n v="35500"/>
    <n v="607"/>
    <x v="2"/>
    <x v="0"/>
    <s v="USD"/>
    <n v="1437620400"/>
    <x v="2144"/>
    <b v="0"/>
    <n v="24"/>
    <b v="0"/>
    <s v="technology/hardware"/>
    <n v="2"/>
    <n v="25.29"/>
    <x v="7"/>
    <x v="33"/>
    <x v="2144"/>
    <d v="4703-05-21T12:00:0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437620400"/>
    <x v="2145"/>
    <b v="0"/>
    <n v="89"/>
    <b v="0"/>
    <s v="technology/hardware"/>
    <n v="30"/>
    <n v="51.29"/>
    <x v="7"/>
    <x v="33"/>
    <x v="2145"/>
    <d v="4703-05-21T12:00:00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37620400"/>
    <x v="2146"/>
    <b v="0"/>
    <n v="1"/>
    <b v="0"/>
    <s v="technology/hardware"/>
    <n v="0"/>
    <n v="1"/>
    <x v="7"/>
    <x v="33"/>
    <x v="2146"/>
    <d v="4703-05-21T12:00:00"/>
  </r>
  <r>
    <n v="2147"/>
    <s v="Johnny Rocketfingers 3"/>
    <s v="A Point and Click Adventure on Steroids."/>
    <n v="390000"/>
    <n v="2716"/>
    <x v="2"/>
    <x v="0"/>
    <s v="USD"/>
    <n v="1437620400"/>
    <x v="2147"/>
    <b v="0"/>
    <n v="55"/>
    <b v="0"/>
    <s v="technology/hardware"/>
    <n v="1"/>
    <n v="49.38"/>
    <x v="7"/>
    <x v="33"/>
    <x v="2147"/>
    <d v="4703-05-21T12:00:00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37620400"/>
    <x v="2148"/>
    <b v="0"/>
    <n v="2"/>
    <b v="0"/>
    <s v="technology/hardware"/>
    <n v="2"/>
    <n v="1"/>
    <x v="7"/>
    <x v="33"/>
    <x v="2148"/>
    <d v="4703-05-21T12:00:0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437620400"/>
    <x v="2149"/>
    <b v="0"/>
    <n v="0"/>
    <b v="0"/>
    <s v="technology/hardware"/>
    <n v="0"/>
    <n v="0"/>
    <x v="7"/>
    <x v="33"/>
    <x v="2149"/>
    <d v="4703-05-21T12:00:00"/>
  </r>
  <r>
    <n v="2150"/>
    <s v="The Unknown Door"/>
    <s v="A pixel styled open world detective game."/>
    <n v="50000"/>
    <n v="405"/>
    <x v="2"/>
    <x v="10"/>
    <s v="NOK"/>
    <n v="1437620400"/>
    <x v="2150"/>
    <b v="0"/>
    <n v="4"/>
    <b v="0"/>
    <s v="technology/hardware"/>
    <n v="1"/>
    <n v="101.25"/>
    <x v="7"/>
    <x v="33"/>
    <x v="2150"/>
    <d v="4703-05-21T12:00:00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37620400"/>
    <x v="2151"/>
    <b v="0"/>
    <n v="6"/>
    <b v="0"/>
    <s v="technology/hardware"/>
    <n v="0"/>
    <n v="19.670000000000002"/>
    <x v="7"/>
    <x v="33"/>
    <x v="2151"/>
    <d v="4703-05-21T12:00:00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437620400"/>
    <x v="2152"/>
    <b v="0"/>
    <n v="4"/>
    <b v="0"/>
    <s v="technology/hardware"/>
    <n v="0"/>
    <n v="12.5"/>
    <x v="7"/>
    <x v="33"/>
    <x v="2152"/>
    <d v="4703-05-21T12:00:00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37620400"/>
    <x v="2153"/>
    <b v="0"/>
    <n v="4"/>
    <b v="0"/>
    <s v="technology/hardware"/>
    <n v="0"/>
    <n v="8.5"/>
    <x v="7"/>
    <x v="33"/>
    <x v="2153"/>
    <d v="4703-05-21T12:00:00"/>
  </r>
  <r>
    <n v="2154"/>
    <s v="Demigods - Rise of the Children - Part 1 (Design)"/>
    <s v="A Real Time Strategy game based on Greek mythology in a fictional world."/>
    <n v="250"/>
    <n v="2"/>
    <x v="2"/>
    <x v="0"/>
    <s v="USD"/>
    <n v="1437620400"/>
    <x v="2154"/>
    <b v="0"/>
    <n v="2"/>
    <b v="0"/>
    <s v="technology/hardware"/>
    <n v="1"/>
    <n v="1"/>
    <x v="7"/>
    <x v="33"/>
    <x v="2154"/>
    <d v="4703-05-21T12:00:00"/>
  </r>
  <r>
    <n v="2155"/>
    <s v="VoxelMaze"/>
    <s v="A Level Editor, Turned up to eleven. Infinite creativity in one package, solo or with up to 16 of your friends."/>
    <n v="5000"/>
    <n v="115"/>
    <x v="2"/>
    <x v="1"/>
    <s v="GBP"/>
    <n v="1437620400"/>
    <x v="2155"/>
    <b v="0"/>
    <n v="5"/>
    <b v="0"/>
    <s v="technology/hardware"/>
    <n v="2"/>
    <n v="23"/>
    <x v="7"/>
    <x v="33"/>
    <x v="2155"/>
    <d v="4703-05-21T12:00:00"/>
  </r>
  <r>
    <n v="2156"/>
    <s v="Beyond Black Space"/>
    <s v="Captain and manage your ship along with your crew in this deep space adventure! (PC/Linux/Mac)"/>
    <n v="56000"/>
    <n v="1493"/>
    <x v="2"/>
    <x v="0"/>
    <s v="USD"/>
    <n v="1437620400"/>
    <x v="2156"/>
    <b v="0"/>
    <n v="83"/>
    <b v="0"/>
    <s v="technology/hardware"/>
    <n v="3"/>
    <n v="17.989999999999998"/>
    <x v="7"/>
    <x v="33"/>
    <x v="2156"/>
    <d v="4703-05-21T12:00:00"/>
  </r>
  <r>
    <n v="2157"/>
    <s v="Nin"/>
    <s v="Gamers and 90's fans unite in this small tale of epic proportions!"/>
    <n v="75000"/>
    <n v="21144"/>
    <x v="2"/>
    <x v="0"/>
    <s v="USD"/>
    <n v="1437620400"/>
    <x v="2157"/>
    <b v="0"/>
    <n v="57"/>
    <b v="0"/>
    <s v="technology/hardware"/>
    <n v="28"/>
    <n v="370.95"/>
    <x v="7"/>
    <x v="33"/>
    <x v="2157"/>
    <d v="4703-05-21T12:00:00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437620400"/>
    <x v="2158"/>
    <b v="0"/>
    <n v="311"/>
    <b v="0"/>
    <s v="technology/hardware"/>
    <n v="7"/>
    <n v="63.57"/>
    <x v="7"/>
    <x v="33"/>
    <x v="2158"/>
    <d v="4703-05-21T12:00:00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437620400"/>
    <x v="2159"/>
    <b v="0"/>
    <n v="2"/>
    <b v="0"/>
    <s v="technology/hardware"/>
    <n v="1"/>
    <n v="13"/>
    <x v="7"/>
    <x v="33"/>
    <x v="2159"/>
    <d v="4703-05-21T12:00:00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437620400"/>
    <x v="2160"/>
    <b v="0"/>
    <n v="16"/>
    <b v="0"/>
    <s v="technology/hardware"/>
    <n v="1"/>
    <n v="5.31"/>
    <x v="7"/>
    <x v="33"/>
    <x v="2160"/>
    <d v="4703-05-21T12:00:00"/>
  </r>
  <r>
    <n v="2161"/>
    <s v="CallMeGhost DEBUT ALBUM preorder!"/>
    <s v="We're trying to fund hard copies of our debut album!"/>
    <n v="400"/>
    <n v="463"/>
    <x v="0"/>
    <x v="0"/>
    <s v="USD"/>
    <n v="1437620400"/>
    <x v="2161"/>
    <b v="0"/>
    <n v="13"/>
    <b v="1"/>
    <s v="technology/hardware"/>
    <n v="116"/>
    <n v="35.619999999999997"/>
    <x v="7"/>
    <x v="33"/>
    <x v="2161"/>
    <d v="4703-05-21T12:00:00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37620400"/>
    <x v="2162"/>
    <b v="0"/>
    <n v="58"/>
    <b v="1"/>
    <s v="technology/hardware"/>
    <n v="112"/>
    <n v="87.1"/>
    <x v="7"/>
    <x v="33"/>
    <x v="2162"/>
    <d v="4703-05-21T12:00:00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7620400"/>
    <x v="2163"/>
    <b v="0"/>
    <n v="44"/>
    <b v="1"/>
    <s v="technology/hardware"/>
    <n v="132"/>
    <n v="75.11"/>
    <x v="7"/>
    <x v="33"/>
    <x v="2163"/>
    <d v="4703-05-21T12:00:00"/>
  </r>
  <r>
    <n v="2164"/>
    <s v="Rosaline debut record"/>
    <s v="South Florida roots country/rock outfit's long awaited debut record"/>
    <n v="5500"/>
    <n v="5645"/>
    <x v="0"/>
    <x v="0"/>
    <s v="USD"/>
    <n v="1437620400"/>
    <x v="2164"/>
    <b v="0"/>
    <n v="83"/>
    <b v="1"/>
    <s v="technology/hardware"/>
    <n v="103"/>
    <n v="68.010000000000005"/>
    <x v="7"/>
    <x v="33"/>
    <x v="2164"/>
    <d v="4703-05-21T12:00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37620400"/>
    <x v="2165"/>
    <b v="0"/>
    <n v="117"/>
    <b v="1"/>
    <s v="technology/hardware"/>
    <n v="139"/>
    <n v="29.62"/>
    <x v="7"/>
    <x v="33"/>
    <x v="2165"/>
    <d v="4703-05-21T12:00:00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37620400"/>
    <x v="2166"/>
    <b v="0"/>
    <n v="32"/>
    <b v="1"/>
    <s v="technology/hardware"/>
    <n v="147"/>
    <n v="91.63"/>
    <x v="7"/>
    <x v="33"/>
    <x v="2166"/>
    <d v="4703-05-21T12:00:00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437620400"/>
    <x v="2167"/>
    <b v="0"/>
    <n v="8"/>
    <b v="1"/>
    <s v="technology/hardware"/>
    <n v="120"/>
    <n v="22.5"/>
    <x v="7"/>
    <x v="33"/>
    <x v="2167"/>
    <d v="4703-05-21T12:00:00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37620400"/>
    <x v="2168"/>
    <b v="0"/>
    <n v="340"/>
    <b v="1"/>
    <s v="technology/hardware"/>
    <n v="122"/>
    <n v="64.37"/>
    <x v="7"/>
    <x v="33"/>
    <x v="2168"/>
    <d v="4703-05-21T12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37620400"/>
    <x v="2169"/>
    <b v="0"/>
    <n v="7"/>
    <b v="1"/>
    <s v="technology/hardware"/>
    <n v="100"/>
    <n v="21.86"/>
    <x v="7"/>
    <x v="33"/>
    <x v="2169"/>
    <d v="4703-05-21T12:00:00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37620400"/>
    <x v="2170"/>
    <b v="0"/>
    <n v="19"/>
    <b v="1"/>
    <s v="technology/hardware"/>
    <n v="181"/>
    <n v="33.32"/>
    <x v="7"/>
    <x v="33"/>
    <x v="2170"/>
    <d v="4703-05-21T12:00:00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7620400"/>
    <x v="2171"/>
    <b v="0"/>
    <n v="47"/>
    <b v="1"/>
    <s v="technology/hardware"/>
    <n v="106"/>
    <n v="90.28"/>
    <x v="7"/>
    <x v="33"/>
    <x v="2171"/>
    <d v="4703-05-21T12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37620400"/>
    <x v="2172"/>
    <b v="0"/>
    <n v="13"/>
    <b v="1"/>
    <s v="technology/hardware"/>
    <n v="100"/>
    <n v="76.92"/>
    <x v="7"/>
    <x v="33"/>
    <x v="2172"/>
    <d v="4703-05-21T12:00:0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437620400"/>
    <x v="2173"/>
    <b v="0"/>
    <n v="90"/>
    <b v="1"/>
    <s v="technology/hardware"/>
    <n v="127"/>
    <n v="59.23"/>
    <x v="7"/>
    <x v="33"/>
    <x v="2173"/>
    <d v="4703-05-21T12:00:00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37620400"/>
    <x v="2174"/>
    <b v="0"/>
    <n v="63"/>
    <b v="1"/>
    <s v="technology/hardware"/>
    <n v="103"/>
    <n v="65.38"/>
    <x v="7"/>
    <x v="33"/>
    <x v="2174"/>
    <d v="4703-05-21T12:00:00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37620400"/>
    <x v="2175"/>
    <b v="0"/>
    <n v="26"/>
    <b v="1"/>
    <s v="technology/hardware"/>
    <n v="250"/>
    <n v="67.31"/>
    <x v="7"/>
    <x v="33"/>
    <x v="2175"/>
    <d v="4703-05-21T12:00:00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7620400"/>
    <x v="2176"/>
    <b v="0"/>
    <n v="71"/>
    <b v="1"/>
    <s v="technology/hardware"/>
    <n v="126"/>
    <n v="88.75"/>
    <x v="7"/>
    <x v="33"/>
    <x v="2176"/>
    <d v="4703-05-21T12:00:0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37620400"/>
    <x v="2177"/>
    <b v="0"/>
    <n v="38"/>
    <b v="1"/>
    <s v="technology/hardware"/>
    <n v="100"/>
    <n v="65.87"/>
    <x v="7"/>
    <x v="33"/>
    <x v="2177"/>
    <d v="4703-05-21T12:00:00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37620400"/>
    <x v="2178"/>
    <b v="0"/>
    <n v="859"/>
    <b v="1"/>
    <s v="technology/hardware"/>
    <n v="139"/>
    <n v="40.35"/>
    <x v="7"/>
    <x v="33"/>
    <x v="2178"/>
    <d v="4703-05-21T12:00:00"/>
  </r>
  <r>
    <n v="2179"/>
    <s v="Woodhouse EP"/>
    <s v="Woodhouse is making an EP!  If you are a fan of whiskey and loud guitars, contribute to the cause!"/>
    <n v="1000"/>
    <n v="1614"/>
    <x v="0"/>
    <x v="0"/>
    <s v="USD"/>
    <n v="1437620400"/>
    <x v="2179"/>
    <b v="0"/>
    <n v="21"/>
    <b v="1"/>
    <s v="technology/hardware"/>
    <n v="161"/>
    <n v="76.86"/>
    <x v="7"/>
    <x v="33"/>
    <x v="2179"/>
    <d v="4703-05-21T12:00:00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37620400"/>
    <x v="2180"/>
    <b v="0"/>
    <n v="78"/>
    <b v="1"/>
    <s v="technology/hardware"/>
    <n v="107"/>
    <n v="68.709999999999994"/>
    <x v="7"/>
    <x v="33"/>
    <x v="2180"/>
    <d v="4703-05-21T12:00:0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37620400"/>
    <x v="2181"/>
    <b v="0"/>
    <n v="53"/>
    <b v="1"/>
    <s v="technology/hardware"/>
    <n v="153"/>
    <n v="57.77"/>
    <x v="7"/>
    <x v="33"/>
    <x v="2181"/>
    <d v="4703-05-21T12:00:00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37620400"/>
    <x v="2182"/>
    <b v="0"/>
    <n v="356"/>
    <b v="1"/>
    <s v="technology/hardware"/>
    <n v="524"/>
    <n v="44.17"/>
    <x v="7"/>
    <x v="33"/>
    <x v="2182"/>
    <d v="4703-05-21T12:00:0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37620400"/>
    <x v="2183"/>
    <b v="0"/>
    <n v="279"/>
    <b v="1"/>
    <s v="technology/hardware"/>
    <n v="489"/>
    <n v="31.57"/>
    <x v="7"/>
    <x v="33"/>
    <x v="2183"/>
    <d v="4703-05-21T12:00:0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37620400"/>
    <x v="2184"/>
    <b v="1"/>
    <n v="266"/>
    <b v="1"/>
    <s v="technology/hardware"/>
    <n v="285"/>
    <n v="107.05"/>
    <x v="7"/>
    <x v="33"/>
    <x v="2184"/>
    <d v="4703-05-21T12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437620400"/>
    <x v="2185"/>
    <b v="0"/>
    <n v="623"/>
    <b v="1"/>
    <s v="technology/hardware"/>
    <n v="1857"/>
    <n v="149.03"/>
    <x v="7"/>
    <x v="33"/>
    <x v="2185"/>
    <d v="4703-05-21T12:00:00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37620400"/>
    <x v="2186"/>
    <b v="0"/>
    <n v="392"/>
    <b v="1"/>
    <s v="technology/hardware"/>
    <n v="110"/>
    <n v="55.96"/>
    <x v="7"/>
    <x v="33"/>
    <x v="2186"/>
    <d v="4703-05-21T12:00:0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37620400"/>
    <x v="2187"/>
    <b v="1"/>
    <n v="3562"/>
    <b v="1"/>
    <s v="technology/hardware"/>
    <n v="1015"/>
    <n v="56.97"/>
    <x v="7"/>
    <x v="33"/>
    <x v="2187"/>
    <d v="4703-05-21T12:00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37620400"/>
    <x v="2188"/>
    <b v="0"/>
    <n v="514"/>
    <b v="1"/>
    <s v="technology/hardware"/>
    <n v="412"/>
    <n v="44.06"/>
    <x v="7"/>
    <x v="33"/>
    <x v="2188"/>
    <d v="4703-05-21T12:00:0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37620400"/>
    <x v="2189"/>
    <b v="0"/>
    <n v="88"/>
    <b v="1"/>
    <s v="technology/hardware"/>
    <n v="503"/>
    <n v="68.63"/>
    <x v="7"/>
    <x v="33"/>
    <x v="2189"/>
    <d v="4703-05-21T1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37620400"/>
    <x v="2190"/>
    <b v="0"/>
    <n v="537"/>
    <b v="1"/>
    <s v="technology/hardware"/>
    <n v="185"/>
    <n v="65.319999999999993"/>
    <x v="7"/>
    <x v="33"/>
    <x v="2190"/>
    <d v="4703-05-21T12:00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37620400"/>
    <x v="2191"/>
    <b v="0"/>
    <n v="25"/>
    <b v="1"/>
    <s v="technology/hardware"/>
    <n v="120"/>
    <n v="35.92"/>
    <x v="7"/>
    <x v="33"/>
    <x v="2191"/>
    <d v="4703-05-21T12:00:0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37620400"/>
    <x v="2192"/>
    <b v="0"/>
    <n v="3238"/>
    <b v="1"/>
    <s v="technology/hardware"/>
    <n v="1081"/>
    <n v="40.07"/>
    <x v="7"/>
    <x v="33"/>
    <x v="2192"/>
    <d v="4703-05-21T12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37620400"/>
    <x v="2193"/>
    <b v="0"/>
    <n v="897"/>
    <b v="1"/>
    <s v="technology/hardware"/>
    <n v="452"/>
    <n v="75.650000000000006"/>
    <x v="7"/>
    <x v="33"/>
    <x v="2193"/>
    <d v="4703-05-21T12:00:0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37620400"/>
    <x v="2194"/>
    <b v="0"/>
    <n v="878"/>
    <b v="1"/>
    <s v="technology/hardware"/>
    <n v="537"/>
    <n v="61.2"/>
    <x v="7"/>
    <x v="33"/>
    <x v="2194"/>
    <d v="4703-05-21T12:00:00"/>
  </r>
  <r>
    <n v="2195"/>
    <s v="Purgatoria: City of Angels"/>
    <s v="A gritty, noir tabletop RPG with a fast-paced combo-based battle system."/>
    <n v="4600"/>
    <n v="5535"/>
    <x v="0"/>
    <x v="0"/>
    <s v="USD"/>
    <n v="1437620400"/>
    <x v="2195"/>
    <b v="0"/>
    <n v="115"/>
    <b v="1"/>
    <s v="technology/hardware"/>
    <n v="120"/>
    <n v="48.13"/>
    <x v="7"/>
    <x v="33"/>
    <x v="2195"/>
    <d v="4703-05-21T12:00:00"/>
  </r>
  <r>
    <n v="2196"/>
    <s v="LACORSA Grand Prix Game (relaunch)"/>
    <s v="Race your friends in style with this classic Grand Prix game."/>
    <n v="14000"/>
    <n v="15937"/>
    <x v="0"/>
    <x v="0"/>
    <s v="USD"/>
    <n v="1437620400"/>
    <x v="2196"/>
    <b v="0"/>
    <n v="234"/>
    <b v="1"/>
    <s v="technology/hardware"/>
    <n v="114"/>
    <n v="68.11"/>
    <x v="7"/>
    <x v="33"/>
    <x v="2196"/>
    <d v="4703-05-21T12:00:00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37620400"/>
    <x v="2197"/>
    <b v="0"/>
    <n v="4330"/>
    <b v="1"/>
    <s v="technology/hardware"/>
    <n v="951"/>
    <n v="65.89"/>
    <x v="7"/>
    <x v="33"/>
    <x v="2197"/>
    <d v="4703-05-21T12:00:00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37620400"/>
    <x v="2198"/>
    <b v="0"/>
    <n v="651"/>
    <b v="1"/>
    <s v="technology/hardware"/>
    <n v="133"/>
    <n v="81.650000000000006"/>
    <x v="7"/>
    <x v="33"/>
    <x v="2198"/>
    <d v="4703-05-21T12:00:00"/>
  </r>
  <r>
    <n v="2199"/>
    <s v="Decadolo. Flip it!"/>
    <s v="A new strategic board game designed to flip out your opponent."/>
    <n v="9000"/>
    <n v="13228"/>
    <x v="0"/>
    <x v="17"/>
    <s v="EUR"/>
    <n v="1437620400"/>
    <x v="2199"/>
    <b v="1"/>
    <n v="251"/>
    <b v="1"/>
    <s v="technology/hardware"/>
    <n v="147"/>
    <n v="52.7"/>
    <x v="7"/>
    <x v="33"/>
    <x v="2199"/>
    <d v="4703-05-21T12:00:0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7620400"/>
    <x v="2200"/>
    <b v="0"/>
    <n v="263"/>
    <b v="1"/>
    <s v="technology/hardware"/>
    <n v="542"/>
    <n v="41.23"/>
    <x v="7"/>
    <x v="33"/>
    <x v="2200"/>
    <d v="4703-05-21T12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437620400"/>
    <x v="2201"/>
    <b v="0"/>
    <n v="28"/>
    <b v="1"/>
    <s v="technology/hardware"/>
    <n v="383"/>
    <n v="15.04"/>
    <x v="7"/>
    <x v="33"/>
    <x v="2201"/>
    <d v="4703-05-21T12:00:00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437620400"/>
    <x v="2202"/>
    <b v="0"/>
    <n v="721"/>
    <b v="1"/>
    <s v="technology/hardware"/>
    <n v="704"/>
    <n v="39.07"/>
    <x v="7"/>
    <x v="33"/>
    <x v="2202"/>
    <d v="4703-05-21T12:00:0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37620400"/>
    <x v="2203"/>
    <b v="0"/>
    <n v="50"/>
    <b v="1"/>
    <s v="technology/hardware"/>
    <n v="110"/>
    <n v="43.82"/>
    <x v="7"/>
    <x v="33"/>
    <x v="2203"/>
    <d v="4703-05-21T12:00:0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437620400"/>
    <x v="2204"/>
    <b v="0"/>
    <n v="73"/>
    <b v="1"/>
    <s v="technology/hardware"/>
    <n v="133"/>
    <n v="27.3"/>
    <x v="7"/>
    <x v="33"/>
    <x v="2204"/>
    <d v="4703-05-21T12:00:0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437620400"/>
    <x v="2205"/>
    <b v="0"/>
    <n v="27"/>
    <b v="1"/>
    <s v="technology/hardware"/>
    <n v="152"/>
    <n v="42.22"/>
    <x v="7"/>
    <x v="33"/>
    <x v="2205"/>
    <d v="4703-05-21T12:00:0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437620400"/>
    <x v="2206"/>
    <b v="0"/>
    <n v="34"/>
    <b v="1"/>
    <s v="technology/hardware"/>
    <n v="103"/>
    <n v="33.24"/>
    <x v="7"/>
    <x v="33"/>
    <x v="2206"/>
    <d v="4703-05-21T12:00:00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437620400"/>
    <x v="2207"/>
    <b v="0"/>
    <n v="7"/>
    <b v="1"/>
    <s v="technology/hardware"/>
    <n v="100"/>
    <n v="285.70999999999998"/>
    <x v="7"/>
    <x v="33"/>
    <x v="2207"/>
    <d v="4703-05-21T12:00:00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437620400"/>
    <x v="2208"/>
    <b v="0"/>
    <n v="24"/>
    <b v="1"/>
    <s v="technology/hardware"/>
    <n v="102"/>
    <n v="42.33"/>
    <x v="7"/>
    <x v="33"/>
    <x v="2208"/>
    <d v="4703-05-21T12:00:00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437620400"/>
    <x v="2209"/>
    <b v="0"/>
    <n v="15"/>
    <b v="1"/>
    <s v="technology/hardware"/>
    <n v="151"/>
    <n v="50.27"/>
    <x v="7"/>
    <x v="33"/>
    <x v="2209"/>
    <d v="4703-05-21T12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437620400"/>
    <x v="2210"/>
    <b v="0"/>
    <n v="72"/>
    <b v="1"/>
    <s v="technology/hardware"/>
    <n v="111"/>
    <n v="61.9"/>
    <x v="7"/>
    <x v="33"/>
    <x v="2210"/>
    <d v="4703-05-21T12:00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437620400"/>
    <x v="2211"/>
    <b v="0"/>
    <n v="120"/>
    <b v="1"/>
    <s v="technology/hardware"/>
    <n v="196"/>
    <n v="40.75"/>
    <x v="7"/>
    <x v="33"/>
    <x v="2211"/>
    <d v="4703-05-21T12:00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437620400"/>
    <x v="2212"/>
    <b v="0"/>
    <n v="123"/>
    <b v="1"/>
    <s v="technology/hardware"/>
    <n v="114"/>
    <n v="55.8"/>
    <x v="7"/>
    <x v="33"/>
    <x v="2212"/>
    <d v="4703-05-21T12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7620400"/>
    <x v="2213"/>
    <b v="0"/>
    <n v="1"/>
    <b v="1"/>
    <s v="technology/hardware"/>
    <n v="200"/>
    <n v="10"/>
    <x v="7"/>
    <x v="33"/>
    <x v="2213"/>
    <d v="4703-05-21T12:00:00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437620400"/>
    <x v="2214"/>
    <b v="0"/>
    <n v="24"/>
    <b v="1"/>
    <s v="technology/hardware"/>
    <n v="293"/>
    <n v="73.13"/>
    <x v="7"/>
    <x v="33"/>
    <x v="2214"/>
    <d v="4703-05-21T12:00:00"/>
  </r>
  <r>
    <n v="2215"/>
    <s v="&quot;Something to See, Not to Say&quot; - Anemometer's First EP Album"/>
    <s v="Ambient Electro Grind-fest!"/>
    <n v="550"/>
    <n v="860"/>
    <x v="0"/>
    <x v="0"/>
    <s v="USD"/>
    <n v="1437620400"/>
    <x v="2215"/>
    <b v="0"/>
    <n v="33"/>
    <b v="1"/>
    <s v="technology/hardware"/>
    <n v="156"/>
    <n v="26.06"/>
    <x v="7"/>
    <x v="33"/>
    <x v="2215"/>
    <d v="4703-05-21T12:00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20400"/>
    <x v="2216"/>
    <b v="0"/>
    <n v="14"/>
    <b v="1"/>
    <s v="technology/hardware"/>
    <n v="106"/>
    <n v="22.64"/>
    <x v="7"/>
    <x v="33"/>
    <x v="2216"/>
    <d v="4703-05-21T12:00:0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37620400"/>
    <x v="2217"/>
    <b v="0"/>
    <n v="9"/>
    <b v="1"/>
    <s v="technology/hardware"/>
    <n v="101"/>
    <n v="47.22"/>
    <x v="7"/>
    <x v="33"/>
    <x v="2217"/>
    <d v="4703-05-21T12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437620400"/>
    <x v="2218"/>
    <b v="0"/>
    <n v="76"/>
    <b v="1"/>
    <s v="technology/hardware"/>
    <n v="123"/>
    <n v="32.32"/>
    <x v="7"/>
    <x v="33"/>
    <x v="2218"/>
    <d v="4703-05-21T12:00:00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37620400"/>
    <x v="2219"/>
    <b v="0"/>
    <n v="19"/>
    <b v="1"/>
    <s v="technology/hardware"/>
    <n v="102"/>
    <n v="53.42"/>
    <x v="7"/>
    <x v="33"/>
    <x v="2219"/>
    <d v="4703-05-21T12:00:00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437620400"/>
    <x v="2220"/>
    <b v="0"/>
    <n v="69"/>
    <b v="1"/>
    <s v="technology/hardware"/>
    <n v="101"/>
    <n v="51.3"/>
    <x v="7"/>
    <x v="33"/>
    <x v="2220"/>
    <d v="4703-05-21T12:00:0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37620400"/>
    <x v="2221"/>
    <b v="0"/>
    <n v="218"/>
    <b v="1"/>
    <s v="technology/hardware"/>
    <n v="108"/>
    <n v="37.200000000000003"/>
    <x v="7"/>
    <x v="33"/>
    <x v="2221"/>
    <d v="4703-05-21T12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437620400"/>
    <x v="2222"/>
    <b v="0"/>
    <n v="30"/>
    <b v="1"/>
    <s v="technology/hardware"/>
    <n v="163"/>
    <n v="27.1"/>
    <x v="7"/>
    <x v="33"/>
    <x v="2222"/>
    <d v="4703-05-21T12:00:00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7620400"/>
    <x v="2223"/>
    <b v="0"/>
    <n v="100"/>
    <b v="1"/>
    <s v="technology/hardware"/>
    <n v="106"/>
    <n v="206.31"/>
    <x v="7"/>
    <x v="33"/>
    <x v="2223"/>
    <d v="4703-05-21T12:00:0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37620400"/>
    <x v="2224"/>
    <b v="0"/>
    <n v="296"/>
    <b v="1"/>
    <s v="technology/hardware"/>
    <n v="243"/>
    <n v="82.15"/>
    <x v="7"/>
    <x v="33"/>
    <x v="2224"/>
    <d v="4703-05-21T12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37620400"/>
    <x v="2225"/>
    <b v="0"/>
    <n v="1204"/>
    <b v="1"/>
    <s v="technology/hardware"/>
    <n v="945"/>
    <n v="164.8"/>
    <x v="7"/>
    <x v="33"/>
    <x v="2225"/>
    <d v="4703-05-21T12:00:00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37620400"/>
    <x v="2226"/>
    <b v="0"/>
    <n v="321"/>
    <b v="1"/>
    <s v="technology/hardware"/>
    <n v="108"/>
    <n v="60.82"/>
    <x v="7"/>
    <x v="33"/>
    <x v="2226"/>
    <d v="4703-05-21T12:00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437620400"/>
    <x v="2227"/>
    <b v="0"/>
    <n v="301"/>
    <b v="1"/>
    <s v="technology/hardware"/>
    <n v="157"/>
    <n v="67.97"/>
    <x v="7"/>
    <x v="33"/>
    <x v="2227"/>
    <d v="4703-05-21T12:00:0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7620400"/>
    <x v="2228"/>
    <b v="0"/>
    <n v="144"/>
    <b v="1"/>
    <s v="technology/hardware"/>
    <n v="1174"/>
    <n v="81.56"/>
    <x v="7"/>
    <x v="33"/>
    <x v="2228"/>
    <d v="4703-05-21T12:00:0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437620400"/>
    <x v="2229"/>
    <b v="0"/>
    <n v="539"/>
    <b v="1"/>
    <s v="technology/hardware"/>
    <n v="171"/>
    <n v="25.43"/>
    <x v="7"/>
    <x v="33"/>
    <x v="2229"/>
    <d v="4703-05-21T12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437620400"/>
    <x v="2230"/>
    <b v="0"/>
    <n v="498"/>
    <b v="1"/>
    <s v="technology/hardware"/>
    <n v="126"/>
    <n v="21.5"/>
    <x v="7"/>
    <x v="33"/>
    <x v="2230"/>
    <d v="4703-05-21T12:00:00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437620400"/>
    <x v="2231"/>
    <b v="0"/>
    <n v="1113"/>
    <b v="1"/>
    <s v="technology/hardware"/>
    <n v="1212"/>
    <n v="27.23"/>
    <x v="7"/>
    <x v="33"/>
    <x v="2231"/>
    <d v="4703-05-21T12:00:00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37620400"/>
    <x v="2232"/>
    <b v="0"/>
    <n v="988"/>
    <b v="1"/>
    <s v="technology/hardware"/>
    <n v="496"/>
    <n v="25.09"/>
    <x v="7"/>
    <x v="33"/>
    <x v="2232"/>
    <d v="4703-05-21T12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37620400"/>
    <x v="2233"/>
    <b v="0"/>
    <n v="391"/>
    <b v="1"/>
    <s v="technology/hardware"/>
    <n v="332"/>
    <n v="21.23"/>
    <x v="7"/>
    <x v="33"/>
    <x v="2233"/>
    <d v="4703-05-21T12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37620400"/>
    <x v="2234"/>
    <b v="0"/>
    <n v="28"/>
    <b v="1"/>
    <s v="technology/hardware"/>
    <n v="1165"/>
    <n v="41.61"/>
    <x v="7"/>
    <x v="33"/>
    <x v="2234"/>
    <d v="4703-05-21T12:00:00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37620400"/>
    <x v="2235"/>
    <b v="0"/>
    <n v="147"/>
    <b v="1"/>
    <s v="technology/hardware"/>
    <n v="153"/>
    <n v="135.59"/>
    <x v="7"/>
    <x v="33"/>
    <x v="2235"/>
    <d v="4703-05-21T12:00:00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37620400"/>
    <x v="2236"/>
    <b v="0"/>
    <n v="680"/>
    <b v="1"/>
    <s v="technology/hardware"/>
    <n v="537"/>
    <n v="22.12"/>
    <x v="7"/>
    <x v="33"/>
    <x v="2236"/>
    <d v="4703-05-21T12:00:00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37620400"/>
    <x v="2237"/>
    <b v="0"/>
    <n v="983"/>
    <b v="1"/>
    <s v="technology/hardware"/>
    <n v="353"/>
    <n v="64.63"/>
    <x v="7"/>
    <x v="33"/>
    <x v="2237"/>
    <d v="4703-05-21T12:00:00"/>
  </r>
  <r>
    <n v="2238"/>
    <s v="28mm Fantasy Miniature range Feral Orcs!"/>
    <s v="28mm Fantasy Miniature Range in leadfree white metal: Orcs, wolves and more."/>
    <n v="4000"/>
    <n v="5496"/>
    <x v="0"/>
    <x v="12"/>
    <s v="EUR"/>
    <n v="1437620400"/>
    <x v="2238"/>
    <b v="0"/>
    <n v="79"/>
    <b v="1"/>
    <s v="technology/hardware"/>
    <n v="137"/>
    <n v="69.569999999999993"/>
    <x v="7"/>
    <x v="33"/>
    <x v="2238"/>
    <d v="4703-05-21T12:00:00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437620400"/>
    <x v="2239"/>
    <b v="0"/>
    <n v="426"/>
    <b v="1"/>
    <s v="technology/hardware"/>
    <n v="128"/>
    <n v="75.13"/>
    <x v="7"/>
    <x v="33"/>
    <x v="2239"/>
    <d v="4703-05-21T12:00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37620400"/>
    <x v="2240"/>
    <b v="0"/>
    <n v="96"/>
    <b v="1"/>
    <s v="technology/hardware"/>
    <n v="271"/>
    <n v="140.97999999999999"/>
    <x v="7"/>
    <x v="33"/>
    <x v="2240"/>
    <d v="4703-05-21T12:00:00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37620400"/>
    <x v="2241"/>
    <b v="0"/>
    <n v="163"/>
    <b v="1"/>
    <s v="technology/hardware"/>
    <n v="806"/>
    <n v="49.47"/>
    <x v="7"/>
    <x v="33"/>
    <x v="2241"/>
    <d v="4703-05-21T12:00:0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437620400"/>
    <x v="2242"/>
    <b v="0"/>
    <n v="2525"/>
    <b v="1"/>
    <s v="technology/hardware"/>
    <n v="1360"/>
    <n v="53.87"/>
    <x v="7"/>
    <x v="33"/>
    <x v="2242"/>
    <d v="4703-05-21T12:00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37620400"/>
    <x v="2243"/>
    <b v="0"/>
    <n v="2035"/>
    <b v="1"/>
    <s v="technology/hardware"/>
    <n v="930250"/>
    <n v="4.57"/>
    <x v="7"/>
    <x v="33"/>
    <x v="2243"/>
    <d v="4703-05-21T12:00:00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37620400"/>
    <x v="2244"/>
    <b v="0"/>
    <n v="290"/>
    <b v="1"/>
    <s v="technology/hardware"/>
    <n v="377"/>
    <n v="65"/>
    <x v="7"/>
    <x v="33"/>
    <x v="2244"/>
    <d v="4703-05-21T12:00:00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437620400"/>
    <x v="2245"/>
    <b v="0"/>
    <n v="1980"/>
    <b v="1"/>
    <s v="technology/hardware"/>
    <n v="2647"/>
    <n v="53.48"/>
    <x v="7"/>
    <x v="33"/>
    <x v="2245"/>
    <d v="4703-05-21T12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37620400"/>
    <x v="2246"/>
    <b v="0"/>
    <n v="57"/>
    <b v="1"/>
    <s v="technology/hardware"/>
    <n v="100"/>
    <n v="43.91"/>
    <x v="7"/>
    <x v="33"/>
    <x v="2246"/>
    <d v="4703-05-21T12:00:00"/>
  </r>
  <r>
    <n v="2247"/>
    <s v="Foragers"/>
    <s v="Take on the role of an ancient forager in this fun strategy game from the designer of Biblios."/>
    <n v="18500"/>
    <n v="19324"/>
    <x v="0"/>
    <x v="0"/>
    <s v="USD"/>
    <n v="1437620400"/>
    <x v="2247"/>
    <b v="0"/>
    <n v="380"/>
    <b v="1"/>
    <s v="technology/hardware"/>
    <n v="104"/>
    <n v="50.85"/>
    <x v="7"/>
    <x v="33"/>
    <x v="2247"/>
    <d v="4703-05-21T12:00:0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37620400"/>
    <x v="2248"/>
    <b v="0"/>
    <n v="128"/>
    <b v="1"/>
    <s v="technology/hardware"/>
    <n v="107"/>
    <n v="58.63"/>
    <x v="7"/>
    <x v="33"/>
    <x v="2248"/>
    <d v="4703-05-21T12:00:00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437620400"/>
    <x v="2249"/>
    <b v="0"/>
    <n v="180"/>
    <b v="1"/>
    <s v="technology/hardware"/>
    <n v="169"/>
    <n v="32.82"/>
    <x v="7"/>
    <x v="33"/>
    <x v="2249"/>
    <d v="4703-05-21T12:00:00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37620400"/>
    <x v="2250"/>
    <b v="0"/>
    <n v="571"/>
    <b v="1"/>
    <s v="technology/hardware"/>
    <n v="975"/>
    <n v="426.93"/>
    <x v="7"/>
    <x v="33"/>
    <x v="2250"/>
    <d v="4703-05-21T12:00:00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37620400"/>
    <x v="2251"/>
    <b v="0"/>
    <n v="480"/>
    <b v="1"/>
    <s v="technology/hardware"/>
    <n v="134"/>
    <n v="23.81"/>
    <x v="7"/>
    <x v="33"/>
    <x v="2251"/>
    <d v="4703-05-21T12:00:0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37620400"/>
    <x v="2252"/>
    <b v="0"/>
    <n v="249"/>
    <b v="1"/>
    <s v="technology/hardware"/>
    <n v="272"/>
    <n v="98.41"/>
    <x v="7"/>
    <x v="33"/>
    <x v="2252"/>
    <d v="4703-05-21T12:00:0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37620400"/>
    <x v="2253"/>
    <b v="0"/>
    <n v="84"/>
    <b v="1"/>
    <s v="technology/hardware"/>
    <n v="113"/>
    <n v="107.32"/>
    <x v="7"/>
    <x v="33"/>
    <x v="2253"/>
    <d v="4703-05-21T12:00:00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37620400"/>
    <x v="2254"/>
    <b v="0"/>
    <n v="197"/>
    <b v="1"/>
    <s v="technology/hardware"/>
    <n v="460"/>
    <n v="11.67"/>
    <x v="7"/>
    <x v="33"/>
    <x v="2254"/>
    <d v="4703-05-21T12:00:00"/>
  </r>
  <r>
    <n v="2255"/>
    <s v="Jumbo Jets - Jet Set Expansion Set #2"/>
    <s v="This is the second set of 5 expansions for our route-building game, Jet Set!"/>
    <n v="3950"/>
    <n v="11323"/>
    <x v="0"/>
    <x v="0"/>
    <s v="USD"/>
    <n v="1437620400"/>
    <x v="2255"/>
    <b v="0"/>
    <n v="271"/>
    <b v="1"/>
    <s v="technology/hardware"/>
    <n v="287"/>
    <n v="41.78"/>
    <x v="7"/>
    <x v="33"/>
    <x v="2255"/>
    <d v="4703-05-21T12:00:00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37620400"/>
    <x v="2256"/>
    <b v="0"/>
    <n v="50"/>
    <b v="1"/>
    <s v="technology/hardware"/>
    <n v="223"/>
    <n v="21.38"/>
    <x v="7"/>
    <x v="33"/>
    <x v="2256"/>
    <d v="4703-05-21T12:00:00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37620400"/>
    <x v="2257"/>
    <b v="0"/>
    <n v="169"/>
    <b v="1"/>
    <s v="technology/hardware"/>
    <n v="636"/>
    <n v="94.1"/>
    <x v="7"/>
    <x v="33"/>
    <x v="2257"/>
    <d v="4703-05-21T12:00:00"/>
  </r>
  <r>
    <n v="2258"/>
    <s v="A Sundered World"/>
    <s v="A Dungeon World campaign setting that takes place after the end of the worlds."/>
    <n v="2200"/>
    <n v="3223"/>
    <x v="0"/>
    <x v="0"/>
    <s v="USD"/>
    <n v="1437620400"/>
    <x v="2258"/>
    <b v="0"/>
    <n v="205"/>
    <b v="1"/>
    <s v="technology/hardware"/>
    <n v="147"/>
    <n v="15.72"/>
    <x v="7"/>
    <x v="33"/>
    <x v="2258"/>
    <d v="4703-05-21T12:00:00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37620400"/>
    <x v="2259"/>
    <b v="0"/>
    <n v="206"/>
    <b v="1"/>
    <s v="technology/hardware"/>
    <n v="1867"/>
    <n v="90.64"/>
    <x v="7"/>
    <x v="33"/>
    <x v="2259"/>
    <d v="4703-05-21T12:00:00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437620400"/>
    <x v="2260"/>
    <b v="0"/>
    <n v="84"/>
    <b v="1"/>
    <s v="technology/hardware"/>
    <n v="327"/>
    <n v="97.3"/>
    <x v="7"/>
    <x v="33"/>
    <x v="2260"/>
    <d v="4703-05-21T12:00:0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37620400"/>
    <x v="2261"/>
    <b v="0"/>
    <n v="210"/>
    <b v="1"/>
    <s v="technology/hardware"/>
    <n v="780"/>
    <n v="37.119999999999997"/>
    <x v="7"/>
    <x v="33"/>
    <x v="2261"/>
    <d v="4703-05-21T12:00:0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37620400"/>
    <x v="2262"/>
    <b v="0"/>
    <n v="181"/>
    <b v="1"/>
    <s v="technology/hardware"/>
    <n v="154"/>
    <n v="28.1"/>
    <x v="7"/>
    <x v="33"/>
    <x v="2262"/>
    <d v="4703-05-21T12:00:00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37620400"/>
    <x v="2263"/>
    <b v="0"/>
    <n v="60"/>
    <b v="1"/>
    <s v="technology/hardware"/>
    <n v="116"/>
    <n v="144.43"/>
    <x v="7"/>
    <x v="33"/>
    <x v="2263"/>
    <d v="4703-05-21T12:00:0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37620400"/>
    <x v="2264"/>
    <b v="0"/>
    <n v="445"/>
    <b v="1"/>
    <s v="technology/hardware"/>
    <n v="180"/>
    <n v="24.27"/>
    <x v="7"/>
    <x v="33"/>
    <x v="2264"/>
    <d v="4703-05-21T12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37620400"/>
    <x v="2265"/>
    <b v="0"/>
    <n v="17"/>
    <b v="1"/>
    <s v="technology/hardware"/>
    <n v="299"/>
    <n v="35.119999999999997"/>
    <x v="7"/>
    <x v="33"/>
    <x v="2265"/>
    <d v="4703-05-21T12:00:00"/>
  </r>
  <r>
    <n v="2266"/>
    <s v="GOAT LORDS."/>
    <s v="Want to be LORD OF THE GOATS? Start building your herd using thievery, magic, bombs and mostly goats."/>
    <n v="1500"/>
    <n v="4804"/>
    <x v="0"/>
    <x v="0"/>
    <s v="USD"/>
    <n v="1437620400"/>
    <x v="2266"/>
    <b v="0"/>
    <n v="194"/>
    <b v="1"/>
    <s v="technology/hardware"/>
    <n v="320"/>
    <n v="24.76"/>
    <x v="7"/>
    <x v="33"/>
    <x v="2266"/>
    <d v="4703-05-21T1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37620400"/>
    <x v="2267"/>
    <b v="0"/>
    <n v="404"/>
    <b v="1"/>
    <s v="technology/hardware"/>
    <n v="381"/>
    <n v="188.38"/>
    <x v="7"/>
    <x v="33"/>
    <x v="2267"/>
    <d v="4703-05-21T12:00:0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37620400"/>
    <x v="2268"/>
    <b v="0"/>
    <n v="194"/>
    <b v="1"/>
    <s v="technology/hardware"/>
    <n v="103"/>
    <n v="148.08000000000001"/>
    <x v="7"/>
    <x v="33"/>
    <x v="2268"/>
    <d v="4703-05-21T12:00:00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37620400"/>
    <x v="2269"/>
    <b v="0"/>
    <n v="902"/>
    <b v="1"/>
    <s v="technology/hardware"/>
    <n v="1802"/>
    <n v="49.93"/>
    <x v="7"/>
    <x v="33"/>
    <x v="2269"/>
    <d v="4703-05-21T12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37620400"/>
    <x v="2270"/>
    <b v="0"/>
    <n v="1670"/>
    <b v="1"/>
    <s v="technology/hardware"/>
    <n v="720"/>
    <n v="107.82"/>
    <x v="7"/>
    <x v="33"/>
    <x v="2270"/>
    <d v="4703-05-21T12:00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37620400"/>
    <x v="2271"/>
    <b v="0"/>
    <n v="1328"/>
    <b v="1"/>
    <s v="technology/hardware"/>
    <n v="283"/>
    <n v="42.63"/>
    <x v="7"/>
    <x v="33"/>
    <x v="2271"/>
    <d v="4703-05-21T12:00:00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37620400"/>
    <x v="2272"/>
    <b v="0"/>
    <n v="944"/>
    <b v="1"/>
    <s v="technology/hardware"/>
    <n v="1357"/>
    <n v="14.37"/>
    <x v="7"/>
    <x v="33"/>
    <x v="2272"/>
    <d v="4703-05-21T12:00:0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37620400"/>
    <x v="2273"/>
    <b v="0"/>
    <n v="147"/>
    <b v="1"/>
    <s v="technology/hardware"/>
    <n v="220"/>
    <n v="37.479999999999997"/>
    <x v="7"/>
    <x v="33"/>
    <x v="2273"/>
    <d v="4703-05-21T12:00:00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437620400"/>
    <x v="2274"/>
    <b v="0"/>
    <n v="99"/>
    <b v="1"/>
    <s v="technology/hardware"/>
    <n v="120"/>
    <n v="30.2"/>
    <x v="7"/>
    <x v="33"/>
    <x v="2274"/>
    <d v="4703-05-21T12:00:00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37620400"/>
    <x v="2275"/>
    <b v="0"/>
    <n v="79"/>
    <b v="1"/>
    <s v="technology/hardware"/>
    <n v="408"/>
    <n v="33.549999999999997"/>
    <x v="7"/>
    <x v="33"/>
    <x v="2275"/>
    <d v="4703-05-21T12:00:00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437620400"/>
    <x v="2276"/>
    <b v="0"/>
    <n v="75"/>
    <b v="1"/>
    <s v="technology/hardware"/>
    <n v="106"/>
    <n v="64.75"/>
    <x v="7"/>
    <x v="33"/>
    <x v="2276"/>
    <d v="4703-05-21T12:00:00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437620400"/>
    <x v="2277"/>
    <b v="0"/>
    <n v="207"/>
    <b v="1"/>
    <s v="technology/hardware"/>
    <n v="141"/>
    <n v="57.93"/>
    <x v="7"/>
    <x v="33"/>
    <x v="2277"/>
    <d v="4703-05-21T12:00:00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37620400"/>
    <x v="2278"/>
    <b v="0"/>
    <n v="102"/>
    <b v="1"/>
    <s v="technology/hardware"/>
    <n v="271"/>
    <n v="53.08"/>
    <x v="7"/>
    <x v="33"/>
    <x v="2278"/>
    <d v="4703-05-21T12:00:0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37620400"/>
    <x v="2279"/>
    <b v="0"/>
    <n v="32"/>
    <b v="1"/>
    <s v="technology/hardware"/>
    <n v="154"/>
    <n v="48.06"/>
    <x v="7"/>
    <x v="33"/>
    <x v="2279"/>
    <d v="4703-05-21T12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37620400"/>
    <x v="2280"/>
    <b v="0"/>
    <n v="480"/>
    <b v="1"/>
    <s v="technology/hardware"/>
    <n v="404"/>
    <n v="82.4"/>
    <x v="7"/>
    <x v="33"/>
    <x v="2280"/>
    <d v="4703-05-21T12:00:00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437620400"/>
    <x v="2281"/>
    <b v="0"/>
    <n v="11"/>
    <b v="1"/>
    <s v="technology/makerspaces"/>
    <n v="185"/>
    <n v="50.45"/>
    <x v="7"/>
    <x v="34"/>
    <x v="2281"/>
    <d v="4703-05-21T12:00:00"/>
  </r>
  <r>
    <n v="2282"/>
    <s v="Sage King's Debut Album"/>
    <s v="Sage King is recording his debut album and wants YOU to be a part of the creation process"/>
    <n v="750"/>
    <n v="1390"/>
    <x v="0"/>
    <x v="0"/>
    <s v="USD"/>
    <n v="1437620400"/>
    <x v="2282"/>
    <b v="0"/>
    <n v="12"/>
    <b v="1"/>
    <s v="technology/makerspaces"/>
    <n v="185"/>
    <n v="115.83"/>
    <x v="7"/>
    <x v="34"/>
    <x v="2282"/>
    <d v="4703-05-21T12:00:0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437620400"/>
    <x v="2283"/>
    <b v="0"/>
    <n v="48"/>
    <b v="1"/>
    <s v="technology/makerspaces"/>
    <n v="101"/>
    <n v="63.03"/>
    <x v="7"/>
    <x v="34"/>
    <x v="2283"/>
    <d v="4703-05-21T12:00:00"/>
  </r>
  <r>
    <n v="2284"/>
    <s v="Make a record, write a song, take the Vinyl Skyway. "/>
    <s v="The Vinyl Skyway reunite to make a third album. "/>
    <n v="6000"/>
    <n v="6373.27"/>
    <x v="0"/>
    <x v="0"/>
    <s v="USD"/>
    <n v="1437620400"/>
    <x v="2284"/>
    <b v="0"/>
    <n v="59"/>
    <b v="1"/>
    <s v="technology/makerspaces"/>
    <n v="106"/>
    <n v="108.02"/>
    <x v="7"/>
    <x v="34"/>
    <x v="2284"/>
    <d v="4703-05-21T12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437620400"/>
    <x v="2285"/>
    <b v="0"/>
    <n v="79"/>
    <b v="1"/>
    <s v="technology/makerspaces"/>
    <n v="121"/>
    <n v="46.09"/>
    <x v="7"/>
    <x v="34"/>
    <x v="2285"/>
    <d v="4703-05-21T12:00:00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437620400"/>
    <x v="2286"/>
    <b v="0"/>
    <n v="14"/>
    <b v="1"/>
    <s v="technology/makerspaces"/>
    <n v="100"/>
    <n v="107.21"/>
    <x v="7"/>
    <x v="34"/>
    <x v="2286"/>
    <d v="4703-05-21T12:00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37620400"/>
    <x v="2287"/>
    <b v="0"/>
    <n v="106"/>
    <b v="1"/>
    <s v="technology/makerspaces"/>
    <n v="120"/>
    <n v="50.93"/>
    <x v="7"/>
    <x v="34"/>
    <x v="2287"/>
    <d v="4703-05-21T12:00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437620400"/>
    <x v="2288"/>
    <b v="0"/>
    <n v="25"/>
    <b v="1"/>
    <s v="technology/makerspaces"/>
    <n v="100"/>
    <n v="40.04"/>
    <x v="7"/>
    <x v="34"/>
    <x v="2288"/>
    <d v="4703-05-21T12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437620400"/>
    <x v="2289"/>
    <b v="0"/>
    <n v="25"/>
    <b v="1"/>
    <s v="technology/makerspaces"/>
    <n v="107"/>
    <n v="64.44"/>
    <x v="7"/>
    <x v="34"/>
    <x v="2289"/>
    <d v="4703-05-21T12:00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437620400"/>
    <x v="2290"/>
    <b v="0"/>
    <n v="29"/>
    <b v="1"/>
    <s v="technology/makerspaces"/>
    <n v="104"/>
    <n v="53.83"/>
    <x v="7"/>
    <x v="34"/>
    <x v="2290"/>
    <d v="4703-05-21T12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437620400"/>
    <x v="2291"/>
    <b v="0"/>
    <n v="43"/>
    <b v="1"/>
    <s v="technology/makerspaces"/>
    <n v="173"/>
    <n v="100.47"/>
    <x v="7"/>
    <x v="34"/>
    <x v="2291"/>
    <d v="4703-05-21T12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437620400"/>
    <x v="2292"/>
    <b v="0"/>
    <n v="46"/>
    <b v="1"/>
    <s v="technology/makerspaces"/>
    <n v="107"/>
    <n v="46.63"/>
    <x v="7"/>
    <x v="34"/>
    <x v="2292"/>
    <d v="4703-05-21T12:00:00"/>
  </r>
  <r>
    <n v="2293"/>
    <s v="&quot;Hurt N' Wrong&quot; New Album Fundraiser!"/>
    <s v="Donate here to be a part of the upcoming album. Every little bit helps!"/>
    <n v="850"/>
    <n v="920"/>
    <x v="0"/>
    <x v="0"/>
    <s v="USD"/>
    <n v="1437620400"/>
    <x v="2293"/>
    <b v="0"/>
    <n v="27"/>
    <b v="1"/>
    <s v="technology/makerspaces"/>
    <n v="108"/>
    <n v="34.07"/>
    <x v="7"/>
    <x v="34"/>
    <x v="2293"/>
    <d v="4703-05-21T12:00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437620400"/>
    <x v="2294"/>
    <b v="0"/>
    <n v="112"/>
    <b v="1"/>
    <s v="technology/makerspaces"/>
    <n v="146"/>
    <n v="65.209999999999994"/>
    <x v="7"/>
    <x v="34"/>
    <x v="2294"/>
    <d v="4703-05-21T12:00:0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437620400"/>
    <x v="2295"/>
    <b v="0"/>
    <n v="34"/>
    <b v="1"/>
    <s v="technology/makerspaces"/>
    <n v="125"/>
    <n v="44.21"/>
    <x v="7"/>
    <x v="34"/>
    <x v="2295"/>
    <d v="4703-05-21T12:00:00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437620400"/>
    <x v="2296"/>
    <b v="0"/>
    <n v="145"/>
    <b v="1"/>
    <s v="technology/makerspaces"/>
    <n v="149"/>
    <n v="71.97"/>
    <x v="7"/>
    <x v="34"/>
    <x v="2296"/>
    <d v="4703-05-21T12:00:00"/>
  </r>
  <r>
    <n v="2297"/>
    <s v="Company Company: Debut EP"/>
    <s v="New Jersey Alternative Rock band COCO needs YOUR help self-releasing debut EP!"/>
    <n v="1000"/>
    <n v="1006"/>
    <x v="0"/>
    <x v="0"/>
    <s v="USD"/>
    <n v="1437620400"/>
    <x v="2297"/>
    <b v="0"/>
    <n v="19"/>
    <b v="1"/>
    <s v="technology/makerspaces"/>
    <n v="101"/>
    <n v="52.95"/>
    <x v="7"/>
    <x v="34"/>
    <x v="2297"/>
    <d v="4703-05-21T12:00:00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437620400"/>
    <x v="2298"/>
    <b v="0"/>
    <n v="288"/>
    <b v="1"/>
    <s v="technology/makerspaces"/>
    <n v="105"/>
    <n v="109.45"/>
    <x v="7"/>
    <x v="34"/>
    <x v="2298"/>
    <d v="4703-05-21T12:00:00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437620400"/>
    <x v="2299"/>
    <b v="0"/>
    <n v="14"/>
    <b v="1"/>
    <s v="technology/makerspaces"/>
    <n v="350"/>
    <n v="75.040000000000006"/>
    <x v="7"/>
    <x v="34"/>
    <x v="2299"/>
    <d v="4703-05-21T12:00:00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437620400"/>
    <x v="2300"/>
    <b v="0"/>
    <n v="7"/>
    <b v="1"/>
    <s v="technology/makerspaces"/>
    <n v="101"/>
    <n v="115.71"/>
    <x v="7"/>
    <x v="34"/>
    <x v="2300"/>
    <d v="4703-05-21T12:00:00"/>
  </r>
  <r>
    <n v="2301"/>
    <s v="Time Crash"/>
    <s v="We are America's first trock band, and we're ready to bring you our first album!"/>
    <n v="5000"/>
    <n v="6680.22"/>
    <x v="0"/>
    <x v="0"/>
    <s v="USD"/>
    <n v="1437620400"/>
    <x v="2301"/>
    <b v="1"/>
    <n v="211"/>
    <b v="1"/>
    <s v="technology/space exploration"/>
    <n v="134"/>
    <n v="31.66"/>
    <x v="7"/>
    <x v="35"/>
    <x v="2301"/>
    <d v="4703-05-21T12:00: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437620400"/>
    <x v="2302"/>
    <b v="1"/>
    <n v="85"/>
    <b v="1"/>
    <s v="technology/space exploration"/>
    <n v="171"/>
    <n v="46.18"/>
    <x v="7"/>
    <x v="35"/>
    <x v="2302"/>
    <d v="4703-05-21T12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437620400"/>
    <x v="2303"/>
    <b v="1"/>
    <n v="103"/>
    <b v="1"/>
    <s v="technology/space exploration"/>
    <n v="109"/>
    <n v="68.48"/>
    <x v="7"/>
    <x v="35"/>
    <x v="2303"/>
    <d v="4703-05-21T12:00:0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437620400"/>
    <x v="2304"/>
    <b v="1"/>
    <n v="113"/>
    <b v="1"/>
    <s v="technology/space exploration"/>
    <n v="101"/>
    <n v="53.47"/>
    <x v="7"/>
    <x v="35"/>
    <x v="2304"/>
    <d v="4703-05-21T12:00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37620400"/>
    <x v="2305"/>
    <b v="1"/>
    <n v="167"/>
    <b v="1"/>
    <s v="technology/space exploration"/>
    <n v="101"/>
    <n v="109.11"/>
    <x v="7"/>
    <x v="35"/>
    <x v="2305"/>
    <d v="4703-05-21T12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437620400"/>
    <x v="2306"/>
    <b v="1"/>
    <n v="73"/>
    <b v="1"/>
    <s v="technology/space exploration"/>
    <n v="107"/>
    <n v="51.19"/>
    <x v="7"/>
    <x v="35"/>
    <x v="2306"/>
    <d v="4703-05-21T12:00:00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437620400"/>
    <x v="2307"/>
    <b v="1"/>
    <n v="75"/>
    <b v="1"/>
    <s v="technology/space exploration"/>
    <n v="107"/>
    <n v="27.94"/>
    <x v="7"/>
    <x v="35"/>
    <x v="2307"/>
    <d v="4703-05-21T12:00:0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37620400"/>
    <x v="2308"/>
    <b v="1"/>
    <n v="614"/>
    <b v="1"/>
    <s v="technology/space exploration"/>
    <n v="101"/>
    <n v="82.5"/>
    <x v="7"/>
    <x v="35"/>
    <x v="2308"/>
    <d v="4703-05-21T12:00:00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437620400"/>
    <x v="2309"/>
    <b v="1"/>
    <n v="107"/>
    <b v="1"/>
    <s v="technology/space exploration"/>
    <n v="107"/>
    <n v="59.82"/>
    <x v="7"/>
    <x v="35"/>
    <x v="2309"/>
    <d v="4703-05-21T12:00:0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437620400"/>
    <x v="2310"/>
    <b v="1"/>
    <n v="1224"/>
    <b v="1"/>
    <s v="technology/space exploration"/>
    <n v="429"/>
    <n v="64.819999999999993"/>
    <x v="7"/>
    <x v="35"/>
    <x v="2310"/>
    <d v="4703-05-21T12:00:00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437620400"/>
    <x v="2311"/>
    <b v="1"/>
    <n v="104"/>
    <b v="1"/>
    <s v="technology/space exploration"/>
    <n v="104"/>
    <n v="90.1"/>
    <x v="7"/>
    <x v="35"/>
    <x v="2311"/>
    <d v="4703-05-21T12:00:00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437620400"/>
    <x v="2312"/>
    <b v="1"/>
    <n v="79"/>
    <b v="1"/>
    <s v="technology/space exploration"/>
    <n v="108"/>
    <n v="40.96"/>
    <x v="7"/>
    <x v="35"/>
    <x v="2312"/>
    <d v="4703-05-21T12:00:00"/>
  </r>
  <r>
    <n v="2313"/>
    <s v="A SUNNY DAY IN GLASGOW"/>
    <s v="A Sunny Day in Glasgow are recording a new album and we need your help!"/>
    <n v="5000"/>
    <n v="8792.02"/>
    <x v="0"/>
    <x v="0"/>
    <s v="USD"/>
    <n v="1437620400"/>
    <x v="2313"/>
    <b v="1"/>
    <n v="157"/>
    <b v="1"/>
    <s v="technology/space exploration"/>
    <n v="176"/>
    <n v="56"/>
    <x v="7"/>
    <x v="35"/>
    <x v="2313"/>
    <d v="4703-05-21T12:00:0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437620400"/>
    <x v="2314"/>
    <b v="1"/>
    <n v="50"/>
    <b v="1"/>
    <s v="technology/space exploration"/>
    <n v="157"/>
    <n v="37.67"/>
    <x v="7"/>
    <x v="35"/>
    <x v="2314"/>
    <d v="4703-05-21T12:00:00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437620400"/>
    <x v="2315"/>
    <b v="1"/>
    <n v="64"/>
    <b v="1"/>
    <s v="technology/space exploration"/>
    <n v="103"/>
    <n v="40.08"/>
    <x v="7"/>
    <x v="35"/>
    <x v="2315"/>
    <d v="4703-05-21T12:00:0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437620400"/>
    <x v="2316"/>
    <b v="1"/>
    <n v="200"/>
    <b v="1"/>
    <s v="technology/space exploration"/>
    <n v="104"/>
    <n v="78.03"/>
    <x v="7"/>
    <x v="35"/>
    <x v="2316"/>
    <d v="4703-05-21T12:00:00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437620400"/>
    <x v="2317"/>
    <b v="1"/>
    <n v="22"/>
    <b v="1"/>
    <s v="technology/space exploration"/>
    <n v="104"/>
    <n v="18.91"/>
    <x v="7"/>
    <x v="35"/>
    <x v="2317"/>
    <d v="4703-05-21T12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437620400"/>
    <x v="2318"/>
    <b v="1"/>
    <n v="163"/>
    <b v="1"/>
    <s v="technology/space exploration"/>
    <n v="121"/>
    <n v="37.130000000000003"/>
    <x v="7"/>
    <x v="35"/>
    <x v="2318"/>
    <d v="4703-05-21T12:00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437620400"/>
    <x v="2319"/>
    <b v="1"/>
    <n v="77"/>
    <b v="1"/>
    <s v="technology/space exploration"/>
    <n v="108"/>
    <n v="41.96"/>
    <x v="7"/>
    <x v="35"/>
    <x v="2319"/>
    <d v="4703-05-21T12:00:00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437620400"/>
    <x v="2320"/>
    <b v="1"/>
    <n v="89"/>
    <b v="1"/>
    <s v="technology/space exploration"/>
    <n v="109"/>
    <n v="61.04"/>
    <x v="7"/>
    <x v="35"/>
    <x v="2320"/>
    <d v="4703-05-21T12:00:00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37620400"/>
    <x v="2321"/>
    <b v="0"/>
    <n v="64"/>
    <b v="0"/>
    <s v="technology/space exploration"/>
    <n v="39"/>
    <n v="64.53"/>
    <x v="7"/>
    <x v="35"/>
    <x v="2321"/>
    <d v="4703-05-21T12:00:00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37620400"/>
    <x v="2322"/>
    <b v="0"/>
    <n v="4"/>
    <b v="0"/>
    <s v="technology/space exploration"/>
    <n v="3"/>
    <n v="21.25"/>
    <x v="7"/>
    <x v="35"/>
    <x v="2322"/>
    <d v="4703-05-21T12:00:00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37620400"/>
    <x v="2323"/>
    <b v="0"/>
    <n v="4"/>
    <b v="0"/>
    <s v="technology/space exploration"/>
    <n v="48"/>
    <n v="30"/>
    <x v="7"/>
    <x v="35"/>
    <x v="2323"/>
    <d v="4703-05-21T12:00:00"/>
  </r>
  <r>
    <n v="2324"/>
    <s v="Pies not Lies"/>
    <s v="A city centre shop selling great locally made food with room to chat and learn about eachother."/>
    <n v="7500"/>
    <n v="1555"/>
    <x v="3"/>
    <x v="1"/>
    <s v="GBP"/>
    <n v="1437620400"/>
    <x v="2324"/>
    <b v="0"/>
    <n v="61"/>
    <b v="0"/>
    <s v="technology/space exploration"/>
    <n v="21"/>
    <n v="25.49"/>
    <x v="7"/>
    <x v="35"/>
    <x v="2324"/>
    <d v="4703-05-21T12:00:00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37620400"/>
    <x v="2325"/>
    <b v="0"/>
    <n v="7"/>
    <b v="0"/>
    <s v="technology/space exploration"/>
    <n v="8"/>
    <n v="11.43"/>
    <x v="7"/>
    <x v="35"/>
    <x v="2325"/>
    <d v="4703-05-21T12:00:00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37620400"/>
    <x v="2326"/>
    <b v="0"/>
    <n v="1"/>
    <b v="0"/>
    <s v="technology/space exploration"/>
    <n v="1"/>
    <n v="108"/>
    <x v="7"/>
    <x v="35"/>
    <x v="2326"/>
    <d v="4703-05-21T12:00:0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37620400"/>
    <x v="2327"/>
    <b v="1"/>
    <n v="3355"/>
    <b v="1"/>
    <s v="technology/space exploration"/>
    <n v="526"/>
    <n v="54.88"/>
    <x v="7"/>
    <x v="35"/>
    <x v="2327"/>
    <d v="4703-05-21T12:00:0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7620400"/>
    <x v="2328"/>
    <b v="1"/>
    <n v="537"/>
    <b v="1"/>
    <s v="technology/space exploration"/>
    <n v="254"/>
    <n v="47.38"/>
    <x v="7"/>
    <x v="35"/>
    <x v="2328"/>
    <d v="4703-05-21T12:00:00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37620400"/>
    <x v="2329"/>
    <b v="1"/>
    <n v="125"/>
    <b v="1"/>
    <s v="technology/space exploration"/>
    <n v="106"/>
    <n v="211.84"/>
    <x v="7"/>
    <x v="35"/>
    <x v="2329"/>
    <d v="4703-05-21T12:00:00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37620400"/>
    <x v="2330"/>
    <b v="1"/>
    <n v="163"/>
    <b v="1"/>
    <s v="technology/space exploration"/>
    <n v="102"/>
    <n v="219.93"/>
    <x v="7"/>
    <x v="35"/>
    <x v="2330"/>
    <d v="4703-05-21T12:00:0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37620400"/>
    <x v="2331"/>
    <b v="1"/>
    <n v="283"/>
    <b v="1"/>
    <s v="technology/space exploration"/>
    <n v="144"/>
    <n v="40.799999999999997"/>
    <x v="7"/>
    <x v="35"/>
    <x v="2331"/>
    <d v="4703-05-21T12:00:0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37620400"/>
    <x v="2332"/>
    <b v="1"/>
    <n v="352"/>
    <b v="1"/>
    <s v="technology/space exploration"/>
    <n v="106"/>
    <n v="75.5"/>
    <x v="7"/>
    <x v="35"/>
    <x v="2332"/>
    <d v="4703-05-21T12:00:0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37620400"/>
    <x v="2333"/>
    <b v="1"/>
    <n v="94"/>
    <b v="1"/>
    <s v="technology/space exploration"/>
    <n v="212"/>
    <n v="13.54"/>
    <x v="7"/>
    <x v="35"/>
    <x v="2333"/>
    <d v="4703-05-21T12:00:00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37620400"/>
    <x v="2334"/>
    <b v="1"/>
    <n v="67"/>
    <b v="1"/>
    <s v="technology/space exploration"/>
    <n v="102"/>
    <n v="60.87"/>
    <x v="7"/>
    <x v="35"/>
    <x v="2334"/>
    <d v="4703-05-21T12:00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37620400"/>
    <x v="2335"/>
    <b v="1"/>
    <n v="221"/>
    <b v="1"/>
    <s v="technology/space exploration"/>
    <n v="102"/>
    <n v="115.69"/>
    <x v="7"/>
    <x v="35"/>
    <x v="2335"/>
    <d v="4703-05-21T12:00:00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437620400"/>
    <x v="2336"/>
    <b v="1"/>
    <n v="2165"/>
    <b v="1"/>
    <s v="technology/space exploration"/>
    <n v="521"/>
    <n v="48.1"/>
    <x v="7"/>
    <x v="35"/>
    <x v="2336"/>
    <d v="4703-05-21T12:00:00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37620400"/>
    <x v="2337"/>
    <b v="1"/>
    <n v="179"/>
    <b v="1"/>
    <s v="technology/space exploration"/>
    <n v="111"/>
    <n v="74.180000000000007"/>
    <x v="7"/>
    <x v="35"/>
    <x v="2337"/>
    <d v="4703-05-21T12:00:0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37620400"/>
    <x v="2338"/>
    <b v="1"/>
    <n v="123"/>
    <b v="1"/>
    <s v="technology/space exploration"/>
    <n v="101"/>
    <n v="123.35"/>
    <x v="7"/>
    <x v="35"/>
    <x v="2338"/>
    <d v="4703-05-21T12:00:0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37620400"/>
    <x v="2339"/>
    <b v="1"/>
    <n v="1104"/>
    <b v="1"/>
    <s v="technology/space exploration"/>
    <n v="294"/>
    <n v="66.62"/>
    <x v="7"/>
    <x v="35"/>
    <x v="2339"/>
    <d v="4703-05-21T12:00:00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37620400"/>
    <x v="2340"/>
    <b v="1"/>
    <n v="403"/>
    <b v="1"/>
    <s v="technology/space exploration"/>
    <n v="106"/>
    <n v="104.99"/>
    <x v="7"/>
    <x v="35"/>
    <x v="2340"/>
    <d v="4703-05-21T12:00:00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7620400"/>
    <x v="2341"/>
    <b v="0"/>
    <n v="0"/>
    <b v="0"/>
    <s v="technology/space exploration"/>
    <n v="0"/>
    <n v="0"/>
    <x v="7"/>
    <x v="35"/>
    <x v="2341"/>
    <d v="4703-05-21T12:00:0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37620400"/>
    <x v="2342"/>
    <b v="0"/>
    <n v="0"/>
    <b v="0"/>
    <s v="technology/space exploration"/>
    <n v="0"/>
    <n v="0"/>
    <x v="7"/>
    <x v="35"/>
    <x v="2342"/>
    <d v="4703-05-21T12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37620400"/>
    <x v="2343"/>
    <b v="0"/>
    <n v="1"/>
    <b v="0"/>
    <s v="technology/space exploration"/>
    <n v="3"/>
    <n v="300"/>
    <x v="7"/>
    <x v="35"/>
    <x v="2343"/>
    <d v="4703-05-21T12:00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37620400"/>
    <x v="2344"/>
    <b v="0"/>
    <n v="1"/>
    <b v="0"/>
    <s v="technology/space exploration"/>
    <n v="0"/>
    <n v="1"/>
    <x v="7"/>
    <x v="35"/>
    <x v="2344"/>
    <d v="4703-05-21T12:00:00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37620400"/>
    <x v="2345"/>
    <b v="0"/>
    <n v="0"/>
    <b v="0"/>
    <s v="technology/space exploration"/>
    <n v="0"/>
    <n v="0"/>
    <x v="7"/>
    <x v="35"/>
    <x v="2345"/>
    <d v="4703-05-21T12:00:0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37620400"/>
    <x v="2346"/>
    <b v="0"/>
    <n v="3"/>
    <b v="0"/>
    <s v="technology/space exploration"/>
    <n v="0"/>
    <n v="13"/>
    <x v="7"/>
    <x v="35"/>
    <x v="2346"/>
    <d v="4703-05-21T12:00:00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37620400"/>
    <x v="2347"/>
    <b v="0"/>
    <n v="1"/>
    <b v="0"/>
    <s v="technology/space exploration"/>
    <n v="2"/>
    <n v="15"/>
    <x v="7"/>
    <x v="35"/>
    <x v="2347"/>
    <d v="4703-05-21T12:00:00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37620400"/>
    <x v="2348"/>
    <b v="0"/>
    <n v="5"/>
    <b v="0"/>
    <s v="technology/space exploration"/>
    <n v="0"/>
    <n v="54"/>
    <x v="7"/>
    <x v="35"/>
    <x v="2348"/>
    <d v="4703-05-21T12:00:0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7620400"/>
    <x v="2349"/>
    <b v="0"/>
    <n v="0"/>
    <b v="0"/>
    <s v="technology/space exploration"/>
    <n v="0"/>
    <n v="0"/>
    <x v="7"/>
    <x v="35"/>
    <x v="2349"/>
    <d v="4703-05-21T12:00:0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37620400"/>
    <x v="2350"/>
    <b v="0"/>
    <n v="0"/>
    <b v="0"/>
    <s v="technology/space exploration"/>
    <n v="0"/>
    <n v="0"/>
    <x v="7"/>
    <x v="35"/>
    <x v="2350"/>
    <d v="4703-05-21T12:00:00"/>
  </r>
  <r>
    <n v="2351"/>
    <s v="NZ Auction site.  No listing or success fees. Only $2 p/m"/>
    <s v="Donate $30 or more and receive a free selfie stick."/>
    <n v="18900"/>
    <n v="108"/>
    <x v="1"/>
    <x v="4"/>
    <s v="NZD"/>
    <n v="1437620400"/>
    <x v="2351"/>
    <b v="0"/>
    <n v="7"/>
    <b v="0"/>
    <s v="technology/space exploration"/>
    <n v="1"/>
    <n v="15.43"/>
    <x v="7"/>
    <x v="35"/>
    <x v="2351"/>
    <d v="4703-05-21T12:00:0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7620400"/>
    <x v="2352"/>
    <b v="0"/>
    <n v="0"/>
    <b v="0"/>
    <s v="technology/space exploration"/>
    <n v="0"/>
    <n v="0"/>
    <x v="7"/>
    <x v="35"/>
    <x v="2352"/>
    <d v="4703-05-21T12:00:0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37620400"/>
    <x v="2353"/>
    <b v="0"/>
    <n v="0"/>
    <b v="0"/>
    <s v="technology/space exploration"/>
    <n v="0"/>
    <n v="0"/>
    <x v="7"/>
    <x v="35"/>
    <x v="2353"/>
    <d v="4703-05-21T12:00:00"/>
  </r>
  <r>
    <n v="2354"/>
    <s v="Dissertation (Canceled)"/>
    <s v="Almost done with doctorate degree but need funding of $35,000 to complete research of project."/>
    <n v="35000"/>
    <n v="25"/>
    <x v="1"/>
    <x v="0"/>
    <s v="USD"/>
    <n v="1437620400"/>
    <x v="2354"/>
    <b v="0"/>
    <n v="1"/>
    <b v="0"/>
    <s v="technology/space exploration"/>
    <n v="0"/>
    <n v="25"/>
    <x v="7"/>
    <x v="35"/>
    <x v="2354"/>
    <d v="4703-05-21T12:00:00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7620400"/>
    <x v="2355"/>
    <b v="0"/>
    <n v="2"/>
    <b v="0"/>
    <s v="technology/space exploration"/>
    <n v="1"/>
    <n v="27.5"/>
    <x v="7"/>
    <x v="35"/>
    <x v="2355"/>
    <d v="4703-05-21T12:00:00"/>
  </r>
  <r>
    <n v="2356"/>
    <s v="HardstyleUnited.com (Canceled)"/>
    <s v="HardstyleUnited.com The Global Hardstyle community. Your Hardstyle community."/>
    <n v="10000"/>
    <n v="0"/>
    <x v="1"/>
    <x v="9"/>
    <s v="EUR"/>
    <n v="1437620400"/>
    <x v="2356"/>
    <b v="0"/>
    <n v="0"/>
    <b v="0"/>
    <s v="technology/space exploration"/>
    <n v="0"/>
    <n v="0"/>
    <x v="7"/>
    <x v="35"/>
    <x v="2356"/>
    <d v="4703-05-21T12:00:00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37620400"/>
    <x v="2357"/>
    <b v="0"/>
    <n v="0"/>
    <b v="0"/>
    <s v="technology/space exploration"/>
    <n v="0"/>
    <n v="0"/>
    <x v="7"/>
    <x v="35"/>
    <x v="2357"/>
    <d v="4703-05-21T12:00:00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37620400"/>
    <x v="2358"/>
    <b v="0"/>
    <n v="0"/>
    <b v="0"/>
    <s v="technology/space exploration"/>
    <n v="0"/>
    <n v="0"/>
    <x v="7"/>
    <x v="35"/>
    <x v="2358"/>
    <d v="4703-05-21T12:00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7620400"/>
    <x v="2359"/>
    <b v="0"/>
    <n v="3"/>
    <b v="0"/>
    <s v="technology/space exploration"/>
    <n v="15"/>
    <n v="367"/>
    <x v="7"/>
    <x v="35"/>
    <x v="2359"/>
    <d v="4703-05-21T12:00:00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37620400"/>
    <x v="2360"/>
    <b v="0"/>
    <n v="1"/>
    <b v="0"/>
    <s v="technology/space exploration"/>
    <n v="0"/>
    <n v="2"/>
    <x v="7"/>
    <x v="35"/>
    <x v="2360"/>
    <d v="4703-05-21T12:00:00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37620400"/>
    <x v="2361"/>
    <b v="0"/>
    <n v="0"/>
    <b v="0"/>
    <s v="technology/wearables"/>
    <n v="0"/>
    <n v="0"/>
    <x v="7"/>
    <x v="36"/>
    <x v="2361"/>
    <d v="4703-05-21T12:00:0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37620400"/>
    <x v="2362"/>
    <b v="0"/>
    <n v="2"/>
    <b v="0"/>
    <s v="technology/wearables"/>
    <n v="29"/>
    <n v="60"/>
    <x v="7"/>
    <x v="36"/>
    <x v="2362"/>
    <d v="4703-05-21T12:00:0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37620400"/>
    <x v="2363"/>
    <b v="0"/>
    <n v="0"/>
    <b v="0"/>
    <s v="technology/wearables"/>
    <n v="0"/>
    <n v="0"/>
    <x v="7"/>
    <x v="36"/>
    <x v="2363"/>
    <d v="4703-05-21T12:00:0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37620400"/>
    <x v="2364"/>
    <b v="0"/>
    <n v="0"/>
    <b v="0"/>
    <s v="technology/wearables"/>
    <n v="0"/>
    <n v="0"/>
    <x v="7"/>
    <x v="36"/>
    <x v="2364"/>
    <d v="4703-05-21T12:00:00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37620400"/>
    <x v="2365"/>
    <b v="0"/>
    <n v="0"/>
    <b v="0"/>
    <s v="technology/wearables"/>
    <n v="0"/>
    <n v="0"/>
    <x v="7"/>
    <x v="36"/>
    <x v="2365"/>
    <d v="4703-05-21T12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37620400"/>
    <x v="2366"/>
    <b v="0"/>
    <n v="27"/>
    <b v="0"/>
    <s v="technology/wearables"/>
    <n v="11"/>
    <n v="97.41"/>
    <x v="7"/>
    <x v="36"/>
    <x v="2366"/>
    <d v="4703-05-21T12:00:0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37620400"/>
    <x v="2367"/>
    <b v="0"/>
    <n v="14"/>
    <b v="0"/>
    <s v="technology/wearables"/>
    <n v="1"/>
    <n v="47.86"/>
    <x v="7"/>
    <x v="36"/>
    <x v="2367"/>
    <d v="4703-05-21T12:00:00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37620400"/>
    <x v="2368"/>
    <b v="0"/>
    <n v="2"/>
    <b v="0"/>
    <s v="technology/wearables"/>
    <n v="0"/>
    <n v="50"/>
    <x v="7"/>
    <x v="36"/>
    <x v="2368"/>
    <d v="4703-05-21T12:00:0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37620400"/>
    <x v="2369"/>
    <b v="0"/>
    <n v="0"/>
    <b v="0"/>
    <s v="technology/wearables"/>
    <n v="0"/>
    <n v="0"/>
    <x v="7"/>
    <x v="36"/>
    <x v="2369"/>
    <d v="4703-05-21T12:00:0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37620400"/>
    <x v="2370"/>
    <b v="0"/>
    <n v="4"/>
    <b v="0"/>
    <s v="technology/wearables"/>
    <n v="0"/>
    <n v="20.5"/>
    <x v="7"/>
    <x v="36"/>
    <x v="2370"/>
    <d v="4703-05-21T12:00:00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7620400"/>
    <x v="2371"/>
    <b v="0"/>
    <n v="0"/>
    <b v="0"/>
    <s v="technology/wearables"/>
    <n v="0"/>
    <n v="0"/>
    <x v="7"/>
    <x v="36"/>
    <x v="2371"/>
    <d v="4703-05-21T12:00:0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37620400"/>
    <x v="2372"/>
    <b v="0"/>
    <n v="6"/>
    <b v="0"/>
    <s v="technology/wearables"/>
    <n v="3"/>
    <n v="30"/>
    <x v="7"/>
    <x v="36"/>
    <x v="2372"/>
    <d v="4703-05-21T12:00:00"/>
  </r>
  <r>
    <n v="2373"/>
    <s v="Cykelauktion.com (Canceled)"/>
    <s v="We want to create a safe marketplace for buying and selling bicycles."/>
    <n v="850000"/>
    <n v="50"/>
    <x v="1"/>
    <x v="11"/>
    <s v="SEK"/>
    <n v="1437620400"/>
    <x v="2373"/>
    <b v="0"/>
    <n v="1"/>
    <b v="0"/>
    <s v="technology/wearables"/>
    <n v="0"/>
    <n v="50"/>
    <x v="7"/>
    <x v="36"/>
    <x v="2373"/>
    <d v="4703-05-21T12:00:00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37620400"/>
    <x v="2374"/>
    <b v="0"/>
    <n v="1"/>
    <b v="0"/>
    <s v="technology/wearables"/>
    <n v="0"/>
    <n v="10"/>
    <x v="7"/>
    <x v="36"/>
    <x v="2374"/>
    <d v="4703-05-21T12:00:0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37620400"/>
    <x v="2375"/>
    <b v="0"/>
    <n v="0"/>
    <b v="0"/>
    <s v="technology/wearables"/>
    <n v="0"/>
    <n v="0"/>
    <x v="7"/>
    <x v="36"/>
    <x v="2375"/>
    <d v="4703-05-21T12:00:00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37620400"/>
    <x v="2376"/>
    <b v="0"/>
    <n v="4"/>
    <b v="0"/>
    <s v="technology/wearables"/>
    <n v="11"/>
    <n v="81.58"/>
    <x v="7"/>
    <x v="36"/>
    <x v="2376"/>
    <d v="4703-05-21T12:00:0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37620400"/>
    <x v="2377"/>
    <b v="0"/>
    <n v="0"/>
    <b v="0"/>
    <s v="technology/wearables"/>
    <n v="0"/>
    <n v="0"/>
    <x v="7"/>
    <x v="36"/>
    <x v="2377"/>
    <d v="4703-05-21T12:00:00"/>
  </r>
  <r>
    <n v="2378"/>
    <s v="KEEPUP INC (Canceled)"/>
    <s v="KEEPUP allows you to extend your social circle by introducing you to new people via your friends."/>
    <n v="110000"/>
    <n v="0"/>
    <x v="1"/>
    <x v="0"/>
    <s v="USD"/>
    <n v="1437620400"/>
    <x v="2378"/>
    <b v="0"/>
    <n v="0"/>
    <b v="0"/>
    <s v="technology/wearables"/>
    <n v="0"/>
    <n v="0"/>
    <x v="7"/>
    <x v="36"/>
    <x v="2378"/>
    <d v="4703-05-21T12:00:00"/>
  </r>
  <r>
    <n v="2379"/>
    <s v="SelectCooks.com (Canceled)"/>
    <s v="Selectcooks.com is a community marketplace for people to list, find and hire chefs."/>
    <n v="30000"/>
    <n v="0"/>
    <x v="1"/>
    <x v="0"/>
    <s v="USD"/>
    <n v="1437620400"/>
    <x v="2379"/>
    <b v="0"/>
    <n v="0"/>
    <b v="0"/>
    <s v="technology/wearables"/>
    <n v="0"/>
    <n v="0"/>
    <x v="7"/>
    <x v="36"/>
    <x v="2379"/>
    <d v="4703-05-21T12:00:00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37620400"/>
    <x v="2380"/>
    <b v="0"/>
    <n v="3"/>
    <b v="0"/>
    <s v="technology/wearables"/>
    <n v="0"/>
    <n v="18.329999999999998"/>
    <x v="7"/>
    <x v="36"/>
    <x v="2380"/>
    <d v="4703-05-21T12:00:00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37620400"/>
    <x v="2381"/>
    <b v="0"/>
    <n v="7"/>
    <b v="0"/>
    <s v="technology/wearables"/>
    <n v="2"/>
    <n v="224.43"/>
    <x v="7"/>
    <x v="36"/>
    <x v="2381"/>
    <d v="4703-05-21T12:00:00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7620400"/>
    <x v="2382"/>
    <b v="0"/>
    <n v="2"/>
    <b v="0"/>
    <s v="technology/wearables"/>
    <n v="3"/>
    <n v="37.5"/>
    <x v="7"/>
    <x v="36"/>
    <x v="2382"/>
    <d v="4703-05-21T12:00:0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37620400"/>
    <x v="2383"/>
    <b v="0"/>
    <n v="3"/>
    <b v="0"/>
    <s v="technology/wearables"/>
    <n v="4"/>
    <n v="145"/>
    <x v="7"/>
    <x v="36"/>
    <x v="2383"/>
    <d v="4703-05-21T12:00:0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37620400"/>
    <x v="2384"/>
    <b v="0"/>
    <n v="8"/>
    <b v="0"/>
    <s v="technology/wearables"/>
    <n v="1"/>
    <n v="1"/>
    <x v="7"/>
    <x v="36"/>
    <x v="2384"/>
    <d v="4703-05-21T12:00:00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7620400"/>
    <x v="2385"/>
    <b v="0"/>
    <n v="7"/>
    <b v="0"/>
    <s v="technology/wearables"/>
    <n v="1"/>
    <n v="112.57"/>
    <x v="7"/>
    <x v="36"/>
    <x v="2385"/>
    <d v="4703-05-21T12:00:00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37620400"/>
    <x v="2386"/>
    <b v="0"/>
    <n v="0"/>
    <b v="0"/>
    <s v="technology/wearables"/>
    <n v="0"/>
    <n v="0"/>
    <x v="7"/>
    <x v="36"/>
    <x v="2386"/>
    <d v="4703-05-21T12:00:0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37620400"/>
    <x v="2387"/>
    <b v="0"/>
    <n v="3"/>
    <b v="0"/>
    <s v="technology/wearables"/>
    <n v="1"/>
    <n v="342"/>
    <x v="7"/>
    <x v="36"/>
    <x v="2387"/>
    <d v="4703-05-21T12:00:0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37620400"/>
    <x v="2388"/>
    <b v="0"/>
    <n v="8"/>
    <b v="0"/>
    <s v="technology/wearables"/>
    <n v="1"/>
    <n v="57.88"/>
    <x v="7"/>
    <x v="36"/>
    <x v="2388"/>
    <d v="4703-05-21T12:00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620400"/>
    <x v="2389"/>
    <b v="0"/>
    <n v="1"/>
    <b v="0"/>
    <s v="technology/wearables"/>
    <n v="0"/>
    <n v="30"/>
    <x v="7"/>
    <x v="36"/>
    <x v="2389"/>
    <d v="4703-05-21T12:00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37620400"/>
    <x v="2390"/>
    <b v="0"/>
    <n v="0"/>
    <b v="0"/>
    <s v="technology/wearables"/>
    <n v="0"/>
    <n v="0"/>
    <x v="7"/>
    <x v="36"/>
    <x v="2390"/>
    <d v="4703-05-21T12:00:00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37620400"/>
    <x v="2391"/>
    <b v="0"/>
    <n v="1"/>
    <b v="0"/>
    <s v="technology/wearables"/>
    <n v="0"/>
    <n v="25"/>
    <x v="7"/>
    <x v="36"/>
    <x v="2391"/>
    <d v="4703-05-21T12:00:0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37620400"/>
    <x v="2392"/>
    <b v="0"/>
    <n v="0"/>
    <b v="0"/>
    <s v="technology/wearables"/>
    <n v="0"/>
    <n v="0"/>
    <x v="7"/>
    <x v="36"/>
    <x v="2392"/>
    <d v="4703-05-21T12:00:00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7620400"/>
    <x v="2393"/>
    <b v="0"/>
    <n v="1"/>
    <b v="0"/>
    <s v="technology/wearables"/>
    <n v="0"/>
    <n v="50"/>
    <x v="7"/>
    <x v="36"/>
    <x v="2393"/>
    <d v="4703-05-21T12:00:0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37620400"/>
    <x v="2394"/>
    <b v="0"/>
    <n v="2"/>
    <b v="0"/>
    <s v="technology/wearables"/>
    <n v="0"/>
    <n v="1.5"/>
    <x v="7"/>
    <x v="36"/>
    <x v="2394"/>
    <d v="4703-05-21T12:00:00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37620400"/>
    <x v="2395"/>
    <b v="0"/>
    <n v="0"/>
    <b v="0"/>
    <s v="technology/wearables"/>
    <n v="0"/>
    <n v="0"/>
    <x v="7"/>
    <x v="36"/>
    <x v="2395"/>
    <d v="4703-05-21T12:00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37620400"/>
    <x v="2396"/>
    <b v="0"/>
    <n v="1"/>
    <b v="0"/>
    <s v="technology/wearables"/>
    <n v="0"/>
    <n v="10"/>
    <x v="7"/>
    <x v="36"/>
    <x v="2396"/>
    <d v="4703-05-21T12:00:0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37620400"/>
    <x v="2397"/>
    <b v="0"/>
    <n v="0"/>
    <b v="0"/>
    <s v="technology/wearables"/>
    <n v="0"/>
    <n v="0"/>
    <x v="7"/>
    <x v="36"/>
    <x v="2397"/>
    <d v="4703-05-21T12:00:00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7620400"/>
    <x v="2398"/>
    <b v="0"/>
    <n v="0"/>
    <b v="0"/>
    <s v="technology/wearables"/>
    <n v="0"/>
    <n v="0"/>
    <x v="7"/>
    <x v="36"/>
    <x v="2398"/>
    <d v="4703-05-21T12:00:0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37620400"/>
    <x v="2399"/>
    <b v="0"/>
    <n v="0"/>
    <b v="0"/>
    <s v="technology/wearables"/>
    <n v="0"/>
    <n v="0"/>
    <x v="7"/>
    <x v="36"/>
    <x v="2399"/>
    <d v="4703-05-21T12:00:0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37620400"/>
    <x v="2400"/>
    <b v="0"/>
    <n v="0"/>
    <b v="0"/>
    <s v="technology/wearables"/>
    <n v="0"/>
    <n v="0"/>
    <x v="7"/>
    <x v="36"/>
    <x v="2400"/>
    <d v="4703-05-21T12:00:0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37620400"/>
    <x v="2401"/>
    <b v="0"/>
    <n v="9"/>
    <b v="0"/>
    <s v="technology/wearables"/>
    <n v="1"/>
    <n v="22.33"/>
    <x v="7"/>
    <x v="36"/>
    <x v="2401"/>
    <d v="4703-05-21T12:00:00"/>
  </r>
  <r>
    <n v="2402"/>
    <s v="Cupcake Truck Unite"/>
    <s v="Small town, delicious treats, and a mobile truck"/>
    <n v="12000"/>
    <n v="52"/>
    <x v="2"/>
    <x v="0"/>
    <s v="USD"/>
    <n v="1437620400"/>
    <x v="2402"/>
    <b v="0"/>
    <n v="1"/>
    <b v="0"/>
    <s v="technology/wearables"/>
    <n v="0"/>
    <n v="52"/>
    <x v="7"/>
    <x v="36"/>
    <x v="2402"/>
    <d v="4703-05-21T12:00:0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37620400"/>
    <x v="2403"/>
    <b v="0"/>
    <n v="12"/>
    <b v="0"/>
    <s v="technology/wearables"/>
    <n v="17"/>
    <n v="16.829999999999998"/>
    <x v="7"/>
    <x v="36"/>
    <x v="2403"/>
    <d v="4703-05-21T12:00:00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37620400"/>
    <x v="2404"/>
    <b v="0"/>
    <n v="0"/>
    <b v="0"/>
    <s v="technology/wearables"/>
    <n v="0"/>
    <n v="0"/>
    <x v="7"/>
    <x v="36"/>
    <x v="2404"/>
    <d v="4703-05-21T12:00:00"/>
  </r>
  <r>
    <n v="2405"/>
    <s v="JoyShtick Food Truck"/>
    <s v="We are the first gaming-themed food truck, bringing gourmet pub fare to the Jacksonville area."/>
    <n v="5000"/>
    <n v="1126"/>
    <x v="2"/>
    <x v="0"/>
    <s v="USD"/>
    <n v="1437620400"/>
    <x v="2405"/>
    <b v="0"/>
    <n v="20"/>
    <b v="0"/>
    <s v="technology/wearables"/>
    <n v="23"/>
    <n v="56.3"/>
    <x v="7"/>
    <x v="36"/>
    <x v="2405"/>
    <d v="4703-05-21T12:00:00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37620400"/>
    <x v="2406"/>
    <b v="0"/>
    <n v="16"/>
    <b v="0"/>
    <s v="technology/wearables"/>
    <n v="41"/>
    <n v="84.06"/>
    <x v="7"/>
    <x v="36"/>
    <x v="2406"/>
    <d v="4703-05-21T12:00:0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37620400"/>
    <x v="2407"/>
    <b v="0"/>
    <n v="33"/>
    <b v="0"/>
    <s v="technology/wearables"/>
    <n v="25"/>
    <n v="168.39"/>
    <x v="7"/>
    <x v="36"/>
    <x v="2407"/>
    <d v="4703-05-21T12:00:00"/>
  </r>
  <r>
    <n v="2408"/>
    <s v="Sabroso On Wheels"/>
    <s v="A US Army Vet trying to get a Peruvian food truck going! Really good Peruvian food now mobile!"/>
    <n v="15000"/>
    <n v="30"/>
    <x v="2"/>
    <x v="0"/>
    <s v="USD"/>
    <n v="1437620400"/>
    <x v="2408"/>
    <b v="0"/>
    <n v="2"/>
    <b v="0"/>
    <s v="technology/wearables"/>
    <n v="0"/>
    <n v="15"/>
    <x v="7"/>
    <x v="36"/>
    <x v="2408"/>
    <d v="4703-05-21T12:00:00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7620400"/>
    <x v="2409"/>
    <b v="0"/>
    <n v="6"/>
    <b v="0"/>
    <s v="technology/wearables"/>
    <n v="2"/>
    <n v="76.67"/>
    <x v="7"/>
    <x v="36"/>
    <x v="2409"/>
    <d v="4703-05-21T12:00:0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37620400"/>
    <x v="2410"/>
    <b v="0"/>
    <n v="0"/>
    <b v="0"/>
    <s v="technology/wearables"/>
    <n v="0"/>
    <n v="0"/>
    <x v="7"/>
    <x v="36"/>
    <x v="2410"/>
    <d v="4703-05-21T12:00:00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37620400"/>
    <x v="2411"/>
    <b v="0"/>
    <n v="3"/>
    <b v="0"/>
    <s v="technology/wearables"/>
    <n v="1"/>
    <n v="50.33"/>
    <x v="7"/>
    <x v="36"/>
    <x v="2411"/>
    <d v="4703-05-21T12:00:0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37620400"/>
    <x v="2412"/>
    <b v="0"/>
    <n v="0"/>
    <b v="0"/>
    <s v="technology/wearables"/>
    <n v="0"/>
    <n v="0"/>
    <x v="7"/>
    <x v="36"/>
    <x v="2412"/>
    <d v="4703-05-21T12:00:00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37620400"/>
    <x v="2413"/>
    <b v="0"/>
    <n v="3"/>
    <b v="0"/>
    <s v="technology/wearables"/>
    <n v="1"/>
    <n v="8.33"/>
    <x v="7"/>
    <x v="36"/>
    <x v="2413"/>
    <d v="4703-05-21T12:0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37620400"/>
    <x v="2414"/>
    <b v="0"/>
    <n v="13"/>
    <b v="0"/>
    <s v="technology/wearables"/>
    <n v="3"/>
    <n v="35.380000000000003"/>
    <x v="7"/>
    <x v="36"/>
    <x v="2414"/>
    <d v="4703-05-21T12:00:0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37620400"/>
    <x v="2415"/>
    <b v="0"/>
    <n v="6"/>
    <b v="0"/>
    <s v="technology/wearables"/>
    <n v="1"/>
    <n v="55.83"/>
    <x v="7"/>
    <x v="36"/>
    <x v="2415"/>
    <d v="4703-05-21T12:00:0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37620400"/>
    <x v="2416"/>
    <b v="0"/>
    <n v="1"/>
    <b v="0"/>
    <s v="technology/wearables"/>
    <n v="0"/>
    <n v="5"/>
    <x v="7"/>
    <x v="36"/>
    <x v="2416"/>
    <d v="4703-05-21T12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37620400"/>
    <x v="2417"/>
    <b v="0"/>
    <n v="0"/>
    <b v="0"/>
    <s v="technology/wearables"/>
    <n v="0"/>
    <n v="0"/>
    <x v="7"/>
    <x v="36"/>
    <x v="2417"/>
    <d v="4703-05-21T12:00:00"/>
  </r>
  <r>
    <n v="2418"/>
    <s v="Mexican food truck"/>
    <s v="I want to start my food truck business."/>
    <n v="25000"/>
    <n v="5"/>
    <x v="2"/>
    <x v="0"/>
    <s v="USD"/>
    <n v="1437620400"/>
    <x v="2418"/>
    <b v="0"/>
    <n v="5"/>
    <b v="0"/>
    <s v="technology/wearables"/>
    <n v="0"/>
    <n v="1"/>
    <x v="7"/>
    <x v="36"/>
    <x v="2418"/>
    <d v="4703-05-21T12:00:0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37620400"/>
    <x v="2419"/>
    <b v="0"/>
    <n v="0"/>
    <b v="0"/>
    <s v="technology/wearables"/>
    <n v="0"/>
    <n v="0"/>
    <x v="7"/>
    <x v="36"/>
    <x v="2419"/>
    <d v="4703-05-21T12:00:0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37620400"/>
    <x v="2420"/>
    <b v="0"/>
    <n v="36"/>
    <b v="0"/>
    <s v="technology/wearables"/>
    <n v="15"/>
    <n v="69.47"/>
    <x v="7"/>
    <x v="36"/>
    <x v="2420"/>
    <d v="4703-05-21T12:00:00"/>
  </r>
  <r>
    <n v="2421"/>
    <s v="hot dog cart"/>
    <s v="help me start Merrill's first hot dog cart in this empty lot"/>
    <n v="6000"/>
    <n v="1"/>
    <x v="2"/>
    <x v="0"/>
    <s v="USD"/>
    <n v="1437620400"/>
    <x v="2421"/>
    <b v="0"/>
    <n v="1"/>
    <b v="0"/>
    <s v="technology/wearables"/>
    <n v="0"/>
    <n v="1"/>
    <x v="7"/>
    <x v="36"/>
    <x v="2421"/>
    <d v="4703-05-21T12:00:00"/>
  </r>
  <r>
    <n v="2422"/>
    <s v="Help starting a family owned food truck"/>
    <s v="Family owned business serving BBQ and seafood to the public"/>
    <n v="500"/>
    <n v="1"/>
    <x v="2"/>
    <x v="0"/>
    <s v="USD"/>
    <n v="1437620400"/>
    <x v="2422"/>
    <b v="0"/>
    <n v="1"/>
    <b v="0"/>
    <s v="technology/wearables"/>
    <n v="0"/>
    <n v="1"/>
    <x v="7"/>
    <x v="36"/>
    <x v="2422"/>
    <d v="4703-05-21T12:00:00"/>
  </r>
  <r>
    <n v="2423"/>
    <s v="FBTR BBQ"/>
    <s v="FBTR is a Texas-style, North Carolina based, homemade BBQ company looking to bring good meat to the masses."/>
    <n v="60000"/>
    <n v="8"/>
    <x v="2"/>
    <x v="0"/>
    <s v="USD"/>
    <n v="1437620400"/>
    <x v="2423"/>
    <b v="0"/>
    <n v="1"/>
    <b v="0"/>
    <s v="technology/wearables"/>
    <n v="0"/>
    <n v="8"/>
    <x v="7"/>
    <x v="36"/>
    <x v="2423"/>
    <d v="4703-05-21T12:00:00"/>
  </r>
  <r>
    <n v="2424"/>
    <s v="Lily and Memphs"/>
    <s v="Great and creative food from the heart in the form of a sweet food truck!"/>
    <n v="25000"/>
    <n v="310"/>
    <x v="2"/>
    <x v="0"/>
    <s v="USD"/>
    <n v="1437620400"/>
    <x v="2424"/>
    <b v="0"/>
    <n v="9"/>
    <b v="0"/>
    <s v="technology/wearables"/>
    <n v="1"/>
    <n v="34.44"/>
    <x v="7"/>
    <x v="36"/>
    <x v="2424"/>
    <d v="4703-05-21T12:00:00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37620400"/>
    <x v="2425"/>
    <b v="0"/>
    <n v="1"/>
    <b v="0"/>
    <s v="technology/wearables"/>
    <n v="0"/>
    <n v="1"/>
    <x v="7"/>
    <x v="36"/>
    <x v="2425"/>
    <d v="4703-05-21T12:00:00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7620400"/>
    <x v="2426"/>
    <b v="0"/>
    <n v="0"/>
    <b v="0"/>
    <s v="technology/wearables"/>
    <n v="0"/>
    <n v="0"/>
    <x v="7"/>
    <x v="36"/>
    <x v="2426"/>
    <d v="4703-05-21T12:00:00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37620400"/>
    <x v="2427"/>
    <b v="0"/>
    <n v="1"/>
    <b v="0"/>
    <s v="technology/wearables"/>
    <n v="0"/>
    <n v="1"/>
    <x v="7"/>
    <x v="36"/>
    <x v="2427"/>
    <d v="4703-05-21T12:00:00"/>
  </r>
  <r>
    <n v="2428"/>
    <s v="Premium Burgers"/>
    <s v="From Moo 2 You! We want to offer premium burgers to a taco flooded environment."/>
    <n v="35000"/>
    <n v="1"/>
    <x v="2"/>
    <x v="0"/>
    <s v="USD"/>
    <n v="1437620400"/>
    <x v="2428"/>
    <b v="0"/>
    <n v="1"/>
    <b v="0"/>
    <s v="technology/wearables"/>
    <n v="0"/>
    <n v="1"/>
    <x v="7"/>
    <x v="36"/>
    <x v="2428"/>
    <d v="4703-05-21T12:00:0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37620400"/>
    <x v="2429"/>
    <b v="0"/>
    <n v="4"/>
    <b v="0"/>
    <s v="technology/wearables"/>
    <n v="1"/>
    <n v="501.25"/>
    <x v="7"/>
    <x v="36"/>
    <x v="2429"/>
    <d v="4703-05-21T12:00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37620400"/>
    <x v="2430"/>
    <b v="0"/>
    <n v="2"/>
    <b v="0"/>
    <s v="technology/wearables"/>
    <n v="1"/>
    <n v="10.5"/>
    <x v="7"/>
    <x v="36"/>
    <x v="2430"/>
    <d v="4703-05-21T12:00:00"/>
  </r>
  <r>
    <n v="2431"/>
    <s v="Murphy's good eatin'"/>
    <s v="Go to Colorado and run a food truck with homemade food of all kinds."/>
    <n v="100000"/>
    <n v="2"/>
    <x v="2"/>
    <x v="0"/>
    <s v="USD"/>
    <n v="1437620400"/>
    <x v="2431"/>
    <b v="0"/>
    <n v="2"/>
    <b v="0"/>
    <s v="technology/wearables"/>
    <n v="0"/>
    <n v="1"/>
    <x v="7"/>
    <x v="36"/>
    <x v="2431"/>
    <d v="4703-05-21T12:00:00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37620400"/>
    <x v="2432"/>
    <b v="0"/>
    <n v="2"/>
    <b v="0"/>
    <s v="technology/wearables"/>
    <n v="0"/>
    <n v="1"/>
    <x v="7"/>
    <x v="36"/>
    <x v="2432"/>
    <d v="4703-05-21T12:00:00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37620400"/>
    <x v="2433"/>
    <b v="0"/>
    <n v="0"/>
    <b v="0"/>
    <s v="technology/wearables"/>
    <n v="0"/>
    <n v="0"/>
    <x v="7"/>
    <x v="36"/>
    <x v="2433"/>
    <d v="4703-05-21T12:00:00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7620400"/>
    <x v="2434"/>
    <b v="0"/>
    <n v="2"/>
    <b v="0"/>
    <s v="technology/wearables"/>
    <n v="0"/>
    <n v="13"/>
    <x v="7"/>
    <x v="36"/>
    <x v="2434"/>
    <d v="4703-05-21T12:00:0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37620400"/>
    <x v="2435"/>
    <b v="0"/>
    <n v="4"/>
    <b v="0"/>
    <s v="technology/wearables"/>
    <n v="0"/>
    <n v="306"/>
    <x v="7"/>
    <x v="36"/>
    <x v="2435"/>
    <d v="4703-05-21T12:00:0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37620400"/>
    <x v="2436"/>
    <b v="0"/>
    <n v="2"/>
    <b v="0"/>
    <s v="technology/wearables"/>
    <n v="0"/>
    <n v="22.5"/>
    <x v="7"/>
    <x v="36"/>
    <x v="2436"/>
    <d v="4703-05-21T12:00:00"/>
  </r>
  <r>
    <n v="2437"/>
    <s v="Cuppa Gumbos"/>
    <s v="Homemade Gumbo, Stews and Curry to be served hot and fresh everyday at any festival or concert we can attend."/>
    <n v="8000"/>
    <n v="0"/>
    <x v="2"/>
    <x v="0"/>
    <s v="USD"/>
    <n v="1437620400"/>
    <x v="2437"/>
    <b v="0"/>
    <n v="0"/>
    <b v="0"/>
    <s v="technology/wearables"/>
    <n v="0"/>
    <n v="0"/>
    <x v="7"/>
    <x v="36"/>
    <x v="2437"/>
    <d v="4703-05-21T12:00:0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37620400"/>
    <x v="2438"/>
    <b v="0"/>
    <n v="1"/>
    <b v="0"/>
    <s v="technology/wearables"/>
    <n v="0"/>
    <n v="50"/>
    <x v="7"/>
    <x v="36"/>
    <x v="2438"/>
    <d v="4703-05-21T12:00:0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37620400"/>
    <x v="2439"/>
    <b v="0"/>
    <n v="0"/>
    <b v="0"/>
    <s v="technology/wearables"/>
    <n v="0"/>
    <n v="0"/>
    <x v="7"/>
    <x v="36"/>
    <x v="2439"/>
    <d v="4703-05-21T12:00:00"/>
  </r>
  <r>
    <n v="2440"/>
    <s v="The first green Food Truck in Phnom Penh"/>
    <s v="Starting a entire clean energy food truck and set a new standard for Cambodia"/>
    <n v="5000"/>
    <n v="10"/>
    <x v="2"/>
    <x v="18"/>
    <s v="EUR"/>
    <n v="1437620400"/>
    <x v="2440"/>
    <b v="0"/>
    <n v="2"/>
    <b v="0"/>
    <s v="technology/wearables"/>
    <n v="0"/>
    <n v="5"/>
    <x v="7"/>
    <x v="36"/>
    <x v="2440"/>
    <d v="4703-05-21T12:00:00"/>
  </r>
  <r>
    <n v="2441"/>
    <s v="Bring Alchemy Pops to the People!"/>
    <s v="YOU can help Alchemy Pops POP up on a street near you!"/>
    <n v="7500"/>
    <n v="8091"/>
    <x v="0"/>
    <x v="0"/>
    <s v="USD"/>
    <n v="1437620400"/>
    <x v="2441"/>
    <b v="0"/>
    <n v="109"/>
    <b v="1"/>
    <s v="technology/wearables"/>
    <n v="108"/>
    <n v="74.23"/>
    <x v="7"/>
    <x v="36"/>
    <x v="2441"/>
    <d v="4703-05-21T12:00:0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37620400"/>
    <x v="2442"/>
    <b v="0"/>
    <n v="372"/>
    <b v="1"/>
    <s v="technology/wearables"/>
    <n v="126"/>
    <n v="81.25"/>
    <x v="7"/>
    <x v="36"/>
    <x v="2442"/>
    <d v="4703-05-21T12:00:0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37620400"/>
    <x v="2443"/>
    <b v="0"/>
    <n v="311"/>
    <b v="1"/>
    <s v="technology/wearables"/>
    <n v="203"/>
    <n v="130.22999999999999"/>
    <x v="7"/>
    <x v="36"/>
    <x v="2443"/>
    <d v="4703-05-21T12:00:0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37620400"/>
    <x v="2444"/>
    <b v="0"/>
    <n v="61"/>
    <b v="1"/>
    <s v="technology/wearables"/>
    <n v="109"/>
    <n v="53.41"/>
    <x v="7"/>
    <x v="36"/>
    <x v="2444"/>
    <d v="4703-05-21T12:00:00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37620400"/>
    <x v="2445"/>
    <b v="0"/>
    <n v="115"/>
    <b v="1"/>
    <s v="technology/wearables"/>
    <n v="173"/>
    <n v="75.13"/>
    <x v="7"/>
    <x v="36"/>
    <x v="2445"/>
    <d v="4703-05-21T12:00:0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37620400"/>
    <x v="2446"/>
    <b v="0"/>
    <n v="111"/>
    <b v="1"/>
    <s v="technology/wearables"/>
    <n v="168"/>
    <n v="75.67"/>
    <x v="7"/>
    <x v="36"/>
    <x v="2446"/>
    <d v="4703-05-21T12:00:00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37620400"/>
    <x v="2447"/>
    <b v="0"/>
    <n v="337"/>
    <b v="1"/>
    <s v="technology/wearables"/>
    <n v="427"/>
    <n v="31.69"/>
    <x v="7"/>
    <x v="36"/>
    <x v="2447"/>
    <d v="4703-05-21T12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37620400"/>
    <x v="2448"/>
    <b v="0"/>
    <n v="9"/>
    <b v="1"/>
    <s v="technology/wearables"/>
    <n v="108"/>
    <n v="47.78"/>
    <x v="7"/>
    <x v="36"/>
    <x v="2448"/>
    <d v="4703-05-21T12:00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37620400"/>
    <x v="2449"/>
    <b v="0"/>
    <n v="120"/>
    <b v="1"/>
    <s v="technology/wearables"/>
    <n v="108"/>
    <n v="90"/>
    <x v="7"/>
    <x v="36"/>
    <x v="2449"/>
    <d v="4703-05-21T12:00:00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37620400"/>
    <x v="2450"/>
    <b v="0"/>
    <n v="102"/>
    <b v="1"/>
    <s v="technology/wearables"/>
    <n v="102"/>
    <n v="149.31"/>
    <x v="7"/>
    <x v="36"/>
    <x v="2450"/>
    <d v="4703-05-21T12:00:0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37620400"/>
    <x v="2451"/>
    <b v="0"/>
    <n v="186"/>
    <b v="1"/>
    <s v="technology/wearables"/>
    <n v="115"/>
    <n v="62.07"/>
    <x v="7"/>
    <x v="36"/>
    <x v="2451"/>
    <d v="4703-05-21T12:00:0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37620400"/>
    <x v="2452"/>
    <b v="0"/>
    <n v="15"/>
    <b v="1"/>
    <s v="technology/wearables"/>
    <n v="134"/>
    <n v="53.4"/>
    <x v="7"/>
    <x v="36"/>
    <x v="2452"/>
    <d v="4703-05-21T12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37620400"/>
    <x v="2453"/>
    <b v="0"/>
    <n v="67"/>
    <b v="1"/>
    <s v="technology/wearables"/>
    <n v="155"/>
    <n v="69.27"/>
    <x v="7"/>
    <x v="36"/>
    <x v="2453"/>
    <d v="4703-05-21T12:00:00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37620400"/>
    <x v="2454"/>
    <b v="0"/>
    <n v="130"/>
    <b v="1"/>
    <s v="technology/wearables"/>
    <n v="101"/>
    <n v="271.51"/>
    <x v="7"/>
    <x v="36"/>
    <x v="2454"/>
    <d v="4703-05-21T12:00:00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37620400"/>
    <x v="2455"/>
    <b v="0"/>
    <n v="16"/>
    <b v="1"/>
    <s v="technology/wearables"/>
    <n v="182"/>
    <n v="34.130000000000003"/>
    <x v="7"/>
    <x v="36"/>
    <x v="2455"/>
    <d v="4703-05-21T12:00:00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37620400"/>
    <x v="2456"/>
    <b v="0"/>
    <n v="67"/>
    <b v="1"/>
    <s v="technology/wearables"/>
    <n v="181"/>
    <n v="40.49"/>
    <x v="7"/>
    <x v="36"/>
    <x v="2456"/>
    <d v="4703-05-21T12:00:00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37620400"/>
    <x v="2457"/>
    <b v="0"/>
    <n v="124"/>
    <b v="1"/>
    <s v="technology/wearables"/>
    <n v="102"/>
    <n v="189.76"/>
    <x v="7"/>
    <x v="36"/>
    <x v="2457"/>
    <d v="4703-05-21T12:00:00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37620400"/>
    <x v="2458"/>
    <b v="0"/>
    <n v="80"/>
    <b v="1"/>
    <s v="technology/wearables"/>
    <n v="110"/>
    <n v="68.86"/>
    <x v="7"/>
    <x v="36"/>
    <x v="2458"/>
    <d v="4703-05-21T12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37620400"/>
    <x v="2459"/>
    <b v="0"/>
    <n v="282"/>
    <b v="1"/>
    <s v="technology/wearables"/>
    <n v="102"/>
    <n v="108.78"/>
    <x v="7"/>
    <x v="36"/>
    <x v="2459"/>
    <d v="4703-05-21T12:00:00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37620400"/>
    <x v="2460"/>
    <b v="0"/>
    <n v="68"/>
    <b v="1"/>
    <s v="technology/wearables"/>
    <n v="101"/>
    <n v="125.99"/>
    <x v="7"/>
    <x v="36"/>
    <x v="2460"/>
    <d v="4703-05-21T12:00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437620400"/>
    <x v="2461"/>
    <b v="0"/>
    <n v="86"/>
    <b v="1"/>
    <s v="technology/wearables"/>
    <n v="104"/>
    <n v="90.52"/>
    <x v="7"/>
    <x v="36"/>
    <x v="2461"/>
    <d v="4703-05-21T12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437620400"/>
    <x v="2462"/>
    <b v="0"/>
    <n v="115"/>
    <b v="1"/>
    <s v="technology/wearables"/>
    <n v="111"/>
    <n v="28.88"/>
    <x v="7"/>
    <x v="36"/>
    <x v="2462"/>
    <d v="4703-05-21T12:00:00"/>
  </r>
  <r>
    <n v="2463"/>
    <s v="Emma Ate the Lion &quot;Songs Two Count Too&quot;"/>
    <s v="Emma Ate The Lion's debut full length album"/>
    <n v="2000"/>
    <n v="2325"/>
    <x v="0"/>
    <x v="0"/>
    <s v="USD"/>
    <n v="1437620400"/>
    <x v="2463"/>
    <b v="0"/>
    <n v="75"/>
    <b v="1"/>
    <s v="technology/wearables"/>
    <n v="116"/>
    <n v="31"/>
    <x v="7"/>
    <x v="36"/>
    <x v="2463"/>
    <d v="4703-05-21T12:00:00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37620400"/>
    <x v="2464"/>
    <b v="0"/>
    <n v="43"/>
    <b v="1"/>
    <s v="technology/wearables"/>
    <n v="111"/>
    <n v="51.67"/>
    <x v="7"/>
    <x v="36"/>
    <x v="2464"/>
    <d v="4703-05-21T12:00:0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437620400"/>
    <x v="2465"/>
    <b v="0"/>
    <n v="48"/>
    <b v="1"/>
    <s v="technology/wearables"/>
    <n v="180"/>
    <n v="26.27"/>
    <x v="7"/>
    <x v="36"/>
    <x v="2465"/>
    <d v="4703-05-21T12:00:00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437620400"/>
    <x v="2466"/>
    <b v="0"/>
    <n v="52"/>
    <b v="1"/>
    <s v="technology/wearables"/>
    <n v="100"/>
    <n v="48.08"/>
    <x v="7"/>
    <x v="36"/>
    <x v="2466"/>
    <d v="4703-05-21T12:00:00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437620400"/>
    <x v="2467"/>
    <b v="0"/>
    <n v="43"/>
    <b v="1"/>
    <s v="technology/wearables"/>
    <n v="119"/>
    <n v="27.56"/>
    <x v="7"/>
    <x v="36"/>
    <x v="2467"/>
    <d v="4703-05-21T12:00:0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437620400"/>
    <x v="2468"/>
    <b v="0"/>
    <n v="58"/>
    <b v="1"/>
    <s v="technology/wearables"/>
    <n v="107"/>
    <n v="36.97"/>
    <x v="7"/>
    <x v="36"/>
    <x v="2468"/>
    <d v="4703-05-21T12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437620400"/>
    <x v="2469"/>
    <b v="0"/>
    <n v="47"/>
    <b v="1"/>
    <s v="technology/wearables"/>
    <n v="114"/>
    <n v="29.02"/>
    <x v="7"/>
    <x v="36"/>
    <x v="2469"/>
    <d v="4703-05-21T12:00:0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437620400"/>
    <x v="2470"/>
    <b v="0"/>
    <n v="36"/>
    <b v="1"/>
    <s v="technology/wearables"/>
    <n v="103"/>
    <n v="28.66"/>
    <x v="7"/>
    <x v="36"/>
    <x v="2470"/>
    <d v="4703-05-21T12:00:0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437620400"/>
    <x v="2471"/>
    <b v="0"/>
    <n v="17"/>
    <b v="1"/>
    <s v="technology/wearables"/>
    <n v="128"/>
    <n v="37.65"/>
    <x v="7"/>
    <x v="36"/>
    <x v="2471"/>
    <d v="4703-05-21T12:00:00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437620400"/>
    <x v="2472"/>
    <b v="0"/>
    <n v="104"/>
    <b v="1"/>
    <s v="technology/wearables"/>
    <n v="136"/>
    <n v="97.9"/>
    <x v="7"/>
    <x v="36"/>
    <x v="2472"/>
    <d v="4703-05-21T12:00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437620400"/>
    <x v="2473"/>
    <b v="0"/>
    <n v="47"/>
    <b v="1"/>
    <s v="technology/wearables"/>
    <n v="100"/>
    <n v="42.55"/>
    <x v="7"/>
    <x v="36"/>
    <x v="2473"/>
    <d v="4703-05-21T12:00:0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437620400"/>
    <x v="2474"/>
    <b v="0"/>
    <n v="38"/>
    <b v="1"/>
    <s v="technology/wearables"/>
    <n v="100"/>
    <n v="131.58000000000001"/>
    <x v="7"/>
    <x v="36"/>
    <x v="2474"/>
    <d v="4703-05-21T12:00:00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437620400"/>
    <x v="2475"/>
    <b v="0"/>
    <n v="81"/>
    <b v="1"/>
    <s v="technology/wearables"/>
    <n v="105"/>
    <n v="32.32"/>
    <x v="7"/>
    <x v="36"/>
    <x v="2475"/>
    <d v="4703-05-21T12:00:0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37620400"/>
    <x v="2476"/>
    <b v="0"/>
    <n v="55"/>
    <b v="1"/>
    <s v="technology/wearables"/>
    <n v="105"/>
    <n v="61.1"/>
    <x v="7"/>
    <x v="36"/>
    <x v="2476"/>
    <d v="4703-05-21T12:00:00"/>
  </r>
  <r>
    <n v="2477"/>
    <s v="Debut Album"/>
    <s v="Releasing my first album in August, and I need your help in order to get it done!"/>
    <n v="750"/>
    <n v="1285"/>
    <x v="0"/>
    <x v="0"/>
    <s v="USD"/>
    <n v="1437620400"/>
    <x v="2477"/>
    <b v="0"/>
    <n v="41"/>
    <b v="1"/>
    <s v="technology/wearables"/>
    <n v="171"/>
    <n v="31.34"/>
    <x v="7"/>
    <x v="36"/>
    <x v="2477"/>
    <d v="4703-05-21T12:00:0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437620400"/>
    <x v="2478"/>
    <b v="0"/>
    <n v="79"/>
    <b v="1"/>
    <s v="technology/wearables"/>
    <n v="128"/>
    <n v="129.11000000000001"/>
    <x v="7"/>
    <x v="36"/>
    <x v="2478"/>
    <d v="4703-05-21T12:00:00"/>
  </r>
  <r>
    <n v="2479"/>
    <s v="FUEL FAKE NATIVES"/>
    <s v="Fake Natives is headed on tour this summer. Help them fill their tank with fossil fuels."/>
    <n v="300"/>
    <n v="400.33"/>
    <x v="0"/>
    <x v="0"/>
    <s v="USD"/>
    <n v="1437620400"/>
    <x v="2479"/>
    <b v="0"/>
    <n v="16"/>
    <b v="1"/>
    <s v="technology/wearables"/>
    <n v="133"/>
    <n v="25.02"/>
    <x v="7"/>
    <x v="36"/>
    <x v="2479"/>
    <d v="4703-05-21T12:00:00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37620400"/>
    <x v="2480"/>
    <b v="0"/>
    <n v="8"/>
    <b v="1"/>
    <s v="technology/wearables"/>
    <n v="100"/>
    <n v="250"/>
    <x v="7"/>
    <x v="36"/>
    <x v="2480"/>
    <d v="4703-05-21T12:00:0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437620400"/>
    <x v="2481"/>
    <b v="0"/>
    <n v="95"/>
    <b v="1"/>
    <s v="technology/wearables"/>
    <n v="113"/>
    <n v="47.54"/>
    <x v="7"/>
    <x v="36"/>
    <x v="2481"/>
    <d v="4703-05-21T12:00:00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437620400"/>
    <x v="2482"/>
    <b v="0"/>
    <n v="25"/>
    <b v="1"/>
    <s v="technology/wearables"/>
    <n v="100"/>
    <n v="40.04"/>
    <x v="7"/>
    <x v="36"/>
    <x v="2482"/>
    <d v="4703-05-21T12:00:00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437620400"/>
    <x v="2483"/>
    <b v="0"/>
    <n v="19"/>
    <b v="1"/>
    <s v="technology/wearables"/>
    <n v="114"/>
    <n v="65.84"/>
    <x v="7"/>
    <x v="36"/>
    <x v="2483"/>
    <d v="4703-05-21T12:00:0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437620400"/>
    <x v="2484"/>
    <b v="0"/>
    <n v="90"/>
    <b v="1"/>
    <s v="technology/wearables"/>
    <n v="119"/>
    <n v="46.4"/>
    <x v="7"/>
    <x v="36"/>
    <x v="2484"/>
    <d v="4703-05-21T12:00:00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437620400"/>
    <x v="2485"/>
    <b v="0"/>
    <n v="41"/>
    <b v="1"/>
    <s v="technology/wearables"/>
    <n v="103"/>
    <n v="50.37"/>
    <x v="7"/>
    <x v="36"/>
    <x v="2485"/>
    <d v="4703-05-21T12:00:0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437620400"/>
    <x v="2486"/>
    <b v="0"/>
    <n v="30"/>
    <b v="1"/>
    <s v="technology/wearables"/>
    <n v="266"/>
    <n v="26.57"/>
    <x v="7"/>
    <x v="36"/>
    <x v="2486"/>
    <d v="4703-05-21T12:00:00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437620400"/>
    <x v="2487"/>
    <b v="0"/>
    <n v="38"/>
    <b v="1"/>
    <s v="technology/wearables"/>
    <n v="100"/>
    <n v="39.49"/>
    <x v="7"/>
    <x v="36"/>
    <x v="2487"/>
    <d v="4703-05-21T12:00:00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437620400"/>
    <x v="2488"/>
    <b v="0"/>
    <n v="65"/>
    <b v="1"/>
    <s v="technology/wearables"/>
    <n v="107"/>
    <n v="49.25"/>
    <x v="7"/>
    <x v="36"/>
    <x v="2488"/>
    <d v="4703-05-21T12:00:0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437620400"/>
    <x v="2489"/>
    <b v="0"/>
    <n v="75"/>
    <b v="1"/>
    <s v="technology/wearables"/>
    <n v="134"/>
    <n v="62.38"/>
    <x v="7"/>
    <x v="36"/>
    <x v="2489"/>
    <d v="4703-05-21T12:00:00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437620400"/>
    <x v="2490"/>
    <b v="0"/>
    <n v="16"/>
    <b v="1"/>
    <s v="technology/wearables"/>
    <n v="121"/>
    <n v="37.94"/>
    <x v="7"/>
    <x v="36"/>
    <x v="2490"/>
    <d v="4703-05-21T12:00:0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437620400"/>
    <x v="2491"/>
    <b v="0"/>
    <n v="10"/>
    <b v="1"/>
    <s v="technology/wearables"/>
    <n v="103"/>
    <n v="51.6"/>
    <x v="7"/>
    <x v="36"/>
    <x v="2491"/>
    <d v="4703-05-21T12:00:00"/>
  </r>
  <r>
    <n v="2492"/>
    <s v="SUPER NICE EP 2012"/>
    <s v="We're a band from Hawaii trying to produce our first EP and we need help!"/>
    <n v="600"/>
    <n v="750"/>
    <x v="0"/>
    <x v="0"/>
    <s v="USD"/>
    <n v="1437620400"/>
    <x v="2492"/>
    <b v="0"/>
    <n v="27"/>
    <b v="1"/>
    <s v="technology/wearables"/>
    <n v="125"/>
    <n v="27.78"/>
    <x v="7"/>
    <x v="36"/>
    <x v="2492"/>
    <d v="4703-05-21T12:00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437620400"/>
    <x v="2493"/>
    <b v="0"/>
    <n v="259"/>
    <b v="1"/>
    <s v="technology/wearables"/>
    <n v="129"/>
    <n v="99.38"/>
    <x v="7"/>
    <x v="36"/>
    <x v="2493"/>
    <d v="4703-05-21T12:00:0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437620400"/>
    <x v="2494"/>
    <b v="0"/>
    <n v="39"/>
    <b v="1"/>
    <s v="technology/wearables"/>
    <n v="101"/>
    <n v="38.85"/>
    <x v="7"/>
    <x v="36"/>
    <x v="2494"/>
    <d v="4703-05-21T12:00:0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437620400"/>
    <x v="2495"/>
    <b v="0"/>
    <n v="42"/>
    <b v="1"/>
    <s v="technology/wearables"/>
    <n v="128"/>
    <n v="45.55"/>
    <x v="7"/>
    <x v="36"/>
    <x v="2495"/>
    <d v="4703-05-21T12:00:00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437620400"/>
    <x v="2496"/>
    <b v="0"/>
    <n v="10"/>
    <b v="1"/>
    <s v="technology/wearables"/>
    <n v="100"/>
    <n v="600"/>
    <x v="7"/>
    <x v="36"/>
    <x v="2496"/>
    <d v="4703-05-21T12:00:00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437620400"/>
    <x v="2497"/>
    <b v="0"/>
    <n v="56"/>
    <b v="1"/>
    <s v="technology/wearables"/>
    <n v="113"/>
    <n v="80.55"/>
    <x v="7"/>
    <x v="36"/>
    <x v="2497"/>
    <d v="4703-05-21T12:00:00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37620400"/>
    <x v="2498"/>
    <b v="0"/>
    <n v="20"/>
    <b v="1"/>
    <s v="technology/wearables"/>
    <n v="106"/>
    <n v="52.8"/>
    <x v="7"/>
    <x v="36"/>
    <x v="2498"/>
    <d v="4703-05-21T12:00:0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437620400"/>
    <x v="2499"/>
    <b v="0"/>
    <n v="170"/>
    <b v="1"/>
    <s v="technology/wearables"/>
    <n v="203"/>
    <n v="47.68"/>
    <x v="7"/>
    <x v="36"/>
    <x v="2499"/>
    <d v="4703-05-21T12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437620400"/>
    <x v="2500"/>
    <b v="0"/>
    <n v="29"/>
    <b v="1"/>
    <s v="technology/wearables"/>
    <n v="113"/>
    <n v="23.45"/>
    <x v="7"/>
    <x v="36"/>
    <x v="2500"/>
    <d v="4703-05-21T12:00:0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37620400"/>
    <x v="2501"/>
    <b v="0"/>
    <n v="7"/>
    <b v="0"/>
    <s v="technology/wearables"/>
    <n v="3"/>
    <n v="40.14"/>
    <x v="7"/>
    <x v="36"/>
    <x v="2501"/>
    <d v="4703-05-21T12:00:00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37620400"/>
    <x v="2502"/>
    <b v="0"/>
    <n v="5"/>
    <b v="0"/>
    <s v="technology/wearables"/>
    <n v="0"/>
    <n v="17.2"/>
    <x v="7"/>
    <x v="36"/>
    <x v="2502"/>
    <d v="4703-05-21T12:00:00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37620400"/>
    <x v="2503"/>
    <b v="0"/>
    <n v="0"/>
    <b v="0"/>
    <s v="technology/wearables"/>
    <n v="0"/>
    <n v="0"/>
    <x v="7"/>
    <x v="36"/>
    <x v="2503"/>
    <d v="4703-05-21T12:00:00"/>
  </r>
  <r>
    <n v="2504"/>
    <s v="Halal Restaurant and Internet Cafe"/>
    <s v="Halal Restaurant and Internet Cafe 20 percent of profits will go to building masjids."/>
    <n v="35000"/>
    <n v="0"/>
    <x v="2"/>
    <x v="0"/>
    <s v="USD"/>
    <n v="1437620400"/>
    <x v="2504"/>
    <b v="0"/>
    <n v="0"/>
    <b v="0"/>
    <s v="technology/wearables"/>
    <n v="0"/>
    <n v="0"/>
    <x v="7"/>
    <x v="36"/>
    <x v="2504"/>
    <d v="4703-05-21T12:00:00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37620400"/>
    <x v="2505"/>
    <b v="0"/>
    <n v="0"/>
    <b v="0"/>
    <s v="technology/wearables"/>
    <n v="0"/>
    <n v="0"/>
    <x v="7"/>
    <x v="36"/>
    <x v="2505"/>
    <d v="4703-05-21T12:00:00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37620400"/>
    <x v="2506"/>
    <b v="0"/>
    <n v="2"/>
    <b v="0"/>
    <s v="technology/wearables"/>
    <n v="1"/>
    <n v="15"/>
    <x v="7"/>
    <x v="36"/>
    <x v="2506"/>
    <d v="4703-05-21T12:00:00"/>
  </r>
  <r>
    <n v="2507"/>
    <s v="Help Cafe Talavera get a New Kitchen!"/>
    <s v="Unique dishes for a unique city!."/>
    <n v="42850"/>
    <n v="0"/>
    <x v="2"/>
    <x v="0"/>
    <s v="USD"/>
    <n v="1437620400"/>
    <x v="2507"/>
    <b v="0"/>
    <n v="0"/>
    <b v="0"/>
    <s v="technology/wearables"/>
    <n v="0"/>
    <n v="0"/>
    <x v="7"/>
    <x v="36"/>
    <x v="2507"/>
    <d v="4703-05-21T12:00:0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37620400"/>
    <x v="2508"/>
    <b v="0"/>
    <n v="0"/>
    <b v="0"/>
    <s v="technology/wearables"/>
    <n v="0"/>
    <n v="0"/>
    <x v="7"/>
    <x v="36"/>
    <x v="2508"/>
    <d v="4703-05-21T12:00:0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37620400"/>
    <x v="2509"/>
    <b v="0"/>
    <n v="28"/>
    <b v="0"/>
    <s v="technology/wearables"/>
    <n v="1"/>
    <n v="35.71"/>
    <x v="7"/>
    <x v="36"/>
    <x v="2509"/>
    <d v="4703-05-21T12:00:0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7620400"/>
    <x v="2510"/>
    <b v="0"/>
    <n v="2"/>
    <b v="0"/>
    <s v="technology/wearables"/>
    <n v="0"/>
    <n v="37.5"/>
    <x v="7"/>
    <x v="36"/>
    <x v="2510"/>
    <d v="4703-05-21T12:00:00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37620400"/>
    <x v="2511"/>
    <b v="0"/>
    <n v="0"/>
    <b v="0"/>
    <s v="technology/wearables"/>
    <n v="0"/>
    <n v="0"/>
    <x v="7"/>
    <x v="36"/>
    <x v="2511"/>
    <d v="4703-05-21T12:00:00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37620400"/>
    <x v="2512"/>
    <b v="0"/>
    <n v="0"/>
    <b v="0"/>
    <s v="technology/wearables"/>
    <n v="0"/>
    <n v="0"/>
    <x v="7"/>
    <x v="36"/>
    <x v="2512"/>
    <d v="4703-05-21T12:00:00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37620400"/>
    <x v="2513"/>
    <b v="0"/>
    <n v="0"/>
    <b v="0"/>
    <s v="technology/wearables"/>
    <n v="0"/>
    <n v="0"/>
    <x v="7"/>
    <x v="36"/>
    <x v="2513"/>
    <d v="4703-05-21T12:00:00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37620400"/>
    <x v="2514"/>
    <b v="0"/>
    <n v="4"/>
    <b v="0"/>
    <s v="technology/wearables"/>
    <n v="2"/>
    <n v="52.5"/>
    <x v="7"/>
    <x v="36"/>
    <x v="2514"/>
    <d v="4703-05-21T12:00:00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37620400"/>
    <x v="2515"/>
    <b v="0"/>
    <n v="12"/>
    <b v="0"/>
    <s v="technology/wearables"/>
    <n v="19"/>
    <n v="77.5"/>
    <x v="7"/>
    <x v="36"/>
    <x v="2515"/>
    <d v="4703-05-21T12:00:00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37620400"/>
    <x v="2516"/>
    <b v="0"/>
    <n v="0"/>
    <b v="0"/>
    <s v="technology/wearables"/>
    <n v="0"/>
    <n v="0"/>
    <x v="7"/>
    <x v="36"/>
    <x v="2516"/>
    <d v="4703-05-21T12:00:00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37620400"/>
    <x v="2517"/>
    <b v="0"/>
    <n v="33"/>
    <b v="0"/>
    <s v="technology/wearables"/>
    <n v="10"/>
    <n v="53.55"/>
    <x v="7"/>
    <x v="36"/>
    <x v="2517"/>
    <d v="4703-05-21T12:00:0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37620400"/>
    <x v="2518"/>
    <b v="0"/>
    <n v="0"/>
    <b v="0"/>
    <s v="technology/wearables"/>
    <n v="0"/>
    <n v="0"/>
    <x v="7"/>
    <x v="36"/>
    <x v="2518"/>
    <d v="4703-05-21T12:00:00"/>
  </r>
  <r>
    <n v="2519"/>
    <s v="Kelli's Kitchen"/>
    <s v="Better than your mom's, better than Cracker Barrel, only at Kelli's Kitchen (all from scratch)."/>
    <n v="150000"/>
    <n v="65"/>
    <x v="2"/>
    <x v="0"/>
    <s v="USD"/>
    <n v="1437620400"/>
    <x v="2519"/>
    <b v="0"/>
    <n v="4"/>
    <b v="0"/>
    <s v="technology/wearables"/>
    <n v="0"/>
    <n v="16.25"/>
    <x v="7"/>
    <x v="36"/>
    <x v="2519"/>
    <d v="4703-05-21T12:00:0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37620400"/>
    <x v="2520"/>
    <b v="0"/>
    <n v="0"/>
    <b v="0"/>
    <s v="technology/wearables"/>
    <n v="0"/>
    <n v="0"/>
    <x v="7"/>
    <x v="36"/>
    <x v="2520"/>
    <d v="4703-05-21T12:00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37620400"/>
    <x v="2521"/>
    <b v="0"/>
    <n v="132"/>
    <b v="1"/>
    <s v="technology/wearables"/>
    <n v="109"/>
    <n v="103.68"/>
    <x v="7"/>
    <x v="36"/>
    <x v="2521"/>
    <d v="4703-05-21T12:00:0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37620400"/>
    <x v="2522"/>
    <b v="0"/>
    <n v="27"/>
    <b v="1"/>
    <s v="technology/wearables"/>
    <n v="100"/>
    <n v="185.19"/>
    <x v="7"/>
    <x v="36"/>
    <x v="2522"/>
    <d v="4703-05-21T12:00:0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37620400"/>
    <x v="2523"/>
    <b v="0"/>
    <n v="26"/>
    <b v="1"/>
    <s v="technology/wearables"/>
    <n v="156"/>
    <n v="54.15"/>
    <x v="7"/>
    <x v="36"/>
    <x v="2523"/>
    <d v="4703-05-21T12:00:00"/>
  </r>
  <r>
    <n v="2524"/>
    <s v="Les Bostonades' First CD"/>
    <s v="We're bringing some of our favorite music from the past 10 years to disc for the first time ever."/>
    <n v="7500"/>
    <n v="7620"/>
    <x v="0"/>
    <x v="0"/>
    <s v="USD"/>
    <n v="1437620400"/>
    <x v="2524"/>
    <b v="0"/>
    <n v="43"/>
    <b v="1"/>
    <s v="technology/wearables"/>
    <n v="102"/>
    <n v="177.21"/>
    <x v="7"/>
    <x v="36"/>
    <x v="2524"/>
    <d v="4703-05-21T12:00:00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437620400"/>
    <x v="2525"/>
    <b v="0"/>
    <n v="80"/>
    <b v="1"/>
    <s v="technology/wearables"/>
    <n v="100"/>
    <n v="100.33"/>
    <x v="7"/>
    <x v="36"/>
    <x v="2525"/>
    <d v="4703-05-21T12:00:0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37620400"/>
    <x v="2526"/>
    <b v="0"/>
    <n v="33"/>
    <b v="1"/>
    <s v="technology/wearables"/>
    <n v="113"/>
    <n v="136.91"/>
    <x v="7"/>
    <x v="36"/>
    <x v="2526"/>
    <d v="4703-05-21T12:00:00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437620400"/>
    <x v="2527"/>
    <b v="0"/>
    <n v="71"/>
    <b v="1"/>
    <s v="technology/wearables"/>
    <n v="102"/>
    <n v="57.54"/>
    <x v="7"/>
    <x v="36"/>
    <x v="2527"/>
    <d v="4703-05-21T12:00:00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37620400"/>
    <x v="2528"/>
    <b v="0"/>
    <n v="81"/>
    <b v="1"/>
    <s v="technology/wearables"/>
    <n v="107"/>
    <n v="52.96"/>
    <x v="7"/>
    <x v="36"/>
    <x v="2528"/>
    <d v="4703-05-21T12:00:00"/>
  </r>
  <r>
    <n v="2529"/>
    <s v="UrbanArias is DC's Contemporary Opera Company"/>
    <s v="Opera. Short. New."/>
    <n v="6000"/>
    <n v="6257"/>
    <x v="0"/>
    <x v="0"/>
    <s v="USD"/>
    <n v="1437620400"/>
    <x v="2529"/>
    <b v="0"/>
    <n v="76"/>
    <b v="1"/>
    <s v="technology/wearables"/>
    <n v="104"/>
    <n v="82.33"/>
    <x v="7"/>
    <x v="36"/>
    <x v="2529"/>
    <d v="4703-05-21T12:00:0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37620400"/>
    <x v="2530"/>
    <b v="0"/>
    <n v="48"/>
    <b v="1"/>
    <s v="technology/wearables"/>
    <n v="100"/>
    <n v="135.41999999999999"/>
    <x v="7"/>
    <x v="36"/>
    <x v="2530"/>
    <d v="4703-05-21T12:00:0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7620400"/>
    <x v="2531"/>
    <b v="0"/>
    <n v="61"/>
    <b v="1"/>
    <s v="technology/wearables"/>
    <n v="100"/>
    <n v="74.069999999999993"/>
    <x v="7"/>
    <x v="36"/>
    <x v="2531"/>
    <d v="4703-05-21T12:00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437620400"/>
    <x v="2532"/>
    <b v="0"/>
    <n v="60"/>
    <b v="1"/>
    <s v="technology/wearables"/>
    <n v="126"/>
    <n v="84.08"/>
    <x v="7"/>
    <x v="36"/>
    <x v="2532"/>
    <d v="4703-05-21T12:00:0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437620400"/>
    <x v="2533"/>
    <b v="0"/>
    <n v="136"/>
    <b v="1"/>
    <s v="technology/wearables"/>
    <n v="111"/>
    <n v="61.03"/>
    <x v="7"/>
    <x v="36"/>
    <x v="2533"/>
    <d v="4703-05-21T12:00:0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437620400"/>
    <x v="2534"/>
    <b v="0"/>
    <n v="14"/>
    <b v="1"/>
    <s v="technology/wearables"/>
    <n v="105"/>
    <n v="150"/>
    <x v="7"/>
    <x v="36"/>
    <x v="2534"/>
    <d v="4703-05-21T12:00:00"/>
  </r>
  <r>
    <n v="2535"/>
    <s v="Mark Hayes Requiem Recording"/>
    <s v="Mark Hayes: Requiem Recording"/>
    <n v="20000"/>
    <n v="20755"/>
    <x v="0"/>
    <x v="0"/>
    <s v="USD"/>
    <n v="1437620400"/>
    <x v="2535"/>
    <b v="0"/>
    <n v="78"/>
    <b v="1"/>
    <s v="technology/wearables"/>
    <n v="104"/>
    <n v="266.08999999999997"/>
    <x v="7"/>
    <x v="36"/>
    <x v="2535"/>
    <d v="4703-05-21T12:00:00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437620400"/>
    <x v="2536"/>
    <b v="0"/>
    <n v="4"/>
    <b v="1"/>
    <s v="technology/wearables"/>
    <n v="116"/>
    <n v="7.25"/>
    <x v="7"/>
    <x v="36"/>
    <x v="2536"/>
    <d v="4703-05-21T12:00:0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437620400"/>
    <x v="2537"/>
    <b v="0"/>
    <n v="11"/>
    <b v="1"/>
    <s v="technology/wearables"/>
    <n v="110"/>
    <n v="100"/>
    <x v="7"/>
    <x v="36"/>
    <x v="2537"/>
    <d v="4703-05-21T12:00:00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437620400"/>
    <x v="2538"/>
    <b v="0"/>
    <n v="185"/>
    <b v="1"/>
    <s v="technology/wearables"/>
    <n v="113"/>
    <n v="109.96"/>
    <x v="7"/>
    <x v="36"/>
    <x v="2538"/>
    <d v="4703-05-21T12:00:00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37620400"/>
    <x v="2539"/>
    <b v="0"/>
    <n v="59"/>
    <b v="1"/>
    <s v="technology/wearables"/>
    <n v="100"/>
    <n v="169.92"/>
    <x v="7"/>
    <x v="36"/>
    <x v="2539"/>
    <d v="4703-05-21T12:00:0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437620400"/>
    <x v="2540"/>
    <b v="0"/>
    <n v="27"/>
    <b v="1"/>
    <s v="technology/wearables"/>
    <n v="103"/>
    <n v="95.74"/>
    <x v="7"/>
    <x v="36"/>
    <x v="2540"/>
    <d v="4703-05-21T12:00:0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437620400"/>
    <x v="2541"/>
    <b v="0"/>
    <n v="63"/>
    <b v="1"/>
    <s v="technology/wearables"/>
    <n v="107"/>
    <n v="59.46"/>
    <x v="7"/>
    <x v="36"/>
    <x v="2541"/>
    <d v="4703-05-21T12:00:00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437620400"/>
    <x v="2542"/>
    <b v="0"/>
    <n v="13"/>
    <b v="1"/>
    <s v="technology/wearables"/>
    <n v="104"/>
    <n v="55.77"/>
    <x v="7"/>
    <x v="36"/>
    <x v="2542"/>
    <d v="4703-05-21T12:00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437620400"/>
    <x v="2543"/>
    <b v="0"/>
    <n v="13"/>
    <b v="1"/>
    <s v="technology/wearables"/>
    <n v="156"/>
    <n v="30.08"/>
    <x v="7"/>
    <x v="36"/>
    <x v="2543"/>
    <d v="4703-05-21T12:00:00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437620400"/>
    <x v="2544"/>
    <b v="0"/>
    <n v="57"/>
    <b v="1"/>
    <s v="technology/wearables"/>
    <n v="101"/>
    <n v="88.44"/>
    <x v="7"/>
    <x v="36"/>
    <x v="2544"/>
    <d v="4703-05-21T12:00:0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37620400"/>
    <x v="2545"/>
    <b v="0"/>
    <n v="61"/>
    <b v="1"/>
    <s v="technology/wearables"/>
    <n v="195"/>
    <n v="64.03"/>
    <x v="7"/>
    <x v="36"/>
    <x v="2545"/>
    <d v="4703-05-21T12:0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437620400"/>
    <x v="2546"/>
    <b v="0"/>
    <n v="65"/>
    <b v="1"/>
    <s v="technology/wearables"/>
    <n v="112"/>
    <n v="60.15"/>
    <x v="7"/>
    <x v="36"/>
    <x v="2546"/>
    <d v="4703-05-21T12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437620400"/>
    <x v="2547"/>
    <b v="0"/>
    <n v="134"/>
    <b v="1"/>
    <s v="technology/wearables"/>
    <n v="120"/>
    <n v="49.19"/>
    <x v="7"/>
    <x v="36"/>
    <x v="2547"/>
    <d v="4703-05-21T12:00:0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37620400"/>
    <x v="2548"/>
    <b v="0"/>
    <n v="37"/>
    <b v="1"/>
    <s v="technology/wearables"/>
    <n v="102"/>
    <n v="165.16"/>
    <x v="7"/>
    <x v="36"/>
    <x v="2548"/>
    <d v="4703-05-21T12:00:00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437620400"/>
    <x v="2549"/>
    <b v="0"/>
    <n v="37"/>
    <b v="1"/>
    <s v="technology/wearables"/>
    <n v="103"/>
    <n v="43.62"/>
    <x v="7"/>
    <x v="36"/>
    <x v="2549"/>
    <d v="4703-05-21T12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37620400"/>
    <x v="2550"/>
    <b v="0"/>
    <n v="150"/>
    <b v="1"/>
    <s v="technology/wearables"/>
    <n v="101"/>
    <n v="43.7"/>
    <x v="7"/>
    <x v="36"/>
    <x v="2550"/>
    <d v="4703-05-21T12:00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437620400"/>
    <x v="2551"/>
    <b v="0"/>
    <n v="56"/>
    <b v="1"/>
    <s v="technology/wearables"/>
    <n v="103"/>
    <n v="67.42"/>
    <x v="7"/>
    <x v="36"/>
    <x v="2551"/>
    <d v="4703-05-21T12:00:00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37620400"/>
    <x v="2552"/>
    <b v="0"/>
    <n v="18"/>
    <b v="1"/>
    <s v="technology/wearables"/>
    <n v="107"/>
    <n v="177.5"/>
    <x v="7"/>
    <x v="36"/>
    <x v="2552"/>
    <d v="4703-05-21T12:00:0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437620400"/>
    <x v="2553"/>
    <b v="0"/>
    <n v="60"/>
    <b v="1"/>
    <s v="technology/wearables"/>
    <n v="156"/>
    <n v="38.880000000000003"/>
    <x v="7"/>
    <x v="36"/>
    <x v="2553"/>
    <d v="4703-05-21T12:00:0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7620400"/>
    <x v="2554"/>
    <b v="0"/>
    <n v="67"/>
    <b v="1"/>
    <s v="technology/wearables"/>
    <n v="123"/>
    <n v="54.99"/>
    <x v="7"/>
    <x v="36"/>
    <x v="2554"/>
    <d v="4703-05-21T12:00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437620400"/>
    <x v="2555"/>
    <b v="0"/>
    <n v="35"/>
    <b v="1"/>
    <s v="technology/wearables"/>
    <n v="107"/>
    <n v="61.34"/>
    <x v="7"/>
    <x v="36"/>
    <x v="2555"/>
    <d v="4703-05-21T12:00:00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437620400"/>
    <x v="2556"/>
    <b v="0"/>
    <n v="34"/>
    <b v="1"/>
    <s v="technology/wearables"/>
    <n v="106"/>
    <n v="23.12"/>
    <x v="7"/>
    <x v="36"/>
    <x v="2556"/>
    <d v="4703-05-21T12:00:00"/>
  </r>
  <r>
    <n v="2557"/>
    <s v="European Tour"/>
    <s v="Raising money for our concert tour of Switzerland and Germany in June/July 2014"/>
    <n v="900"/>
    <n v="1066"/>
    <x v="0"/>
    <x v="1"/>
    <s v="GBP"/>
    <n v="1437620400"/>
    <x v="2557"/>
    <b v="0"/>
    <n v="36"/>
    <b v="1"/>
    <s v="technology/wearables"/>
    <n v="118"/>
    <n v="29.61"/>
    <x v="7"/>
    <x v="36"/>
    <x v="2557"/>
    <d v="4703-05-21T12:00:00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7620400"/>
    <x v="2558"/>
    <b v="0"/>
    <n v="18"/>
    <b v="1"/>
    <s v="technology/wearables"/>
    <n v="109"/>
    <n v="75.61"/>
    <x v="7"/>
    <x v="36"/>
    <x v="2558"/>
    <d v="4703-05-21T12:00:0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437620400"/>
    <x v="2559"/>
    <b v="0"/>
    <n v="25"/>
    <b v="1"/>
    <s v="technology/wearables"/>
    <n v="111"/>
    <n v="35.6"/>
    <x v="7"/>
    <x v="36"/>
    <x v="2559"/>
    <d v="4703-05-21T12:00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37620400"/>
    <x v="2560"/>
    <b v="0"/>
    <n v="21"/>
    <b v="1"/>
    <s v="technology/wearables"/>
    <n v="100"/>
    <n v="143"/>
    <x v="7"/>
    <x v="36"/>
    <x v="2560"/>
    <d v="4703-05-21T12:00:0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37620400"/>
    <x v="2561"/>
    <b v="0"/>
    <n v="0"/>
    <b v="0"/>
    <s v="technology/web"/>
    <n v="0"/>
    <n v="0"/>
    <x v="7"/>
    <x v="37"/>
    <x v="2561"/>
    <d v="4703-05-21T12:00:0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37620400"/>
    <x v="2562"/>
    <b v="0"/>
    <n v="3"/>
    <b v="0"/>
    <s v="technology/web"/>
    <n v="1"/>
    <n v="25"/>
    <x v="7"/>
    <x v="37"/>
    <x v="2562"/>
    <d v="4703-05-21T12:00:00"/>
  </r>
  <r>
    <n v="2563"/>
    <s v="Phoenix Pearl Boba Tea Truck (Canceled)"/>
    <s v="Michigan based bubble tea and specialty ice cream food truck"/>
    <n v="20000"/>
    <n v="0"/>
    <x v="1"/>
    <x v="0"/>
    <s v="USD"/>
    <n v="1437620400"/>
    <x v="2563"/>
    <b v="0"/>
    <n v="0"/>
    <b v="0"/>
    <s v="technology/web"/>
    <n v="0"/>
    <n v="0"/>
    <x v="7"/>
    <x v="37"/>
    <x v="2563"/>
    <d v="4703-05-21T12:00:0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37620400"/>
    <x v="2564"/>
    <b v="0"/>
    <n v="0"/>
    <b v="0"/>
    <s v="technology/web"/>
    <n v="0"/>
    <n v="0"/>
    <x v="7"/>
    <x v="37"/>
    <x v="2564"/>
    <d v="4703-05-21T12:00:00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37620400"/>
    <x v="2565"/>
    <b v="0"/>
    <n v="1"/>
    <b v="0"/>
    <s v="technology/web"/>
    <n v="1"/>
    <n v="100"/>
    <x v="7"/>
    <x v="37"/>
    <x v="2565"/>
    <d v="4703-05-21T12:0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37620400"/>
    <x v="2566"/>
    <b v="0"/>
    <n v="0"/>
    <b v="0"/>
    <s v="technology/web"/>
    <n v="0"/>
    <n v="0"/>
    <x v="7"/>
    <x v="37"/>
    <x v="2566"/>
    <d v="4703-05-21T12:00:0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37620400"/>
    <x v="2567"/>
    <b v="0"/>
    <n v="2"/>
    <b v="0"/>
    <s v="technology/web"/>
    <n v="0"/>
    <n v="60"/>
    <x v="7"/>
    <x v="37"/>
    <x v="2567"/>
    <d v="4703-05-21T12:00:0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37620400"/>
    <x v="2568"/>
    <b v="0"/>
    <n v="1"/>
    <b v="0"/>
    <s v="technology/web"/>
    <n v="1"/>
    <n v="50"/>
    <x v="7"/>
    <x v="37"/>
    <x v="2568"/>
    <d v="4703-05-21T12:00:00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37620400"/>
    <x v="2569"/>
    <b v="0"/>
    <n v="2"/>
    <b v="0"/>
    <s v="technology/web"/>
    <n v="2"/>
    <n v="72.5"/>
    <x v="7"/>
    <x v="37"/>
    <x v="2569"/>
    <d v="4703-05-21T12:00:0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37620400"/>
    <x v="2570"/>
    <b v="0"/>
    <n v="2"/>
    <b v="0"/>
    <s v="technology/web"/>
    <n v="1"/>
    <n v="29.5"/>
    <x v="7"/>
    <x v="37"/>
    <x v="2570"/>
    <d v="4703-05-21T12:00:00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37620400"/>
    <x v="2571"/>
    <b v="0"/>
    <n v="4"/>
    <b v="0"/>
    <s v="technology/web"/>
    <n v="0"/>
    <n v="62.5"/>
    <x v="7"/>
    <x v="37"/>
    <x v="2571"/>
    <d v="4703-05-21T12:00:00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37620400"/>
    <x v="2572"/>
    <b v="0"/>
    <n v="0"/>
    <b v="0"/>
    <s v="technology/web"/>
    <n v="0"/>
    <n v="0"/>
    <x v="7"/>
    <x v="37"/>
    <x v="2572"/>
    <d v="4703-05-21T12:00:0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37620400"/>
    <x v="2573"/>
    <b v="0"/>
    <n v="0"/>
    <b v="0"/>
    <s v="technology/web"/>
    <n v="0"/>
    <n v="0"/>
    <x v="7"/>
    <x v="37"/>
    <x v="2573"/>
    <d v="4703-05-21T12:00:0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37620400"/>
    <x v="2574"/>
    <b v="0"/>
    <n v="0"/>
    <b v="0"/>
    <s v="technology/web"/>
    <n v="0"/>
    <n v="0"/>
    <x v="7"/>
    <x v="37"/>
    <x v="2574"/>
    <d v="4703-05-21T12:00:00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37620400"/>
    <x v="2575"/>
    <b v="0"/>
    <n v="0"/>
    <b v="0"/>
    <s v="technology/web"/>
    <n v="0"/>
    <n v="0"/>
    <x v="7"/>
    <x v="37"/>
    <x v="2575"/>
    <d v="4703-05-21T12:00:00"/>
  </r>
  <r>
    <n v="2576"/>
    <s v="2 Go Fast Food (Canceled)"/>
    <s v="A New Twist with an American and Philippine fast food Mobile Trailer."/>
    <n v="10000"/>
    <n v="0"/>
    <x v="1"/>
    <x v="0"/>
    <s v="USD"/>
    <n v="1437620400"/>
    <x v="2576"/>
    <b v="0"/>
    <n v="0"/>
    <b v="0"/>
    <s v="technology/web"/>
    <n v="0"/>
    <n v="0"/>
    <x v="7"/>
    <x v="37"/>
    <x v="2576"/>
    <d v="4703-05-21T12:00:00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37620400"/>
    <x v="2577"/>
    <b v="0"/>
    <n v="0"/>
    <b v="0"/>
    <s v="technology/web"/>
    <n v="0"/>
    <n v="0"/>
    <x v="7"/>
    <x v="37"/>
    <x v="2577"/>
    <d v="4703-05-21T12:00:0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37620400"/>
    <x v="2578"/>
    <b v="0"/>
    <n v="0"/>
    <b v="0"/>
    <s v="technology/web"/>
    <n v="0"/>
    <n v="0"/>
    <x v="7"/>
    <x v="37"/>
    <x v="2578"/>
    <d v="4703-05-21T12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37620400"/>
    <x v="2579"/>
    <b v="0"/>
    <n v="12"/>
    <b v="0"/>
    <s v="technology/web"/>
    <n v="0"/>
    <n v="23.08"/>
    <x v="7"/>
    <x v="37"/>
    <x v="2579"/>
    <d v="4703-05-21T12:00:00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7620400"/>
    <x v="2580"/>
    <b v="0"/>
    <n v="2"/>
    <b v="0"/>
    <s v="technology/web"/>
    <n v="1"/>
    <n v="25.5"/>
    <x v="7"/>
    <x v="37"/>
    <x v="2580"/>
    <d v="4703-05-21T12:00:0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37620400"/>
    <x v="2581"/>
    <b v="0"/>
    <n v="11"/>
    <b v="0"/>
    <s v="technology/web"/>
    <n v="11"/>
    <n v="48.18"/>
    <x v="7"/>
    <x v="37"/>
    <x v="2581"/>
    <d v="4703-05-21T12:00:00"/>
  </r>
  <r>
    <n v="2582"/>
    <s v="Drunken Wings"/>
    <s v="The place where chicken meets liquor for the first time!"/>
    <n v="90000"/>
    <n v="1"/>
    <x v="2"/>
    <x v="0"/>
    <s v="USD"/>
    <n v="1437620400"/>
    <x v="2582"/>
    <b v="0"/>
    <n v="1"/>
    <b v="0"/>
    <s v="technology/web"/>
    <n v="0"/>
    <n v="1"/>
    <x v="7"/>
    <x v="37"/>
    <x v="2582"/>
    <d v="4703-05-21T12:00:00"/>
  </r>
  <r>
    <n v="2583"/>
    <s v="Crazy Daisy Food Truck"/>
    <s v="Crazy Daisy will become the newest member of the food truck distributors in Kansas City, Missouri."/>
    <n v="1000"/>
    <n v="5"/>
    <x v="2"/>
    <x v="0"/>
    <s v="USD"/>
    <n v="1437620400"/>
    <x v="2583"/>
    <b v="0"/>
    <n v="5"/>
    <b v="0"/>
    <s v="technology/web"/>
    <n v="1"/>
    <n v="1"/>
    <x v="7"/>
    <x v="37"/>
    <x v="2583"/>
    <d v="4703-05-21T12:00:0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7620400"/>
    <x v="2584"/>
    <b v="0"/>
    <n v="0"/>
    <b v="0"/>
    <s v="technology/web"/>
    <n v="0"/>
    <n v="0"/>
    <x v="7"/>
    <x v="37"/>
    <x v="2584"/>
    <d v="4703-05-21T12:00:0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37620400"/>
    <x v="2585"/>
    <b v="0"/>
    <n v="1"/>
    <b v="0"/>
    <s v="technology/web"/>
    <n v="0"/>
    <n v="50"/>
    <x v="7"/>
    <x v="37"/>
    <x v="2585"/>
    <d v="4703-05-21T12:00:00"/>
  </r>
  <r>
    <n v="2586"/>
    <s v="Inspire Healthy Eating"/>
    <s v="I would like to bring fresh salad and food to the streets of London at a reasonable price."/>
    <n v="3000"/>
    <n v="5"/>
    <x v="2"/>
    <x v="1"/>
    <s v="GBP"/>
    <n v="1437620400"/>
    <x v="2586"/>
    <b v="0"/>
    <n v="1"/>
    <b v="0"/>
    <s v="technology/web"/>
    <n v="0"/>
    <n v="5"/>
    <x v="7"/>
    <x v="37"/>
    <x v="2586"/>
    <d v="4703-05-21T12:00:0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37620400"/>
    <x v="2587"/>
    <b v="0"/>
    <n v="6"/>
    <b v="0"/>
    <s v="technology/web"/>
    <n v="2"/>
    <n v="202.83"/>
    <x v="7"/>
    <x v="37"/>
    <x v="2587"/>
    <d v="4703-05-21T12:00:0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37620400"/>
    <x v="2588"/>
    <b v="0"/>
    <n v="8"/>
    <b v="0"/>
    <s v="technology/web"/>
    <n v="4"/>
    <n v="29.13"/>
    <x v="7"/>
    <x v="37"/>
    <x v="2588"/>
    <d v="4703-05-21T12:00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37620400"/>
    <x v="2589"/>
    <b v="0"/>
    <n v="1"/>
    <b v="0"/>
    <s v="technology/web"/>
    <n v="0"/>
    <n v="5"/>
    <x v="7"/>
    <x v="37"/>
    <x v="2589"/>
    <d v="4703-05-21T12:00:00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37620400"/>
    <x v="2590"/>
    <b v="0"/>
    <n v="0"/>
    <b v="0"/>
    <s v="technology/web"/>
    <n v="0"/>
    <n v="0"/>
    <x v="7"/>
    <x v="37"/>
    <x v="2590"/>
    <d v="4703-05-21T12:00:00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37620400"/>
    <x v="2591"/>
    <b v="0"/>
    <n v="2"/>
    <b v="0"/>
    <s v="technology/web"/>
    <n v="2"/>
    <n v="13"/>
    <x v="7"/>
    <x v="37"/>
    <x v="2591"/>
    <d v="4703-05-21T12:00:00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37620400"/>
    <x v="2592"/>
    <b v="0"/>
    <n v="1"/>
    <b v="0"/>
    <s v="technology/web"/>
    <n v="0"/>
    <n v="50"/>
    <x v="7"/>
    <x v="37"/>
    <x v="2592"/>
    <d v="4703-05-21T12:00:00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37620400"/>
    <x v="2593"/>
    <b v="0"/>
    <n v="0"/>
    <b v="0"/>
    <s v="technology/web"/>
    <n v="0"/>
    <n v="0"/>
    <x v="7"/>
    <x v="37"/>
    <x v="2593"/>
    <d v="4703-05-21T12:00:0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37620400"/>
    <x v="2594"/>
    <b v="0"/>
    <n v="1"/>
    <b v="0"/>
    <s v="technology/web"/>
    <n v="0"/>
    <n v="1"/>
    <x v="7"/>
    <x v="37"/>
    <x v="2594"/>
    <d v="4703-05-21T12:00:00"/>
  </r>
  <r>
    <n v="2595"/>
    <s v="Food Truck for Little Fox Bakery"/>
    <s v="Looking to put the best baked goods in Bowling Green on wheels"/>
    <n v="15000"/>
    <n v="1825"/>
    <x v="2"/>
    <x v="0"/>
    <s v="USD"/>
    <n v="1437620400"/>
    <x v="2595"/>
    <b v="0"/>
    <n v="19"/>
    <b v="0"/>
    <s v="technology/web"/>
    <n v="12"/>
    <n v="96.05"/>
    <x v="7"/>
    <x v="37"/>
    <x v="2595"/>
    <d v="4703-05-21T12:00:00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37620400"/>
    <x v="2596"/>
    <b v="0"/>
    <n v="27"/>
    <b v="0"/>
    <s v="technology/web"/>
    <n v="24"/>
    <n v="305.77999999999997"/>
    <x v="7"/>
    <x v="37"/>
    <x v="2596"/>
    <d v="4703-05-21T12:00:00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37620400"/>
    <x v="2597"/>
    <b v="0"/>
    <n v="7"/>
    <b v="0"/>
    <s v="technology/web"/>
    <n v="6"/>
    <n v="12.14"/>
    <x v="7"/>
    <x v="37"/>
    <x v="2597"/>
    <d v="4703-05-21T12:00:00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37620400"/>
    <x v="2598"/>
    <b v="0"/>
    <n v="14"/>
    <b v="0"/>
    <s v="technology/web"/>
    <n v="39"/>
    <n v="83.57"/>
    <x v="7"/>
    <x v="37"/>
    <x v="2598"/>
    <d v="4703-05-21T12:00:00"/>
  </r>
  <r>
    <n v="2599"/>
    <s v="Empty Ramekins Catering Group"/>
    <s v="The Empty Ramekins Catering Group is looking for your help to start up in Miami Florida!!!!"/>
    <n v="9041"/>
    <n v="90"/>
    <x v="2"/>
    <x v="0"/>
    <s v="USD"/>
    <n v="1437620400"/>
    <x v="2599"/>
    <b v="0"/>
    <n v="5"/>
    <b v="0"/>
    <s v="technology/web"/>
    <n v="1"/>
    <n v="18"/>
    <x v="7"/>
    <x v="37"/>
    <x v="2599"/>
    <d v="4703-05-21T12:00:00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37620400"/>
    <x v="2600"/>
    <b v="0"/>
    <n v="30"/>
    <b v="0"/>
    <s v="technology/web"/>
    <n v="7"/>
    <n v="115.53"/>
    <x v="7"/>
    <x v="37"/>
    <x v="2600"/>
    <d v="4703-05-21T12:00:0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437620400"/>
    <x v="2601"/>
    <b v="1"/>
    <n v="151"/>
    <b v="1"/>
    <s v="technology/web"/>
    <n v="661"/>
    <n v="21.9"/>
    <x v="7"/>
    <x v="37"/>
    <x v="2601"/>
    <d v="4703-05-21T12:00:00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37620400"/>
    <x v="2602"/>
    <b v="1"/>
    <n v="489"/>
    <b v="1"/>
    <s v="technology/web"/>
    <n v="326"/>
    <n v="80.02"/>
    <x v="7"/>
    <x v="37"/>
    <x v="2602"/>
    <d v="4703-05-21T12:00:00"/>
  </r>
  <r>
    <n v="2603"/>
    <s v="Manned Mock Mars Mission"/>
    <s v="I will be building a mock space station and simulate living on Mars for two weeks."/>
    <n v="1750"/>
    <n v="1776"/>
    <x v="0"/>
    <x v="0"/>
    <s v="USD"/>
    <n v="1437620400"/>
    <x v="2603"/>
    <b v="1"/>
    <n v="50"/>
    <b v="1"/>
    <s v="technology/web"/>
    <n v="101"/>
    <n v="35.520000000000003"/>
    <x v="7"/>
    <x v="37"/>
    <x v="2603"/>
    <d v="4703-05-21T12:00:00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437620400"/>
    <x v="2604"/>
    <b v="1"/>
    <n v="321"/>
    <b v="1"/>
    <s v="technology/web"/>
    <n v="104"/>
    <n v="64.930000000000007"/>
    <x v="7"/>
    <x v="37"/>
    <x v="2604"/>
    <d v="4703-05-21T12:00:0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37620400"/>
    <x v="2605"/>
    <b v="1"/>
    <n v="1762"/>
    <b v="1"/>
    <s v="technology/web"/>
    <n v="107"/>
    <n v="60.97"/>
    <x v="7"/>
    <x v="37"/>
    <x v="2605"/>
    <d v="4703-05-21T12:00:0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437620400"/>
    <x v="2606"/>
    <b v="1"/>
    <n v="385"/>
    <b v="1"/>
    <s v="technology/web"/>
    <n v="110"/>
    <n v="31.44"/>
    <x v="7"/>
    <x v="37"/>
    <x v="2606"/>
    <d v="4703-05-21T12:00:00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7620400"/>
    <x v="2607"/>
    <b v="1"/>
    <n v="398"/>
    <b v="1"/>
    <s v="technology/web"/>
    <n v="408"/>
    <n v="81.95"/>
    <x v="7"/>
    <x v="37"/>
    <x v="2607"/>
    <d v="4703-05-21T1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37620400"/>
    <x v="2608"/>
    <b v="1"/>
    <n v="304"/>
    <b v="1"/>
    <s v="technology/web"/>
    <n v="224"/>
    <n v="58.93"/>
    <x v="7"/>
    <x v="37"/>
    <x v="2608"/>
    <d v="4703-05-21T12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437620400"/>
    <x v="2609"/>
    <b v="1"/>
    <n v="676"/>
    <b v="1"/>
    <s v="technology/web"/>
    <n v="304"/>
    <n v="157.29"/>
    <x v="7"/>
    <x v="37"/>
    <x v="2609"/>
    <d v="4703-05-21T12:00:00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37620400"/>
    <x v="2610"/>
    <b v="1"/>
    <n v="577"/>
    <b v="1"/>
    <s v="technology/web"/>
    <n v="141"/>
    <n v="55.76"/>
    <x v="7"/>
    <x v="37"/>
    <x v="2610"/>
    <d v="4703-05-21T12:00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37620400"/>
    <x v="2611"/>
    <b v="1"/>
    <n v="3663"/>
    <b v="1"/>
    <s v="technology/web"/>
    <n v="2791"/>
    <n v="83.8"/>
    <x v="7"/>
    <x v="37"/>
    <x v="2611"/>
    <d v="4703-05-21T12:00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37620400"/>
    <x v="2612"/>
    <b v="1"/>
    <n v="294"/>
    <b v="1"/>
    <s v="technology/web"/>
    <n v="172"/>
    <n v="58.42"/>
    <x v="7"/>
    <x v="37"/>
    <x v="2612"/>
    <d v="4703-05-21T12:00:00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437620400"/>
    <x v="2613"/>
    <b v="1"/>
    <n v="28"/>
    <b v="1"/>
    <s v="technology/web"/>
    <n v="101"/>
    <n v="270.57"/>
    <x v="7"/>
    <x v="37"/>
    <x v="2613"/>
    <d v="4703-05-21T12:00:0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437620400"/>
    <x v="2614"/>
    <b v="1"/>
    <n v="100"/>
    <b v="1"/>
    <s v="technology/web"/>
    <n v="102"/>
    <n v="107.1"/>
    <x v="7"/>
    <x v="37"/>
    <x v="2614"/>
    <d v="4703-05-21T12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37620400"/>
    <x v="2615"/>
    <b v="0"/>
    <n v="72"/>
    <b v="1"/>
    <s v="technology/web"/>
    <n v="170"/>
    <n v="47.18"/>
    <x v="7"/>
    <x v="37"/>
    <x v="2615"/>
    <d v="4703-05-21T12:00:00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37620400"/>
    <x v="2616"/>
    <b v="1"/>
    <n v="238"/>
    <b v="1"/>
    <s v="technology/web"/>
    <n v="115"/>
    <n v="120.31"/>
    <x v="7"/>
    <x v="37"/>
    <x v="2616"/>
    <d v="4703-05-21T12:00:0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37620400"/>
    <x v="2617"/>
    <b v="1"/>
    <n v="159"/>
    <b v="1"/>
    <s v="technology/web"/>
    <n v="878"/>
    <n v="27.6"/>
    <x v="7"/>
    <x v="37"/>
    <x v="2617"/>
    <d v="4703-05-21T12:00:00"/>
  </r>
  <r>
    <n v="2618"/>
    <s v="SPACE ART FEATURING ASTRONAUTS #WeBelieveInAstronauts"/>
    <s v="LTD ED COLLECTIBLE SPACE ART FEAT. ASTRONAUTS"/>
    <n v="15000"/>
    <n v="15808"/>
    <x v="0"/>
    <x v="0"/>
    <s v="USD"/>
    <n v="1437620400"/>
    <x v="2618"/>
    <b v="1"/>
    <n v="77"/>
    <b v="1"/>
    <s v="technology/web"/>
    <n v="105"/>
    <n v="205.3"/>
    <x v="7"/>
    <x v="37"/>
    <x v="2618"/>
    <d v="4703-05-21T12:00:0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37620400"/>
    <x v="2619"/>
    <b v="1"/>
    <n v="53"/>
    <b v="1"/>
    <s v="technology/web"/>
    <n v="188"/>
    <n v="35.549999999999997"/>
    <x v="7"/>
    <x v="37"/>
    <x v="2619"/>
    <d v="4703-05-21T12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37620400"/>
    <x v="2620"/>
    <b v="1"/>
    <n v="1251"/>
    <b v="1"/>
    <s v="technology/web"/>
    <n v="144"/>
    <n v="74.64"/>
    <x v="7"/>
    <x v="37"/>
    <x v="2620"/>
    <d v="4703-05-21T12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7620400"/>
    <x v="2621"/>
    <b v="1"/>
    <n v="465"/>
    <b v="1"/>
    <s v="technology/web"/>
    <n v="146"/>
    <n v="47.06"/>
    <x v="7"/>
    <x v="37"/>
    <x v="2621"/>
    <d v="4703-05-21T12:00:0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37620400"/>
    <x v="2622"/>
    <b v="0"/>
    <n v="74"/>
    <b v="1"/>
    <s v="technology/web"/>
    <n v="131"/>
    <n v="26.59"/>
    <x v="7"/>
    <x v="37"/>
    <x v="2622"/>
    <d v="4703-05-21T12:00:00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37620400"/>
    <x v="2623"/>
    <b v="0"/>
    <n v="62"/>
    <b v="1"/>
    <s v="technology/web"/>
    <n v="114"/>
    <n v="36.770000000000003"/>
    <x v="7"/>
    <x v="37"/>
    <x v="2623"/>
    <d v="4703-05-21T12:00:0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437620400"/>
    <x v="2624"/>
    <b v="0"/>
    <n v="3468"/>
    <b v="1"/>
    <s v="technology/web"/>
    <n v="1379"/>
    <n v="31.82"/>
    <x v="7"/>
    <x v="37"/>
    <x v="2624"/>
    <d v="4703-05-21T12:00:00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37620400"/>
    <x v="2625"/>
    <b v="0"/>
    <n v="52"/>
    <b v="1"/>
    <s v="technology/web"/>
    <n v="956"/>
    <n v="27.58"/>
    <x v="7"/>
    <x v="37"/>
    <x v="2625"/>
    <d v="4703-05-21T12:00:00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7620400"/>
    <x v="2626"/>
    <b v="0"/>
    <n v="50"/>
    <b v="1"/>
    <s v="technology/web"/>
    <n v="112"/>
    <n v="56"/>
    <x v="7"/>
    <x v="37"/>
    <x v="2626"/>
    <d v="4703-05-21T12:00:0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37620400"/>
    <x v="2627"/>
    <b v="0"/>
    <n v="45"/>
    <b v="1"/>
    <s v="technology/web"/>
    <n v="647"/>
    <n v="21.56"/>
    <x v="7"/>
    <x v="37"/>
    <x v="2627"/>
    <d v="4703-05-21T12:00:00"/>
  </r>
  <r>
    <n v="2628"/>
    <s v="Pie In Space!"/>
    <s v="A high school freshman is sending pie into space and you can be a part of it.  GO SCIENCE!!!"/>
    <n v="839"/>
    <n v="926"/>
    <x v="0"/>
    <x v="0"/>
    <s v="USD"/>
    <n v="1437620400"/>
    <x v="2628"/>
    <b v="0"/>
    <n v="21"/>
    <b v="1"/>
    <s v="technology/web"/>
    <n v="110"/>
    <n v="44.1"/>
    <x v="7"/>
    <x v="37"/>
    <x v="2628"/>
    <d v="4703-05-21T12:00:00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7620400"/>
    <x v="2629"/>
    <b v="0"/>
    <n v="100"/>
    <b v="1"/>
    <s v="technology/web"/>
    <n v="128"/>
    <n v="63.87"/>
    <x v="7"/>
    <x v="37"/>
    <x v="2629"/>
    <d v="4703-05-21T12:00:0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37620400"/>
    <x v="2630"/>
    <b v="0"/>
    <n v="81"/>
    <b v="1"/>
    <s v="technology/web"/>
    <n v="158"/>
    <n v="38.99"/>
    <x v="7"/>
    <x v="37"/>
    <x v="2630"/>
    <d v="4703-05-21T12:00:00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37620400"/>
    <x v="2631"/>
    <b v="0"/>
    <n v="286"/>
    <b v="1"/>
    <s v="technology/web"/>
    <n v="115"/>
    <n v="80.19"/>
    <x v="7"/>
    <x v="37"/>
    <x v="2631"/>
    <d v="4703-05-21T12:00:00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37620400"/>
    <x v="2632"/>
    <b v="0"/>
    <n v="42"/>
    <b v="1"/>
    <s v="technology/web"/>
    <n v="137"/>
    <n v="34.9"/>
    <x v="7"/>
    <x v="37"/>
    <x v="2632"/>
    <d v="4703-05-21T12:00:00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437620400"/>
    <x v="2633"/>
    <b v="0"/>
    <n v="199"/>
    <b v="1"/>
    <s v="technology/web"/>
    <n v="355"/>
    <n v="89.1"/>
    <x v="7"/>
    <x v="37"/>
    <x v="2633"/>
    <d v="4703-05-21T12:00:0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37620400"/>
    <x v="2634"/>
    <b v="0"/>
    <n v="25"/>
    <b v="1"/>
    <s v="technology/web"/>
    <n v="106"/>
    <n v="39.44"/>
    <x v="7"/>
    <x v="37"/>
    <x v="2634"/>
    <d v="4703-05-21T12:00:0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37620400"/>
    <x v="2635"/>
    <b v="0"/>
    <n v="84"/>
    <b v="1"/>
    <s v="technology/web"/>
    <n v="100"/>
    <n v="136.9"/>
    <x v="7"/>
    <x v="37"/>
    <x v="2635"/>
    <d v="4703-05-21T12:00:0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37620400"/>
    <x v="2636"/>
    <b v="0"/>
    <n v="50"/>
    <b v="1"/>
    <s v="technology/web"/>
    <n v="187"/>
    <n v="37.46"/>
    <x v="7"/>
    <x v="37"/>
    <x v="2636"/>
    <d v="4703-05-21T12:00:00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37620400"/>
    <x v="2637"/>
    <b v="0"/>
    <n v="26"/>
    <b v="1"/>
    <s v="technology/web"/>
    <n v="166"/>
    <n v="31.96"/>
    <x v="7"/>
    <x v="37"/>
    <x v="2637"/>
    <d v="4703-05-21T12:00:00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37620400"/>
    <x v="2638"/>
    <b v="0"/>
    <n v="14"/>
    <b v="1"/>
    <s v="technology/web"/>
    <n v="102"/>
    <n v="25.21"/>
    <x v="7"/>
    <x v="37"/>
    <x v="2638"/>
    <d v="4703-05-21T12:00:00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37620400"/>
    <x v="2639"/>
    <b v="0"/>
    <n v="49"/>
    <b v="1"/>
    <s v="technology/web"/>
    <n v="164"/>
    <n v="10.039999999999999"/>
    <x v="7"/>
    <x v="37"/>
    <x v="2639"/>
    <d v="4703-05-21T12:00:00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7620400"/>
    <x v="2640"/>
    <b v="0"/>
    <n v="69"/>
    <b v="1"/>
    <s v="technology/web"/>
    <n v="106"/>
    <n v="45.94"/>
    <x v="7"/>
    <x v="37"/>
    <x v="2640"/>
    <d v="4703-05-21T12:00:00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37620400"/>
    <x v="2641"/>
    <b v="0"/>
    <n v="1"/>
    <b v="0"/>
    <s v="technology/web"/>
    <n v="1"/>
    <n v="15"/>
    <x v="7"/>
    <x v="37"/>
    <x v="2641"/>
    <d v="4703-05-21T12:00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37620400"/>
    <x v="2642"/>
    <b v="0"/>
    <n v="0"/>
    <b v="0"/>
    <s v="technology/web"/>
    <n v="0"/>
    <n v="0"/>
    <x v="7"/>
    <x v="37"/>
    <x v="2642"/>
    <d v="4703-05-21T12:00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37620400"/>
    <x v="2643"/>
    <b v="1"/>
    <n v="1501"/>
    <b v="0"/>
    <s v="technology/web"/>
    <n v="34"/>
    <n v="223.58"/>
    <x v="7"/>
    <x v="37"/>
    <x v="2643"/>
    <d v="4703-05-21T12:00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37620400"/>
    <x v="2644"/>
    <b v="1"/>
    <n v="52"/>
    <b v="0"/>
    <s v="technology/web"/>
    <n v="2"/>
    <n v="39.479999999999997"/>
    <x v="7"/>
    <x v="37"/>
    <x v="2644"/>
    <d v="4703-05-21T12:00:0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37620400"/>
    <x v="2645"/>
    <b v="1"/>
    <n v="23"/>
    <b v="0"/>
    <s v="technology/web"/>
    <n v="11"/>
    <n v="91.3"/>
    <x v="7"/>
    <x v="37"/>
    <x v="2645"/>
    <d v="4703-05-21T12:00:00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37620400"/>
    <x v="2646"/>
    <b v="1"/>
    <n v="535"/>
    <b v="0"/>
    <s v="technology/web"/>
    <n v="8"/>
    <n v="78.67"/>
    <x v="7"/>
    <x v="37"/>
    <x v="2646"/>
    <d v="4703-05-21T12:00:0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7620400"/>
    <x v="2647"/>
    <b v="0"/>
    <n v="3"/>
    <b v="0"/>
    <s v="technology/web"/>
    <n v="1"/>
    <n v="12"/>
    <x v="7"/>
    <x v="37"/>
    <x v="2647"/>
    <d v="4703-05-21T12:00:0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37620400"/>
    <x v="2648"/>
    <b v="0"/>
    <n v="6"/>
    <b v="0"/>
    <s v="technology/web"/>
    <n v="1"/>
    <n v="17.670000000000002"/>
    <x v="7"/>
    <x v="37"/>
    <x v="2648"/>
    <d v="4703-05-21T12:00:00"/>
  </r>
  <r>
    <n v="2649"/>
    <s v="The Mission - Please Check Back Soon (Canceled)"/>
    <s v="They have launched a Kickstarter."/>
    <n v="125000"/>
    <n v="124"/>
    <x v="1"/>
    <x v="0"/>
    <s v="USD"/>
    <n v="1437620400"/>
    <x v="2649"/>
    <b v="0"/>
    <n v="3"/>
    <b v="0"/>
    <s v="technology/web"/>
    <n v="0"/>
    <n v="41.33"/>
    <x v="7"/>
    <x v="37"/>
    <x v="2649"/>
    <d v="4703-05-21T12:00:0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37620400"/>
    <x v="2650"/>
    <b v="0"/>
    <n v="5"/>
    <b v="0"/>
    <s v="technology/web"/>
    <n v="1"/>
    <n v="71.599999999999994"/>
    <x v="7"/>
    <x v="37"/>
    <x v="2650"/>
    <d v="4703-05-21T12:00:0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37620400"/>
    <x v="2651"/>
    <b v="0"/>
    <n v="17"/>
    <b v="0"/>
    <s v="technology/web"/>
    <n v="2"/>
    <n v="307.82"/>
    <x v="7"/>
    <x v="37"/>
    <x v="2651"/>
    <d v="4703-05-21T12:00:0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37620400"/>
    <x v="2652"/>
    <b v="0"/>
    <n v="11"/>
    <b v="0"/>
    <s v="technology/web"/>
    <n v="1"/>
    <n v="80.45"/>
    <x v="7"/>
    <x v="37"/>
    <x v="2652"/>
    <d v="4703-05-21T12:00:00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37620400"/>
    <x v="2653"/>
    <b v="0"/>
    <n v="70"/>
    <b v="0"/>
    <s v="technology/web"/>
    <n v="12"/>
    <n v="83.94"/>
    <x v="7"/>
    <x v="37"/>
    <x v="2653"/>
    <d v="4703-05-21T12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37620400"/>
    <x v="2654"/>
    <b v="0"/>
    <n v="6"/>
    <b v="0"/>
    <s v="technology/web"/>
    <n v="0"/>
    <n v="8.5"/>
    <x v="7"/>
    <x v="37"/>
    <x v="2654"/>
    <d v="4703-05-21T12:00:00"/>
  </r>
  <r>
    <n v="2655"/>
    <s v="Balloons (Canceled)"/>
    <s v="Thank you for your support!"/>
    <n v="15000"/>
    <n v="3155"/>
    <x v="1"/>
    <x v="0"/>
    <s v="USD"/>
    <n v="1437620400"/>
    <x v="2655"/>
    <b v="0"/>
    <n v="43"/>
    <b v="0"/>
    <s v="technology/web"/>
    <n v="21"/>
    <n v="73.37"/>
    <x v="7"/>
    <x v="37"/>
    <x v="2655"/>
    <d v="4703-05-21T12:00:00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37620400"/>
    <x v="2656"/>
    <b v="0"/>
    <n v="152"/>
    <b v="0"/>
    <s v="technology/web"/>
    <n v="11"/>
    <n v="112.86"/>
    <x v="7"/>
    <x v="37"/>
    <x v="2656"/>
    <d v="4703-05-21T12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37620400"/>
    <x v="2657"/>
    <b v="0"/>
    <n v="59"/>
    <b v="0"/>
    <s v="technology/web"/>
    <n v="19"/>
    <n v="95.28"/>
    <x v="7"/>
    <x v="37"/>
    <x v="2657"/>
    <d v="4703-05-21T12:0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37620400"/>
    <x v="2658"/>
    <b v="0"/>
    <n v="4"/>
    <b v="0"/>
    <s v="technology/web"/>
    <n v="0"/>
    <n v="22.75"/>
    <x v="7"/>
    <x v="37"/>
    <x v="2658"/>
    <d v="4703-05-21T12:00:00"/>
  </r>
  <r>
    <n v="2659"/>
    <s v="test (Canceled)"/>
    <s v="test"/>
    <n v="49000"/>
    <n v="1333"/>
    <x v="1"/>
    <x v="0"/>
    <s v="USD"/>
    <n v="1437620400"/>
    <x v="2659"/>
    <b v="0"/>
    <n v="10"/>
    <b v="0"/>
    <s v="technology/web"/>
    <n v="3"/>
    <n v="133.30000000000001"/>
    <x v="7"/>
    <x v="37"/>
    <x v="2659"/>
    <d v="4703-05-21T12:00:0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37620400"/>
    <x v="2660"/>
    <b v="0"/>
    <n v="5"/>
    <b v="0"/>
    <s v="technology/web"/>
    <n v="0"/>
    <n v="3.8"/>
    <x v="7"/>
    <x v="37"/>
    <x v="2660"/>
    <d v="4703-05-21T12:00:0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437620400"/>
    <x v="2661"/>
    <b v="0"/>
    <n v="60"/>
    <b v="1"/>
    <s v="technology/web"/>
    <n v="103"/>
    <n v="85.75"/>
    <x v="7"/>
    <x v="37"/>
    <x v="2661"/>
    <d v="4703-05-21T12:00:0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37620400"/>
    <x v="2662"/>
    <b v="0"/>
    <n v="80"/>
    <b v="1"/>
    <s v="technology/web"/>
    <n v="107"/>
    <n v="267"/>
    <x v="7"/>
    <x v="37"/>
    <x v="2662"/>
    <d v="4703-05-21T12:00:00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37620400"/>
    <x v="2663"/>
    <b v="0"/>
    <n v="56"/>
    <b v="1"/>
    <s v="technology/web"/>
    <n v="105"/>
    <n v="373.56"/>
    <x v="7"/>
    <x v="37"/>
    <x v="2663"/>
    <d v="4703-05-21T12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37620400"/>
    <x v="2664"/>
    <b v="0"/>
    <n v="104"/>
    <b v="1"/>
    <s v="technology/web"/>
    <n v="103"/>
    <n v="174.04"/>
    <x v="7"/>
    <x v="37"/>
    <x v="2664"/>
    <d v="4703-05-21T12:00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7620400"/>
    <x v="2665"/>
    <b v="0"/>
    <n v="46"/>
    <b v="1"/>
    <s v="technology/web"/>
    <n v="123"/>
    <n v="93.7"/>
    <x v="7"/>
    <x v="37"/>
    <x v="2665"/>
    <d v="4703-05-21T12:00:0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37620400"/>
    <x v="2666"/>
    <b v="0"/>
    <n v="206"/>
    <b v="1"/>
    <s v="technology/web"/>
    <n v="159"/>
    <n v="77.33"/>
    <x v="7"/>
    <x v="37"/>
    <x v="2666"/>
    <d v="4703-05-21T12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37620400"/>
    <x v="2667"/>
    <b v="0"/>
    <n v="18"/>
    <b v="1"/>
    <s v="technology/web"/>
    <n v="111"/>
    <n v="92.22"/>
    <x v="7"/>
    <x v="37"/>
    <x v="2667"/>
    <d v="4703-05-21T12:00:00"/>
  </r>
  <r>
    <n v="2668"/>
    <s v="UOttawa Makermobile"/>
    <s v="Creativity on the go! |_x000a_CrÃ©ativitÃ© en mouvement !"/>
    <n v="1000"/>
    <n v="1707"/>
    <x v="0"/>
    <x v="5"/>
    <s v="CAD"/>
    <n v="1437620400"/>
    <x v="2668"/>
    <b v="0"/>
    <n v="28"/>
    <b v="1"/>
    <s v="technology/web"/>
    <n v="171"/>
    <n v="60.96"/>
    <x v="7"/>
    <x v="37"/>
    <x v="2668"/>
    <d v="4703-05-21T12:00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37620400"/>
    <x v="2669"/>
    <b v="0"/>
    <n v="11"/>
    <b v="1"/>
    <s v="technology/web"/>
    <n v="125"/>
    <n v="91"/>
    <x v="7"/>
    <x v="37"/>
    <x v="2669"/>
    <d v="4703-05-21T12:00:0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37620400"/>
    <x v="2670"/>
    <b v="1"/>
    <n v="60"/>
    <b v="0"/>
    <s v="technology/web"/>
    <n v="6"/>
    <n v="41.58"/>
    <x v="7"/>
    <x v="37"/>
    <x v="2670"/>
    <d v="4703-05-21T12:00:0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37620400"/>
    <x v="2671"/>
    <b v="1"/>
    <n v="84"/>
    <b v="0"/>
    <s v="technology/web"/>
    <n v="11"/>
    <n v="33.76"/>
    <x v="7"/>
    <x v="37"/>
    <x v="2671"/>
    <d v="4703-05-21T12:00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37620400"/>
    <x v="2672"/>
    <b v="1"/>
    <n v="47"/>
    <b v="0"/>
    <s v="technology/web"/>
    <n v="33"/>
    <n v="70.62"/>
    <x v="7"/>
    <x v="37"/>
    <x v="2672"/>
    <d v="4703-05-21T12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37620400"/>
    <x v="2673"/>
    <b v="1"/>
    <n v="66"/>
    <b v="0"/>
    <s v="technology/web"/>
    <n v="28"/>
    <n v="167.15"/>
    <x v="7"/>
    <x v="37"/>
    <x v="2673"/>
    <d v="4703-05-21T12:00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37620400"/>
    <x v="2674"/>
    <b v="1"/>
    <n v="171"/>
    <b v="0"/>
    <s v="technology/web"/>
    <n v="63"/>
    <n v="128.62"/>
    <x v="7"/>
    <x v="37"/>
    <x v="2674"/>
    <d v="4703-05-21T12:00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37620400"/>
    <x v="2675"/>
    <b v="1"/>
    <n v="29"/>
    <b v="0"/>
    <s v="technology/web"/>
    <n v="8"/>
    <n v="65.41"/>
    <x v="7"/>
    <x v="37"/>
    <x v="2675"/>
    <d v="4703-05-21T12:00:00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37620400"/>
    <x v="2676"/>
    <b v="0"/>
    <n v="9"/>
    <b v="0"/>
    <s v="technology/web"/>
    <n v="50"/>
    <n v="117.56"/>
    <x v="7"/>
    <x v="37"/>
    <x v="2676"/>
    <d v="4703-05-21T12:00:00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37620400"/>
    <x v="2677"/>
    <b v="0"/>
    <n v="27"/>
    <b v="0"/>
    <s v="technology/web"/>
    <n v="18"/>
    <n v="126.48"/>
    <x v="7"/>
    <x v="37"/>
    <x v="2677"/>
    <d v="4703-05-21T12:00:00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37620400"/>
    <x v="2678"/>
    <b v="0"/>
    <n v="2"/>
    <b v="0"/>
    <s v="technology/web"/>
    <n v="0"/>
    <n v="550"/>
    <x v="7"/>
    <x v="37"/>
    <x v="2678"/>
    <d v="4703-05-21T12:00:00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37620400"/>
    <x v="2679"/>
    <b v="0"/>
    <n v="3"/>
    <b v="0"/>
    <s v="technology/web"/>
    <n v="0"/>
    <n v="44"/>
    <x v="7"/>
    <x v="37"/>
    <x v="2679"/>
    <d v="4703-05-21T12:00:00"/>
  </r>
  <r>
    <n v="2680"/>
    <s v="iHeart Pillow"/>
    <s v="iHeartPillow, Connecting loved ones"/>
    <n v="32000"/>
    <n v="276"/>
    <x v="2"/>
    <x v="3"/>
    <s v="EUR"/>
    <n v="1437620400"/>
    <x v="2680"/>
    <b v="0"/>
    <n v="4"/>
    <b v="0"/>
    <s v="technology/web"/>
    <n v="1"/>
    <n v="69"/>
    <x v="7"/>
    <x v="37"/>
    <x v="2680"/>
    <d v="4703-05-21T12:00:00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37620400"/>
    <x v="2681"/>
    <b v="0"/>
    <n v="2"/>
    <b v="0"/>
    <s v="technology/web"/>
    <n v="1"/>
    <n v="27.5"/>
    <x v="7"/>
    <x v="37"/>
    <x v="2681"/>
    <d v="4703-05-21T12:00:00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37620400"/>
    <x v="2682"/>
    <b v="0"/>
    <n v="20"/>
    <b v="0"/>
    <s v="technology/web"/>
    <n v="28"/>
    <n v="84.9"/>
    <x v="7"/>
    <x v="37"/>
    <x v="2682"/>
    <d v="4703-05-21T12:00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37620400"/>
    <x v="2683"/>
    <b v="0"/>
    <n v="3"/>
    <b v="0"/>
    <s v="technology/web"/>
    <n v="0"/>
    <n v="12"/>
    <x v="7"/>
    <x v="37"/>
    <x v="2683"/>
    <d v="4703-05-21T12:00:0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37620400"/>
    <x v="2684"/>
    <b v="0"/>
    <n v="4"/>
    <b v="0"/>
    <s v="technology/web"/>
    <n v="1"/>
    <n v="200"/>
    <x v="7"/>
    <x v="37"/>
    <x v="2684"/>
    <d v="4703-05-21T12:00:00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7620400"/>
    <x v="2685"/>
    <b v="0"/>
    <n v="1"/>
    <b v="0"/>
    <s v="technology/web"/>
    <n v="0"/>
    <n v="10"/>
    <x v="7"/>
    <x v="37"/>
    <x v="2685"/>
    <d v="4703-05-21T12:00:0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37620400"/>
    <x v="2686"/>
    <b v="0"/>
    <n v="0"/>
    <b v="0"/>
    <s v="technology/web"/>
    <n v="0"/>
    <n v="0"/>
    <x v="7"/>
    <x v="37"/>
    <x v="2686"/>
    <d v="4703-05-21T12:00:00"/>
  </r>
  <r>
    <n v="2687"/>
    <s v="Munch Wagon"/>
    <s v="Your American Pizzas, Wings, Stuffed Gouda Burger, Sweet &amp; Russet Potato Fries served on a food Truck!!"/>
    <n v="15000"/>
    <n v="0"/>
    <x v="2"/>
    <x v="0"/>
    <s v="USD"/>
    <n v="1437620400"/>
    <x v="2687"/>
    <b v="0"/>
    <n v="0"/>
    <b v="0"/>
    <s v="technology/web"/>
    <n v="0"/>
    <n v="0"/>
    <x v="7"/>
    <x v="37"/>
    <x v="2687"/>
    <d v="4703-05-21T12:00:00"/>
  </r>
  <r>
    <n v="2688"/>
    <s v="Mac N Cheez Food Truck"/>
    <s v="The amazing gourmet Mac N Cheez Food Truck Campaigne!"/>
    <n v="50000"/>
    <n v="74"/>
    <x v="2"/>
    <x v="0"/>
    <s v="USD"/>
    <n v="1437620400"/>
    <x v="2688"/>
    <b v="0"/>
    <n v="14"/>
    <b v="0"/>
    <s v="technology/web"/>
    <n v="0"/>
    <n v="5.29"/>
    <x v="7"/>
    <x v="37"/>
    <x v="2688"/>
    <d v="4703-05-21T12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37620400"/>
    <x v="2689"/>
    <b v="0"/>
    <n v="1"/>
    <b v="0"/>
    <s v="technology/web"/>
    <n v="0"/>
    <n v="1"/>
    <x v="7"/>
    <x v="37"/>
    <x v="2689"/>
    <d v="4703-05-21T12:00:0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7620400"/>
    <x v="2690"/>
    <b v="0"/>
    <n v="118"/>
    <b v="0"/>
    <s v="technology/web"/>
    <n v="11"/>
    <n v="72.760000000000005"/>
    <x v="7"/>
    <x v="37"/>
    <x v="2690"/>
    <d v="4703-05-21T12:00:00"/>
  </r>
  <r>
    <n v="2691"/>
    <s v="Cook"/>
    <s v="A Great New local Food Truck serving up ethnic fusion inspired eats in Ottawa."/>
    <n v="65000"/>
    <n v="35"/>
    <x v="2"/>
    <x v="5"/>
    <s v="CAD"/>
    <n v="1437620400"/>
    <x v="2691"/>
    <b v="0"/>
    <n v="2"/>
    <b v="0"/>
    <s v="technology/web"/>
    <n v="0"/>
    <n v="17.5"/>
    <x v="7"/>
    <x v="37"/>
    <x v="2691"/>
    <d v="4703-05-21T12:00:0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37620400"/>
    <x v="2692"/>
    <b v="0"/>
    <n v="1"/>
    <b v="0"/>
    <s v="technology/web"/>
    <n v="1"/>
    <n v="25"/>
    <x v="7"/>
    <x v="37"/>
    <x v="2692"/>
    <d v="4703-05-21T12:00:0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37620400"/>
    <x v="2693"/>
    <b v="0"/>
    <n v="3"/>
    <b v="0"/>
    <s v="technology/web"/>
    <n v="1"/>
    <n v="13.33"/>
    <x v="7"/>
    <x v="37"/>
    <x v="2693"/>
    <d v="4703-05-21T12:00:0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37620400"/>
    <x v="2694"/>
    <b v="0"/>
    <n v="1"/>
    <b v="0"/>
    <s v="technology/web"/>
    <n v="0"/>
    <n v="1"/>
    <x v="7"/>
    <x v="37"/>
    <x v="2694"/>
    <d v="4703-05-21T12:00:00"/>
  </r>
  <r>
    <n v="2695"/>
    <s v="Fat daddy mac food truck"/>
    <s v="I am creating food magic on the go! Amazing food isn't just for sitdown restaraunts anymore!"/>
    <n v="15000"/>
    <n v="71"/>
    <x v="2"/>
    <x v="0"/>
    <s v="USD"/>
    <n v="1437620400"/>
    <x v="2695"/>
    <b v="0"/>
    <n v="3"/>
    <b v="0"/>
    <s v="technology/web"/>
    <n v="0"/>
    <n v="23.67"/>
    <x v="7"/>
    <x v="37"/>
    <x v="2695"/>
    <d v="4703-05-21T12:00:00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37620400"/>
    <x v="2696"/>
    <b v="0"/>
    <n v="38"/>
    <b v="0"/>
    <s v="technology/web"/>
    <n v="6"/>
    <n v="89.21"/>
    <x v="7"/>
    <x v="37"/>
    <x v="2696"/>
    <d v="4703-05-21T12:00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7620400"/>
    <x v="2697"/>
    <b v="0"/>
    <n v="52"/>
    <b v="0"/>
    <s v="technology/web"/>
    <n v="26"/>
    <n v="116.56"/>
    <x v="7"/>
    <x v="37"/>
    <x v="2697"/>
    <d v="4703-05-21T1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37620400"/>
    <x v="2698"/>
    <b v="0"/>
    <n v="2"/>
    <b v="0"/>
    <s v="technology/web"/>
    <n v="0"/>
    <n v="13.01"/>
    <x v="7"/>
    <x v="37"/>
    <x v="2698"/>
    <d v="4703-05-21T12:00:00"/>
  </r>
  <r>
    <n v="2699"/>
    <s v="my bakery truck"/>
    <s v="Hi, I want make my first bakery. Food truck was great, but I not have a car licence. So, help me to be my dream!"/>
    <n v="2"/>
    <n v="0"/>
    <x v="2"/>
    <x v="5"/>
    <s v="CAD"/>
    <n v="1437620400"/>
    <x v="2699"/>
    <b v="0"/>
    <n v="0"/>
    <b v="0"/>
    <s v="technology/web"/>
    <n v="0"/>
    <n v="0"/>
    <x v="7"/>
    <x v="37"/>
    <x v="2699"/>
    <d v="4703-05-21T12:00:00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37620400"/>
    <x v="2700"/>
    <b v="0"/>
    <n v="4"/>
    <b v="0"/>
    <s v="technology/web"/>
    <n v="1"/>
    <n v="17.5"/>
    <x v="7"/>
    <x v="37"/>
    <x v="2700"/>
    <d v="4703-05-21T12:00:0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37620400"/>
    <x v="2701"/>
    <b v="0"/>
    <n v="46"/>
    <b v="0"/>
    <s v="technology/web"/>
    <n v="46"/>
    <n v="34.130000000000003"/>
    <x v="7"/>
    <x v="37"/>
    <x v="2701"/>
    <d v="4703-05-21T12:00:00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37620400"/>
    <x v="2702"/>
    <b v="1"/>
    <n v="26"/>
    <b v="0"/>
    <s v="technology/web"/>
    <n v="34"/>
    <n v="132.35"/>
    <x v="7"/>
    <x v="37"/>
    <x v="2702"/>
    <d v="4703-05-21T12:00:00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37620400"/>
    <x v="2703"/>
    <b v="0"/>
    <n v="45"/>
    <b v="0"/>
    <s v="technology/web"/>
    <n v="104"/>
    <n v="922.22"/>
    <x v="7"/>
    <x v="37"/>
    <x v="2703"/>
    <d v="4703-05-21T12:00:00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37620400"/>
    <x v="2704"/>
    <b v="0"/>
    <n v="7"/>
    <b v="0"/>
    <s v="technology/web"/>
    <n v="6"/>
    <n v="163.57"/>
    <x v="7"/>
    <x v="37"/>
    <x v="2704"/>
    <d v="4703-05-21T12:00:00"/>
  </r>
  <r>
    <n v="2705"/>
    <s v="Fischer Theatre Marquee"/>
    <s v="Help light the lights at the historic Fischer Theatre in Danville, IL."/>
    <n v="16500"/>
    <n v="1739"/>
    <x v="3"/>
    <x v="0"/>
    <s v="USD"/>
    <n v="1437620400"/>
    <x v="2705"/>
    <b v="0"/>
    <n v="8"/>
    <b v="0"/>
    <s v="technology/web"/>
    <n v="11"/>
    <n v="217.38"/>
    <x v="7"/>
    <x v="37"/>
    <x v="2705"/>
    <d v="4703-05-21T12:00:00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37620400"/>
    <x v="2706"/>
    <b v="1"/>
    <n v="263"/>
    <b v="1"/>
    <s v="technology/web"/>
    <n v="112"/>
    <n v="149.44"/>
    <x v="7"/>
    <x v="37"/>
    <x v="2706"/>
    <d v="4703-05-21T12:00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437620400"/>
    <x v="2707"/>
    <b v="1"/>
    <n v="394"/>
    <b v="1"/>
    <s v="technology/web"/>
    <n v="351"/>
    <n v="71.239999999999995"/>
    <x v="7"/>
    <x v="37"/>
    <x v="2707"/>
    <d v="4703-05-21T12:00:00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37620400"/>
    <x v="2708"/>
    <b v="1"/>
    <n v="1049"/>
    <b v="1"/>
    <s v="technology/web"/>
    <n v="233"/>
    <n v="44.46"/>
    <x v="7"/>
    <x v="37"/>
    <x v="2708"/>
    <d v="4703-05-21T12:00:0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37620400"/>
    <x v="2709"/>
    <b v="1"/>
    <n v="308"/>
    <b v="1"/>
    <s v="technology/web"/>
    <n v="102"/>
    <n v="164.94"/>
    <x v="7"/>
    <x v="37"/>
    <x v="2709"/>
    <d v="4703-05-21T12:00:00"/>
  </r>
  <r>
    <n v="2710"/>
    <s v="House of Yes"/>
    <s v="Building Brooklyn's own creative venue for circus, theater and events of all types."/>
    <n v="60000"/>
    <n v="92340.21"/>
    <x v="0"/>
    <x v="0"/>
    <s v="USD"/>
    <n v="1437620400"/>
    <x v="2710"/>
    <b v="1"/>
    <n v="1088"/>
    <b v="1"/>
    <s v="technology/web"/>
    <n v="154"/>
    <n v="84.87"/>
    <x v="7"/>
    <x v="37"/>
    <x v="2710"/>
    <d v="4703-05-21T12:00:00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37620400"/>
    <x v="2711"/>
    <b v="1"/>
    <n v="73"/>
    <b v="1"/>
    <s v="technology/web"/>
    <n v="101"/>
    <n v="53.95"/>
    <x v="7"/>
    <x v="37"/>
    <x v="2711"/>
    <d v="4703-05-21T12:00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437620400"/>
    <x v="2712"/>
    <b v="1"/>
    <n v="143"/>
    <b v="1"/>
    <s v="technology/web"/>
    <n v="131"/>
    <n v="50.53"/>
    <x v="7"/>
    <x v="37"/>
    <x v="2712"/>
    <d v="4703-05-21T12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37620400"/>
    <x v="2713"/>
    <b v="1"/>
    <n v="1420"/>
    <b v="1"/>
    <s v="technology/web"/>
    <n v="102"/>
    <n v="108"/>
    <x v="7"/>
    <x v="37"/>
    <x v="2713"/>
    <d v="4703-05-21T12:00:00"/>
  </r>
  <r>
    <n v="2714"/>
    <s v="The Crane Theater"/>
    <s v="The Crane will be the new home for independent theater in Northeast Minneapolis"/>
    <n v="25000"/>
    <n v="29089"/>
    <x v="0"/>
    <x v="0"/>
    <s v="USD"/>
    <n v="1437620400"/>
    <x v="2714"/>
    <b v="1"/>
    <n v="305"/>
    <b v="1"/>
    <s v="technology/web"/>
    <n v="116"/>
    <n v="95.37"/>
    <x v="7"/>
    <x v="37"/>
    <x v="2714"/>
    <d v="4703-05-21T12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37620400"/>
    <x v="2715"/>
    <b v="1"/>
    <n v="551"/>
    <b v="1"/>
    <s v="technology/web"/>
    <n v="265"/>
    <n v="57.63"/>
    <x v="7"/>
    <x v="37"/>
    <x v="2715"/>
    <d v="4703-05-21T12:00:00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37620400"/>
    <x v="2716"/>
    <b v="1"/>
    <n v="187"/>
    <b v="1"/>
    <s v="technology/web"/>
    <n v="120"/>
    <n v="64.16"/>
    <x v="7"/>
    <x v="37"/>
    <x v="2716"/>
    <d v="4703-05-21T12:00:00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37620400"/>
    <x v="2717"/>
    <b v="1"/>
    <n v="325"/>
    <b v="1"/>
    <s v="technology/web"/>
    <n v="120"/>
    <n v="92.39"/>
    <x v="7"/>
    <x v="37"/>
    <x v="2717"/>
    <d v="4703-05-21T12:00:00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37620400"/>
    <x v="2718"/>
    <b v="1"/>
    <n v="148"/>
    <b v="1"/>
    <s v="technology/web"/>
    <n v="104"/>
    <n v="125.98"/>
    <x v="7"/>
    <x v="37"/>
    <x v="2718"/>
    <d v="4703-05-21T12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37620400"/>
    <x v="2719"/>
    <b v="0"/>
    <n v="69"/>
    <b v="1"/>
    <s v="technology/web"/>
    <n v="109"/>
    <n v="94.64"/>
    <x v="7"/>
    <x v="37"/>
    <x v="2719"/>
    <d v="4703-05-21T12:00:00"/>
  </r>
  <r>
    <n v="2720"/>
    <s v="The Comedy Project"/>
    <s v="An improv, sketch and experimental comedy and cocktail venue in downtown Grand Rapids, Michigan"/>
    <n v="25000"/>
    <n v="29531"/>
    <x v="0"/>
    <x v="0"/>
    <s v="USD"/>
    <n v="1437620400"/>
    <x v="2720"/>
    <b v="0"/>
    <n v="173"/>
    <b v="1"/>
    <s v="technology/web"/>
    <n v="118"/>
    <n v="170.7"/>
    <x v="7"/>
    <x v="37"/>
    <x v="2720"/>
    <d v="4703-05-21T12:00:0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437620400"/>
    <x v="2721"/>
    <b v="0"/>
    <n v="269"/>
    <b v="1"/>
    <s v="theater/musical"/>
    <n v="1462"/>
    <n v="40.76"/>
    <x v="8"/>
    <x v="38"/>
    <x v="2721"/>
    <d v="4703-05-21T12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37620400"/>
    <x v="2722"/>
    <b v="0"/>
    <n v="185"/>
    <b v="1"/>
    <s v="theater/musical"/>
    <n v="253"/>
    <n v="68.25"/>
    <x v="8"/>
    <x v="38"/>
    <x v="2722"/>
    <d v="4703-05-21T12:00:0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37620400"/>
    <x v="2723"/>
    <b v="0"/>
    <n v="176"/>
    <b v="1"/>
    <s v="theater/musical"/>
    <n v="140"/>
    <n v="95.49"/>
    <x v="8"/>
    <x v="38"/>
    <x v="2723"/>
    <d v="4703-05-21T12:00:0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7620400"/>
    <x v="2724"/>
    <b v="0"/>
    <n v="1019"/>
    <b v="1"/>
    <s v="theater/musical"/>
    <n v="297"/>
    <n v="7.19"/>
    <x v="8"/>
    <x v="38"/>
    <x v="2724"/>
    <d v="4703-05-21T12:00:0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37620400"/>
    <x v="2725"/>
    <b v="0"/>
    <n v="113"/>
    <b v="1"/>
    <s v="theater/musical"/>
    <n v="145"/>
    <n v="511.65"/>
    <x v="8"/>
    <x v="38"/>
    <x v="2725"/>
    <d v="4703-05-21T12:00:00"/>
  </r>
  <r>
    <n v="2726"/>
    <s v="Krimston TWO - Dual SIM case for iPhone"/>
    <s v="Krimston TWO: iPhone Dual SIM Case"/>
    <n v="100000"/>
    <n v="105745"/>
    <x v="0"/>
    <x v="0"/>
    <s v="USD"/>
    <n v="1437620400"/>
    <x v="2726"/>
    <b v="0"/>
    <n v="404"/>
    <b v="1"/>
    <s v="theater/musical"/>
    <n v="106"/>
    <n v="261.75"/>
    <x v="8"/>
    <x v="38"/>
    <x v="2726"/>
    <d v="4703-05-21T12:00:0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7620400"/>
    <x v="2727"/>
    <b v="0"/>
    <n v="707"/>
    <b v="1"/>
    <s v="theater/musical"/>
    <n v="493"/>
    <n v="69.760000000000005"/>
    <x v="8"/>
    <x v="38"/>
    <x v="2727"/>
    <d v="4703-05-21T12:00:00"/>
  </r>
  <r>
    <n v="2728"/>
    <s v="Multi-Function SSD Shield for the Raspberry Pi 2"/>
    <s v="SSD, WiFi, RTC w/Battery and high power USB all in one shield."/>
    <n v="15000"/>
    <n v="30274"/>
    <x v="0"/>
    <x v="0"/>
    <s v="USD"/>
    <n v="1437620400"/>
    <x v="2728"/>
    <b v="0"/>
    <n v="392"/>
    <b v="1"/>
    <s v="theater/musical"/>
    <n v="202"/>
    <n v="77.23"/>
    <x v="8"/>
    <x v="38"/>
    <x v="2728"/>
    <d v="4703-05-21T12:00:0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7620400"/>
    <x v="2729"/>
    <b v="0"/>
    <n v="23"/>
    <b v="1"/>
    <s v="theater/musical"/>
    <n v="104"/>
    <n v="340.57"/>
    <x v="8"/>
    <x v="38"/>
    <x v="2729"/>
    <d v="4703-05-21T12:00:0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437620400"/>
    <x v="2730"/>
    <b v="0"/>
    <n v="682"/>
    <b v="1"/>
    <s v="theater/musical"/>
    <n v="170"/>
    <n v="67.42"/>
    <x v="8"/>
    <x v="38"/>
    <x v="2730"/>
    <d v="4703-05-21T12:00:0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37620400"/>
    <x v="2731"/>
    <b v="0"/>
    <n v="37"/>
    <b v="1"/>
    <s v="theater/musical"/>
    <n v="104"/>
    <n v="845.7"/>
    <x v="8"/>
    <x v="38"/>
    <x v="2731"/>
    <d v="4703-05-21T12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437620400"/>
    <x v="2732"/>
    <b v="0"/>
    <n v="146"/>
    <b v="1"/>
    <s v="theater/musical"/>
    <n v="118"/>
    <n v="97.19"/>
    <x v="8"/>
    <x v="38"/>
    <x v="2732"/>
    <d v="4703-05-21T12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37620400"/>
    <x v="2733"/>
    <b v="0"/>
    <n v="119"/>
    <b v="1"/>
    <s v="theater/musical"/>
    <n v="108"/>
    <n v="451.84"/>
    <x v="8"/>
    <x v="38"/>
    <x v="2733"/>
    <d v="4703-05-21T12:00:0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37620400"/>
    <x v="2734"/>
    <b v="0"/>
    <n v="163"/>
    <b v="1"/>
    <s v="theater/musical"/>
    <n v="2260300"/>
    <n v="138.66999999999999"/>
    <x v="8"/>
    <x v="38"/>
    <x v="2734"/>
    <d v="4703-05-21T12:00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437620400"/>
    <x v="2735"/>
    <b v="0"/>
    <n v="339"/>
    <b v="1"/>
    <s v="theater/musical"/>
    <n v="978"/>
    <n v="21.64"/>
    <x v="8"/>
    <x v="38"/>
    <x v="2735"/>
    <d v="4703-05-21T12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437620400"/>
    <x v="2736"/>
    <b v="0"/>
    <n v="58"/>
    <b v="1"/>
    <s v="theater/musical"/>
    <n v="123"/>
    <n v="169.52"/>
    <x v="8"/>
    <x v="38"/>
    <x v="2736"/>
    <d v="4703-05-21T12:00:0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437620400"/>
    <x v="2737"/>
    <b v="0"/>
    <n v="456"/>
    <b v="1"/>
    <s v="theater/musical"/>
    <n v="246"/>
    <n v="161.88"/>
    <x v="8"/>
    <x v="38"/>
    <x v="2737"/>
    <d v="4703-05-21T12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37620400"/>
    <x v="2738"/>
    <b v="0"/>
    <n v="15"/>
    <b v="1"/>
    <s v="theater/musical"/>
    <n v="148"/>
    <n v="493.13"/>
    <x v="8"/>
    <x v="38"/>
    <x v="2738"/>
    <d v="4703-05-21T12:00:0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437620400"/>
    <x v="2739"/>
    <b v="0"/>
    <n v="191"/>
    <b v="1"/>
    <s v="theater/musical"/>
    <n v="384"/>
    <n v="22.12"/>
    <x v="8"/>
    <x v="38"/>
    <x v="2739"/>
    <d v="4703-05-21T12:00:0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37620400"/>
    <x v="2740"/>
    <b v="0"/>
    <n v="17"/>
    <b v="1"/>
    <s v="theater/musical"/>
    <n v="103"/>
    <n v="18.239999999999998"/>
    <x v="8"/>
    <x v="38"/>
    <x v="2740"/>
    <d v="4703-05-21T12:00:00"/>
  </r>
  <r>
    <n v="2741"/>
    <s v="Mrs. Brown and Her Lost Puppy."/>
    <s v="Help me publish my 1st children's book as an aspiring author!"/>
    <n v="8000"/>
    <n v="35"/>
    <x v="2"/>
    <x v="0"/>
    <s v="USD"/>
    <n v="1437620400"/>
    <x v="2741"/>
    <b v="0"/>
    <n v="4"/>
    <b v="0"/>
    <s v="theater/musical"/>
    <n v="0"/>
    <n v="8.75"/>
    <x v="8"/>
    <x v="38"/>
    <x v="2741"/>
    <d v="4703-05-21T12:00:00"/>
  </r>
  <r>
    <n v="2742"/>
    <s v="What a Zoo!"/>
    <s v="The pachyderms at the Denver Zoo are moving. Follow along on the convoluted journey to their new home."/>
    <n v="2500"/>
    <n v="731"/>
    <x v="2"/>
    <x v="0"/>
    <s v="USD"/>
    <n v="1437620400"/>
    <x v="2742"/>
    <b v="0"/>
    <n v="18"/>
    <b v="0"/>
    <s v="theater/musical"/>
    <n v="29"/>
    <n v="40.61"/>
    <x v="8"/>
    <x v="38"/>
    <x v="2742"/>
    <d v="4703-05-21T12:00:00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37620400"/>
    <x v="2743"/>
    <b v="0"/>
    <n v="0"/>
    <b v="0"/>
    <s v="theater/musical"/>
    <n v="0"/>
    <n v="0"/>
    <x v="8"/>
    <x v="38"/>
    <x v="2743"/>
    <d v="4703-05-21T12:00:0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437620400"/>
    <x v="2744"/>
    <b v="0"/>
    <n v="22"/>
    <b v="0"/>
    <s v="theater/musical"/>
    <n v="5"/>
    <n v="37.950000000000003"/>
    <x v="8"/>
    <x v="38"/>
    <x v="2744"/>
    <d v="4703-05-21T12:00:0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437620400"/>
    <x v="2745"/>
    <b v="0"/>
    <n v="49"/>
    <b v="0"/>
    <s v="theater/musical"/>
    <n v="22"/>
    <n v="35.729999999999997"/>
    <x v="8"/>
    <x v="38"/>
    <x v="2745"/>
    <d v="4703-05-21T12:00:00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37620400"/>
    <x v="2746"/>
    <b v="0"/>
    <n v="19"/>
    <b v="0"/>
    <s v="theater/musical"/>
    <n v="27"/>
    <n v="42.16"/>
    <x v="8"/>
    <x v="38"/>
    <x v="2746"/>
    <d v="4703-05-21T12:00:00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437620400"/>
    <x v="2747"/>
    <b v="0"/>
    <n v="4"/>
    <b v="0"/>
    <s v="theater/musical"/>
    <n v="28"/>
    <n v="35"/>
    <x v="8"/>
    <x v="38"/>
    <x v="2747"/>
    <d v="4703-05-21T12:00:00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37620400"/>
    <x v="2748"/>
    <b v="0"/>
    <n v="4"/>
    <b v="0"/>
    <s v="theater/musical"/>
    <n v="1"/>
    <n v="13.25"/>
    <x v="8"/>
    <x v="38"/>
    <x v="2748"/>
    <d v="4703-05-21T12:00:00"/>
  </r>
  <r>
    <n v="2749"/>
    <s v="A Tree is a Tree, no matter what you see.  CHILDREN'S BOOK"/>
    <s v="Self-publishing my children's book."/>
    <n v="10000"/>
    <n v="110"/>
    <x v="2"/>
    <x v="0"/>
    <s v="USD"/>
    <n v="1437620400"/>
    <x v="2749"/>
    <b v="0"/>
    <n v="2"/>
    <b v="0"/>
    <s v="theater/musical"/>
    <n v="1"/>
    <n v="55"/>
    <x v="8"/>
    <x v="38"/>
    <x v="2749"/>
    <d v="4703-05-21T12:00:00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437620400"/>
    <x v="2750"/>
    <b v="0"/>
    <n v="0"/>
    <b v="0"/>
    <s v="theater/musical"/>
    <n v="0"/>
    <n v="0"/>
    <x v="8"/>
    <x v="38"/>
    <x v="2750"/>
    <d v="4703-05-21T12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37620400"/>
    <x v="2751"/>
    <b v="0"/>
    <n v="0"/>
    <b v="0"/>
    <s v="theater/musical"/>
    <n v="0"/>
    <n v="0"/>
    <x v="8"/>
    <x v="38"/>
    <x v="2751"/>
    <d v="4703-05-21T12:00:0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437620400"/>
    <x v="2752"/>
    <b v="0"/>
    <n v="14"/>
    <b v="0"/>
    <s v="theater/musical"/>
    <n v="11"/>
    <n v="39.29"/>
    <x v="8"/>
    <x v="38"/>
    <x v="2752"/>
    <d v="4703-05-21T12:00:00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437620400"/>
    <x v="2753"/>
    <b v="0"/>
    <n v="8"/>
    <b v="0"/>
    <s v="theater/musical"/>
    <n v="19"/>
    <n v="47.5"/>
    <x v="8"/>
    <x v="38"/>
    <x v="2753"/>
    <d v="4703-05-21T12:00:00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37620400"/>
    <x v="2754"/>
    <b v="0"/>
    <n v="0"/>
    <b v="0"/>
    <s v="theater/musical"/>
    <n v="0"/>
    <n v="0"/>
    <x v="8"/>
    <x v="38"/>
    <x v="2754"/>
    <d v="4703-05-21T12:00:00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37620400"/>
    <x v="2755"/>
    <b v="0"/>
    <n v="15"/>
    <b v="0"/>
    <s v="theater/musical"/>
    <n v="52"/>
    <n v="17.329999999999998"/>
    <x v="8"/>
    <x v="38"/>
    <x v="2755"/>
    <d v="4703-05-21T12:00:00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437620400"/>
    <x v="2756"/>
    <b v="0"/>
    <n v="33"/>
    <b v="0"/>
    <s v="theater/musical"/>
    <n v="10"/>
    <n v="31.76"/>
    <x v="8"/>
    <x v="38"/>
    <x v="2756"/>
    <d v="4703-05-21T12:00:00"/>
  </r>
  <r>
    <n v="2757"/>
    <s v="C is for Crooked"/>
    <s v="A children's letter book that Lampoons Hillary Clinton"/>
    <n v="1500"/>
    <n v="10"/>
    <x v="2"/>
    <x v="0"/>
    <s v="USD"/>
    <n v="1437620400"/>
    <x v="2757"/>
    <b v="0"/>
    <n v="2"/>
    <b v="0"/>
    <s v="theater/musical"/>
    <n v="1"/>
    <n v="5"/>
    <x v="8"/>
    <x v="38"/>
    <x v="2757"/>
    <d v="4703-05-21T12:00:0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37620400"/>
    <x v="2758"/>
    <b v="0"/>
    <n v="6"/>
    <b v="0"/>
    <s v="theater/musical"/>
    <n v="12"/>
    <n v="39"/>
    <x v="8"/>
    <x v="38"/>
    <x v="2758"/>
    <d v="4703-05-21T12:00:00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37620400"/>
    <x v="2759"/>
    <b v="0"/>
    <n v="2"/>
    <b v="0"/>
    <s v="theater/musical"/>
    <n v="11"/>
    <n v="52.5"/>
    <x v="8"/>
    <x v="38"/>
    <x v="2759"/>
    <d v="4703-05-21T12:00:00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437620400"/>
    <x v="2760"/>
    <b v="0"/>
    <n v="0"/>
    <b v="0"/>
    <s v="theater/musical"/>
    <n v="0"/>
    <n v="0"/>
    <x v="8"/>
    <x v="38"/>
    <x v="2760"/>
    <d v="4703-05-21T12:00:00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437620400"/>
    <x v="2761"/>
    <b v="0"/>
    <n v="4"/>
    <b v="0"/>
    <s v="theater/musical"/>
    <n v="1"/>
    <n v="9"/>
    <x v="8"/>
    <x v="38"/>
    <x v="2761"/>
    <d v="4703-05-21T12:00:00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437620400"/>
    <x v="2762"/>
    <b v="0"/>
    <n v="1"/>
    <b v="0"/>
    <s v="theater/musical"/>
    <n v="1"/>
    <n v="25"/>
    <x v="8"/>
    <x v="38"/>
    <x v="2762"/>
    <d v="4703-05-21T12:00:00"/>
  </r>
  <r>
    <n v="2763"/>
    <s v="My Christmas Star"/>
    <s v="How Santa finds childrens homes without getting lost by following certain stars."/>
    <n v="39400"/>
    <n v="90"/>
    <x v="2"/>
    <x v="0"/>
    <s v="USD"/>
    <n v="1437620400"/>
    <x v="2763"/>
    <b v="0"/>
    <n v="3"/>
    <b v="0"/>
    <s v="theater/musical"/>
    <n v="0"/>
    <n v="30"/>
    <x v="8"/>
    <x v="38"/>
    <x v="2763"/>
    <d v="4703-05-21T12:00:00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437620400"/>
    <x v="2764"/>
    <b v="0"/>
    <n v="4"/>
    <b v="0"/>
    <s v="theater/musical"/>
    <n v="1"/>
    <n v="11.25"/>
    <x v="8"/>
    <x v="38"/>
    <x v="2764"/>
    <d v="4703-05-21T12:00:0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437620400"/>
    <x v="2765"/>
    <b v="0"/>
    <n v="0"/>
    <b v="0"/>
    <s v="theater/musical"/>
    <n v="0"/>
    <n v="0"/>
    <x v="8"/>
    <x v="38"/>
    <x v="2765"/>
    <d v="4703-05-21T12:00:00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437620400"/>
    <x v="2766"/>
    <b v="0"/>
    <n v="4"/>
    <b v="0"/>
    <s v="theater/musical"/>
    <n v="2"/>
    <n v="25"/>
    <x v="8"/>
    <x v="38"/>
    <x v="2766"/>
    <d v="4703-05-21T12:00:00"/>
  </r>
  <r>
    <n v="2767"/>
    <s v="the Giant Turnip"/>
    <s v="An animated bedtime story with Dedka, Babka and the rest of the family working together on a BIG problem"/>
    <n v="4000"/>
    <n v="34"/>
    <x v="2"/>
    <x v="5"/>
    <s v="CAD"/>
    <n v="1437620400"/>
    <x v="2767"/>
    <b v="0"/>
    <n v="3"/>
    <b v="0"/>
    <s v="theater/musical"/>
    <n v="1"/>
    <n v="11.33"/>
    <x v="8"/>
    <x v="38"/>
    <x v="2767"/>
    <d v="4703-05-21T12:00:0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437620400"/>
    <x v="2768"/>
    <b v="0"/>
    <n v="34"/>
    <b v="0"/>
    <s v="theater/musical"/>
    <n v="14"/>
    <n v="29.47"/>
    <x v="8"/>
    <x v="38"/>
    <x v="2768"/>
    <d v="4703-05-21T12:00:00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37620400"/>
    <x v="2769"/>
    <b v="0"/>
    <n v="2"/>
    <b v="0"/>
    <s v="theater/musical"/>
    <n v="0"/>
    <n v="1"/>
    <x v="8"/>
    <x v="38"/>
    <x v="2769"/>
    <d v="4703-05-21T12:00:00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437620400"/>
    <x v="2770"/>
    <b v="0"/>
    <n v="33"/>
    <b v="0"/>
    <s v="theater/musical"/>
    <n v="10"/>
    <n v="63.1"/>
    <x v="8"/>
    <x v="38"/>
    <x v="2770"/>
    <d v="4703-05-21T12:00:0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437620400"/>
    <x v="2771"/>
    <b v="0"/>
    <n v="0"/>
    <b v="0"/>
    <s v="theater/musical"/>
    <n v="0"/>
    <n v="0"/>
    <x v="8"/>
    <x v="38"/>
    <x v="2771"/>
    <d v="4703-05-21T12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437620400"/>
    <x v="2772"/>
    <b v="0"/>
    <n v="0"/>
    <b v="0"/>
    <s v="theater/musical"/>
    <n v="0"/>
    <n v="0"/>
    <x v="8"/>
    <x v="38"/>
    <x v="2772"/>
    <d v="4703-05-21T12:00:00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37620400"/>
    <x v="2773"/>
    <b v="0"/>
    <n v="1"/>
    <b v="0"/>
    <s v="theater/musical"/>
    <n v="0"/>
    <n v="1"/>
    <x v="8"/>
    <x v="38"/>
    <x v="2773"/>
    <d v="4703-05-21T12:00:00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437620400"/>
    <x v="2774"/>
    <b v="0"/>
    <n v="13"/>
    <b v="0"/>
    <s v="theater/musical"/>
    <n v="14"/>
    <n v="43.85"/>
    <x v="8"/>
    <x v="38"/>
    <x v="2774"/>
    <d v="4703-05-21T12:00:0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437620400"/>
    <x v="2775"/>
    <b v="0"/>
    <n v="2"/>
    <b v="0"/>
    <s v="theater/musical"/>
    <n v="3"/>
    <n v="75"/>
    <x v="8"/>
    <x v="38"/>
    <x v="2775"/>
    <d v="4703-05-21T12:00:0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7620400"/>
    <x v="2776"/>
    <b v="0"/>
    <n v="36"/>
    <b v="0"/>
    <s v="theater/musical"/>
    <n v="8"/>
    <n v="45.97"/>
    <x v="8"/>
    <x v="38"/>
    <x v="2776"/>
    <d v="4703-05-21T12:00:0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620400"/>
    <x v="2777"/>
    <b v="0"/>
    <n v="1"/>
    <b v="0"/>
    <s v="theater/musical"/>
    <n v="0"/>
    <n v="10"/>
    <x v="8"/>
    <x v="38"/>
    <x v="2777"/>
    <d v="4703-05-21T12:00:0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37620400"/>
    <x v="2778"/>
    <b v="0"/>
    <n v="15"/>
    <b v="0"/>
    <s v="theater/musical"/>
    <n v="26"/>
    <n v="93.67"/>
    <x v="8"/>
    <x v="38"/>
    <x v="2778"/>
    <d v="4703-05-21T12:00:00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37620400"/>
    <x v="2779"/>
    <b v="0"/>
    <n v="1"/>
    <b v="0"/>
    <s v="theater/musical"/>
    <n v="2"/>
    <n v="53"/>
    <x v="8"/>
    <x v="38"/>
    <x v="2779"/>
    <d v="4703-05-21T12:00:00"/>
  </r>
  <r>
    <n v="2780"/>
    <s v="Travel with baby"/>
    <s v="Turn the World with my kids, and then write a book with the advice for traveling with baby"/>
    <n v="100000"/>
    <n v="0"/>
    <x v="2"/>
    <x v="13"/>
    <s v="EUR"/>
    <n v="1437620400"/>
    <x v="2780"/>
    <b v="0"/>
    <n v="0"/>
    <b v="0"/>
    <s v="theater/musical"/>
    <n v="0"/>
    <n v="0"/>
    <x v="8"/>
    <x v="38"/>
    <x v="2780"/>
    <d v="4703-05-21T12:00:00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37620400"/>
    <x v="2781"/>
    <b v="0"/>
    <n v="28"/>
    <b v="1"/>
    <s v="theater/musical"/>
    <n v="105"/>
    <n v="47"/>
    <x v="8"/>
    <x v="38"/>
    <x v="2781"/>
    <d v="4703-05-21T12:00:0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37620400"/>
    <x v="2782"/>
    <b v="0"/>
    <n v="18"/>
    <b v="1"/>
    <s v="theater/musical"/>
    <n v="120"/>
    <n v="66.67"/>
    <x v="8"/>
    <x v="38"/>
    <x v="2782"/>
    <d v="4703-05-21T12:00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37620400"/>
    <x v="2783"/>
    <b v="0"/>
    <n v="61"/>
    <b v="1"/>
    <s v="theater/musical"/>
    <n v="115"/>
    <n v="18.77"/>
    <x v="8"/>
    <x v="38"/>
    <x v="2783"/>
    <d v="4703-05-21T12:00:0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37620400"/>
    <x v="2784"/>
    <b v="0"/>
    <n v="108"/>
    <b v="1"/>
    <s v="theater/musical"/>
    <n v="119"/>
    <n v="66.11"/>
    <x v="8"/>
    <x v="38"/>
    <x v="2784"/>
    <d v="4703-05-21T12:00:00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37620400"/>
    <x v="2785"/>
    <b v="0"/>
    <n v="142"/>
    <b v="1"/>
    <s v="theater/musical"/>
    <n v="105"/>
    <n v="36.86"/>
    <x v="8"/>
    <x v="38"/>
    <x v="2785"/>
    <d v="4703-05-21T12:00:00"/>
  </r>
  <r>
    <n v="2786"/>
    <s v="Fierce"/>
    <s v="A heart-melting farce about sex, art and the lovelorn lay-abouts of London-town."/>
    <n v="2500"/>
    <n v="2946"/>
    <x v="0"/>
    <x v="1"/>
    <s v="GBP"/>
    <n v="1437620400"/>
    <x v="2786"/>
    <b v="0"/>
    <n v="74"/>
    <b v="1"/>
    <s v="theater/musical"/>
    <n v="118"/>
    <n v="39.81"/>
    <x v="8"/>
    <x v="38"/>
    <x v="2786"/>
    <d v="4703-05-21T12:00:0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37620400"/>
    <x v="2787"/>
    <b v="0"/>
    <n v="38"/>
    <b v="1"/>
    <s v="theater/musical"/>
    <n v="120"/>
    <n v="31.5"/>
    <x v="8"/>
    <x v="38"/>
    <x v="2787"/>
    <d v="4703-05-21T12:00:00"/>
  </r>
  <r>
    <n v="2788"/>
    <s v="ACT Underground Theatre, TLDC"/>
    <s v="MOVING FORWARD! WE HAVE REACHED GOAL BUT HAVE MORE TIME!! PLEASE CONSIDER PLEDGING."/>
    <n v="2000"/>
    <n v="2050"/>
    <x v="0"/>
    <x v="0"/>
    <s v="USD"/>
    <n v="1437620400"/>
    <x v="2788"/>
    <b v="0"/>
    <n v="20"/>
    <b v="1"/>
    <s v="theater/musical"/>
    <n v="103"/>
    <n v="102.5"/>
    <x v="8"/>
    <x v="38"/>
    <x v="2788"/>
    <d v="4703-05-21T12:00:00"/>
  </r>
  <r>
    <n v="2789"/>
    <s v="The Adventurers Club"/>
    <s v="BNT's Biggest Adventure So Far: Our 2015 full length production!"/>
    <n v="3000"/>
    <n v="3035"/>
    <x v="0"/>
    <x v="0"/>
    <s v="USD"/>
    <n v="1437620400"/>
    <x v="2789"/>
    <b v="0"/>
    <n v="24"/>
    <b v="1"/>
    <s v="theater/musical"/>
    <n v="101"/>
    <n v="126.46"/>
    <x v="8"/>
    <x v="38"/>
    <x v="2789"/>
    <d v="4703-05-21T12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37620400"/>
    <x v="2790"/>
    <b v="0"/>
    <n v="66"/>
    <b v="1"/>
    <s v="theater/musical"/>
    <n v="105"/>
    <n v="47.88"/>
    <x v="8"/>
    <x v="38"/>
    <x v="2790"/>
    <d v="4703-05-21T12:00:0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37620400"/>
    <x v="2791"/>
    <b v="0"/>
    <n v="28"/>
    <b v="1"/>
    <s v="theater/musical"/>
    <n v="103"/>
    <n v="73.209999999999994"/>
    <x v="8"/>
    <x v="38"/>
    <x v="2791"/>
    <d v="4703-05-21T12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7620400"/>
    <x v="2792"/>
    <b v="0"/>
    <n v="24"/>
    <b v="1"/>
    <s v="theater/musical"/>
    <n v="108"/>
    <n v="89.67"/>
    <x v="8"/>
    <x v="38"/>
    <x v="2792"/>
    <d v="4703-05-21T12:00:0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620400"/>
    <x v="2793"/>
    <b v="0"/>
    <n v="73"/>
    <b v="1"/>
    <s v="theater/musical"/>
    <n v="111"/>
    <n v="151.46"/>
    <x v="8"/>
    <x v="38"/>
    <x v="2793"/>
    <d v="4703-05-21T12:00:0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37620400"/>
    <x v="2794"/>
    <b v="0"/>
    <n v="3"/>
    <b v="1"/>
    <s v="theater/musical"/>
    <n v="150"/>
    <n v="25"/>
    <x v="8"/>
    <x v="38"/>
    <x v="2794"/>
    <d v="4703-05-21T12:00:0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37620400"/>
    <x v="2795"/>
    <b v="0"/>
    <n v="20"/>
    <b v="1"/>
    <s v="theater/musical"/>
    <n v="104"/>
    <n v="36.5"/>
    <x v="8"/>
    <x v="38"/>
    <x v="2795"/>
    <d v="4703-05-21T12:00:00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37620400"/>
    <x v="2796"/>
    <b v="0"/>
    <n v="21"/>
    <b v="1"/>
    <s v="theater/musical"/>
    <n v="116"/>
    <n v="44"/>
    <x v="8"/>
    <x v="38"/>
    <x v="2796"/>
    <d v="4703-05-21T12:00:0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37620400"/>
    <x v="2797"/>
    <b v="0"/>
    <n v="94"/>
    <b v="1"/>
    <s v="theater/musical"/>
    <n v="103"/>
    <n v="87.36"/>
    <x v="8"/>
    <x v="38"/>
    <x v="2797"/>
    <d v="4703-05-21T12:00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7620400"/>
    <x v="2798"/>
    <b v="0"/>
    <n v="139"/>
    <b v="1"/>
    <s v="theater/musical"/>
    <n v="101"/>
    <n v="36.47"/>
    <x v="8"/>
    <x v="38"/>
    <x v="2798"/>
    <d v="4703-05-21T12:00:0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37620400"/>
    <x v="2799"/>
    <b v="0"/>
    <n v="130"/>
    <b v="1"/>
    <s v="theater/musical"/>
    <n v="117"/>
    <n v="44.86"/>
    <x v="8"/>
    <x v="38"/>
    <x v="2799"/>
    <d v="4703-05-21T12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37620400"/>
    <x v="2800"/>
    <b v="0"/>
    <n v="31"/>
    <b v="1"/>
    <s v="theater/musical"/>
    <n v="133"/>
    <n v="42.9"/>
    <x v="8"/>
    <x v="38"/>
    <x v="2800"/>
    <d v="4703-05-21T12:00:00"/>
  </r>
  <r>
    <n v="2801"/>
    <s v="A Dream Play"/>
    <s v="Arise Theatre Company's production of August Strindberg's expressionist masterpiece 'A Dream Play'."/>
    <n v="500"/>
    <n v="666"/>
    <x v="0"/>
    <x v="2"/>
    <s v="AUD"/>
    <n v="1437620400"/>
    <x v="2801"/>
    <b v="0"/>
    <n v="13"/>
    <b v="1"/>
    <s v="theater/musical"/>
    <n v="133"/>
    <n v="51.23"/>
    <x v="8"/>
    <x v="38"/>
    <x v="2801"/>
    <d v="4703-05-21T12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7620400"/>
    <x v="2802"/>
    <b v="0"/>
    <n v="90"/>
    <b v="1"/>
    <s v="theater/musical"/>
    <n v="102"/>
    <n v="33.94"/>
    <x v="8"/>
    <x v="38"/>
    <x v="2802"/>
    <d v="4703-05-21T12:00:0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620400"/>
    <x v="2803"/>
    <b v="0"/>
    <n v="141"/>
    <b v="1"/>
    <s v="theater/musical"/>
    <n v="128"/>
    <n v="90.74"/>
    <x v="8"/>
    <x v="38"/>
    <x v="2803"/>
    <d v="4703-05-21T12:00:0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37620400"/>
    <x v="2804"/>
    <b v="0"/>
    <n v="23"/>
    <b v="1"/>
    <s v="theater/musical"/>
    <n v="115"/>
    <n v="50"/>
    <x v="8"/>
    <x v="38"/>
    <x v="2804"/>
    <d v="4703-05-21T12:00:0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37620400"/>
    <x v="2805"/>
    <b v="0"/>
    <n v="18"/>
    <b v="1"/>
    <s v="theater/musical"/>
    <n v="110"/>
    <n v="24.44"/>
    <x v="8"/>
    <x v="38"/>
    <x v="2805"/>
    <d v="4703-05-21T12:00:00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7620400"/>
    <x v="2806"/>
    <b v="0"/>
    <n v="76"/>
    <b v="1"/>
    <s v="theater/musical"/>
    <n v="112"/>
    <n v="44.25"/>
    <x v="8"/>
    <x v="38"/>
    <x v="2806"/>
    <d v="4703-05-21T12:00:00"/>
  </r>
  <r>
    <n v="2807"/>
    <s v="The Commission Theatre Co."/>
    <s v="Bringing Shakespeare back to the Playwrights"/>
    <n v="5000"/>
    <n v="6300"/>
    <x v="0"/>
    <x v="0"/>
    <s v="USD"/>
    <n v="1437620400"/>
    <x v="2807"/>
    <b v="0"/>
    <n v="93"/>
    <b v="1"/>
    <s v="theater/musical"/>
    <n v="126"/>
    <n v="67.739999999999995"/>
    <x v="8"/>
    <x v="38"/>
    <x v="2807"/>
    <d v="4703-05-21T12:00:0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37620400"/>
    <x v="2808"/>
    <b v="0"/>
    <n v="69"/>
    <b v="1"/>
    <s v="theater/musical"/>
    <n v="100"/>
    <n v="65.38"/>
    <x v="8"/>
    <x v="38"/>
    <x v="2808"/>
    <d v="4703-05-21T12:00:00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37620400"/>
    <x v="2809"/>
    <b v="0"/>
    <n v="21"/>
    <b v="1"/>
    <s v="theater/musical"/>
    <n v="102"/>
    <n v="121.9"/>
    <x v="8"/>
    <x v="38"/>
    <x v="2809"/>
    <d v="4703-05-21T12:00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37620400"/>
    <x v="2810"/>
    <b v="0"/>
    <n v="57"/>
    <b v="1"/>
    <s v="theater/musical"/>
    <n v="108"/>
    <n v="47.46"/>
    <x v="8"/>
    <x v="38"/>
    <x v="2810"/>
    <d v="4703-05-21T12:00:00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37620400"/>
    <x v="2811"/>
    <b v="0"/>
    <n v="108"/>
    <b v="1"/>
    <s v="theater/musical"/>
    <n v="100"/>
    <n v="92.84"/>
    <x v="8"/>
    <x v="38"/>
    <x v="2811"/>
    <d v="4703-05-21T12:00:0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37620400"/>
    <x v="2812"/>
    <b v="0"/>
    <n v="83"/>
    <b v="1"/>
    <s v="theater/musical"/>
    <n v="113"/>
    <n v="68.25"/>
    <x v="8"/>
    <x v="38"/>
    <x v="2812"/>
    <d v="4703-05-21T12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37620400"/>
    <x v="2813"/>
    <b v="0"/>
    <n v="96"/>
    <b v="1"/>
    <s v="theater/musical"/>
    <n v="128"/>
    <n v="37.21"/>
    <x v="8"/>
    <x v="38"/>
    <x v="2813"/>
    <d v="4703-05-21T12:00:00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7620400"/>
    <x v="2814"/>
    <b v="0"/>
    <n v="64"/>
    <b v="1"/>
    <s v="theater/musical"/>
    <n v="108"/>
    <n v="25.25"/>
    <x v="8"/>
    <x v="38"/>
    <x v="2814"/>
    <d v="4703-05-21T12:00:00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37620400"/>
    <x v="2815"/>
    <b v="0"/>
    <n v="14"/>
    <b v="1"/>
    <s v="theater/musical"/>
    <n v="242"/>
    <n v="43.21"/>
    <x v="8"/>
    <x v="38"/>
    <x v="2815"/>
    <d v="4703-05-21T12:00:00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7620400"/>
    <x v="2816"/>
    <b v="0"/>
    <n v="169"/>
    <b v="1"/>
    <s v="theater/musical"/>
    <n v="142"/>
    <n v="25.13"/>
    <x v="8"/>
    <x v="38"/>
    <x v="2816"/>
    <d v="4703-05-21T12:00:0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37620400"/>
    <x v="2817"/>
    <b v="0"/>
    <n v="33"/>
    <b v="1"/>
    <s v="theater/musical"/>
    <n v="130"/>
    <n v="23.64"/>
    <x v="8"/>
    <x v="38"/>
    <x v="2817"/>
    <d v="4703-05-21T12:00:00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37620400"/>
    <x v="2818"/>
    <b v="0"/>
    <n v="102"/>
    <b v="1"/>
    <s v="theater/musical"/>
    <n v="106"/>
    <n v="103.95"/>
    <x v="8"/>
    <x v="38"/>
    <x v="2818"/>
    <d v="4703-05-21T12:00:0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7620400"/>
    <x v="2819"/>
    <b v="0"/>
    <n v="104"/>
    <b v="1"/>
    <s v="theater/musical"/>
    <n v="105"/>
    <n v="50.38"/>
    <x v="8"/>
    <x v="38"/>
    <x v="2819"/>
    <d v="4703-05-21T12:00:0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37620400"/>
    <x v="2820"/>
    <b v="0"/>
    <n v="20"/>
    <b v="1"/>
    <s v="theater/musical"/>
    <n v="136"/>
    <n v="13.6"/>
    <x v="8"/>
    <x v="38"/>
    <x v="2820"/>
    <d v="4703-05-21T12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37620400"/>
    <x v="2821"/>
    <b v="0"/>
    <n v="35"/>
    <b v="1"/>
    <s v="theater/musical"/>
    <n v="100"/>
    <n v="28.57"/>
    <x v="8"/>
    <x v="38"/>
    <x v="2821"/>
    <d v="4703-05-21T12:00:00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37620400"/>
    <x v="2822"/>
    <b v="0"/>
    <n v="94"/>
    <b v="1"/>
    <s v="theater/musical"/>
    <n v="100"/>
    <n v="63.83"/>
    <x v="8"/>
    <x v="38"/>
    <x v="2822"/>
    <d v="4703-05-21T12:00:0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37620400"/>
    <x v="2823"/>
    <b v="0"/>
    <n v="14"/>
    <b v="1"/>
    <s v="theater/musical"/>
    <n v="124"/>
    <n v="8.86"/>
    <x v="8"/>
    <x v="38"/>
    <x v="2823"/>
    <d v="4703-05-21T12:00:00"/>
  </r>
  <r>
    <n v="2824"/>
    <s v="The Rooftop"/>
    <s v="I wrote a One Act play called The Rooftop for a Female Playwright's festival. Every little bit helps!"/>
    <n v="650"/>
    <n v="760"/>
    <x v="0"/>
    <x v="0"/>
    <s v="USD"/>
    <n v="1437620400"/>
    <x v="2824"/>
    <b v="0"/>
    <n v="15"/>
    <b v="1"/>
    <s v="theater/musical"/>
    <n v="117"/>
    <n v="50.67"/>
    <x v="8"/>
    <x v="38"/>
    <x v="2824"/>
    <d v="4703-05-21T12:00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37620400"/>
    <x v="2825"/>
    <b v="0"/>
    <n v="51"/>
    <b v="1"/>
    <s v="theater/musical"/>
    <n v="103"/>
    <n v="60.78"/>
    <x v="8"/>
    <x v="38"/>
    <x v="2825"/>
    <d v="4703-05-21T12:00:0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7620400"/>
    <x v="2826"/>
    <b v="0"/>
    <n v="19"/>
    <b v="1"/>
    <s v="theater/musical"/>
    <n v="108"/>
    <n v="113.42"/>
    <x v="8"/>
    <x v="38"/>
    <x v="2826"/>
    <d v="4703-05-21T12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37620400"/>
    <x v="2827"/>
    <b v="0"/>
    <n v="23"/>
    <b v="1"/>
    <s v="theater/musical"/>
    <n v="120"/>
    <n v="104.57"/>
    <x v="8"/>
    <x v="38"/>
    <x v="2827"/>
    <d v="4703-05-21T12:00:00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37620400"/>
    <x v="2828"/>
    <b v="0"/>
    <n v="97"/>
    <b v="1"/>
    <s v="theater/musical"/>
    <n v="100"/>
    <n v="98.31"/>
    <x v="8"/>
    <x v="38"/>
    <x v="2828"/>
    <d v="4703-05-21T12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37620400"/>
    <x v="2829"/>
    <b v="0"/>
    <n v="76"/>
    <b v="1"/>
    <s v="theater/musical"/>
    <n v="107"/>
    <n v="35.04"/>
    <x v="8"/>
    <x v="38"/>
    <x v="2829"/>
    <d v="4703-05-21T12:00:00"/>
  </r>
  <r>
    <n v="2830"/>
    <s v="Nakhtik and Avalon"/>
    <s v="Avalon is a new South African Township play and Nakhtik is a  danced political lecture."/>
    <n v="3000"/>
    <n v="3000"/>
    <x v="0"/>
    <x v="0"/>
    <s v="USD"/>
    <n v="1437620400"/>
    <x v="2830"/>
    <b v="0"/>
    <n v="11"/>
    <b v="1"/>
    <s v="theater/musical"/>
    <n v="100"/>
    <n v="272.73"/>
    <x v="8"/>
    <x v="38"/>
    <x v="2830"/>
    <d v="4703-05-21T12:00:00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620400"/>
    <x v="2831"/>
    <b v="0"/>
    <n v="52"/>
    <b v="1"/>
    <s v="theater/musical"/>
    <n v="111"/>
    <n v="63.85"/>
    <x v="8"/>
    <x v="38"/>
    <x v="2831"/>
    <d v="4703-05-21T12:00:0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37620400"/>
    <x v="2832"/>
    <b v="0"/>
    <n v="95"/>
    <b v="1"/>
    <s v="theater/musical"/>
    <n v="115"/>
    <n v="30.19"/>
    <x v="8"/>
    <x v="38"/>
    <x v="2832"/>
    <d v="4703-05-21T12:00:00"/>
  </r>
  <r>
    <n v="2833"/>
    <s v="Star Man Rocket Man"/>
    <s v="A new play about exploring outer space"/>
    <n v="2700"/>
    <n v="2923"/>
    <x v="0"/>
    <x v="0"/>
    <s v="USD"/>
    <n v="1437620400"/>
    <x v="2833"/>
    <b v="0"/>
    <n v="35"/>
    <b v="1"/>
    <s v="theater/musical"/>
    <n v="108"/>
    <n v="83.51"/>
    <x v="8"/>
    <x v="38"/>
    <x v="2833"/>
    <d v="4703-05-21T12:00:0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37620400"/>
    <x v="2834"/>
    <b v="0"/>
    <n v="21"/>
    <b v="1"/>
    <s v="theater/musical"/>
    <n v="170"/>
    <n v="64.760000000000005"/>
    <x v="8"/>
    <x v="38"/>
    <x v="2834"/>
    <d v="4703-05-21T12:00:0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37620400"/>
    <x v="2835"/>
    <b v="0"/>
    <n v="93"/>
    <b v="1"/>
    <s v="theater/musical"/>
    <n v="187"/>
    <n v="20.12"/>
    <x v="8"/>
    <x v="38"/>
    <x v="2835"/>
    <d v="4703-05-21T12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37620400"/>
    <x v="2836"/>
    <b v="0"/>
    <n v="11"/>
    <b v="1"/>
    <s v="theater/musical"/>
    <n v="108"/>
    <n v="44.09"/>
    <x v="8"/>
    <x v="38"/>
    <x v="2836"/>
    <d v="4703-05-21T12:00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37620400"/>
    <x v="2837"/>
    <b v="0"/>
    <n v="21"/>
    <b v="1"/>
    <s v="theater/musical"/>
    <n v="100"/>
    <n v="40.479999999999997"/>
    <x v="8"/>
    <x v="38"/>
    <x v="2837"/>
    <d v="4703-05-21T12:00:0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37620400"/>
    <x v="2838"/>
    <b v="0"/>
    <n v="54"/>
    <b v="1"/>
    <s v="theater/musical"/>
    <n v="120"/>
    <n v="44.54"/>
    <x v="8"/>
    <x v="38"/>
    <x v="2838"/>
    <d v="4703-05-21T1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37620400"/>
    <x v="2839"/>
    <b v="0"/>
    <n v="31"/>
    <b v="1"/>
    <s v="theater/musical"/>
    <n v="111"/>
    <n v="125.81"/>
    <x v="8"/>
    <x v="38"/>
    <x v="2839"/>
    <d v="4703-05-21T12:00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37620400"/>
    <x v="2840"/>
    <b v="0"/>
    <n v="132"/>
    <b v="1"/>
    <s v="theater/musical"/>
    <n v="104"/>
    <n v="19.7"/>
    <x v="8"/>
    <x v="38"/>
    <x v="2840"/>
    <d v="4703-05-21T12:00:0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37620400"/>
    <x v="2841"/>
    <b v="0"/>
    <n v="1"/>
    <b v="0"/>
    <s v="theater/musical"/>
    <n v="1"/>
    <n v="10"/>
    <x v="8"/>
    <x v="38"/>
    <x v="2841"/>
    <d v="4703-05-21T12:00:00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37620400"/>
    <x v="2842"/>
    <b v="0"/>
    <n v="0"/>
    <b v="0"/>
    <s v="theater/musical"/>
    <n v="0"/>
    <n v="0"/>
    <x v="8"/>
    <x v="38"/>
    <x v="2842"/>
    <d v="4703-05-21T12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37620400"/>
    <x v="2843"/>
    <b v="0"/>
    <n v="0"/>
    <b v="0"/>
    <s v="theater/musical"/>
    <n v="0"/>
    <n v="0"/>
    <x v="8"/>
    <x v="38"/>
    <x v="2843"/>
    <d v="4703-05-21T12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37620400"/>
    <x v="2844"/>
    <b v="0"/>
    <n v="1"/>
    <b v="0"/>
    <s v="theater/musical"/>
    <n v="5"/>
    <n v="30"/>
    <x v="8"/>
    <x v="38"/>
    <x v="2844"/>
    <d v="4703-05-21T12:00:0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7620400"/>
    <x v="2845"/>
    <b v="0"/>
    <n v="39"/>
    <b v="0"/>
    <s v="theater/musical"/>
    <n v="32"/>
    <n v="60.67"/>
    <x v="8"/>
    <x v="38"/>
    <x v="2845"/>
    <d v="4703-05-21T12:00:0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7620400"/>
    <x v="2846"/>
    <b v="0"/>
    <n v="0"/>
    <b v="0"/>
    <s v="theater/musical"/>
    <n v="0"/>
    <n v="0"/>
    <x v="8"/>
    <x v="38"/>
    <x v="2846"/>
    <d v="4703-05-21T12:00:00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37620400"/>
    <x v="2847"/>
    <b v="0"/>
    <n v="0"/>
    <b v="0"/>
    <s v="theater/musical"/>
    <n v="0"/>
    <n v="0"/>
    <x v="8"/>
    <x v="38"/>
    <x v="2847"/>
    <d v="4703-05-21T12:00:0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7620400"/>
    <x v="2848"/>
    <b v="0"/>
    <n v="3"/>
    <b v="0"/>
    <s v="theater/musical"/>
    <n v="0"/>
    <n v="23.33"/>
    <x v="8"/>
    <x v="38"/>
    <x v="2848"/>
    <d v="4703-05-21T12:00:00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37620400"/>
    <x v="2849"/>
    <b v="0"/>
    <n v="1"/>
    <b v="0"/>
    <s v="theater/musical"/>
    <n v="1"/>
    <n v="5"/>
    <x v="8"/>
    <x v="38"/>
    <x v="2849"/>
    <d v="4703-05-21T12:00:0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37620400"/>
    <x v="2850"/>
    <b v="0"/>
    <n v="13"/>
    <b v="0"/>
    <s v="theater/musical"/>
    <n v="4"/>
    <n v="23.92"/>
    <x v="8"/>
    <x v="38"/>
    <x v="2850"/>
    <d v="4703-05-21T12:00:0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37620400"/>
    <x v="2851"/>
    <b v="0"/>
    <n v="0"/>
    <b v="0"/>
    <s v="theater/musical"/>
    <n v="0"/>
    <n v="0"/>
    <x v="8"/>
    <x v="38"/>
    <x v="2851"/>
    <d v="4703-05-21T12:00:0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37620400"/>
    <x v="2852"/>
    <b v="0"/>
    <n v="6"/>
    <b v="0"/>
    <s v="theater/musical"/>
    <n v="2"/>
    <n v="15.83"/>
    <x v="8"/>
    <x v="38"/>
    <x v="2852"/>
    <d v="4703-05-21T12:00:00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37620400"/>
    <x v="2853"/>
    <b v="0"/>
    <n v="0"/>
    <b v="0"/>
    <s v="theater/musical"/>
    <n v="0"/>
    <n v="0"/>
    <x v="8"/>
    <x v="38"/>
    <x v="2853"/>
    <d v="4703-05-21T12:00:00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7620400"/>
    <x v="2854"/>
    <b v="0"/>
    <n v="14"/>
    <b v="0"/>
    <s v="theater/musical"/>
    <n v="42"/>
    <n v="29.79"/>
    <x v="8"/>
    <x v="38"/>
    <x v="2854"/>
    <d v="4703-05-21T12:00:00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37620400"/>
    <x v="2855"/>
    <b v="0"/>
    <n v="5"/>
    <b v="0"/>
    <s v="theater/musical"/>
    <n v="50"/>
    <n v="60"/>
    <x v="8"/>
    <x v="38"/>
    <x v="2855"/>
    <d v="4703-05-21T12:00:0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7620400"/>
    <x v="2856"/>
    <b v="0"/>
    <n v="6"/>
    <b v="0"/>
    <s v="theater/musical"/>
    <n v="5"/>
    <n v="24.33"/>
    <x v="8"/>
    <x v="38"/>
    <x v="2856"/>
    <d v="4703-05-21T12:00:00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37620400"/>
    <x v="2857"/>
    <b v="0"/>
    <n v="15"/>
    <b v="0"/>
    <s v="theater/musical"/>
    <n v="20"/>
    <n v="500"/>
    <x v="8"/>
    <x v="38"/>
    <x v="2857"/>
    <d v="4703-05-21T12:00: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37620400"/>
    <x v="2858"/>
    <b v="0"/>
    <n v="0"/>
    <b v="0"/>
    <s v="theater/musical"/>
    <n v="0"/>
    <n v="0"/>
    <x v="8"/>
    <x v="38"/>
    <x v="2858"/>
    <d v="4703-05-21T12:00:00"/>
  </r>
  <r>
    <n v="2859"/>
    <s v="Grover Theatre Company (GTC)"/>
    <s v="A theatre company that will create works to inspire young people and get everyone involved."/>
    <n v="2000"/>
    <n v="35"/>
    <x v="2"/>
    <x v="2"/>
    <s v="AUD"/>
    <n v="1437620400"/>
    <x v="2859"/>
    <b v="0"/>
    <n v="1"/>
    <b v="0"/>
    <s v="theater/musical"/>
    <n v="2"/>
    <n v="35"/>
    <x v="8"/>
    <x v="38"/>
    <x v="2859"/>
    <d v="4703-05-21T12:00:0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37620400"/>
    <x v="2860"/>
    <b v="0"/>
    <n v="9"/>
    <b v="0"/>
    <s v="theater/musical"/>
    <n v="7"/>
    <n v="29.56"/>
    <x v="8"/>
    <x v="38"/>
    <x v="2860"/>
    <d v="4703-05-21T12:00:00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37620400"/>
    <x v="2861"/>
    <b v="0"/>
    <n v="3"/>
    <b v="0"/>
    <s v="theater/plays"/>
    <n v="32"/>
    <n v="26.67"/>
    <x v="8"/>
    <x v="39"/>
    <x v="2861"/>
    <d v="4703-05-21T12:00:00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37620400"/>
    <x v="2862"/>
    <b v="0"/>
    <n v="3"/>
    <b v="0"/>
    <s v="theater/plays"/>
    <n v="0"/>
    <n v="18.329999999999998"/>
    <x v="8"/>
    <x v="39"/>
    <x v="2862"/>
    <d v="4703-05-21T12:00:00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37620400"/>
    <x v="2863"/>
    <b v="0"/>
    <n v="1"/>
    <b v="0"/>
    <s v="theater/plays"/>
    <n v="0"/>
    <n v="20"/>
    <x v="8"/>
    <x v="39"/>
    <x v="2863"/>
    <d v="4703-05-21T12:00:00"/>
  </r>
  <r>
    <n v="2864"/>
    <s v="'Haunting Julia' by Alan Ayckbourn"/>
    <s v="Accessible, original theatre for all!"/>
    <n v="2500"/>
    <n v="40"/>
    <x v="2"/>
    <x v="1"/>
    <s v="GBP"/>
    <n v="1437620400"/>
    <x v="2864"/>
    <b v="0"/>
    <n v="3"/>
    <b v="0"/>
    <s v="theater/plays"/>
    <n v="2"/>
    <n v="13.33"/>
    <x v="8"/>
    <x v="39"/>
    <x v="2864"/>
    <d v="4703-05-21T12:00:0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37620400"/>
    <x v="2865"/>
    <b v="0"/>
    <n v="0"/>
    <b v="0"/>
    <s v="theater/plays"/>
    <n v="0"/>
    <n v="0"/>
    <x v="8"/>
    <x v="39"/>
    <x v="2865"/>
    <d v="4703-05-21T12:00:0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37620400"/>
    <x v="2866"/>
    <b v="0"/>
    <n v="2"/>
    <b v="0"/>
    <s v="theater/plays"/>
    <n v="1"/>
    <n v="22.5"/>
    <x v="8"/>
    <x v="39"/>
    <x v="2866"/>
    <d v="4703-05-21T1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37620400"/>
    <x v="2867"/>
    <b v="0"/>
    <n v="10"/>
    <b v="0"/>
    <s v="theater/plays"/>
    <n v="20"/>
    <n v="50.4"/>
    <x v="8"/>
    <x v="39"/>
    <x v="2867"/>
    <d v="4703-05-21T12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37620400"/>
    <x v="2868"/>
    <b v="0"/>
    <n v="60"/>
    <b v="0"/>
    <s v="theater/plays"/>
    <n v="42"/>
    <n v="105.03"/>
    <x v="8"/>
    <x v="39"/>
    <x v="2868"/>
    <d v="4703-05-21T12:00:0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37620400"/>
    <x v="2869"/>
    <b v="0"/>
    <n v="5"/>
    <b v="0"/>
    <s v="theater/plays"/>
    <n v="1"/>
    <n v="35.4"/>
    <x v="8"/>
    <x v="39"/>
    <x v="2869"/>
    <d v="4703-05-21T12:00:0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37620400"/>
    <x v="2870"/>
    <b v="0"/>
    <n v="9"/>
    <b v="0"/>
    <s v="theater/plays"/>
    <n v="15"/>
    <n v="83.33"/>
    <x v="8"/>
    <x v="39"/>
    <x v="2870"/>
    <d v="4703-05-21T12:00:00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37620400"/>
    <x v="2871"/>
    <b v="0"/>
    <n v="13"/>
    <b v="0"/>
    <s v="theater/plays"/>
    <n v="5"/>
    <n v="35.92"/>
    <x v="8"/>
    <x v="39"/>
    <x v="2871"/>
    <d v="4703-05-21T12:00:00"/>
  </r>
  <r>
    <n v="2872"/>
    <s v="Loud Arts"/>
    <s v="Local Theatre group in Loudoun County, Virginia. Looking for funds to start producing shows!"/>
    <n v="3000"/>
    <n v="0"/>
    <x v="2"/>
    <x v="0"/>
    <s v="USD"/>
    <n v="1437620400"/>
    <x v="2872"/>
    <b v="0"/>
    <n v="0"/>
    <b v="0"/>
    <s v="theater/plays"/>
    <n v="0"/>
    <n v="0"/>
    <x v="8"/>
    <x v="39"/>
    <x v="2872"/>
    <d v="4703-05-21T12:00:0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37620400"/>
    <x v="2873"/>
    <b v="0"/>
    <n v="8"/>
    <b v="0"/>
    <s v="theater/plays"/>
    <n v="38"/>
    <n v="119.13"/>
    <x v="8"/>
    <x v="39"/>
    <x v="2873"/>
    <d v="4703-05-21T12:00:00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37620400"/>
    <x v="2874"/>
    <b v="0"/>
    <n v="3"/>
    <b v="0"/>
    <s v="theater/plays"/>
    <n v="5"/>
    <n v="90.33"/>
    <x v="8"/>
    <x v="39"/>
    <x v="2874"/>
    <d v="4703-05-21T12:00:00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37620400"/>
    <x v="2875"/>
    <b v="0"/>
    <n v="3"/>
    <b v="0"/>
    <s v="theater/plays"/>
    <n v="0"/>
    <n v="2.33"/>
    <x v="8"/>
    <x v="39"/>
    <x v="2875"/>
    <d v="4703-05-21T12:00:00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620400"/>
    <x v="2876"/>
    <b v="0"/>
    <n v="0"/>
    <b v="0"/>
    <s v="theater/plays"/>
    <n v="0"/>
    <n v="0"/>
    <x v="8"/>
    <x v="39"/>
    <x v="2876"/>
    <d v="4703-05-21T12:00:0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37620400"/>
    <x v="2877"/>
    <b v="0"/>
    <n v="6"/>
    <b v="0"/>
    <s v="theater/plays"/>
    <n v="11"/>
    <n v="108.33"/>
    <x v="8"/>
    <x v="39"/>
    <x v="2877"/>
    <d v="4703-05-21T12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7620400"/>
    <x v="2878"/>
    <b v="0"/>
    <n v="4"/>
    <b v="0"/>
    <s v="theater/plays"/>
    <n v="2"/>
    <n v="15.75"/>
    <x v="8"/>
    <x v="39"/>
    <x v="2878"/>
    <d v="4703-05-21T12:00:00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37620400"/>
    <x v="2879"/>
    <b v="0"/>
    <n v="1"/>
    <b v="0"/>
    <s v="theater/plays"/>
    <n v="0"/>
    <n v="29"/>
    <x v="8"/>
    <x v="39"/>
    <x v="2879"/>
    <d v="4703-05-21T12:00:0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37620400"/>
    <x v="2880"/>
    <b v="0"/>
    <n v="29"/>
    <b v="0"/>
    <s v="theater/plays"/>
    <n v="23"/>
    <n v="96.55"/>
    <x v="8"/>
    <x v="39"/>
    <x v="2880"/>
    <d v="4703-05-21T12:00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37620400"/>
    <x v="2881"/>
    <b v="0"/>
    <n v="0"/>
    <b v="0"/>
    <s v="theater/plays"/>
    <n v="0"/>
    <n v="0"/>
    <x v="8"/>
    <x v="39"/>
    <x v="2881"/>
    <d v="4703-05-21T12:00:00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37620400"/>
    <x v="2882"/>
    <b v="0"/>
    <n v="4"/>
    <b v="0"/>
    <s v="theater/plays"/>
    <n v="34"/>
    <n v="63"/>
    <x v="8"/>
    <x v="39"/>
    <x v="2882"/>
    <d v="4703-05-21T12:00:0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37620400"/>
    <x v="2883"/>
    <b v="0"/>
    <n v="5"/>
    <b v="0"/>
    <s v="theater/plays"/>
    <n v="19"/>
    <n v="381.6"/>
    <x v="8"/>
    <x v="39"/>
    <x v="2883"/>
    <d v="4703-05-21T12:00:00"/>
  </r>
  <r>
    <n v="2884"/>
    <s v="The Lizard King, a play by Jay Jeff Jones"/>
    <s v="Come explore the dream world of Jim Morrison, rock singer, mystic, poet, shaman."/>
    <n v="45000"/>
    <n v="185"/>
    <x v="2"/>
    <x v="0"/>
    <s v="USD"/>
    <n v="1437620400"/>
    <x v="2884"/>
    <b v="0"/>
    <n v="4"/>
    <b v="0"/>
    <s v="theater/plays"/>
    <n v="0"/>
    <n v="46.25"/>
    <x v="8"/>
    <x v="39"/>
    <x v="2884"/>
    <d v="4703-05-21T12:00:00"/>
  </r>
  <r>
    <n v="2885"/>
    <s v="The Wedding"/>
    <s v="An historic and proud work of Polish nationalistic literature performed on stage."/>
    <n v="400"/>
    <n v="130"/>
    <x v="2"/>
    <x v="0"/>
    <s v="USD"/>
    <n v="1437620400"/>
    <x v="2885"/>
    <b v="0"/>
    <n v="5"/>
    <b v="0"/>
    <s v="theater/plays"/>
    <n v="33"/>
    <n v="26"/>
    <x v="8"/>
    <x v="39"/>
    <x v="2885"/>
    <d v="4703-05-21T12:00:0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37620400"/>
    <x v="2886"/>
    <b v="0"/>
    <n v="1"/>
    <b v="0"/>
    <s v="theater/plays"/>
    <n v="5"/>
    <n v="10"/>
    <x v="8"/>
    <x v="39"/>
    <x v="2886"/>
    <d v="4703-05-21T12:00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37620400"/>
    <x v="2887"/>
    <b v="0"/>
    <n v="1"/>
    <b v="0"/>
    <s v="theater/plays"/>
    <n v="0"/>
    <n v="5"/>
    <x v="8"/>
    <x v="39"/>
    <x v="2887"/>
    <d v="4703-05-21T12:00:00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37620400"/>
    <x v="2888"/>
    <b v="0"/>
    <n v="0"/>
    <b v="0"/>
    <s v="theater/plays"/>
    <n v="0"/>
    <n v="0"/>
    <x v="8"/>
    <x v="39"/>
    <x v="2888"/>
    <d v="4703-05-21T12:00:0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37620400"/>
    <x v="2889"/>
    <b v="0"/>
    <n v="14"/>
    <b v="0"/>
    <s v="theater/plays"/>
    <n v="38"/>
    <n v="81.569999999999993"/>
    <x v="8"/>
    <x v="39"/>
    <x v="2889"/>
    <d v="4703-05-21T12:00:00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37620400"/>
    <x v="2890"/>
    <b v="0"/>
    <n v="3"/>
    <b v="0"/>
    <s v="theater/plays"/>
    <n v="1"/>
    <n v="7"/>
    <x v="8"/>
    <x v="39"/>
    <x v="2890"/>
    <d v="4703-05-21T12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37620400"/>
    <x v="2891"/>
    <b v="0"/>
    <n v="10"/>
    <b v="0"/>
    <s v="theater/plays"/>
    <n v="3"/>
    <n v="27.3"/>
    <x v="8"/>
    <x v="39"/>
    <x v="2891"/>
    <d v="4703-05-21T12:00:00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37620400"/>
    <x v="2892"/>
    <b v="0"/>
    <n v="17"/>
    <b v="0"/>
    <s v="theater/plays"/>
    <n v="9"/>
    <n v="29.41"/>
    <x v="8"/>
    <x v="39"/>
    <x v="2892"/>
    <d v="4703-05-21T12:00:00"/>
  </r>
  <r>
    <n v="2893"/>
    <s v="REDISCOVERING KIA THE PLAY"/>
    <s v="Fundraising for REDISCOVERING KIA THE PLAY"/>
    <n v="5000"/>
    <n v="25"/>
    <x v="2"/>
    <x v="0"/>
    <s v="USD"/>
    <n v="1437620400"/>
    <x v="2893"/>
    <b v="0"/>
    <n v="2"/>
    <b v="0"/>
    <s v="theater/plays"/>
    <n v="1"/>
    <n v="12.5"/>
    <x v="8"/>
    <x v="39"/>
    <x v="2893"/>
    <d v="4703-05-21T12:00:00"/>
  </r>
  <r>
    <n v="2894"/>
    <s v="How Could You Do This To Me (The Stage Play)"/>
    <s v="This Is A Story About A Woman A Man And A Woman"/>
    <n v="50000"/>
    <n v="0"/>
    <x v="2"/>
    <x v="0"/>
    <s v="USD"/>
    <n v="1437620400"/>
    <x v="2894"/>
    <b v="0"/>
    <n v="0"/>
    <b v="0"/>
    <s v="theater/plays"/>
    <n v="0"/>
    <n v="0"/>
    <x v="8"/>
    <x v="39"/>
    <x v="2894"/>
    <d v="4703-05-21T12:00:0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37620400"/>
    <x v="2895"/>
    <b v="0"/>
    <n v="4"/>
    <b v="0"/>
    <s v="theater/plays"/>
    <n v="5"/>
    <n v="5.75"/>
    <x v="8"/>
    <x v="39"/>
    <x v="2895"/>
    <d v="4703-05-21T12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37620400"/>
    <x v="2896"/>
    <b v="0"/>
    <n v="12"/>
    <b v="0"/>
    <s v="theater/plays"/>
    <n v="21"/>
    <n v="52.08"/>
    <x v="8"/>
    <x v="39"/>
    <x v="2896"/>
    <d v="4703-05-21T12:00:00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37620400"/>
    <x v="2897"/>
    <b v="0"/>
    <n v="3"/>
    <b v="0"/>
    <s v="theater/plays"/>
    <n v="5"/>
    <n v="183.33"/>
    <x v="8"/>
    <x v="39"/>
    <x v="2897"/>
    <d v="4703-05-21T12:00:00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37620400"/>
    <x v="2898"/>
    <b v="0"/>
    <n v="12"/>
    <b v="0"/>
    <s v="theater/plays"/>
    <n v="4"/>
    <n v="26.33"/>
    <x v="8"/>
    <x v="39"/>
    <x v="2898"/>
    <d v="4703-05-21T12:00:00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37620400"/>
    <x v="2899"/>
    <b v="0"/>
    <n v="0"/>
    <b v="0"/>
    <s v="theater/plays"/>
    <n v="0"/>
    <n v="0"/>
    <x v="8"/>
    <x v="39"/>
    <x v="2899"/>
    <d v="4703-05-21T12:00:0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37620400"/>
    <x v="2900"/>
    <b v="0"/>
    <n v="7"/>
    <b v="0"/>
    <s v="theater/plays"/>
    <n v="62"/>
    <n v="486.43"/>
    <x v="8"/>
    <x v="39"/>
    <x v="2900"/>
    <d v="4703-05-21T12:00:00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37620400"/>
    <x v="2901"/>
    <b v="0"/>
    <n v="2"/>
    <b v="0"/>
    <s v="theater/plays"/>
    <n v="1"/>
    <n v="3"/>
    <x v="8"/>
    <x v="39"/>
    <x v="2901"/>
    <d v="4703-05-21T12:00:00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37620400"/>
    <x v="2902"/>
    <b v="0"/>
    <n v="1"/>
    <b v="0"/>
    <s v="theater/plays"/>
    <n v="0"/>
    <n v="25"/>
    <x v="8"/>
    <x v="39"/>
    <x v="2902"/>
    <d v="4703-05-21T12:00:0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37620400"/>
    <x v="2903"/>
    <b v="0"/>
    <n v="4"/>
    <b v="0"/>
    <s v="theater/plays"/>
    <n v="1"/>
    <n v="9.75"/>
    <x v="8"/>
    <x v="39"/>
    <x v="2903"/>
    <d v="4703-05-21T12:00:00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37620400"/>
    <x v="2904"/>
    <b v="0"/>
    <n v="4"/>
    <b v="0"/>
    <s v="theater/plays"/>
    <n v="5"/>
    <n v="18.75"/>
    <x v="8"/>
    <x v="39"/>
    <x v="2904"/>
    <d v="4703-05-21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37620400"/>
    <x v="2905"/>
    <b v="0"/>
    <n v="17"/>
    <b v="0"/>
    <s v="theater/plays"/>
    <n v="18"/>
    <n v="36.590000000000003"/>
    <x v="8"/>
    <x v="39"/>
    <x v="2905"/>
    <d v="4703-05-21T12:00:00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7620400"/>
    <x v="2906"/>
    <b v="0"/>
    <n v="7"/>
    <b v="0"/>
    <s v="theater/plays"/>
    <n v="9"/>
    <n v="80.709999999999994"/>
    <x v="8"/>
    <x v="39"/>
    <x v="2906"/>
    <d v="4703-05-21T12:00:0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37620400"/>
    <x v="2907"/>
    <b v="0"/>
    <n v="2"/>
    <b v="0"/>
    <s v="theater/plays"/>
    <n v="0"/>
    <n v="1"/>
    <x v="8"/>
    <x v="39"/>
    <x v="2907"/>
    <d v="4703-05-21T12:00:00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37620400"/>
    <x v="2908"/>
    <b v="0"/>
    <n v="5"/>
    <b v="0"/>
    <s v="theater/plays"/>
    <n v="3"/>
    <n v="52.8"/>
    <x v="8"/>
    <x v="39"/>
    <x v="2908"/>
    <d v="4703-05-21T12:00:00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37620400"/>
    <x v="2909"/>
    <b v="0"/>
    <n v="1"/>
    <b v="0"/>
    <s v="theater/plays"/>
    <n v="0"/>
    <n v="20"/>
    <x v="8"/>
    <x v="39"/>
    <x v="2909"/>
    <d v="4703-05-21T12:00:0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7620400"/>
    <x v="2910"/>
    <b v="0"/>
    <n v="1"/>
    <b v="0"/>
    <s v="theater/plays"/>
    <n v="0"/>
    <n v="1"/>
    <x v="8"/>
    <x v="39"/>
    <x v="2910"/>
    <d v="4703-05-21T12:00:0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7620400"/>
    <x v="2911"/>
    <b v="0"/>
    <n v="14"/>
    <b v="0"/>
    <s v="theater/plays"/>
    <n v="37"/>
    <n v="46.93"/>
    <x v="8"/>
    <x v="39"/>
    <x v="2911"/>
    <d v="4703-05-21T12:00:00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37620400"/>
    <x v="2912"/>
    <b v="0"/>
    <n v="26"/>
    <b v="0"/>
    <s v="theater/plays"/>
    <n v="14"/>
    <n v="78.08"/>
    <x v="8"/>
    <x v="39"/>
    <x v="2912"/>
    <d v="4703-05-21T12:00:00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37620400"/>
    <x v="2913"/>
    <b v="0"/>
    <n v="2"/>
    <b v="0"/>
    <s v="theater/plays"/>
    <n v="0"/>
    <n v="1"/>
    <x v="8"/>
    <x v="39"/>
    <x v="2913"/>
    <d v="4703-05-21T12:00:00"/>
  </r>
  <r>
    <n v="2914"/>
    <s v="Hercules the Panto"/>
    <s v="Hercules must complete four challenges in order to meet the father he never knew"/>
    <n v="25000"/>
    <n v="1"/>
    <x v="2"/>
    <x v="1"/>
    <s v="GBP"/>
    <n v="1437620400"/>
    <x v="2914"/>
    <b v="0"/>
    <n v="1"/>
    <b v="0"/>
    <s v="theater/plays"/>
    <n v="0"/>
    <n v="1"/>
    <x v="8"/>
    <x v="39"/>
    <x v="2914"/>
    <d v="4703-05-21T12:00:00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37620400"/>
    <x v="2915"/>
    <b v="0"/>
    <n v="3"/>
    <b v="0"/>
    <s v="theater/plays"/>
    <n v="61"/>
    <n v="203.67"/>
    <x v="8"/>
    <x v="39"/>
    <x v="2915"/>
    <d v="4703-05-21T12:00:00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37620400"/>
    <x v="2916"/>
    <b v="0"/>
    <n v="7"/>
    <b v="0"/>
    <s v="theater/plays"/>
    <n v="8"/>
    <n v="20.71"/>
    <x v="8"/>
    <x v="39"/>
    <x v="2916"/>
    <d v="4703-05-21T12:00:00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37620400"/>
    <x v="2917"/>
    <b v="0"/>
    <n v="9"/>
    <b v="0"/>
    <s v="theater/plays"/>
    <n v="22"/>
    <n v="48.56"/>
    <x v="8"/>
    <x v="39"/>
    <x v="2917"/>
    <d v="4703-05-21T12:00:00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37620400"/>
    <x v="2918"/>
    <b v="0"/>
    <n v="20"/>
    <b v="0"/>
    <s v="theater/plays"/>
    <n v="27"/>
    <n v="68.099999999999994"/>
    <x v="8"/>
    <x v="39"/>
    <x v="2918"/>
    <d v="4703-05-21T12:00:00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37620400"/>
    <x v="2919"/>
    <b v="0"/>
    <n v="6"/>
    <b v="0"/>
    <s v="theater/plays"/>
    <n v="9"/>
    <n v="8.5"/>
    <x v="8"/>
    <x v="39"/>
    <x v="2919"/>
    <d v="4703-05-21T12:00:00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37620400"/>
    <x v="2920"/>
    <b v="0"/>
    <n v="13"/>
    <b v="0"/>
    <s v="theater/plays"/>
    <n v="27"/>
    <n v="51.62"/>
    <x v="8"/>
    <x v="39"/>
    <x v="2920"/>
    <d v="4703-05-21T12:00:0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37620400"/>
    <x v="2921"/>
    <b v="0"/>
    <n v="3"/>
    <b v="1"/>
    <s v="theater/plays"/>
    <n v="129"/>
    <n v="43"/>
    <x v="8"/>
    <x v="39"/>
    <x v="2921"/>
    <d v="4703-05-21T12:00:0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7620400"/>
    <x v="2922"/>
    <b v="0"/>
    <n v="6"/>
    <b v="1"/>
    <s v="theater/plays"/>
    <n v="100"/>
    <n v="83.33"/>
    <x v="8"/>
    <x v="39"/>
    <x v="2922"/>
    <d v="4703-05-21T12:00:0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37620400"/>
    <x v="2923"/>
    <b v="0"/>
    <n v="10"/>
    <b v="1"/>
    <s v="theater/plays"/>
    <n v="100"/>
    <n v="30"/>
    <x v="8"/>
    <x v="39"/>
    <x v="2923"/>
    <d v="4703-05-21T12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7620400"/>
    <x v="2924"/>
    <b v="0"/>
    <n v="147"/>
    <b v="1"/>
    <s v="theater/plays"/>
    <n v="103"/>
    <n v="175.51"/>
    <x v="8"/>
    <x v="39"/>
    <x v="2924"/>
    <d v="4703-05-21T12:00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37620400"/>
    <x v="2925"/>
    <b v="0"/>
    <n v="199"/>
    <b v="1"/>
    <s v="theater/plays"/>
    <n v="102"/>
    <n v="231.66"/>
    <x v="8"/>
    <x v="39"/>
    <x v="2925"/>
    <d v="4703-05-21T12:00:0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37620400"/>
    <x v="2926"/>
    <b v="0"/>
    <n v="50"/>
    <b v="1"/>
    <s v="theater/plays"/>
    <n v="125"/>
    <n v="75"/>
    <x v="8"/>
    <x v="39"/>
    <x v="2926"/>
    <d v="4703-05-21T12:00:0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37620400"/>
    <x v="2927"/>
    <b v="0"/>
    <n v="21"/>
    <b v="1"/>
    <s v="theater/plays"/>
    <n v="131"/>
    <n v="112.14"/>
    <x v="8"/>
    <x v="39"/>
    <x v="2927"/>
    <d v="4703-05-21T12:00:0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37620400"/>
    <x v="2928"/>
    <b v="0"/>
    <n v="24"/>
    <b v="1"/>
    <s v="theater/plays"/>
    <n v="100"/>
    <n v="41.67"/>
    <x v="8"/>
    <x v="39"/>
    <x v="2928"/>
    <d v="4703-05-21T12:00:0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37620400"/>
    <x v="2929"/>
    <b v="0"/>
    <n v="32"/>
    <b v="1"/>
    <s v="theater/plays"/>
    <n v="102"/>
    <n v="255.17"/>
    <x v="8"/>
    <x v="39"/>
    <x v="2929"/>
    <d v="4703-05-21T12:00:0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7620400"/>
    <x v="2930"/>
    <b v="0"/>
    <n v="62"/>
    <b v="1"/>
    <s v="theater/plays"/>
    <n v="101"/>
    <n v="162.77000000000001"/>
    <x v="8"/>
    <x v="39"/>
    <x v="2930"/>
    <d v="4703-05-21T12:00:0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37620400"/>
    <x v="2931"/>
    <b v="0"/>
    <n v="9"/>
    <b v="1"/>
    <s v="theater/plays"/>
    <n v="106"/>
    <n v="88.33"/>
    <x v="8"/>
    <x v="39"/>
    <x v="2931"/>
    <d v="4703-05-21T12:00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37620400"/>
    <x v="2932"/>
    <b v="0"/>
    <n v="38"/>
    <b v="1"/>
    <s v="theater/plays"/>
    <n v="105"/>
    <n v="85.74"/>
    <x v="8"/>
    <x v="39"/>
    <x v="2932"/>
    <d v="4703-05-21T12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37620400"/>
    <x v="2933"/>
    <b v="0"/>
    <n v="54"/>
    <b v="1"/>
    <s v="theater/plays"/>
    <n v="103"/>
    <n v="47.57"/>
    <x v="8"/>
    <x v="39"/>
    <x v="2933"/>
    <d v="4703-05-21T12:00:0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37620400"/>
    <x v="2934"/>
    <b v="0"/>
    <n v="37"/>
    <b v="1"/>
    <s v="theater/plays"/>
    <n v="108"/>
    <n v="72.97"/>
    <x v="8"/>
    <x v="39"/>
    <x v="2934"/>
    <d v="4703-05-21T12:00:0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37620400"/>
    <x v="2935"/>
    <b v="0"/>
    <n v="39"/>
    <b v="1"/>
    <s v="theater/plays"/>
    <n v="101"/>
    <n v="90.54"/>
    <x v="8"/>
    <x v="39"/>
    <x v="2935"/>
    <d v="4703-05-21T12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37620400"/>
    <x v="2936"/>
    <b v="0"/>
    <n v="34"/>
    <b v="1"/>
    <s v="theater/plays"/>
    <n v="128"/>
    <n v="37.65"/>
    <x v="8"/>
    <x v="39"/>
    <x v="2936"/>
    <d v="4703-05-21T12:00:00"/>
  </r>
  <r>
    <n v="2937"/>
    <s v="UCAS"/>
    <s v="UCAS is a new British musical premiering at the Edinburgh Fringe Festival 2014."/>
    <n v="1500"/>
    <n v="2000"/>
    <x v="0"/>
    <x v="1"/>
    <s v="GBP"/>
    <n v="1437620400"/>
    <x v="2937"/>
    <b v="0"/>
    <n v="55"/>
    <b v="1"/>
    <s v="theater/plays"/>
    <n v="133"/>
    <n v="36.36"/>
    <x v="8"/>
    <x v="39"/>
    <x v="2937"/>
    <d v="4703-05-21T12:00:0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37620400"/>
    <x v="2938"/>
    <b v="0"/>
    <n v="32"/>
    <b v="1"/>
    <s v="theater/plays"/>
    <n v="101"/>
    <n v="126.72"/>
    <x v="8"/>
    <x v="39"/>
    <x v="2938"/>
    <d v="4703-05-21T12:00:0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37620400"/>
    <x v="2939"/>
    <b v="0"/>
    <n v="25"/>
    <b v="1"/>
    <s v="theater/plays"/>
    <n v="103"/>
    <n v="329.2"/>
    <x v="8"/>
    <x v="39"/>
    <x v="2939"/>
    <d v="4703-05-21T12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37620400"/>
    <x v="2940"/>
    <b v="0"/>
    <n v="33"/>
    <b v="1"/>
    <s v="theater/plays"/>
    <n v="107"/>
    <n v="81.239999999999995"/>
    <x v="8"/>
    <x v="39"/>
    <x v="2940"/>
    <d v="4703-05-21T12:00:0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37620400"/>
    <x v="2941"/>
    <b v="0"/>
    <n v="1"/>
    <b v="0"/>
    <s v="theater/plays"/>
    <n v="0"/>
    <n v="1"/>
    <x v="8"/>
    <x v="39"/>
    <x v="2941"/>
    <d v="4703-05-21T12:00:0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37620400"/>
    <x v="2942"/>
    <b v="0"/>
    <n v="202"/>
    <b v="0"/>
    <s v="theater/plays"/>
    <n v="20"/>
    <n v="202.23"/>
    <x v="8"/>
    <x v="39"/>
    <x v="2942"/>
    <d v="4703-05-21T12:00:0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37620400"/>
    <x v="2943"/>
    <b v="0"/>
    <n v="0"/>
    <b v="0"/>
    <s v="theater/plays"/>
    <n v="0"/>
    <n v="0"/>
    <x v="8"/>
    <x v="39"/>
    <x v="2943"/>
    <d v="4703-05-21T12:00:0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7620400"/>
    <x v="2944"/>
    <b v="0"/>
    <n v="1"/>
    <b v="0"/>
    <s v="theater/plays"/>
    <n v="1"/>
    <n v="100"/>
    <x v="8"/>
    <x v="39"/>
    <x v="2944"/>
    <d v="4703-05-21T12:00:00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7620400"/>
    <x v="2945"/>
    <b v="0"/>
    <n v="0"/>
    <b v="0"/>
    <s v="theater/plays"/>
    <n v="0"/>
    <n v="0"/>
    <x v="8"/>
    <x v="39"/>
    <x v="2945"/>
    <d v="4703-05-21T12:00:0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37620400"/>
    <x v="2946"/>
    <b v="0"/>
    <n v="2"/>
    <b v="0"/>
    <s v="theater/plays"/>
    <n v="0"/>
    <n v="1"/>
    <x v="8"/>
    <x v="39"/>
    <x v="2946"/>
    <d v="4703-05-21T12:00:0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37620400"/>
    <x v="2947"/>
    <b v="0"/>
    <n v="13"/>
    <b v="0"/>
    <s v="theater/plays"/>
    <n v="4"/>
    <n v="82.46"/>
    <x v="8"/>
    <x v="39"/>
    <x v="2947"/>
    <d v="4703-05-21T12:00:00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7620400"/>
    <x v="2948"/>
    <b v="0"/>
    <n v="9"/>
    <b v="0"/>
    <s v="theater/plays"/>
    <n v="0"/>
    <n v="2.67"/>
    <x v="8"/>
    <x v="39"/>
    <x v="2948"/>
    <d v="4703-05-21T12:00:0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37620400"/>
    <x v="2949"/>
    <b v="0"/>
    <n v="2"/>
    <b v="0"/>
    <s v="theater/plays"/>
    <n v="3"/>
    <n v="12.5"/>
    <x v="8"/>
    <x v="39"/>
    <x v="2949"/>
    <d v="4703-05-21T12:00:0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37620400"/>
    <x v="2950"/>
    <b v="0"/>
    <n v="0"/>
    <b v="0"/>
    <s v="theater/plays"/>
    <n v="0"/>
    <n v="0"/>
    <x v="8"/>
    <x v="39"/>
    <x v="2950"/>
    <d v="4703-05-21T12:00:0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37620400"/>
    <x v="2951"/>
    <b v="0"/>
    <n v="58"/>
    <b v="0"/>
    <s v="theater/plays"/>
    <n v="2"/>
    <n v="18.899999999999999"/>
    <x v="8"/>
    <x v="39"/>
    <x v="2951"/>
    <d v="4703-05-21T12:00:00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37620400"/>
    <x v="2952"/>
    <b v="0"/>
    <n v="8"/>
    <b v="0"/>
    <s v="theater/plays"/>
    <n v="8"/>
    <n v="200.63"/>
    <x v="8"/>
    <x v="39"/>
    <x v="2952"/>
    <d v="4703-05-21T12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37620400"/>
    <x v="2953"/>
    <b v="0"/>
    <n v="3"/>
    <b v="0"/>
    <s v="theater/plays"/>
    <n v="0"/>
    <n v="201.67"/>
    <x v="8"/>
    <x v="39"/>
    <x v="2953"/>
    <d v="4703-05-21T12:00:0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37620400"/>
    <x v="2954"/>
    <b v="0"/>
    <n v="0"/>
    <b v="0"/>
    <s v="theater/plays"/>
    <n v="0"/>
    <n v="0"/>
    <x v="8"/>
    <x v="39"/>
    <x v="2954"/>
    <d v="4703-05-21T12:00:00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7620400"/>
    <x v="2955"/>
    <b v="0"/>
    <n v="11"/>
    <b v="0"/>
    <s v="theater/plays"/>
    <n v="60"/>
    <n v="65"/>
    <x v="8"/>
    <x v="39"/>
    <x v="2955"/>
    <d v="4703-05-21T12:00:0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37620400"/>
    <x v="2956"/>
    <b v="0"/>
    <n v="20"/>
    <b v="0"/>
    <s v="theater/plays"/>
    <n v="17"/>
    <n v="66.099999999999994"/>
    <x v="8"/>
    <x v="39"/>
    <x v="2956"/>
    <d v="4703-05-21T12:00:00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37620400"/>
    <x v="2957"/>
    <b v="0"/>
    <n v="3"/>
    <b v="0"/>
    <s v="theater/plays"/>
    <n v="2"/>
    <n v="93.33"/>
    <x v="8"/>
    <x v="39"/>
    <x v="2957"/>
    <d v="4703-05-21T12:00:00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37620400"/>
    <x v="2958"/>
    <b v="0"/>
    <n v="0"/>
    <b v="0"/>
    <s v="theater/plays"/>
    <n v="0"/>
    <n v="0"/>
    <x v="8"/>
    <x v="39"/>
    <x v="2958"/>
    <d v="4703-05-21T12:00:00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37620400"/>
    <x v="2959"/>
    <b v="0"/>
    <n v="0"/>
    <b v="0"/>
    <s v="theater/plays"/>
    <n v="0"/>
    <n v="0"/>
    <x v="8"/>
    <x v="39"/>
    <x v="2959"/>
    <d v="4703-05-21T12:00:00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37620400"/>
    <x v="2960"/>
    <b v="0"/>
    <n v="0"/>
    <b v="0"/>
    <s v="theater/plays"/>
    <n v="0"/>
    <n v="0"/>
    <x v="8"/>
    <x v="39"/>
    <x v="2960"/>
    <d v="4703-05-21T12:00:0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37620400"/>
    <x v="2961"/>
    <b v="0"/>
    <n v="108"/>
    <b v="1"/>
    <s v="theater/plays"/>
    <n v="110"/>
    <n v="50.75"/>
    <x v="8"/>
    <x v="39"/>
    <x v="2961"/>
    <d v="4703-05-21T12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37620400"/>
    <x v="2962"/>
    <b v="0"/>
    <n v="20"/>
    <b v="1"/>
    <s v="theater/plays"/>
    <n v="122"/>
    <n v="60.9"/>
    <x v="8"/>
    <x v="39"/>
    <x v="2962"/>
    <d v="4703-05-21T12:00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7620400"/>
    <x v="2963"/>
    <b v="0"/>
    <n v="98"/>
    <b v="1"/>
    <s v="theater/plays"/>
    <n v="107"/>
    <n v="109.03"/>
    <x v="8"/>
    <x v="39"/>
    <x v="2963"/>
    <d v="4703-05-21T12:00:0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37620400"/>
    <x v="2964"/>
    <b v="0"/>
    <n v="196"/>
    <b v="1"/>
    <s v="theater/plays"/>
    <n v="101"/>
    <n v="25.69"/>
    <x v="8"/>
    <x v="39"/>
    <x v="2964"/>
    <d v="4703-05-21T12:00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7620400"/>
    <x v="2965"/>
    <b v="0"/>
    <n v="39"/>
    <b v="1"/>
    <s v="theater/plays"/>
    <n v="109"/>
    <n v="41.92"/>
    <x v="8"/>
    <x v="39"/>
    <x v="2965"/>
    <d v="4703-05-21T12:00:00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37620400"/>
    <x v="2966"/>
    <b v="0"/>
    <n v="128"/>
    <b v="1"/>
    <s v="theater/plays"/>
    <n v="114"/>
    <n v="88.77"/>
    <x v="8"/>
    <x v="39"/>
    <x v="2966"/>
    <d v="4703-05-21T12:00:00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37620400"/>
    <x v="2967"/>
    <b v="0"/>
    <n v="71"/>
    <b v="1"/>
    <s v="theater/plays"/>
    <n v="114"/>
    <n v="80.23"/>
    <x v="8"/>
    <x v="39"/>
    <x v="2967"/>
    <d v="4703-05-21T12:00:00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37620400"/>
    <x v="2968"/>
    <b v="0"/>
    <n v="47"/>
    <b v="1"/>
    <s v="theater/plays"/>
    <n v="106"/>
    <n v="78.94"/>
    <x v="8"/>
    <x v="39"/>
    <x v="2968"/>
    <d v="4703-05-21T12:00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7620400"/>
    <x v="2969"/>
    <b v="0"/>
    <n v="17"/>
    <b v="1"/>
    <s v="theater/plays"/>
    <n v="163"/>
    <n v="95.59"/>
    <x v="8"/>
    <x v="39"/>
    <x v="2969"/>
    <d v="4703-05-21T12:00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37620400"/>
    <x v="2970"/>
    <b v="0"/>
    <n v="91"/>
    <b v="1"/>
    <s v="theater/plays"/>
    <n v="106"/>
    <n v="69.89"/>
    <x v="8"/>
    <x v="39"/>
    <x v="2970"/>
    <d v="4703-05-21T12:00:0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37620400"/>
    <x v="2971"/>
    <b v="0"/>
    <n v="43"/>
    <b v="1"/>
    <s v="theater/plays"/>
    <n v="100"/>
    <n v="74.53"/>
    <x v="8"/>
    <x v="39"/>
    <x v="2971"/>
    <d v="4703-05-21T12:00:00"/>
  </r>
  <r>
    <n v="2972"/>
    <s v="A Bad Plan"/>
    <s v="A group of artists. A mythical art piece. A harrowing quest. And some margaritas."/>
    <n v="2000"/>
    <n v="2107"/>
    <x v="0"/>
    <x v="0"/>
    <s v="USD"/>
    <n v="1437620400"/>
    <x v="2972"/>
    <b v="0"/>
    <n v="17"/>
    <b v="1"/>
    <s v="theater/plays"/>
    <n v="105"/>
    <n v="123.94"/>
    <x v="8"/>
    <x v="39"/>
    <x v="2972"/>
    <d v="4703-05-21T12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37620400"/>
    <x v="2973"/>
    <b v="0"/>
    <n v="33"/>
    <b v="1"/>
    <s v="theater/plays"/>
    <n v="175"/>
    <n v="264.85000000000002"/>
    <x v="8"/>
    <x v="39"/>
    <x v="2973"/>
    <d v="4703-05-21T12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37620400"/>
    <x v="2974"/>
    <b v="0"/>
    <n v="87"/>
    <b v="1"/>
    <s v="theater/plays"/>
    <n v="102"/>
    <n v="58.62"/>
    <x v="8"/>
    <x v="39"/>
    <x v="2974"/>
    <d v="4703-05-21T12:00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37620400"/>
    <x v="2975"/>
    <b v="0"/>
    <n v="113"/>
    <b v="1"/>
    <s v="theater/plays"/>
    <n v="100"/>
    <n v="70.88"/>
    <x v="8"/>
    <x v="39"/>
    <x v="2975"/>
    <d v="4703-05-21T12:00:00"/>
  </r>
  <r>
    <n v="2976"/>
    <s v="Pizza Delique"/>
    <s v="A play that addresses an important social issue, brought to light by members of the UoM Drama Society."/>
    <n v="70"/>
    <n v="120"/>
    <x v="0"/>
    <x v="1"/>
    <s v="GBP"/>
    <n v="1437620400"/>
    <x v="2976"/>
    <b v="0"/>
    <n v="14"/>
    <b v="1"/>
    <s v="theater/plays"/>
    <n v="171"/>
    <n v="8.57"/>
    <x v="8"/>
    <x v="39"/>
    <x v="2976"/>
    <d v="4703-05-21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37620400"/>
    <x v="2977"/>
    <b v="0"/>
    <n v="30"/>
    <b v="1"/>
    <s v="theater/plays"/>
    <n v="114"/>
    <n v="113.57"/>
    <x v="8"/>
    <x v="39"/>
    <x v="2977"/>
    <d v="4703-05-21T12:00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37620400"/>
    <x v="2978"/>
    <b v="0"/>
    <n v="16"/>
    <b v="1"/>
    <s v="theater/plays"/>
    <n v="129"/>
    <n v="60.69"/>
    <x v="8"/>
    <x v="39"/>
    <x v="2978"/>
    <d v="4703-05-21T12:00:00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37620400"/>
    <x v="2979"/>
    <b v="0"/>
    <n v="46"/>
    <b v="1"/>
    <s v="theater/plays"/>
    <n v="101"/>
    <n v="110.22"/>
    <x v="8"/>
    <x v="39"/>
    <x v="2979"/>
    <d v="4703-05-21T12:00:00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37620400"/>
    <x v="2980"/>
    <b v="0"/>
    <n v="24"/>
    <b v="1"/>
    <s v="theater/plays"/>
    <n v="109"/>
    <n v="136.46"/>
    <x v="8"/>
    <x v="39"/>
    <x v="2980"/>
    <d v="4703-05-21T1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37620400"/>
    <x v="2981"/>
    <b v="1"/>
    <n v="97"/>
    <b v="1"/>
    <s v="theater/plays"/>
    <n v="129"/>
    <n v="53.16"/>
    <x v="8"/>
    <x v="39"/>
    <x v="2981"/>
    <d v="4703-05-21T12:00:00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37620400"/>
    <x v="2982"/>
    <b v="1"/>
    <n v="59"/>
    <b v="1"/>
    <s v="theater/plays"/>
    <n v="102"/>
    <n v="86.49"/>
    <x v="8"/>
    <x v="39"/>
    <x v="2982"/>
    <d v="4703-05-21T12:00:00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37620400"/>
    <x v="2983"/>
    <b v="1"/>
    <n v="1095"/>
    <b v="1"/>
    <s v="theater/plays"/>
    <n v="147"/>
    <n v="155.24"/>
    <x v="8"/>
    <x v="39"/>
    <x v="2983"/>
    <d v="4703-05-21T12:00:0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37620400"/>
    <x v="2984"/>
    <b v="1"/>
    <n v="218"/>
    <b v="1"/>
    <s v="theater/plays"/>
    <n v="100"/>
    <n v="115.08"/>
    <x v="8"/>
    <x v="39"/>
    <x v="2984"/>
    <d v="4703-05-21T12:00:00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37620400"/>
    <x v="2985"/>
    <b v="0"/>
    <n v="111"/>
    <b v="1"/>
    <s v="theater/plays"/>
    <n v="122"/>
    <n v="109.59"/>
    <x v="8"/>
    <x v="39"/>
    <x v="2985"/>
    <d v="4703-05-21T12:00:00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37620400"/>
    <x v="2986"/>
    <b v="0"/>
    <n v="56"/>
    <b v="1"/>
    <s v="theater/plays"/>
    <n v="106"/>
    <n v="45.21"/>
    <x v="8"/>
    <x v="39"/>
    <x v="2986"/>
    <d v="4703-05-21T12:00:00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37620400"/>
    <x v="2987"/>
    <b v="0"/>
    <n v="265"/>
    <b v="1"/>
    <s v="theater/plays"/>
    <n v="110"/>
    <n v="104.15"/>
    <x v="8"/>
    <x v="39"/>
    <x v="2987"/>
    <d v="4703-05-21T12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37620400"/>
    <x v="2988"/>
    <b v="0"/>
    <n v="28"/>
    <b v="1"/>
    <s v="theater/plays"/>
    <n v="100"/>
    <n v="35.71"/>
    <x v="8"/>
    <x v="39"/>
    <x v="2988"/>
    <d v="4703-05-21T12:00:00"/>
  </r>
  <r>
    <n v="2989"/>
    <s v="Let's Light Up The Gem!"/>
    <s v="Bring the movies back to Bethel, Maine."/>
    <n v="20000"/>
    <n v="35307"/>
    <x v="0"/>
    <x v="0"/>
    <s v="USD"/>
    <n v="1437620400"/>
    <x v="2989"/>
    <b v="0"/>
    <n v="364"/>
    <b v="1"/>
    <s v="theater/plays"/>
    <n v="177"/>
    <n v="97"/>
    <x v="8"/>
    <x v="39"/>
    <x v="2989"/>
    <d v="4703-05-21T12:00:0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37620400"/>
    <x v="2990"/>
    <b v="0"/>
    <n v="27"/>
    <b v="1"/>
    <s v="theater/plays"/>
    <n v="100"/>
    <n v="370.37"/>
    <x v="8"/>
    <x v="39"/>
    <x v="2990"/>
    <d v="4703-05-21T12:00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37620400"/>
    <x v="2991"/>
    <b v="0"/>
    <n v="93"/>
    <b v="1"/>
    <s v="theater/plays"/>
    <n v="103"/>
    <n v="94.41"/>
    <x v="8"/>
    <x v="39"/>
    <x v="2991"/>
    <d v="4703-05-21T12:00:00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37620400"/>
    <x v="2992"/>
    <b v="0"/>
    <n v="64"/>
    <b v="1"/>
    <s v="theater/plays"/>
    <n v="105"/>
    <n v="48.98"/>
    <x v="8"/>
    <x v="39"/>
    <x v="2992"/>
    <d v="4703-05-21T12:00:00"/>
  </r>
  <r>
    <n v="2993"/>
    <s v="TRUE WEST: Think, Dog! Productions"/>
    <s v="Help us build the Kitchen from Hell!"/>
    <n v="1000"/>
    <n v="1003"/>
    <x v="0"/>
    <x v="0"/>
    <s v="USD"/>
    <n v="1437620400"/>
    <x v="2993"/>
    <b v="0"/>
    <n v="22"/>
    <b v="1"/>
    <s v="theater/plays"/>
    <n v="100"/>
    <n v="45.59"/>
    <x v="8"/>
    <x v="39"/>
    <x v="2993"/>
    <d v="4703-05-21T12:00:00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37620400"/>
    <x v="2994"/>
    <b v="0"/>
    <n v="59"/>
    <b v="1"/>
    <s v="theater/plays"/>
    <n v="458"/>
    <n v="23.28"/>
    <x v="8"/>
    <x v="39"/>
    <x v="2994"/>
    <d v="4703-05-21T12:00:0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37620400"/>
    <x v="2995"/>
    <b v="0"/>
    <n v="249"/>
    <b v="1"/>
    <s v="theater/plays"/>
    <n v="105"/>
    <n v="63.23"/>
    <x v="8"/>
    <x v="39"/>
    <x v="2995"/>
    <d v="4703-05-21T12:00:00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7620400"/>
    <x v="2996"/>
    <b v="0"/>
    <n v="392"/>
    <b v="1"/>
    <s v="theater/plays"/>
    <n v="172"/>
    <n v="153.52000000000001"/>
    <x v="8"/>
    <x v="39"/>
    <x v="2996"/>
    <d v="4703-05-21T12:00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37620400"/>
    <x v="2997"/>
    <b v="0"/>
    <n v="115"/>
    <b v="1"/>
    <s v="theater/plays"/>
    <n v="104"/>
    <n v="90.2"/>
    <x v="8"/>
    <x v="39"/>
    <x v="2997"/>
    <d v="4703-05-21T12:00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37620400"/>
    <x v="2998"/>
    <b v="0"/>
    <n v="433"/>
    <b v="1"/>
    <s v="theater/plays"/>
    <n v="103"/>
    <n v="118.97"/>
    <x v="8"/>
    <x v="39"/>
    <x v="2998"/>
    <d v="4703-05-21T12:00:00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37620400"/>
    <x v="2999"/>
    <b v="0"/>
    <n v="20"/>
    <b v="1"/>
    <s v="theater/plays"/>
    <n v="119"/>
    <n v="80.25"/>
    <x v="8"/>
    <x v="39"/>
    <x v="2999"/>
    <d v="4703-05-21T12:00:00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37620400"/>
    <x v="3000"/>
    <b v="0"/>
    <n v="8"/>
    <b v="1"/>
    <s v="theater/plays"/>
    <n v="100"/>
    <n v="62.5"/>
    <x v="8"/>
    <x v="39"/>
    <x v="3000"/>
    <d v="4703-05-21T12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37620400"/>
    <x v="3001"/>
    <b v="0"/>
    <n v="175"/>
    <b v="1"/>
    <s v="theater/plays"/>
    <n v="319"/>
    <n v="131.38"/>
    <x v="8"/>
    <x v="39"/>
    <x v="3001"/>
    <d v="4703-05-21T12:00:00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437620400"/>
    <x v="3002"/>
    <b v="0"/>
    <n v="104"/>
    <b v="1"/>
    <s v="theater/plays"/>
    <n v="109"/>
    <n v="73.03"/>
    <x v="8"/>
    <x v="39"/>
    <x v="3002"/>
    <d v="4703-05-21T12:00:0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37620400"/>
    <x v="3003"/>
    <b v="0"/>
    <n v="17"/>
    <b v="1"/>
    <s v="theater/plays"/>
    <n v="101"/>
    <n v="178.53"/>
    <x v="8"/>
    <x v="39"/>
    <x v="3003"/>
    <d v="4703-05-21T12:00:00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37620400"/>
    <x v="3004"/>
    <b v="0"/>
    <n v="277"/>
    <b v="1"/>
    <s v="theater/plays"/>
    <n v="113"/>
    <n v="162.91"/>
    <x v="8"/>
    <x v="39"/>
    <x v="3004"/>
    <d v="4703-05-21T12:00:00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37620400"/>
    <x v="3005"/>
    <b v="0"/>
    <n v="118"/>
    <b v="1"/>
    <s v="theater/plays"/>
    <n v="120"/>
    <n v="108.24"/>
    <x v="8"/>
    <x v="39"/>
    <x v="3005"/>
    <d v="4703-05-21T12:00:00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37620400"/>
    <x v="3006"/>
    <b v="0"/>
    <n v="97"/>
    <b v="1"/>
    <s v="theater/plays"/>
    <n v="108"/>
    <n v="88.87"/>
    <x v="8"/>
    <x v="39"/>
    <x v="3006"/>
    <d v="4703-05-21T12:00:00"/>
  </r>
  <r>
    <n v="3007"/>
    <s v="Bethlem"/>
    <s v="Consuite for 2015 CoreCon.  An adventure into insanity."/>
    <n v="600"/>
    <n v="1080"/>
    <x v="0"/>
    <x v="0"/>
    <s v="USD"/>
    <n v="1437620400"/>
    <x v="3007"/>
    <b v="0"/>
    <n v="20"/>
    <b v="1"/>
    <s v="theater/plays"/>
    <n v="180"/>
    <n v="54"/>
    <x v="8"/>
    <x v="39"/>
    <x v="3007"/>
    <d v="4703-05-21T12:00:0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37620400"/>
    <x v="3008"/>
    <b v="0"/>
    <n v="26"/>
    <b v="1"/>
    <s v="theater/plays"/>
    <n v="101"/>
    <n v="116.73"/>
    <x v="8"/>
    <x v="39"/>
    <x v="3008"/>
    <d v="4703-05-21T12:00:00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37620400"/>
    <x v="3009"/>
    <b v="0"/>
    <n v="128"/>
    <b v="1"/>
    <s v="theater/plays"/>
    <n v="120"/>
    <n v="233.9"/>
    <x v="8"/>
    <x v="39"/>
    <x v="3009"/>
    <d v="4703-05-21T12:00:0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37620400"/>
    <x v="3010"/>
    <b v="0"/>
    <n v="15"/>
    <b v="1"/>
    <s v="theater/plays"/>
    <n v="158"/>
    <n v="158"/>
    <x v="8"/>
    <x v="39"/>
    <x v="3010"/>
    <d v="4703-05-21T12:00:00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37620400"/>
    <x v="3011"/>
    <b v="0"/>
    <n v="25"/>
    <b v="1"/>
    <s v="theater/plays"/>
    <n v="124"/>
    <n v="14.84"/>
    <x v="8"/>
    <x v="39"/>
    <x v="3011"/>
    <d v="4703-05-21T12:00:0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37620400"/>
    <x v="3012"/>
    <b v="0"/>
    <n v="55"/>
    <b v="1"/>
    <s v="theater/plays"/>
    <n v="117"/>
    <n v="85.18"/>
    <x v="8"/>
    <x v="39"/>
    <x v="3012"/>
    <d v="4703-05-21T12:00:0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7620400"/>
    <x v="3013"/>
    <b v="0"/>
    <n v="107"/>
    <b v="1"/>
    <s v="theater/plays"/>
    <n v="157"/>
    <n v="146.69"/>
    <x v="8"/>
    <x v="39"/>
    <x v="3013"/>
    <d v="4703-05-21T12:00:0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37620400"/>
    <x v="3014"/>
    <b v="0"/>
    <n v="557"/>
    <b v="1"/>
    <s v="theater/plays"/>
    <n v="113"/>
    <n v="50.76"/>
    <x v="8"/>
    <x v="39"/>
    <x v="3014"/>
    <d v="4703-05-21T12:00:0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37620400"/>
    <x v="3015"/>
    <b v="0"/>
    <n v="40"/>
    <b v="1"/>
    <s v="theater/plays"/>
    <n v="103"/>
    <n v="87.7"/>
    <x v="8"/>
    <x v="39"/>
    <x v="3015"/>
    <d v="4703-05-21T12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37620400"/>
    <x v="3016"/>
    <b v="0"/>
    <n v="36"/>
    <b v="1"/>
    <s v="theater/plays"/>
    <n v="103"/>
    <n v="242.28"/>
    <x v="8"/>
    <x v="39"/>
    <x v="3016"/>
    <d v="4703-05-21T12:00:0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37620400"/>
    <x v="3017"/>
    <b v="0"/>
    <n v="159"/>
    <b v="1"/>
    <s v="theater/plays"/>
    <n v="106"/>
    <n v="146.44999999999999"/>
    <x v="8"/>
    <x v="39"/>
    <x v="3017"/>
    <d v="4703-05-21T12:00:00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620400"/>
    <x v="3018"/>
    <b v="0"/>
    <n v="41"/>
    <b v="1"/>
    <s v="theater/plays"/>
    <n v="101"/>
    <n v="103.17"/>
    <x v="8"/>
    <x v="39"/>
    <x v="3018"/>
    <d v="4703-05-21T1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37620400"/>
    <x v="3019"/>
    <b v="0"/>
    <n v="226"/>
    <b v="1"/>
    <s v="theater/plays"/>
    <n v="121"/>
    <n v="80.459999999999994"/>
    <x v="8"/>
    <x v="39"/>
    <x v="3019"/>
    <d v="4703-05-21T12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7620400"/>
    <x v="3020"/>
    <b v="0"/>
    <n v="30"/>
    <b v="1"/>
    <s v="theater/plays"/>
    <n v="101"/>
    <n v="234.67"/>
    <x v="8"/>
    <x v="39"/>
    <x v="3020"/>
    <d v="4703-05-21T12:00:0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37620400"/>
    <x v="3021"/>
    <b v="0"/>
    <n v="103"/>
    <b v="1"/>
    <s v="theater/plays"/>
    <n v="116"/>
    <n v="50.69"/>
    <x v="8"/>
    <x v="39"/>
    <x v="3021"/>
    <d v="4703-05-21T12:00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37620400"/>
    <x v="3022"/>
    <b v="0"/>
    <n v="62"/>
    <b v="1"/>
    <s v="theater/plays"/>
    <n v="101"/>
    <n v="162.71"/>
    <x v="8"/>
    <x v="39"/>
    <x v="3022"/>
    <d v="4703-05-21T12:00:00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7620400"/>
    <x v="3023"/>
    <b v="0"/>
    <n v="6"/>
    <b v="1"/>
    <s v="theater/plays"/>
    <n v="103"/>
    <n v="120.17"/>
    <x v="8"/>
    <x v="39"/>
    <x v="3023"/>
    <d v="4703-05-21T12:00:0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437620400"/>
    <x v="3024"/>
    <b v="0"/>
    <n v="182"/>
    <b v="1"/>
    <s v="theater/plays"/>
    <n v="246"/>
    <n v="67.7"/>
    <x v="8"/>
    <x v="39"/>
    <x v="3024"/>
    <d v="4703-05-21T12:00:00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37620400"/>
    <x v="3025"/>
    <b v="0"/>
    <n v="145"/>
    <b v="1"/>
    <s v="theater/plays"/>
    <n v="302"/>
    <n v="52.1"/>
    <x v="8"/>
    <x v="39"/>
    <x v="3025"/>
    <d v="4703-05-21T12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37620400"/>
    <x v="3026"/>
    <b v="0"/>
    <n v="25"/>
    <b v="1"/>
    <s v="theater/plays"/>
    <n v="143"/>
    <n v="51.6"/>
    <x v="8"/>
    <x v="39"/>
    <x v="3026"/>
    <d v="4703-05-21T12:00:0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37620400"/>
    <x v="3027"/>
    <b v="0"/>
    <n v="320"/>
    <b v="1"/>
    <s v="theater/plays"/>
    <n v="131"/>
    <n v="164.3"/>
    <x v="8"/>
    <x v="39"/>
    <x v="3027"/>
    <d v="4703-05-21T12:00:00"/>
  </r>
  <r>
    <n v="3028"/>
    <s v="A Home for Vegas Theatre Hub"/>
    <s v="We have a space! Help us fill it with a stage, chairs, gear and audiences' laughter!"/>
    <n v="5000"/>
    <n v="8401"/>
    <x v="0"/>
    <x v="0"/>
    <s v="USD"/>
    <n v="1437620400"/>
    <x v="3028"/>
    <b v="0"/>
    <n v="99"/>
    <b v="1"/>
    <s v="theater/plays"/>
    <n v="168"/>
    <n v="84.86"/>
    <x v="8"/>
    <x v="39"/>
    <x v="3028"/>
    <d v="4703-05-21T12:00:00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37620400"/>
    <x v="3029"/>
    <b v="0"/>
    <n v="348"/>
    <b v="1"/>
    <s v="theater/plays"/>
    <n v="110"/>
    <n v="94.55"/>
    <x v="8"/>
    <x v="39"/>
    <x v="3029"/>
    <d v="4703-05-21T12:00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37620400"/>
    <x v="3030"/>
    <b v="0"/>
    <n v="41"/>
    <b v="1"/>
    <s v="theater/plays"/>
    <n v="107"/>
    <n v="45.54"/>
    <x v="8"/>
    <x v="39"/>
    <x v="3030"/>
    <d v="4703-05-21T12:00:0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37620400"/>
    <x v="3031"/>
    <b v="0"/>
    <n v="29"/>
    <b v="1"/>
    <s v="theater/plays"/>
    <n v="100"/>
    <n v="51.72"/>
    <x v="8"/>
    <x v="39"/>
    <x v="3031"/>
    <d v="4703-05-21T12:00:00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37620400"/>
    <x v="3032"/>
    <b v="0"/>
    <n v="25"/>
    <b v="1"/>
    <s v="theater/plays"/>
    <n v="127"/>
    <n v="50.88"/>
    <x v="8"/>
    <x v="39"/>
    <x v="3032"/>
    <d v="4703-05-21T12:00:00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37620400"/>
    <x v="3033"/>
    <b v="0"/>
    <n v="23"/>
    <b v="1"/>
    <s v="theater/plays"/>
    <n v="147"/>
    <n v="191.13"/>
    <x v="8"/>
    <x v="39"/>
    <x v="3033"/>
    <d v="4703-05-21T12:00:0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37620400"/>
    <x v="3034"/>
    <b v="0"/>
    <n v="1260"/>
    <b v="1"/>
    <s v="theater/plays"/>
    <n v="113"/>
    <n v="89.31"/>
    <x v="8"/>
    <x v="39"/>
    <x v="3034"/>
    <d v="4703-05-21T12:00:00"/>
  </r>
  <r>
    <n v="3035"/>
    <s v="The Coalition Theater"/>
    <s v="Help create a permanent home for live comedy shows and classes in Downtown RVA."/>
    <n v="25000"/>
    <n v="27196.71"/>
    <x v="0"/>
    <x v="0"/>
    <s v="USD"/>
    <n v="1437620400"/>
    <x v="3035"/>
    <b v="0"/>
    <n v="307"/>
    <b v="1"/>
    <s v="theater/plays"/>
    <n v="109"/>
    <n v="88.59"/>
    <x v="8"/>
    <x v="39"/>
    <x v="3035"/>
    <d v="4703-05-21T12:00:00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437620400"/>
    <x v="3036"/>
    <b v="0"/>
    <n v="329"/>
    <b v="1"/>
    <s v="theater/plays"/>
    <n v="127"/>
    <n v="96.3"/>
    <x v="8"/>
    <x v="39"/>
    <x v="3036"/>
    <d v="4703-05-21T12:00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437620400"/>
    <x v="3037"/>
    <b v="0"/>
    <n v="32"/>
    <b v="1"/>
    <s v="theater/plays"/>
    <n v="213"/>
    <n v="33.31"/>
    <x v="8"/>
    <x v="39"/>
    <x v="3037"/>
    <d v="4703-05-21T12:00:00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37620400"/>
    <x v="3038"/>
    <b v="0"/>
    <n v="27"/>
    <b v="1"/>
    <s v="theater/plays"/>
    <n v="101"/>
    <n v="37.22"/>
    <x v="8"/>
    <x v="39"/>
    <x v="3038"/>
    <d v="4703-05-21T12:00:00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437620400"/>
    <x v="3039"/>
    <b v="0"/>
    <n v="236"/>
    <b v="1"/>
    <s v="theater/plays"/>
    <n v="109"/>
    <n v="92.13"/>
    <x v="8"/>
    <x v="39"/>
    <x v="3039"/>
    <d v="4703-05-21T12:00:00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7620400"/>
    <x v="3040"/>
    <b v="0"/>
    <n v="42"/>
    <b v="1"/>
    <s v="theater/plays"/>
    <n v="108"/>
    <n v="76.790000000000006"/>
    <x v="8"/>
    <x v="39"/>
    <x v="3040"/>
    <d v="4703-05-21T12:00:00"/>
  </r>
  <r>
    <n v="3041"/>
    <s v="Lend a Hand in Our Home"/>
    <s v="Privet! Hello! Bon Jour! We are the Arlekin Players Theatre and we need a home."/>
    <n v="8300"/>
    <n v="9170"/>
    <x v="0"/>
    <x v="0"/>
    <s v="USD"/>
    <n v="1437620400"/>
    <x v="3041"/>
    <b v="0"/>
    <n v="95"/>
    <b v="1"/>
    <s v="theater/plays"/>
    <n v="110"/>
    <n v="96.53"/>
    <x v="8"/>
    <x v="39"/>
    <x v="3041"/>
    <d v="4703-05-21T12:00:00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37620400"/>
    <x v="3042"/>
    <b v="0"/>
    <n v="37"/>
    <b v="1"/>
    <s v="theater/plays"/>
    <n v="128"/>
    <n v="51.89"/>
    <x v="8"/>
    <x v="39"/>
    <x v="3042"/>
    <d v="4703-05-21T12:00:0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37620400"/>
    <x v="3043"/>
    <b v="0"/>
    <n v="128"/>
    <b v="1"/>
    <s v="theater/plays"/>
    <n v="110"/>
    <n v="128.91"/>
    <x v="8"/>
    <x v="39"/>
    <x v="3043"/>
    <d v="4703-05-21T12:0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37620400"/>
    <x v="3044"/>
    <b v="0"/>
    <n v="156"/>
    <b v="1"/>
    <s v="theater/plays"/>
    <n v="109"/>
    <n v="84.11"/>
    <x v="8"/>
    <x v="39"/>
    <x v="3044"/>
    <d v="4703-05-21T12:00:0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37620400"/>
    <x v="3045"/>
    <b v="0"/>
    <n v="64"/>
    <b v="1"/>
    <s v="theater/plays"/>
    <n v="133"/>
    <n v="82.94"/>
    <x v="8"/>
    <x v="39"/>
    <x v="3045"/>
    <d v="4703-05-21T12:00:0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37620400"/>
    <x v="3046"/>
    <b v="0"/>
    <n v="58"/>
    <b v="1"/>
    <s v="theater/plays"/>
    <n v="191"/>
    <n v="259.95"/>
    <x v="8"/>
    <x v="39"/>
    <x v="3046"/>
    <d v="4703-05-21T12:00:0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37620400"/>
    <x v="3047"/>
    <b v="0"/>
    <n v="20"/>
    <b v="1"/>
    <s v="theater/plays"/>
    <n v="149"/>
    <n v="37.25"/>
    <x v="8"/>
    <x v="39"/>
    <x v="3047"/>
    <d v="4703-05-21T12:00:00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37620400"/>
    <x v="3048"/>
    <b v="0"/>
    <n v="47"/>
    <b v="1"/>
    <s v="theater/plays"/>
    <n v="166"/>
    <n v="177.02"/>
    <x v="8"/>
    <x v="39"/>
    <x v="3048"/>
    <d v="4703-05-21T12:00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7620400"/>
    <x v="3049"/>
    <b v="0"/>
    <n v="54"/>
    <b v="1"/>
    <s v="theater/plays"/>
    <n v="107"/>
    <n v="74.069999999999993"/>
    <x v="8"/>
    <x v="39"/>
    <x v="3049"/>
    <d v="4703-05-21T12:00:00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37620400"/>
    <x v="3050"/>
    <b v="0"/>
    <n v="9"/>
    <b v="1"/>
    <s v="theater/plays"/>
    <n v="106"/>
    <n v="70.67"/>
    <x v="8"/>
    <x v="39"/>
    <x v="3050"/>
    <d v="4703-05-21T12:00:0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37620400"/>
    <x v="3051"/>
    <b v="1"/>
    <n v="35"/>
    <b v="0"/>
    <s v="theater/plays"/>
    <n v="24"/>
    <n v="23.63"/>
    <x v="8"/>
    <x v="39"/>
    <x v="3051"/>
    <d v="4703-05-21T12:00:00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7620400"/>
    <x v="3052"/>
    <b v="0"/>
    <n v="2"/>
    <b v="0"/>
    <s v="theater/plays"/>
    <n v="0"/>
    <n v="37.5"/>
    <x v="8"/>
    <x v="39"/>
    <x v="3052"/>
    <d v="4703-05-21T12:00:0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37620400"/>
    <x v="3053"/>
    <b v="0"/>
    <n v="3"/>
    <b v="0"/>
    <s v="theater/plays"/>
    <n v="0"/>
    <n v="13.33"/>
    <x v="8"/>
    <x v="39"/>
    <x v="3053"/>
    <d v="4703-05-21T12:00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37620400"/>
    <x v="3054"/>
    <b v="0"/>
    <n v="0"/>
    <b v="0"/>
    <s v="theater/plays"/>
    <n v="0"/>
    <n v="0"/>
    <x v="8"/>
    <x v="39"/>
    <x v="3054"/>
    <d v="4703-05-21T12:00:0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37620400"/>
    <x v="3055"/>
    <b v="0"/>
    <n v="1"/>
    <b v="0"/>
    <s v="theater/plays"/>
    <n v="0"/>
    <n v="1"/>
    <x v="8"/>
    <x v="39"/>
    <x v="3055"/>
    <d v="4703-05-21T12:00:0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37620400"/>
    <x v="3056"/>
    <b v="0"/>
    <n v="0"/>
    <b v="0"/>
    <s v="theater/plays"/>
    <n v="0"/>
    <n v="0"/>
    <x v="8"/>
    <x v="39"/>
    <x v="3056"/>
    <d v="4703-05-21T12:00:00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37620400"/>
    <x v="3057"/>
    <b v="0"/>
    <n v="0"/>
    <b v="0"/>
    <s v="theater/plays"/>
    <n v="0"/>
    <n v="0"/>
    <x v="8"/>
    <x v="39"/>
    <x v="3057"/>
    <d v="4703-05-21T12:00:00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37620400"/>
    <x v="3058"/>
    <b v="0"/>
    <n v="3"/>
    <b v="0"/>
    <s v="theater/plays"/>
    <n v="0"/>
    <n v="1"/>
    <x v="8"/>
    <x v="39"/>
    <x v="3058"/>
    <d v="4703-05-21T12:00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37620400"/>
    <x v="3059"/>
    <b v="0"/>
    <n v="11"/>
    <b v="0"/>
    <s v="theater/plays"/>
    <n v="3"/>
    <n v="41"/>
    <x v="8"/>
    <x v="39"/>
    <x v="3059"/>
    <d v="4703-05-21T12:00:00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37620400"/>
    <x v="3060"/>
    <b v="0"/>
    <n v="6"/>
    <b v="0"/>
    <s v="theater/plays"/>
    <n v="0"/>
    <n v="55.83"/>
    <x v="8"/>
    <x v="39"/>
    <x v="3060"/>
    <d v="4703-05-21T12:00:00"/>
  </r>
  <r>
    <n v="3061"/>
    <s v="Help Save Parkway Cinemas!"/>
    <s v="Save a historic Local theater."/>
    <n v="1000000"/>
    <n v="0"/>
    <x v="2"/>
    <x v="0"/>
    <s v="USD"/>
    <n v="1437620400"/>
    <x v="3061"/>
    <b v="0"/>
    <n v="0"/>
    <b v="0"/>
    <s v="theater/plays"/>
    <n v="0"/>
    <n v="0"/>
    <x v="8"/>
    <x v="39"/>
    <x v="3061"/>
    <d v="4703-05-21T12:00:0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37620400"/>
    <x v="3062"/>
    <b v="0"/>
    <n v="67"/>
    <b v="0"/>
    <s v="theater/plays"/>
    <n v="67"/>
    <n v="99.76"/>
    <x v="8"/>
    <x v="39"/>
    <x v="3062"/>
    <d v="4703-05-21T12:00:00"/>
  </r>
  <r>
    <n v="3063"/>
    <s v="Spec Haus"/>
    <s v="Members of the local Miami music scene are putting together a venue/creative space in Kendall!"/>
    <n v="3000"/>
    <n v="587"/>
    <x v="2"/>
    <x v="0"/>
    <s v="USD"/>
    <n v="1437620400"/>
    <x v="3063"/>
    <b v="0"/>
    <n v="23"/>
    <b v="0"/>
    <s v="theater/plays"/>
    <n v="20"/>
    <n v="25.52"/>
    <x v="8"/>
    <x v="39"/>
    <x v="3063"/>
    <d v="4703-05-21T12:00:00"/>
  </r>
  <r>
    <n v="3064"/>
    <s v="Kickstart the Crossroads Community"/>
    <s v="An epicenter for connection, creation and expression of the community."/>
    <n v="75000"/>
    <n v="8471"/>
    <x v="2"/>
    <x v="0"/>
    <s v="USD"/>
    <n v="1437620400"/>
    <x v="3064"/>
    <b v="0"/>
    <n v="72"/>
    <b v="0"/>
    <s v="theater/plays"/>
    <n v="11"/>
    <n v="117.65"/>
    <x v="8"/>
    <x v="39"/>
    <x v="3064"/>
    <d v="4703-05-21T12:00:0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37620400"/>
    <x v="3065"/>
    <b v="0"/>
    <n v="2"/>
    <b v="0"/>
    <s v="theater/plays"/>
    <n v="0"/>
    <n v="5"/>
    <x v="8"/>
    <x v="39"/>
    <x v="3065"/>
    <d v="4703-05-21T12:00:00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37620400"/>
    <x v="3066"/>
    <b v="0"/>
    <n v="15"/>
    <b v="0"/>
    <s v="theater/plays"/>
    <n v="12"/>
    <n v="2796.67"/>
    <x v="8"/>
    <x v="39"/>
    <x v="3066"/>
    <d v="4703-05-21T12:00:00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37620400"/>
    <x v="3067"/>
    <b v="0"/>
    <n v="1"/>
    <b v="0"/>
    <s v="theater/plays"/>
    <n v="3"/>
    <n v="200"/>
    <x v="8"/>
    <x v="39"/>
    <x v="3067"/>
    <d v="4703-05-21T12:00:0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37620400"/>
    <x v="3068"/>
    <b v="0"/>
    <n v="2"/>
    <b v="0"/>
    <s v="theater/plays"/>
    <n v="0"/>
    <n v="87.5"/>
    <x v="8"/>
    <x v="39"/>
    <x v="3068"/>
    <d v="4703-05-21T12:00:0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37620400"/>
    <x v="3069"/>
    <b v="0"/>
    <n v="7"/>
    <b v="0"/>
    <s v="theater/plays"/>
    <n v="14"/>
    <n v="20.14"/>
    <x v="8"/>
    <x v="39"/>
    <x v="3069"/>
    <d v="4703-05-21T12:00:00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37620400"/>
    <x v="3070"/>
    <b v="0"/>
    <n v="16"/>
    <b v="0"/>
    <s v="theater/plays"/>
    <n v="3"/>
    <n v="20.88"/>
    <x v="8"/>
    <x v="39"/>
    <x v="3070"/>
    <d v="4703-05-21T12:00:00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37620400"/>
    <x v="3071"/>
    <b v="0"/>
    <n v="117"/>
    <b v="0"/>
    <s v="theater/plays"/>
    <n v="60"/>
    <n v="61.31"/>
    <x v="8"/>
    <x v="39"/>
    <x v="3071"/>
    <d v="4703-05-21T12:00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37620400"/>
    <x v="3072"/>
    <b v="0"/>
    <n v="2"/>
    <b v="0"/>
    <s v="theater/plays"/>
    <n v="0"/>
    <n v="1"/>
    <x v="8"/>
    <x v="39"/>
    <x v="3072"/>
    <d v="4703-05-21T12:00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7620400"/>
    <x v="3073"/>
    <b v="0"/>
    <n v="7"/>
    <b v="0"/>
    <s v="theater/plays"/>
    <n v="0"/>
    <n v="92.14"/>
    <x v="8"/>
    <x v="39"/>
    <x v="3073"/>
    <d v="4703-05-21T12:00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37620400"/>
    <x v="3074"/>
    <b v="0"/>
    <n v="3"/>
    <b v="0"/>
    <s v="theater/plays"/>
    <n v="0"/>
    <n v="7.33"/>
    <x v="8"/>
    <x v="39"/>
    <x v="3074"/>
    <d v="4703-05-21T12:00:00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37620400"/>
    <x v="3075"/>
    <b v="0"/>
    <n v="20"/>
    <b v="0"/>
    <s v="theater/plays"/>
    <n v="9"/>
    <n v="64.8"/>
    <x v="8"/>
    <x v="39"/>
    <x v="3075"/>
    <d v="4703-05-21T12:00:00"/>
  </r>
  <r>
    <n v="3076"/>
    <s v="10,000 Hours"/>
    <s v="Helping female comedians get in their 10,000 Hours of practice!"/>
    <n v="10000"/>
    <n v="1506"/>
    <x v="2"/>
    <x v="0"/>
    <s v="USD"/>
    <n v="1437620400"/>
    <x v="3076"/>
    <b v="0"/>
    <n v="50"/>
    <b v="0"/>
    <s v="theater/plays"/>
    <n v="15"/>
    <n v="30.12"/>
    <x v="8"/>
    <x v="39"/>
    <x v="3076"/>
    <d v="4703-05-21T12:00:0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37620400"/>
    <x v="3077"/>
    <b v="0"/>
    <n v="2"/>
    <b v="0"/>
    <s v="theater/plays"/>
    <n v="0"/>
    <n v="52.5"/>
    <x v="8"/>
    <x v="39"/>
    <x v="3077"/>
    <d v="4703-05-21T12:00:00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37620400"/>
    <x v="3078"/>
    <b v="0"/>
    <n v="3"/>
    <b v="0"/>
    <s v="theater/plays"/>
    <n v="0"/>
    <n v="23.67"/>
    <x v="8"/>
    <x v="39"/>
    <x v="3078"/>
    <d v="4703-05-21T12:00:0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37620400"/>
    <x v="3079"/>
    <b v="0"/>
    <n v="27"/>
    <b v="0"/>
    <s v="theater/plays"/>
    <n v="1"/>
    <n v="415.78"/>
    <x v="8"/>
    <x v="39"/>
    <x v="3079"/>
    <d v="4703-05-21T12:00:0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37620400"/>
    <x v="3080"/>
    <b v="0"/>
    <n v="7"/>
    <b v="0"/>
    <s v="theater/plays"/>
    <n v="0"/>
    <n v="53.71"/>
    <x v="8"/>
    <x v="39"/>
    <x v="3080"/>
    <d v="4703-05-21T12:00:0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37620400"/>
    <x v="3081"/>
    <b v="0"/>
    <n v="5"/>
    <b v="0"/>
    <s v="theater/plays"/>
    <n v="0"/>
    <n v="420.6"/>
    <x v="8"/>
    <x v="39"/>
    <x v="3081"/>
    <d v="4703-05-21T12:00:0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37620400"/>
    <x v="3082"/>
    <b v="0"/>
    <n v="0"/>
    <b v="0"/>
    <s v="theater/plays"/>
    <n v="0"/>
    <n v="0"/>
    <x v="8"/>
    <x v="39"/>
    <x v="3082"/>
    <d v="4703-05-21T12:00:0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37620400"/>
    <x v="3083"/>
    <b v="0"/>
    <n v="3"/>
    <b v="0"/>
    <s v="theater/plays"/>
    <n v="0"/>
    <n v="18.670000000000002"/>
    <x v="8"/>
    <x v="39"/>
    <x v="3083"/>
    <d v="4703-05-21T12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7620400"/>
    <x v="3084"/>
    <b v="0"/>
    <n v="6"/>
    <b v="0"/>
    <s v="theater/plays"/>
    <n v="12"/>
    <n v="78.33"/>
    <x v="8"/>
    <x v="39"/>
    <x v="3084"/>
    <d v="4703-05-21T12:00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37620400"/>
    <x v="3085"/>
    <b v="0"/>
    <n v="9"/>
    <b v="0"/>
    <s v="theater/plays"/>
    <n v="2"/>
    <n v="67.78"/>
    <x v="8"/>
    <x v="39"/>
    <x v="3085"/>
    <d v="4703-05-21T12:00:0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7620400"/>
    <x v="3086"/>
    <b v="0"/>
    <n v="3"/>
    <b v="0"/>
    <s v="theater/plays"/>
    <n v="0"/>
    <n v="16.670000000000002"/>
    <x v="8"/>
    <x v="39"/>
    <x v="3086"/>
    <d v="4703-05-21T12:00:0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37620400"/>
    <x v="3087"/>
    <b v="0"/>
    <n v="2"/>
    <b v="0"/>
    <s v="theater/plays"/>
    <n v="1"/>
    <n v="62.5"/>
    <x v="8"/>
    <x v="39"/>
    <x v="3087"/>
    <d v="4703-05-21T12:00:0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37620400"/>
    <x v="3088"/>
    <b v="0"/>
    <n v="3"/>
    <b v="0"/>
    <s v="theater/plays"/>
    <n v="0"/>
    <n v="42"/>
    <x v="8"/>
    <x v="39"/>
    <x v="3088"/>
    <d v="4703-05-21T12:00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37620400"/>
    <x v="3089"/>
    <b v="0"/>
    <n v="45"/>
    <b v="0"/>
    <s v="theater/plays"/>
    <n v="23"/>
    <n v="130.09"/>
    <x v="8"/>
    <x v="39"/>
    <x v="3089"/>
    <d v="4703-05-21T12:00:00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7620400"/>
    <x v="3090"/>
    <b v="0"/>
    <n v="9"/>
    <b v="0"/>
    <s v="theater/plays"/>
    <n v="5"/>
    <n v="1270.22"/>
    <x v="8"/>
    <x v="39"/>
    <x v="3090"/>
    <d v="4703-05-21T12:00:00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37620400"/>
    <x v="3091"/>
    <b v="0"/>
    <n v="9"/>
    <b v="0"/>
    <s v="theater/plays"/>
    <n v="16"/>
    <n v="88.44"/>
    <x v="8"/>
    <x v="39"/>
    <x v="3091"/>
    <d v="4703-05-21T12:00:0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37620400"/>
    <x v="3092"/>
    <b v="0"/>
    <n v="21"/>
    <b v="0"/>
    <s v="theater/plays"/>
    <n v="1"/>
    <n v="56.34"/>
    <x v="8"/>
    <x v="39"/>
    <x v="3092"/>
    <d v="4703-05-21T1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37620400"/>
    <x v="3093"/>
    <b v="0"/>
    <n v="17"/>
    <b v="0"/>
    <s v="theater/plays"/>
    <n v="23"/>
    <n v="53.53"/>
    <x v="8"/>
    <x v="39"/>
    <x v="3093"/>
    <d v="4703-05-21T12:00:00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37620400"/>
    <x v="3094"/>
    <b v="0"/>
    <n v="1"/>
    <b v="0"/>
    <s v="theater/plays"/>
    <n v="0"/>
    <n v="25"/>
    <x v="8"/>
    <x v="39"/>
    <x v="3094"/>
    <d v="4703-05-21T12:00:00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37620400"/>
    <x v="3095"/>
    <b v="0"/>
    <n v="1"/>
    <b v="0"/>
    <s v="theater/plays"/>
    <n v="0"/>
    <n v="50"/>
    <x v="8"/>
    <x v="39"/>
    <x v="3095"/>
    <d v="4703-05-21T12:00:0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7620400"/>
    <x v="3096"/>
    <b v="0"/>
    <n v="14"/>
    <b v="0"/>
    <s v="theater/plays"/>
    <n v="4"/>
    <n v="56.79"/>
    <x v="8"/>
    <x v="39"/>
    <x v="3096"/>
    <d v="4703-05-21T12:00:0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37620400"/>
    <x v="3097"/>
    <b v="0"/>
    <n v="42"/>
    <b v="0"/>
    <s v="theater/plays"/>
    <n v="17"/>
    <n v="40.83"/>
    <x v="8"/>
    <x v="39"/>
    <x v="3097"/>
    <d v="4703-05-21T12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37620400"/>
    <x v="3098"/>
    <b v="0"/>
    <n v="27"/>
    <b v="0"/>
    <s v="theater/plays"/>
    <n v="4"/>
    <n v="65.11"/>
    <x v="8"/>
    <x v="39"/>
    <x v="3098"/>
    <d v="4703-05-21T12:00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37620400"/>
    <x v="3099"/>
    <b v="0"/>
    <n v="5"/>
    <b v="0"/>
    <s v="theater/plays"/>
    <n v="14"/>
    <n v="55.6"/>
    <x v="8"/>
    <x v="39"/>
    <x v="3099"/>
    <d v="4703-05-21T12:00:00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37620400"/>
    <x v="3100"/>
    <b v="0"/>
    <n v="13"/>
    <b v="0"/>
    <s v="theater/plays"/>
    <n v="15"/>
    <n v="140.54"/>
    <x v="8"/>
    <x v="39"/>
    <x v="3100"/>
    <d v="4703-05-21T12:00:0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620400"/>
    <x v="3101"/>
    <b v="0"/>
    <n v="12"/>
    <b v="0"/>
    <s v="theater/plays"/>
    <n v="12"/>
    <n v="25"/>
    <x v="8"/>
    <x v="39"/>
    <x v="3101"/>
    <d v="4703-05-21T12:00:0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37620400"/>
    <x v="3102"/>
    <b v="0"/>
    <n v="90"/>
    <b v="0"/>
    <s v="theater/plays"/>
    <n v="39"/>
    <n v="69.53"/>
    <x v="8"/>
    <x v="39"/>
    <x v="3102"/>
    <d v="4703-05-21T12:00:00"/>
  </r>
  <r>
    <n v="3103"/>
    <s v="Professional Venue for local artists!!"/>
    <s v="Creating a place for local artists to perform, at substantially less cost for them"/>
    <n v="4100"/>
    <n v="11"/>
    <x v="2"/>
    <x v="0"/>
    <s v="USD"/>
    <n v="1437620400"/>
    <x v="3103"/>
    <b v="0"/>
    <n v="2"/>
    <b v="0"/>
    <s v="theater/plays"/>
    <n v="0"/>
    <n v="5.5"/>
    <x v="8"/>
    <x v="39"/>
    <x v="3103"/>
    <d v="4703-05-21T12:00:00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37620400"/>
    <x v="3104"/>
    <b v="0"/>
    <n v="5"/>
    <b v="0"/>
    <s v="theater/plays"/>
    <n v="30"/>
    <n v="237"/>
    <x v="8"/>
    <x v="39"/>
    <x v="3104"/>
    <d v="4703-05-21T12:00:0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37620400"/>
    <x v="3105"/>
    <b v="0"/>
    <n v="31"/>
    <b v="0"/>
    <s v="theater/plays"/>
    <n v="42"/>
    <n v="79.87"/>
    <x v="8"/>
    <x v="39"/>
    <x v="3105"/>
    <d v="4703-05-21T12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37620400"/>
    <x v="3106"/>
    <b v="0"/>
    <n v="4"/>
    <b v="0"/>
    <s v="theater/plays"/>
    <n v="4"/>
    <n v="10.25"/>
    <x v="8"/>
    <x v="39"/>
    <x v="3106"/>
    <d v="4703-05-21T12:00:0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7620400"/>
    <x v="3107"/>
    <b v="0"/>
    <n v="29"/>
    <b v="0"/>
    <s v="theater/plays"/>
    <n v="20"/>
    <n v="272.58999999999997"/>
    <x v="8"/>
    <x v="39"/>
    <x v="3107"/>
    <d v="4703-05-21T12:00:00"/>
  </r>
  <r>
    <n v="3108"/>
    <s v="Funding a home for our Children's Theater"/>
    <s v="We need a permanent home for the theater!"/>
    <n v="50000"/>
    <n v="26"/>
    <x v="2"/>
    <x v="0"/>
    <s v="USD"/>
    <n v="1437620400"/>
    <x v="3108"/>
    <b v="0"/>
    <n v="2"/>
    <b v="0"/>
    <s v="theater/plays"/>
    <n v="0"/>
    <n v="13"/>
    <x v="8"/>
    <x v="39"/>
    <x v="3108"/>
    <d v="4703-05-21T12:00:0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37620400"/>
    <x v="3109"/>
    <b v="0"/>
    <n v="114"/>
    <b v="0"/>
    <s v="theater/plays"/>
    <n v="25"/>
    <n v="58.18"/>
    <x v="8"/>
    <x v="39"/>
    <x v="3109"/>
    <d v="4703-05-21T12:00:00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37620400"/>
    <x v="3110"/>
    <b v="0"/>
    <n v="1"/>
    <b v="0"/>
    <s v="theater/plays"/>
    <n v="0"/>
    <n v="10"/>
    <x v="8"/>
    <x v="39"/>
    <x v="3110"/>
    <d v="4703-05-21T12:00:00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37620400"/>
    <x v="3111"/>
    <b v="0"/>
    <n v="76"/>
    <b v="0"/>
    <s v="theater/plays"/>
    <n v="27"/>
    <n v="70.11"/>
    <x v="8"/>
    <x v="39"/>
    <x v="3111"/>
    <d v="4703-05-21T12:00:00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37620400"/>
    <x v="3112"/>
    <b v="0"/>
    <n v="9"/>
    <b v="0"/>
    <s v="theater/plays"/>
    <n v="5"/>
    <n v="57.89"/>
    <x v="8"/>
    <x v="39"/>
    <x v="3112"/>
    <d v="4703-05-21T12:00:00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37620400"/>
    <x v="3113"/>
    <b v="0"/>
    <n v="37"/>
    <b v="0"/>
    <s v="theater/plays"/>
    <n v="4"/>
    <n v="125.27"/>
    <x v="8"/>
    <x v="39"/>
    <x v="3113"/>
    <d v="4703-05-21T12:00:0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37620400"/>
    <x v="3114"/>
    <b v="0"/>
    <n v="0"/>
    <b v="0"/>
    <s v="theater/plays"/>
    <n v="0"/>
    <n v="0"/>
    <x v="8"/>
    <x v="39"/>
    <x v="3114"/>
    <d v="4703-05-21T12:00:0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37620400"/>
    <x v="3115"/>
    <b v="0"/>
    <n v="1"/>
    <b v="0"/>
    <s v="theater/plays"/>
    <n v="3"/>
    <n v="300"/>
    <x v="8"/>
    <x v="39"/>
    <x v="3115"/>
    <d v="4703-05-21T12:00:00"/>
  </r>
  <r>
    <n v="3116"/>
    <s v="CoreCon Asylum"/>
    <s v="Creating a consuite for CoreCon. A focus on the insanity of asylums and early medical practices from history."/>
    <n v="750"/>
    <n v="430"/>
    <x v="2"/>
    <x v="0"/>
    <s v="USD"/>
    <n v="1437620400"/>
    <x v="3116"/>
    <b v="0"/>
    <n v="10"/>
    <b v="0"/>
    <s v="theater/plays"/>
    <n v="57"/>
    <n v="43"/>
    <x v="8"/>
    <x v="39"/>
    <x v="3116"/>
    <d v="4703-05-21T12:00:00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37620400"/>
    <x v="3117"/>
    <b v="0"/>
    <n v="1"/>
    <b v="0"/>
    <s v="theater/plays"/>
    <n v="0"/>
    <n v="1"/>
    <x v="8"/>
    <x v="39"/>
    <x v="3117"/>
    <d v="4703-05-21T12:00:00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37620400"/>
    <x v="3118"/>
    <b v="0"/>
    <n v="2"/>
    <b v="0"/>
    <s v="theater/plays"/>
    <n v="0"/>
    <n v="775"/>
    <x v="8"/>
    <x v="39"/>
    <x v="3118"/>
    <d v="4703-05-21T12:00:00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37620400"/>
    <x v="3119"/>
    <b v="0"/>
    <n v="1"/>
    <b v="0"/>
    <s v="theater/plays"/>
    <n v="0"/>
    <n v="5"/>
    <x v="8"/>
    <x v="39"/>
    <x v="3119"/>
    <d v="4703-05-21T12:00:00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37620400"/>
    <x v="3120"/>
    <b v="0"/>
    <n v="10"/>
    <b v="0"/>
    <s v="theater/plays"/>
    <n v="0"/>
    <n v="12.8"/>
    <x v="8"/>
    <x v="39"/>
    <x v="3120"/>
    <d v="4703-05-21T12:00:00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37620400"/>
    <x v="3121"/>
    <b v="0"/>
    <n v="1"/>
    <b v="0"/>
    <s v="theater/plays"/>
    <n v="1"/>
    <n v="10"/>
    <x v="8"/>
    <x v="39"/>
    <x v="3121"/>
    <d v="4703-05-21T12:00:00"/>
  </r>
  <r>
    <n v="3122"/>
    <s v="be back soon (Canceled)"/>
    <s v="cancelled until further notice"/>
    <n v="199"/>
    <n v="116"/>
    <x v="1"/>
    <x v="0"/>
    <s v="USD"/>
    <n v="1437620400"/>
    <x v="3122"/>
    <b v="0"/>
    <n v="2"/>
    <b v="0"/>
    <s v="theater/plays"/>
    <n v="58"/>
    <n v="58"/>
    <x v="8"/>
    <x v="39"/>
    <x v="3122"/>
    <d v="4703-05-21T12:00:00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37620400"/>
    <x v="3123"/>
    <b v="0"/>
    <n v="348"/>
    <b v="0"/>
    <s v="theater/plays"/>
    <n v="68"/>
    <n v="244.8"/>
    <x v="8"/>
    <x v="39"/>
    <x v="3123"/>
    <d v="4703-05-21T12:00:00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37620400"/>
    <x v="3124"/>
    <b v="0"/>
    <n v="4"/>
    <b v="0"/>
    <s v="theater/plays"/>
    <n v="0"/>
    <n v="6.5"/>
    <x v="8"/>
    <x v="39"/>
    <x v="3124"/>
    <d v="4703-05-21T12:00:00"/>
  </r>
  <r>
    <n v="3125"/>
    <s v="N/A (Canceled)"/>
    <s v="N/A"/>
    <n v="1500000"/>
    <n v="0"/>
    <x v="1"/>
    <x v="0"/>
    <s v="USD"/>
    <n v="1437620400"/>
    <x v="3125"/>
    <b v="0"/>
    <n v="0"/>
    <b v="0"/>
    <s v="theater/plays"/>
    <n v="0"/>
    <n v="0"/>
    <x v="8"/>
    <x v="39"/>
    <x v="3125"/>
    <d v="4703-05-21T12:00:0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37620400"/>
    <x v="3126"/>
    <b v="0"/>
    <n v="17"/>
    <b v="0"/>
    <s v="theater/plays"/>
    <n v="4"/>
    <n v="61.18"/>
    <x v="8"/>
    <x v="39"/>
    <x v="3126"/>
    <d v="4703-05-21T12:00:0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37620400"/>
    <x v="3127"/>
    <b v="0"/>
    <n v="0"/>
    <b v="0"/>
    <s v="theater/plays"/>
    <n v="0"/>
    <n v="0"/>
    <x v="8"/>
    <x v="39"/>
    <x v="3127"/>
    <d v="4703-05-21T12:00:0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37620400"/>
    <x v="3128"/>
    <b v="0"/>
    <n v="117"/>
    <b v="0"/>
    <s v="theater/plays"/>
    <n v="109"/>
    <n v="139.24"/>
    <x v="8"/>
    <x v="39"/>
    <x v="3128"/>
    <d v="4703-05-21T12:00:00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37620400"/>
    <x v="3129"/>
    <b v="0"/>
    <n v="1"/>
    <b v="0"/>
    <s v="theater/plays"/>
    <n v="1"/>
    <n v="10"/>
    <x v="8"/>
    <x v="39"/>
    <x v="3129"/>
    <d v="4703-05-21T12:00:00"/>
  </r>
  <r>
    <n v="3130"/>
    <s v="MEDEA | A New Vision"/>
    <s v="A shockingly relevant modern take on a 2,000-year-old tragedy that confronts current gender politics."/>
    <n v="10000"/>
    <n v="375"/>
    <x v="3"/>
    <x v="0"/>
    <s v="USD"/>
    <n v="1437620400"/>
    <x v="3130"/>
    <b v="0"/>
    <n v="4"/>
    <b v="0"/>
    <s v="theater/plays"/>
    <n v="4"/>
    <n v="93.75"/>
    <x v="8"/>
    <x v="39"/>
    <x v="3130"/>
    <d v="4703-05-21T12:00:00"/>
  </r>
  <r>
    <n v="3131"/>
    <s v="SNAKE EYES"/>
    <s v="A Staged Reading of &quot;Snake Eyes,&quot; a new play by Alex Rafala"/>
    <n v="4100"/>
    <n v="645"/>
    <x v="3"/>
    <x v="0"/>
    <s v="USD"/>
    <n v="1437620400"/>
    <x v="3131"/>
    <b v="0"/>
    <n v="12"/>
    <b v="0"/>
    <s v="theater/plays"/>
    <n v="16"/>
    <n v="53.75"/>
    <x v="8"/>
    <x v="39"/>
    <x v="3131"/>
    <d v="4703-05-21T12:00:00"/>
  </r>
  <r>
    <n v="3132"/>
    <s v="A Bite of a Snake Play"/>
    <s v="Smells Like Money, Drips Like Honey, Taste Like Mocha, Better Run AWAY"/>
    <n v="30000"/>
    <n v="10"/>
    <x v="3"/>
    <x v="0"/>
    <s v="USD"/>
    <n v="1437620400"/>
    <x v="3132"/>
    <b v="0"/>
    <n v="1"/>
    <b v="0"/>
    <s v="theater/plays"/>
    <n v="0"/>
    <n v="10"/>
    <x v="8"/>
    <x v="39"/>
    <x v="3132"/>
    <d v="4703-05-21T12:00:0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37620400"/>
    <x v="3133"/>
    <b v="0"/>
    <n v="16"/>
    <b v="0"/>
    <s v="theater/plays"/>
    <n v="108"/>
    <n v="33.75"/>
    <x v="8"/>
    <x v="39"/>
    <x v="3133"/>
    <d v="4703-05-21T12:00:0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37620400"/>
    <x v="3134"/>
    <b v="0"/>
    <n v="12"/>
    <b v="0"/>
    <s v="theater/plays"/>
    <n v="23"/>
    <n v="18.75"/>
    <x v="8"/>
    <x v="39"/>
    <x v="3134"/>
    <d v="4703-05-21T12:00:0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37620400"/>
    <x v="3135"/>
    <b v="0"/>
    <n v="7"/>
    <b v="0"/>
    <s v="theater/plays"/>
    <n v="21"/>
    <n v="23.14"/>
    <x v="8"/>
    <x v="39"/>
    <x v="3135"/>
    <d v="4703-05-21T12:00:00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37620400"/>
    <x v="3136"/>
    <b v="0"/>
    <n v="22"/>
    <b v="0"/>
    <s v="theater/plays"/>
    <n v="128"/>
    <n v="29.05"/>
    <x v="8"/>
    <x v="39"/>
    <x v="3136"/>
    <d v="4703-05-21T12:00:0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37620400"/>
    <x v="3137"/>
    <b v="0"/>
    <n v="1"/>
    <b v="0"/>
    <s v="theater/plays"/>
    <n v="3"/>
    <n v="50"/>
    <x v="8"/>
    <x v="39"/>
    <x v="3137"/>
    <d v="4703-05-21T12:00:0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37620400"/>
    <x v="3138"/>
    <b v="0"/>
    <n v="0"/>
    <b v="0"/>
    <s v="theater/plays"/>
    <n v="0"/>
    <n v="0"/>
    <x v="8"/>
    <x v="39"/>
    <x v="3138"/>
    <d v="4703-05-21T12:00:0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37620400"/>
    <x v="3139"/>
    <b v="0"/>
    <n v="6"/>
    <b v="0"/>
    <s v="theater/plays"/>
    <n v="5"/>
    <n v="450"/>
    <x v="8"/>
    <x v="39"/>
    <x v="3139"/>
    <d v="4703-05-21T12:00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37620400"/>
    <x v="3140"/>
    <b v="0"/>
    <n v="4"/>
    <b v="0"/>
    <s v="theater/plays"/>
    <n v="1"/>
    <n v="24"/>
    <x v="8"/>
    <x v="39"/>
    <x v="3140"/>
    <d v="4703-05-21T12:00:00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37620400"/>
    <x v="3141"/>
    <b v="0"/>
    <n v="8"/>
    <b v="0"/>
    <s v="theater/plays"/>
    <n v="52"/>
    <n v="32.25"/>
    <x v="8"/>
    <x v="39"/>
    <x v="3141"/>
    <d v="4703-05-21T12:00:00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37620400"/>
    <x v="3142"/>
    <b v="0"/>
    <n v="3"/>
    <b v="0"/>
    <s v="theater/plays"/>
    <n v="2"/>
    <n v="15"/>
    <x v="8"/>
    <x v="39"/>
    <x v="3142"/>
    <d v="4703-05-21T12:00:00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37620400"/>
    <x v="3143"/>
    <b v="0"/>
    <n v="0"/>
    <b v="0"/>
    <s v="theater/plays"/>
    <n v="0"/>
    <n v="0"/>
    <x v="8"/>
    <x v="39"/>
    <x v="3143"/>
    <d v="4703-05-21T12:00:00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37620400"/>
    <x v="3144"/>
    <b v="0"/>
    <n v="30"/>
    <b v="0"/>
    <s v="theater/plays"/>
    <n v="75"/>
    <n v="251.33"/>
    <x v="8"/>
    <x v="39"/>
    <x v="3144"/>
    <d v="4703-05-21T12:00:00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37620400"/>
    <x v="3145"/>
    <b v="0"/>
    <n v="0"/>
    <b v="0"/>
    <s v="theater/plays"/>
    <n v="0"/>
    <n v="0"/>
    <x v="8"/>
    <x v="39"/>
    <x v="3145"/>
    <d v="4703-05-21T12:00:00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37620400"/>
    <x v="3146"/>
    <b v="0"/>
    <n v="12"/>
    <b v="0"/>
    <s v="theater/plays"/>
    <n v="11"/>
    <n v="437.5"/>
    <x v="8"/>
    <x v="39"/>
    <x v="3146"/>
    <d v="4703-05-21T12:00:0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37620400"/>
    <x v="3147"/>
    <b v="1"/>
    <n v="213"/>
    <b v="1"/>
    <s v="theater/plays"/>
    <n v="118"/>
    <n v="110.35"/>
    <x v="8"/>
    <x v="39"/>
    <x v="3147"/>
    <d v="4703-05-21T12:00:00"/>
  </r>
  <r>
    <n v="3148"/>
    <s v="The Aurora Project: A Sci-Fi Epic by Bella Poynton"/>
    <s v="Help fund The Aurora Project, an immersive science fiction epic."/>
    <n v="1800"/>
    <n v="2361"/>
    <x v="0"/>
    <x v="0"/>
    <s v="USD"/>
    <n v="1437620400"/>
    <x v="3148"/>
    <b v="1"/>
    <n v="57"/>
    <b v="1"/>
    <s v="theater/plays"/>
    <n v="131"/>
    <n v="41.42"/>
    <x v="8"/>
    <x v="39"/>
    <x v="3148"/>
    <d v="4703-05-21T12:00:0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437620400"/>
    <x v="3149"/>
    <b v="1"/>
    <n v="25"/>
    <b v="1"/>
    <s v="theater/plays"/>
    <n v="104"/>
    <n v="52"/>
    <x v="8"/>
    <x v="39"/>
    <x v="3149"/>
    <d v="4703-05-21T1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437620400"/>
    <x v="3150"/>
    <b v="1"/>
    <n v="104"/>
    <b v="1"/>
    <s v="theater/plays"/>
    <n v="101"/>
    <n v="33.99"/>
    <x v="8"/>
    <x v="39"/>
    <x v="3150"/>
    <d v="4703-05-21T12:00:0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37620400"/>
    <x v="3151"/>
    <b v="1"/>
    <n v="34"/>
    <b v="1"/>
    <s v="theater/plays"/>
    <n v="100"/>
    <n v="103.35"/>
    <x v="8"/>
    <x v="39"/>
    <x v="3151"/>
    <d v="4703-05-21T12:00:00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437620400"/>
    <x v="3152"/>
    <b v="1"/>
    <n v="67"/>
    <b v="1"/>
    <s v="theater/plays"/>
    <n v="106"/>
    <n v="34.79"/>
    <x v="8"/>
    <x v="39"/>
    <x v="3152"/>
    <d v="4703-05-21T12:00:00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437620400"/>
    <x v="3153"/>
    <b v="1"/>
    <n v="241"/>
    <b v="1"/>
    <s v="theater/plays"/>
    <n v="336"/>
    <n v="41.77"/>
    <x v="8"/>
    <x v="39"/>
    <x v="3153"/>
    <d v="4703-05-21T12:00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437620400"/>
    <x v="3154"/>
    <b v="1"/>
    <n v="123"/>
    <b v="1"/>
    <s v="theater/plays"/>
    <n v="113"/>
    <n v="64.27"/>
    <x v="8"/>
    <x v="39"/>
    <x v="3154"/>
    <d v="4703-05-21T12:00:00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437620400"/>
    <x v="3155"/>
    <b v="1"/>
    <n v="302"/>
    <b v="1"/>
    <s v="theater/plays"/>
    <n v="189"/>
    <n v="31.21"/>
    <x v="8"/>
    <x v="39"/>
    <x v="3155"/>
    <d v="4703-05-21T12:00:0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437620400"/>
    <x v="3156"/>
    <b v="1"/>
    <n v="89"/>
    <b v="1"/>
    <s v="theater/plays"/>
    <n v="102"/>
    <n v="62.92"/>
    <x v="8"/>
    <x v="39"/>
    <x v="3156"/>
    <d v="4703-05-21T12:00:00"/>
  </r>
  <r>
    <n v="3157"/>
    <s v="Summer FourPlay"/>
    <s v="Four Directors.  Four One Acts.  Four Genres.  For You."/>
    <n v="4000"/>
    <n v="4040"/>
    <x v="0"/>
    <x v="0"/>
    <s v="USD"/>
    <n v="1437620400"/>
    <x v="3157"/>
    <b v="1"/>
    <n v="41"/>
    <b v="1"/>
    <s v="theater/plays"/>
    <n v="101"/>
    <n v="98.54"/>
    <x v="8"/>
    <x v="39"/>
    <x v="3157"/>
    <d v="4703-05-21T12:00:00"/>
  </r>
  <r>
    <n v="3158"/>
    <s v="Nursery Crimes"/>
    <s v="A 40s crime-noir play using nursery rhyme characters."/>
    <n v="5000"/>
    <n v="5700"/>
    <x v="0"/>
    <x v="0"/>
    <s v="USD"/>
    <n v="1437620400"/>
    <x v="3158"/>
    <b v="1"/>
    <n v="69"/>
    <b v="1"/>
    <s v="theater/plays"/>
    <n v="114"/>
    <n v="82.61"/>
    <x v="8"/>
    <x v="39"/>
    <x v="3158"/>
    <d v="4703-05-21T12:00:00"/>
  </r>
  <r>
    <n v="3159"/>
    <s v="Waxwing: A New Play"/>
    <s v="WAXWING is an exciting new world premiere of mythic (perhaps even apocalyptic!) proportions."/>
    <n v="1500"/>
    <n v="2002.22"/>
    <x v="0"/>
    <x v="0"/>
    <s v="USD"/>
    <n v="1437620400"/>
    <x v="3159"/>
    <b v="1"/>
    <n v="52"/>
    <b v="1"/>
    <s v="theater/plays"/>
    <n v="133"/>
    <n v="38.5"/>
    <x v="8"/>
    <x v="39"/>
    <x v="3159"/>
    <d v="4703-05-21T12:00:00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37620400"/>
    <x v="3160"/>
    <b v="1"/>
    <n v="57"/>
    <b v="1"/>
    <s v="theater/plays"/>
    <n v="102"/>
    <n v="80.16"/>
    <x v="8"/>
    <x v="39"/>
    <x v="3160"/>
    <d v="4703-05-21T12:00:00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37620400"/>
    <x v="3161"/>
    <b v="1"/>
    <n v="74"/>
    <b v="1"/>
    <s v="theater/plays"/>
    <n v="105"/>
    <n v="28.41"/>
    <x v="8"/>
    <x v="39"/>
    <x v="3161"/>
    <d v="4703-05-21T12:00:00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37620400"/>
    <x v="3162"/>
    <b v="1"/>
    <n v="63"/>
    <b v="1"/>
    <s v="theater/plays"/>
    <n v="127"/>
    <n v="80.73"/>
    <x v="8"/>
    <x v="39"/>
    <x v="3162"/>
    <d v="4703-05-21T1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37620400"/>
    <x v="3163"/>
    <b v="1"/>
    <n v="72"/>
    <b v="1"/>
    <s v="theater/plays"/>
    <n v="111"/>
    <n v="200.69"/>
    <x v="8"/>
    <x v="39"/>
    <x v="3163"/>
    <d v="4703-05-21T12:00:00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37620400"/>
    <x v="3164"/>
    <b v="1"/>
    <n v="71"/>
    <b v="1"/>
    <s v="theater/plays"/>
    <n v="107"/>
    <n v="37.590000000000003"/>
    <x v="8"/>
    <x v="39"/>
    <x v="3164"/>
    <d v="4703-05-21T12:00:00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437620400"/>
    <x v="3165"/>
    <b v="1"/>
    <n v="21"/>
    <b v="1"/>
    <s v="theater/plays"/>
    <n v="163"/>
    <n v="58.1"/>
    <x v="8"/>
    <x v="39"/>
    <x v="3165"/>
    <d v="4703-05-21T12:00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37620400"/>
    <x v="3166"/>
    <b v="1"/>
    <n v="930"/>
    <b v="1"/>
    <s v="theater/plays"/>
    <n v="160"/>
    <n v="60.3"/>
    <x v="8"/>
    <x v="39"/>
    <x v="3166"/>
    <d v="4703-05-21T12:00:00"/>
  </r>
  <r>
    <n v="3167"/>
    <s v="Destiny is Judd Nelson: a new play at FringeNYC"/>
    <s v="What is destiny? Explore it with us this August at FringeNYC."/>
    <n v="3000"/>
    <n v="3485"/>
    <x v="0"/>
    <x v="0"/>
    <s v="USD"/>
    <n v="1437620400"/>
    <x v="3167"/>
    <b v="1"/>
    <n v="55"/>
    <b v="1"/>
    <s v="theater/plays"/>
    <n v="116"/>
    <n v="63.36"/>
    <x v="8"/>
    <x v="39"/>
    <x v="3167"/>
    <d v="4703-05-21T12:00:00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37620400"/>
    <x v="3168"/>
    <b v="1"/>
    <n v="61"/>
    <b v="1"/>
    <s v="theater/plays"/>
    <n v="124"/>
    <n v="50.9"/>
    <x v="8"/>
    <x v="39"/>
    <x v="3168"/>
    <d v="4703-05-21T12:00:00"/>
  </r>
  <r>
    <n v="3169"/>
    <s v="The Window"/>
    <s v="We're bringing The Window to the Cherry Lane Theater in January 2014."/>
    <n v="8000"/>
    <n v="8241"/>
    <x v="0"/>
    <x v="0"/>
    <s v="USD"/>
    <n v="1437620400"/>
    <x v="3169"/>
    <b v="1"/>
    <n v="82"/>
    <b v="1"/>
    <s v="theater/plays"/>
    <n v="103"/>
    <n v="100.5"/>
    <x v="8"/>
    <x v="39"/>
    <x v="3169"/>
    <d v="4703-05-21T12:00:00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37620400"/>
    <x v="3170"/>
    <b v="1"/>
    <n v="71"/>
    <b v="1"/>
    <s v="theater/plays"/>
    <n v="112"/>
    <n v="31.62"/>
    <x v="8"/>
    <x v="39"/>
    <x v="3170"/>
    <d v="4703-05-21T12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37620400"/>
    <x v="3171"/>
    <b v="1"/>
    <n v="117"/>
    <b v="1"/>
    <s v="theater/plays"/>
    <n v="109"/>
    <n v="65.099999999999994"/>
    <x v="8"/>
    <x v="39"/>
    <x v="3171"/>
    <d v="4703-05-21T12:00:00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437620400"/>
    <x v="3172"/>
    <b v="1"/>
    <n v="29"/>
    <b v="1"/>
    <s v="theater/plays"/>
    <n v="115"/>
    <n v="79.31"/>
    <x v="8"/>
    <x v="39"/>
    <x v="3172"/>
    <d v="4703-05-21T12:00:00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37620400"/>
    <x v="3173"/>
    <b v="1"/>
    <n v="74"/>
    <b v="1"/>
    <s v="theater/plays"/>
    <n v="103"/>
    <n v="139.19"/>
    <x v="8"/>
    <x v="39"/>
    <x v="3173"/>
    <d v="4703-05-21T12:00:00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37620400"/>
    <x v="3174"/>
    <b v="1"/>
    <n v="23"/>
    <b v="1"/>
    <s v="theater/plays"/>
    <n v="101"/>
    <n v="131.91"/>
    <x v="8"/>
    <x v="39"/>
    <x v="3174"/>
    <d v="4703-05-21T12:00:00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437620400"/>
    <x v="3175"/>
    <b v="1"/>
    <n v="60"/>
    <b v="1"/>
    <s v="theater/plays"/>
    <n v="110"/>
    <n v="91.3"/>
    <x v="8"/>
    <x v="39"/>
    <x v="3175"/>
    <d v="4703-05-21T12:00:00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437620400"/>
    <x v="3176"/>
    <b v="1"/>
    <n v="55"/>
    <b v="1"/>
    <s v="theater/plays"/>
    <n v="115"/>
    <n v="39.67"/>
    <x v="8"/>
    <x v="39"/>
    <x v="3176"/>
    <d v="4703-05-21T12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37620400"/>
    <x v="3177"/>
    <b v="1"/>
    <n v="51"/>
    <b v="1"/>
    <s v="theater/plays"/>
    <n v="117"/>
    <n v="57.55"/>
    <x v="8"/>
    <x v="39"/>
    <x v="3177"/>
    <d v="4703-05-21T12:00:00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37620400"/>
    <x v="3178"/>
    <b v="1"/>
    <n v="78"/>
    <b v="1"/>
    <s v="theater/plays"/>
    <n v="172"/>
    <n v="33.03"/>
    <x v="8"/>
    <x v="39"/>
    <x v="3178"/>
    <d v="4703-05-21T12:00:00"/>
  </r>
  <r>
    <n v="3179"/>
    <s v="I Do Wonder"/>
    <s v="A Sci-fi play in several vignettes that will narrate an alternate history in the mid-20th century."/>
    <n v="4200"/>
    <n v="4794.82"/>
    <x v="0"/>
    <x v="0"/>
    <s v="USD"/>
    <n v="1437620400"/>
    <x v="3179"/>
    <b v="1"/>
    <n v="62"/>
    <b v="1"/>
    <s v="theater/plays"/>
    <n v="114"/>
    <n v="77.34"/>
    <x v="8"/>
    <x v="39"/>
    <x v="3179"/>
    <d v="4703-05-21T12:00:00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37620400"/>
    <x v="3180"/>
    <b v="1"/>
    <n v="45"/>
    <b v="1"/>
    <s v="theater/plays"/>
    <n v="120"/>
    <n v="31.93"/>
    <x v="8"/>
    <x v="39"/>
    <x v="3180"/>
    <d v="4703-05-21T12:00:00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37620400"/>
    <x v="3181"/>
    <b v="1"/>
    <n v="15"/>
    <b v="1"/>
    <s v="theater/plays"/>
    <n v="109"/>
    <n v="36.33"/>
    <x v="8"/>
    <x v="39"/>
    <x v="3181"/>
    <d v="4703-05-21T12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437620400"/>
    <x v="3182"/>
    <b v="1"/>
    <n v="151"/>
    <b v="1"/>
    <s v="theater/plays"/>
    <n v="101"/>
    <n v="46.77"/>
    <x v="8"/>
    <x v="39"/>
    <x v="3182"/>
    <d v="4703-05-21T12:00:00"/>
  </r>
  <r>
    <n v="3183"/>
    <s v="The Seagull on The River"/>
    <s v="Anton Chekhov's The Seagull. An outdoor Amphitheater in Manhattan. Trees. A River. Daybreak."/>
    <n v="2500"/>
    <n v="2725"/>
    <x v="0"/>
    <x v="0"/>
    <s v="USD"/>
    <n v="1437620400"/>
    <x v="3183"/>
    <b v="1"/>
    <n v="68"/>
    <b v="1"/>
    <s v="theater/plays"/>
    <n v="109"/>
    <n v="40.07"/>
    <x v="8"/>
    <x v="39"/>
    <x v="3183"/>
    <d v="4703-05-21T12:00:00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37620400"/>
    <x v="3184"/>
    <b v="1"/>
    <n v="46"/>
    <b v="1"/>
    <s v="theater/plays"/>
    <n v="107"/>
    <n v="100.22"/>
    <x v="8"/>
    <x v="39"/>
    <x v="3184"/>
    <d v="4703-05-21T12:00:00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37620400"/>
    <x v="3185"/>
    <b v="1"/>
    <n v="24"/>
    <b v="1"/>
    <s v="theater/plays"/>
    <n v="100"/>
    <n v="41.67"/>
    <x v="8"/>
    <x v="39"/>
    <x v="3185"/>
    <d v="4703-05-21T12:00:00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37620400"/>
    <x v="3186"/>
    <b v="1"/>
    <n v="70"/>
    <b v="1"/>
    <s v="theater/plays"/>
    <n v="102"/>
    <n v="46.71"/>
    <x v="8"/>
    <x v="39"/>
    <x v="3186"/>
    <d v="4703-05-21T12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37620400"/>
    <x v="3187"/>
    <b v="1"/>
    <n v="244"/>
    <b v="1"/>
    <s v="theater/plays"/>
    <n v="116"/>
    <n v="71.489999999999995"/>
    <x v="8"/>
    <x v="39"/>
    <x v="3187"/>
    <d v="4703-05-21T12:00:00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7620400"/>
    <x v="3188"/>
    <b v="0"/>
    <n v="9"/>
    <b v="0"/>
    <s v="theater/plays"/>
    <n v="65"/>
    <n v="14.44"/>
    <x v="8"/>
    <x v="39"/>
    <x v="3188"/>
    <d v="4703-05-21T12:00:0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7620400"/>
    <x v="3189"/>
    <b v="0"/>
    <n v="19"/>
    <b v="0"/>
    <s v="theater/plays"/>
    <n v="12"/>
    <n v="356.84"/>
    <x v="8"/>
    <x v="39"/>
    <x v="3189"/>
    <d v="4703-05-21T12:00:0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37620400"/>
    <x v="3190"/>
    <b v="0"/>
    <n v="0"/>
    <b v="0"/>
    <s v="theater/plays"/>
    <n v="0"/>
    <n v="0"/>
    <x v="8"/>
    <x v="39"/>
    <x v="3190"/>
    <d v="4703-05-21T12:00:0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37620400"/>
    <x v="3191"/>
    <b v="0"/>
    <n v="4"/>
    <b v="0"/>
    <s v="theater/plays"/>
    <n v="4"/>
    <n v="37.75"/>
    <x v="8"/>
    <x v="39"/>
    <x v="3191"/>
    <d v="4703-05-21T12:00:0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37620400"/>
    <x v="3192"/>
    <b v="0"/>
    <n v="8"/>
    <b v="0"/>
    <s v="theater/plays"/>
    <n v="1"/>
    <n v="12.75"/>
    <x v="8"/>
    <x v="39"/>
    <x v="3192"/>
    <d v="4703-05-21T1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37620400"/>
    <x v="3193"/>
    <b v="0"/>
    <n v="24"/>
    <b v="0"/>
    <s v="theater/plays"/>
    <n v="12"/>
    <n v="24.46"/>
    <x v="8"/>
    <x v="39"/>
    <x v="3193"/>
    <d v="4703-05-21T12:00:0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620400"/>
    <x v="3194"/>
    <b v="0"/>
    <n v="0"/>
    <b v="0"/>
    <s v="theater/plays"/>
    <n v="0"/>
    <n v="0"/>
    <x v="8"/>
    <x v="39"/>
    <x v="3194"/>
    <d v="4703-05-21T12:00:0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37620400"/>
    <x v="3195"/>
    <b v="0"/>
    <n v="39"/>
    <b v="0"/>
    <s v="theater/plays"/>
    <n v="59"/>
    <n v="53.08"/>
    <x v="8"/>
    <x v="39"/>
    <x v="3195"/>
    <d v="4703-05-21T12:00:0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7620400"/>
    <x v="3196"/>
    <b v="0"/>
    <n v="6"/>
    <b v="0"/>
    <s v="theater/plays"/>
    <n v="0"/>
    <n v="300"/>
    <x v="8"/>
    <x v="39"/>
    <x v="3196"/>
    <d v="4703-05-21T12:00:00"/>
  </r>
  <r>
    <n v="3197"/>
    <s v="Mirror, mirror on the wall"/>
    <s v="This years most important stage project for young artists in our region. www.ungespor.no"/>
    <n v="10000"/>
    <n v="1145"/>
    <x v="2"/>
    <x v="10"/>
    <s v="NOK"/>
    <n v="1437620400"/>
    <x v="3197"/>
    <b v="0"/>
    <n v="4"/>
    <b v="0"/>
    <s v="theater/plays"/>
    <n v="11"/>
    <n v="286.25"/>
    <x v="8"/>
    <x v="39"/>
    <x v="3197"/>
    <d v="4703-05-21T12:00:0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37620400"/>
    <x v="3198"/>
    <b v="0"/>
    <n v="3"/>
    <b v="0"/>
    <s v="theater/plays"/>
    <n v="0"/>
    <n v="36.67"/>
    <x v="8"/>
    <x v="39"/>
    <x v="3198"/>
    <d v="4703-05-21T12:00:0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37620400"/>
    <x v="3199"/>
    <b v="0"/>
    <n v="53"/>
    <b v="0"/>
    <s v="theater/plays"/>
    <n v="52"/>
    <n v="49.21"/>
    <x v="8"/>
    <x v="39"/>
    <x v="3199"/>
    <d v="4703-05-21T12:00:0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37620400"/>
    <x v="3200"/>
    <b v="0"/>
    <n v="1"/>
    <b v="0"/>
    <s v="theater/plays"/>
    <n v="0"/>
    <n v="1"/>
    <x v="8"/>
    <x v="39"/>
    <x v="3200"/>
    <d v="4703-05-21T12:00:0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37620400"/>
    <x v="3201"/>
    <b v="0"/>
    <n v="2"/>
    <b v="0"/>
    <s v="theater/plays"/>
    <n v="1"/>
    <n v="12.5"/>
    <x v="8"/>
    <x v="39"/>
    <x v="3201"/>
    <d v="4703-05-21T12:00:0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37620400"/>
    <x v="3202"/>
    <b v="0"/>
    <n v="25"/>
    <b v="0"/>
    <s v="theater/plays"/>
    <n v="55"/>
    <n v="109.04"/>
    <x v="8"/>
    <x v="39"/>
    <x v="3202"/>
    <d v="4703-05-21T12:00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37620400"/>
    <x v="3203"/>
    <b v="0"/>
    <n v="6"/>
    <b v="0"/>
    <s v="theater/plays"/>
    <n v="25"/>
    <n v="41.67"/>
    <x v="8"/>
    <x v="39"/>
    <x v="3203"/>
    <d v="4703-05-21T12:00:0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620400"/>
    <x v="3204"/>
    <b v="0"/>
    <n v="0"/>
    <b v="0"/>
    <s v="theater/plays"/>
    <n v="0"/>
    <n v="0"/>
    <x v="8"/>
    <x v="39"/>
    <x v="3204"/>
    <d v="4703-05-21T12:00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7620400"/>
    <x v="3205"/>
    <b v="0"/>
    <n v="12"/>
    <b v="0"/>
    <s v="theater/plays"/>
    <n v="3"/>
    <n v="22.75"/>
    <x v="8"/>
    <x v="39"/>
    <x v="3205"/>
    <d v="4703-05-21T12:00:0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37620400"/>
    <x v="3206"/>
    <b v="0"/>
    <n v="0"/>
    <b v="0"/>
    <s v="theater/plays"/>
    <n v="0"/>
    <n v="0"/>
    <x v="8"/>
    <x v="39"/>
    <x v="3206"/>
    <d v="4703-05-21T12:00:0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37620400"/>
    <x v="3207"/>
    <b v="0"/>
    <n v="36"/>
    <b v="0"/>
    <s v="theater/plays"/>
    <n v="46"/>
    <n v="70.83"/>
    <x v="8"/>
    <x v="39"/>
    <x v="3207"/>
    <d v="4703-05-21T12:00: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37620400"/>
    <x v="3208"/>
    <b v="1"/>
    <n v="82"/>
    <b v="1"/>
    <s v="theater/plays"/>
    <n v="104"/>
    <n v="63.11"/>
    <x v="8"/>
    <x v="39"/>
    <x v="3208"/>
    <d v="4703-05-21T12:00:0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37620400"/>
    <x v="3209"/>
    <b v="1"/>
    <n v="226"/>
    <b v="1"/>
    <s v="theater/plays"/>
    <n v="119"/>
    <n v="50.16"/>
    <x v="8"/>
    <x v="39"/>
    <x v="3209"/>
    <d v="4703-05-21T12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437620400"/>
    <x v="3210"/>
    <b v="1"/>
    <n v="60"/>
    <b v="1"/>
    <s v="theater/plays"/>
    <n v="126"/>
    <n v="62.88"/>
    <x v="8"/>
    <x v="39"/>
    <x v="3210"/>
    <d v="4703-05-21T12:00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37620400"/>
    <x v="3211"/>
    <b v="1"/>
    <n v="322"/>
    <b v="1"/>
    <s v="theater/plays"/>
    <n v="120"/>
    <n v="85.53"/>
    <x v="8"/>
    <x v="39"/>
    <x v="3211"/>
    <d v="4703-05-21T12:00:00"/>
  </r>
  <r>
    <n v="3212"/>
    <s v="Campo Maldito"/>
    <s v="Help us bring our production of Campo Maldito to New York AND San Francisco!"/>
    <n v="4000"/>
    <n v="5050"/>
    <x v="0"/>
    <x v="0"/>
    <s v="USD"/>
    <n v="1437620400"/>
    <x v="3212"/>
    <b v="1"/>
    <n v="94"/>
    <b v="1"/>
    <s v="theater/plays"/>
    <n v="126"/>
    <n v="53.72"/>
    <x v="8"/>
    <x v="39"/>
    <x v="3212"/>
    <d v="4703-05-21T12:00:00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620400"/>
    <x v="3213"/>
    <b v="1"/>
    <n v="47"/>
    <b v="1"/>
    <s v="theater/plays"/>
    <n v="100"/>
    <n v="127.81"/>
    <x v="8"/>
    <x v="39"/>
    <x v="3213"/>
    <d v="4703-05-21T12:00:0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37620400"/>
    <x v="3214"/>
    <b v="1"/>
    <n v="115"/>
    <b v="1"/>
    <s v="theater/plays"/>
    <n v="102"/>
    <n v="106.57"/>
    <x v="8"/>
    <x v="39"/>
    <x v="3214"/>
    <d v="4703-05-21T12:00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37620400"/>
    <x v="3215"/>
    <b v="1"/>
    <n v="134"/>
    <b v="1"/>
    <s v="theater/plays"/>
    <n v="100"/>
    <n v="262.11"/>
    <x v="8"/>
    <x v="39"/>
    <x v="3215"/>
    <d v="4703-05-21T12:00:0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7620400"/>
    <x v="3216"/>
    <b v="1"/>
    <n v="35"/>
    <b v="1"/>
    <s v="theater/plays"/>
    <n v="100"/>
    <n v="57.17"/>
    <x v="8"/>
    <x v="39"/>
    <x v="3216"/>
    <d v="4703-05-21T12:00:00"/>
  </r>
  <r>
    <n v="3217"/>
    <s v="Wake Up Call @ IRT Theater"/>
    <s v="Wake Up Call is a comedic play about a group of hotel employees working on Christmas Eve."/>
    <n v="4500"/>
    <n v="5221"/>
    <x v="0"/>
    <x v="0"/>
    <s v="USD"/>
    <n v="1437620400"/>
    <x v="3217"/>
    <b v="1"/>
    <n v="104"/>
    <b v="1"/>
    <s v="theater/plays"/>
    <n v="116"/>
    <n v="50.2"/>
    <x v="8"/>
    <x v="39"/>
    <x v="3217"/>
    <d v="4703-05-21T12:00:0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37620400"/>
    <x v="3218"/>
    <b v="1"/>
    <n v="184"/>
    <b v="1"/>
    <s v="theater/plays"/>
    <n v="102"/>
    <n v="66.59"/>
    <x v="8"/>
    <x v="39"/>
    <x v="3218"/>
    <d v="4703-05-21T12:00:00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37620400"/>
    <x v="3219"/>
    <b v="1"/>
    <n v="119"/>
    <b v="1"/>
    <s v="theater/plays"/>
    <n v="100"/>
    <n v="168.25"/>
    <x v="8"/>
    <x v="39"/>
    <x v="3219"/>
    <d v="4703-05-21T12:00:00"/>
  </r>
  <r>
    <n v="3220"/>
    <s v="Burners"/>
    <s v="A sci-fi thriller for the stage opening March 10 in Los Angeles."/>
    <n v="15000"/>
    <n v="15126"/>
    <x v="0"/>
    <x v="0"/>
    <s v="USD"/>
    <n v="1437620400"/>
    <x v="3220"/>
    <b v="1"/>
    <n v="59"/>
    <b v="1"/>
    <s v="theater/plays"/>
    <n v="101"/>
    <n v="256.37"/>
    <x v="8"/>
    <x v="39"/>
    <x v="3220"/>
    <d v="4703-05-21T12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7620400"/>
    <x v="3221"/>
    <b v="1"/>
    <n v="113"/>
    <b v="1"/>
    <s v="theater/plays"/>
    <n v="103"/>
    <n v="36.61"/>
    <x v="8"/>
    <x v="39"/>
    <x v="3221"/>
    <d v="4703-05-21T12:00:00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37620400"/>
    <x v="3222"/>
    <b v="1"/>
    <n v="84"/>
    <b v="1"/>
    <s v="theater/plays"/>
    <n v="125"/>
    <n v="37.14"/>
    <x v="8"/>
    <x v="39"/>
    <x v="3222"/>
    <d v="4703-05-21T12:00:0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37620400"/>
    <x v="3223"/>
    <b v="1"/>
    <n v="74"/>
    <b v="1"/>
    <s v="theater/plays"/>
    <n v="110"/>
    <n v="45.88"/>
    <x v="8"/>
    <x v="39"/>
    <x v="3223"/>
    <d v="4703-05-21T12:00:0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37620400"/>
    <x v="3224"/>
    <b v="1"/>
    <n v="216"/>
    <b v="1"/>
    <s v="theater/plays"/>
    <n v="102"/>
    <n v="141.71"/>
    <x v="8"/>
    <x v="39"/>
    <x v="3224"/>
    <d v="4703-05-21T12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37620400"/>
    <x v="3225"/>
    <b v="1"/>
    <n v="39"/>
    <b v="1"/>
    <s v="theater/plays"/>
    <n v="102"/>
    <n v="52.49"/>
    <x v="8"/>
    <x v="39"/>
    <x v="3225"/>
    <d v="4703-05-21T12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37620400"/>
    <x v="3226"/>
    <b v="1"/>
    <n v="21"/>
    <b v="1"/>
    <s v="theater/plays"/>
    <n v="104"/>
    <n v="59.52"/>
    <x v="8"/>
    <x v="39"/>
    <x v="3226"/>
    <d v="4703-05-21T12:00:0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37620400"/>
    <x v="3227"/>
    <b v="0"/>
    <n v="30"/>
    <b v="1"/>
    <s v="theater/plays"/>
    <n v="125"/>
    <n v="50"/>
    <x v="8"/>
    <x v="39"/>
    <x v="3227"/>
    <d v="4703-05-21T12:00:00"/>
  </r>
  <r>
    <n v="3228"/>
    <s v="Hear Me Roar: A Season of Powerful Women"/>
    <s v="A Season of Powerful Women. A Season of Defiance."/>
    <n v="7000"/>
    <n v="7164"/>
    <x v="0"/>
    <x v="0"/>
    <s v="USD"/>
    <n v="1437620400"/>
    <x v="3228"/>
    <b v="1"/>
    <n v="37"/>
    <b v="1"/>
    <s v="theater/plays"/>
    <n v="102"/>
    <n v="193.62"/>
    <x v="8"/>
    <x v="39"/>
    <x v="3228"/>
    <d v="4703-05-21T12:00:0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37620400"/>
    <x v="3229"/>
    <b v="1"/>
    <n v="202"/>
    <b v="1"/>
    <s v="theater/plays"/>
    <n v="108"/>
    <n v="106.8"/>
    <x v="8"/>
    <x v="39"/>
    <x v="3229"/>
    <d v="4703-05-21T12:00:0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37620400"/>
    <x v="3230"/>
    <b v="1"/>
    <n v="37"/>
    <b v="1"/>
    <s v="theater/plays"/>
    <n v="110"/>
    <n v="77.22"/>
    <x v="8"/>
    <x v="39"/>
    <x v="3230"/>
    <d v="4703-05-21T12:00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37620400"/>
    <x v="3231"/>
    <b v="0"/>
    <n v="28"/>
    <b v="1"/>
    <s v="theater/plays"/>
    <n v="161"/>
    <n v="57.5"/>
    <x v="8"/>
    <x v="39"/>
    <x v="3231"/>
    <d v="4703-05-21T12:00:00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37620400"/>
    <x v="3232"/>
    <b v="1"/>
    <n v="26"/>
    <b v="1"/>
    <s v="theater/plays"/>
    <n v="131"/>
    <n v="50.46"/>
    <x v="8"/>
    <x v="39"/>
    <x v="3232"/>
    <d v="4703-05-21T12:00:00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37620400"/>
    <x v="3233"/>
    <b v="0"/>
    <n v="61"/>
    <b v="1"/>
    <s v="theater/plays"/>
    <n v="119"/>
    <n v="97.38"/>
    <x v="8"/>
    <x v="39"/>
    <x v="3233"/>
    <d v="4703-05-21T12:00:0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37620400"/>
    <x v="3234"/>
    <b v="0"/>
    <n v="115"/>
    <b v="1"/>
    <s v="theater/plays"/>
    <n v="100"/>
    <n v="34.92"/>
    <x v="8"/>
    <x v="39"/>
    <x v="3234"/>
    <d v="4703-05-21T12:00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37620400"/>
    <x v="3235"/>
    <b v="1"/>
    <n v="181"/>
    <b v="1"/>
    <s v="theater/plays"/>
    <n v="103"/>
    <n v="85.53"/>
    <x v="8"/>
    <x v="39"/>
    <x v="3235"/>
    <d v="4703-05-21T12:00:0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37620400"/>
    <x v="3236"/>
    <b v="0"/>
    <n v="110"/>
    <b v="1"/>
    <s v="theater/plays"/>
    <n v="101"/>
    <n v="182.91"/>
    <x v="8"/>
    <x v="39"/>
    <x v="3236"/>
    <d v="4703-05-21T12:00:00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37620400"/>
    <x v="3237"/>
    <b v="1"/>
    <n v="269"/>
    <b v="1"/>
    <s v="theater/plays"/>
    <n v="101"/>
    <n v="131.13999999999999"/>
    <x v="8"/>
    <x v="39"/>
    <x v="3237"/>
    <d v="4703-05-21T12:00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7620400"/>
    <x v="3238"/>
    <b v="1"/>
    <n v="79"/>
    <b v="1"/>
    <s v="theater/plays"/>
    <n v="112"/>
    <n v="39.81"/>
    <x v="8"/>
    <x v="39"/>
    <x v="3238"/>
    <d v="4703-05-21T12:00:0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37620400"/>
    <x v="3239"/>
    <b v="1"/>
    <n v="104"/>
    <b v="1"/>
    <s v="theater/plays"/>
    <n v="106"/>
    <n v="59.7"/>
    <x v="8"/>
    <x v="39"/>
    <x v="3239"/>
    <d v="4703-05-21T12:00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37620400"/>
    <x v="3240"/>
    <b v="0"/>
    <n v="34"/>
    <b v="1"/>
    <s v="theater/plays"/>
    <n v="101"/>
    <n v="88.74"/>
    <x v="8"/>
    <x v="39"/>
    <x v="3240"/>
    <d v="4703-05-21T12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37620400"/>
    <x v="3241"/>
    <b v="1"/>
    <n v="167"/>
    <b v="1"/>
    <s v="theater/plays"/>
    <n v="115"/>
    <n v="58.69"/>
    <x v="8"/>
    <x v="39"/>
    <x v="3241"/>
    <d v="4703-05-21T12:00:00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37620400"/>
    <x v="3242"/>
    <b v="1"/>
    <n v="183"/>
    <b v="1"/>
    <s v="theater/plays"/>
    <n v="127"/>
    <n v="69.569999999999993"/>
    <x v="8"/>
    <x v="39"/>
    <x v="3242"/>
    <d v="4703-05-21T12:00:00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37620400"/>
    <x v="3243"/>
    <b v="1"/>
    <n v="71"/>
    <b v="1"/>
    <s v="theater/plays"/>
    <n v="103"/>
    <n v="115.87"/>
    <x v="8"/>
    <x v="39"/>
    <x v="3243"/>
    <d v="4703-05-21T12:00:0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37620400"/>
    <x v="3244"/>
    <b v="0"/>
    <n v="69"/>
    <b v="1"/>
    <s v="theater/plays"/>
    <n v="103"/>
    <n v="23.87"/>
    <x v="8"/>
    <x v="39"/>
    <x v="3244"/>
    <d v="4703-05-21T12:00:00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7620400"/>
    <x v="3245"/>
    <b v="0"/>
    <n v="270"/>
    <b v="1"/>
    <s v="theater/plays"/>
    <n v="104"/>
    <n v="81.13"/>
    <x v="8"/>
    <x v="39"/>
    <x v="3245"/>
    <d v="4703-05-21T12:00:00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37620400"/>
    <x v="3246"/>
    <b v="1"/>
    <n v="193"/>
    <b v="1"/>
    <s v="theater/plays"/>
    <n v="111"/>
    <n v="57.63"/>
    <x v="8"/>
    <x v="39"/>
    <x v="3246"/>
    <d v="4703-05-21T12:00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7620400"/>
    <x v="3247"/>
    <b v="1"/>
    <n v="57"/>
    <b v="1"/>
    <s v="theater/plays"/>
    <n v="106"/>
    <n v="46.43"/>
    <x v="8"/>
    <x v="39"/>
    <x v="3247"/>
    <d v="4703-05-21T12:00:00"/>
  </r>
  <r>
    <n v="3248"/>
    <s v="Honest Accomplice Theatre 2015-16 Season"/>
    <s v="Honest Accomplice Theatre produces theatre for social change."/>
    <n v="12000"/>
    <n v="12095"/>
    <x v="0"/>
    <x v="0"/>
    <s v="USD"/>
    <n v="1437620400"/>
    <x v="3248"/>
    <b v="1"/>
    <n v="200"/>
    <b v="1"/>
    <s v="theater/plays"/>
    <n v="101"/>
    <n v="60.48"/>
    <x v="8"/>
    <x v="39"/>
    <x v="3248"/>
    <d v="4703-05-21T12:00:0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7620400"/>
    <x v="3249"/>
    <b v="1"/>
    <n v="88"/>
    <b v="1"/>
    <s v="theater/plays"/>
    <n v="105"/>
    <n v="65.58"/>
    <x v="8"/>
    <x v="39"/>
    <x v="3249"/>
    <d v="4703-05-21T12:00:0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37620400"/>
    <x v="3250"/>
    <b v="1"/>
    <n v="213"/>
    <b v="1"/>
    <s v="theater/plays"/>
    <n v="102"/>
    <n v="119.19"/>
    <x v="8"/>
    <x v="39"/>
    <x v="3250"/>
    <d v="4703-05-21T12:00:00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7620400"/>
    <x v="3251"/>
    <b v="1"/>
    <n v="20"/>
    <b v="1"/>
    <s v="theater/plays"/>
    <n v="111"/>
    <n v="83.05"/>
    <x v="8"/>
    <x v="39"/>
    <x v="3251"/>
    <d v="4703-05-21T12:00:00"/>
  </r>
  <r>
    <n v="3252"/>
    <s v="Modern Love"/>
    <s v="How do we navigate the boundaries between friendship, sexual intimacy and obsessive desire?"/>
    <n v="2250"/>
    <n v="2876"/>
    <x v="0"/>
    <x v="1"/>
    <s v="GBP"/>
    <n v="1437620400"/>
    <x v="3252"/>
    <b v="1"/>
    <n v="50"/>
    <b v="1"/>
    <s v="theater/plays"/>
    <n v="128"/>
    <n v="57.52"/>
    <x v="8"/>
    <x v="39"/>
    <x v="3252"/>
    <d v="4703-05-21T12:00:00"/>
  </r>
  <r>
    <n v="3253"/>
    <s v="EMPATHITRAX, a new play by Ana Nogueira"/>
    <s v="Can you ever truly feel what someone else is feeling?_x000a_Do you want to?"/>
    <n v="20000"/>
    <n v="20365"/>
    <x v="0"/>
    <x v="0"/>
    <s v="USD"/>
    <n v="1437620400"/>
    <x v="3253"/>
    <b v="1"/>
    <n v="115"/>
    <b v="1"/>
    <s v="theater/plays"/>
    <n v="102"/>
    <n v="177.09"/>
    <x v="8"/>
    <x v="39"/>
    <x v="3253"/>
    <d v="4703-05-21T12:00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37620400"/>
    <x v="3254"/>
    <b v="1"/>
    <n v="186"/>
    <b v="1"/>
    <s v="theater/plays"/>
    <n v="101"/>
    <n v="70.77"/>
    <x v="8"/>
    <x v="39"/>
    <x v="3254"/>
    <d v="4703-05-21T12:00:00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37620400"/>
    <x v="3255"/>
    <b v="1"/>
    <n v="18"/>
    <b v="1"/>
    <s v="theater/plays"/>
    <n v="175"/>
    <n v="29.17"/>
    <x v="8"/>
    <x v="39"/>
    <x v="3255"/>
    <d v="4703-05-21T12:00:00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7620400"/>
    <x v="3256"/>
    <b v="1"/>
    <n v="176"/>
    <b v="1"/>
    <s v="theater/plays"/>
    <n v="128"/>
    <n v="72.760000000000005"/>
    <x v="8"/>
    <x v="39"/>
    <x v="3256"/>
    <d v="4703-05-21T12:00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37620400"/>
    <x v="3257"/>
    <b v="0"/>
    <n v="41"/>
    <b v="1"/>
    <s v="theater/plays"/>
    <n v="106"/>
    <n v="51.85"/>
    <x v="8"/>
    <x v="39"/>
    <x v="3257"/>
    <d v="4703-05-21T12:00:00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37620400"/>
    <x v="3258"/>
    <b v="1"/>
    <n v="75"/>
    <b v="1"/>
    <s v="theater/plays"/>
    <n v="105"/>
    <n v="98.2"/>
    <x v="8"/>
    <x v="39"/>
    <x v="3258"/>
    <d v="4703-05-21T12:00:0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37620400"/>
    <x v="3259"/>
    <b v="1"/>
    <n v="97"/>
    <b v="1"/>
    <s v="theater/plays"/>
    <n v="106"/>
    <n v="251.74"/>
    <x v="8"/>
    <x v="39"/>
    <x v="3259"/>
    <d v="4703-05-21T12:00:00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37620400"/>
    <x v="3260"/>
    <b v="1"/>
    <n v="73"/>
    <b v="1"/>
    <s v="theater/plays"/>
    <n v="109"/>
    <n v="74.819999999999993"/>
    <x v="8"/>
    <x v="39"/>
    <x v="3260"/>
    <d v="4703-05-21T12:00:00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620400"/>
    <x v="3261"/>
    <b v="1"/>
    <n v="49"/>
    <b v="1"/>
    <s v="theater/plays"/>
    <n v="100"/>
    <n v="67.650000000000006"/>
    <x v="8"/>
    <x v="39"/>
    <x v="3261"/>
    <d v="4703-05-21T12:00:00"/>
  </r>
  <r>
    <n v="3262"/>
    <s v="Prison Boxing: A New Play by Leah Joki"/>
    <s v="A one-woman theatrical exploration of the prison system and its inhabitants."/>
    <n v="12200"/>
    <n v="12571"/>
    <x v="0"/>
    <x v="0"/>
    <s v="USD"/>
    <n v="1437620400"/>
    <x v="3262"/>
    <b v="1"/>
    <n v="134"/>
    <b v="1"/>
    <s v="theater/plays"/>
    <n v="103"/>
    <n v="93.81"/>
    <x v="8"/>
    <x v="39"/>
    <x v="3262"/>
    <d v="4703-05-21T12:00:00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37620400"/>
    <x v="3263"/>
    <b v="1"/>
    <n v="68"/>
    <b v="1"/>
    <s v="theater/plays"/>
    <n v="112"/>
    <n v="41.24"/>
    <x v="8"/>
    <x v="39"/>
    <x v="3263"/>
    <d v="4703-05-21T12:00:00"/>
  </r>
  <r>
    <n v="3264"/>
    <s v="Kapow-i GoGo at The PIT"/>
    <s v="The three part comedic saga of Kapow-i GoGo, who saves the world.  Again.  And again."/>
    <n v="2500"/>
    <n v="2575"/>
    <x v="0"/>
    <x v="0"/>
    <s v="USD"/>
    <n v="1437620400"/>
    <x v="3264"/>
    <b v="1"/>
    <n v="49"/>
    <b v="1"/>
    <s v="theater/plays"/>
    <n v="103"/>
    <n v="52.55"/>
    <x v="8"/>
    <x v="39"/>
    <x v="3264"/>
    <d v="4703-05-21T1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37620400"/>
    <x v="3265"/>
    <b v="1"/>
    <n v="63"/>
    <b v="1"/>
    <s v="theater/plays"/>
    <n v="164"/>
    <n v="70.290000000000006"/>
    <x v="8"/>
    <x v="39"/>
    <x v="3265"/>
    <d v="4703-05-21T12:00:0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7620400"/>
    <x v="3266"/>
    <b v="1"/>
    <n v="163"/>
    <b v="1"/>
    <s v="theater/plays"/>
    <n v="131"/>
    <n v="48.33"/>
    <x v="8"/>
    <x v="39"/>
    <x v="3266"/>
    <d v="4703-05-21T12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620400"/>
    <x v="3267"/>
    <b v="1"/>
    <n v="288"/>
    <b v="1"/>
    <s v="theater/plays"/>
    <n v="102"/>
    <n v="53.18"/>
    <x v="8"/>
    <x v="39"/>
    <x v="3267"/>
    <d v="4703-05-21T12:00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37620400"/>
    <x v="3268"/>
    <b v="1"/>
    <n v="42"/>
    <b v="1"/>
    <s v="theater/plays"/>
    <n v="128"/>
    <n v="60.95"/>
    <x v="8"/>
    <x v="39"/>
    <x v="3268"/>
    <d v="4703-05-21T12:00:0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7620400"/>
    <x v="3269"/>
    <b v="1"/>
    <n v="70"/>
    <b v="1"/>
    <s v="theater/plays"/>
    <n v="102"/>
    <n v="116"/>
    <x v="8"/>
    <x v="39"/>
    <x v="3269"/>
    <d v="4703-05-21T12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7620400"/>
    <x v="3270"/>
    <b v="1"/>
    <n v="30"/>
    <b v="1"/>
    <s v="theater/plays"/>
    <n v="102"/>
    <n v="61"/>
    <x v="8"/>
    <x v="39"/>
    <x v="3270"/>
    <d v="4703-05-21T12:00:00"/>
  </r>
  <r>
    <n v="3271"/>
    <s v="Saxon Court at Southwark Playhouse"/>
    <s v="A razor sharp satire to darken your Christmas."/>
    <n v="1500"/>
    <n v="1950"/>
    <x v="0"/>
    <x v="1"/>
    <s v="GBP"/>
    <n v="1437620400"/>
    <x v="3271"/>
    <b v="1"/>
    <n v="51"/>
    <b v="1"/>
    <s v="theater/plays"/>
    <n v="130"/>
    <n v="38.24"/>
    <x v="8"/>
    <x v="39"/>
    <x v="3271"/>
    <d v="4703-05-21T12:00:00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37620400"/>
    <x v="3272"/>
    <b v="1"/>
    <n v="145"/>
    <b v="1"/>
    <s v="theater/plays"/>
    <n v="154"/>
    <n v="106.5"/>
    <x v="8"/>
    <x v="39"/>
    <x v="3272"/>
    <d v="4703-05-21T12:00:0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37620400"/>
    <x v="3273"/>
    <b v="1"/>
    <n v="21"/>
    <b v="1"/>
    <s v="theater/plays"/>
    <n v="107"/>
    <n v="204.57"/>
    <x v="8"/>
    <x v="39"/>
    <x v="3273"/>
    <d v="4703-05-21T12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37620400"/>
    <x v="3274"/>
    <b v="1"/>
    <n v="286"/>
    <b v="1"/>
    <s v="theater/plays"/>
    <n v="101"/>
    <n v="54.91"/>
    <x v="8"/>
    <x v="39"/>
    <x v="3274"/>
    <d v="4703-05-21T12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37620400"/>
    <x v="3275"/>
    <b v="1"/>
    <n v="12"/>
    <b v="1"/>
    <s v="theater/plays"/>
    <n v="100"/>
    <n v="150.41999999999999"/>
    <x v="8"/>
    <x v="39"/>
    <x v="3275"/>
    <d v="4703-05-21T12:00:0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37620400"/>
    <x v="3276"/>
    <b v="1"/>
    <n v="100"/>
    <b v="1"/>
    <s v="theater/plays"/>
    <n v="117"/>
    <n v="52.58"/>
    <x v="8"/>
    <x v="39"/>
    <x v="3276"/>
    <d v="4703-05-21T12:00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37620400"/>
    <x v="3277"/>
    <b v="1"/>
    <n v="100"/>
    <b v="1"/>
    <s v="theater/plays"/>
    <n v="109"/>
    <n v="54.3"/>
    <x v="8"/>
    <x v="39"/>
    <x v="3277"/>
    <d v="4703-05-21T12:00:00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7620400"/>
    <x v="3278"/>
    <b v="1"/>
    <n v="34"/>
    <b v="1"/>
    <s v="theater/plays"/>
    <n v="103"/>
    <n v="76.03"/>
    <x v="8"/>
    <x v="39"/>
    <x v="3278"/>
    <d v="4703-05-21T12:00:0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37620400"/>
    <x v="3279"/>
    <b v="0"/>
    <n v="63"/>
    <b v="1"/>
    <s v="theater/plays"/>
    <n v="114"/>
    <n v="105.21"/>
    <x v="8"/>
    <x v="39"/>
    <x v="3279"/>
    <d v="4703-05-21T12:00:0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7620400"/>
    <x v="3280"/>
    <b v="0"/>
    <n v="30"/>
    <b v="1"/>
    <s v="theater/plays"/>
    <n v="103"/>
    <n v="68.67"/>
    <x v="8"/>
    <x v="39"/>
    <x v="3280"/>
    <d v="4703-05-21T12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37620400"/>
    <x v="3281"/>
    <b v="0"/>
    <n v="47"/>
    <b v="1"/>
    <s v="theater/plays"/>
    <n v="122"/>
    <n v="129.36000000000001"/>
    <x v="8"/>
    <x v="39"/>
    <x v="3281"/>
    <d v="4703-05-21T12:00:0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37620400"/>
    <x v="3282"/>
    <b v="0"/>
    <n v="237"/>
    <b v="1"/>
    <s v="theater/plays"/>
    <n v="103"/>
    <n v="134.26"/>
    <x v="8"/>
    <x v="39"/>
    <x v="3282"/>
    <d v="4703-05-21T12:00:00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37620400"/>
    <x v="3283"/>
    <b v="0"/>
    <n v="47"/>
    <b v="1"/>
    <s v="theater/plays"/>
    <n v="105"/>
    <n v="17.829999999999998"/>
    <x v="8"/>
    <x v="39"/>
    <x v="3283"/>
    <d v="4703-05-21T12:00:00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37620400"/>
    <x v="3284"/>
    <b v="0"/>
    <n v="15"/>
    <b v="1"/>
    <s v="theater/plays"/>
    <n v="102"/>
    <n v="203.2"/>
    <x v="8"/>
    <x v="39"/>
    <x v="3284"/>
    <d v="4703-05-21T12:00:00"/>
  </r>
  <r>
    <n v="3285"/>
    <s v="By Morning"/>
    <s v="A new play by Matthew Gasda"/>
    <n v="4999"/>
    <n v="5604"/>
    <x v="0"/>
    <x v="0"/>
    <s v="USD"/>
    <n v="1437620400"/>
    <x v="3285"/>
    <b v="0"/>
    <n v="81"/>
    <b v="1"/>
    <s v="theater/plays"/>
    <n v="112"/>
    <n v="69.19"/>
    <x v="8"/>
    <x v="39"/>
    <x v="3285"/>
    <d v="4703-05-21T12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37620400"/>
    <x v="3286"/>
    <b v="0"/>
    <n v="122"/>
    <b v="1"/>
    <s v="theater/plays"/>
    <n v="102"/>
    <n v="125.12"/>
    <x v="8"/>
    <x v="39"/>
    <x v="3286"/>
    <d v="4703-05-21T12:00:00"/>
  </r>
  <r>
    <n v="3287"/>
    <s v="Three Things: Stories About Life"/>
    <s v="An inspirational one-man play about crisis, community, and the search for wholeness."/>
    <n v="2500"/>
    <n v="2500"/>
    <x v="0"/>
    <x v="5"/>
    <s v="CAD"/>
    <n v="1437620400"/>
    <x v="3287"/>
    <b v="0"/>
    <n v="34"/>
    <b v="1"/>
    <s v="theater/plays"/>
    <n v="100"/>
    <n v="73.53"/>
    <x v="8"/>
    <x v="39"/>
    <x v="3287"/>
    <d v="4703-05-21T12:00:0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37620400"/>
    <x v="3288"/>
    <b v="0"/>
    <n v="207"/>
    <b v="1"/>
    <s v="theater/plays"/>
    <n v="100"/>
    <n v="48.44"/>
    <x v="8"/>
    <x v="39"/>
    <x v="3288"/>
    <d v="4703-05-21T12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37620400"/>
    <x v="3289"/>
    <b v="0"/>
    <n v="25"/>
    <b v="1"/>
    <s v="theater/plays"/>
    <n v="133"/>
    <n v="26.61"/>
    <x v="8"/>
    <x v="39"/>
    <x v="3289"/>
    <d v="4703-05-21T12:00:00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37620400"/>
    <x v="3290"/>
    <b v="0"/>
    <n v="72"/>
    <b v="1"/>
    <s v="theater/plays"/>
    <n v="121"/>
    <n v="33.67"/>
    <x v="8"/>
    <x v="39"/>
    <x v="3290"/>
    <d v="4703-05-21T12:00:0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37620400"/>
    <x v="3291"/>
    <b v="0"/>
    <n v="14"/>
    <b v="1"/>
    <s v="theater/plays"/>
    <n v="114"/>
    <n v="40.71"/>
    <x v="8"/>
    <x v="39"/>
    <x v="3291"/>
    <d v="4703-05-21T12:00:0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37620400"/>
    <x v="3292"/>
    <b v="0"/>
    <n v="15"/>
    <b v="1"/>
    <s v="theater/plays"/>
    <n v="286"/>
    <n v="19.27"/>
    <x v="8"/>
    <x v="39"/>
    <x v="3292"/>
    <d v="4703-05-21T12:00:0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37620400"/>
    <x v="3293"/>
    <b v="0"/>
    <n v="91"/>
    <b v="1"/>
    <s v="theater/plays"/>
    <n v="170"/>
    <n v="84.29"/>
    <x v="8"/>
    <x v="39"/>
    <x v="3293"/>
    <d v="4703-05-21T12:00:00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7620400"/>
    <x v="3294"/>
    <b v="0"/>
    <n v="24"/>
    <b v="1"/>
    <s v="theater/plays"/>
    <n v="118"/>
    <n v="29.58"/>
    <x v="8"/>
    <x v="39"/>
    <x v="3294"/>
    <d v="4703-05-21T12:00:00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37620400"/>
    <x v="3295"/>
    <b v="0"/>
    <n v="27"/>
    <b v="1"/>
    <s v="theater/plays"/>
    <n v="103"/>
    <n v="26.67"/>
    <x v="8"/>
    <x v="39"/>
    <x v="3295"/>
    <d v="4703-05-21T12:00:00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37620400"/>
    <x v="3296"/>
    <b v="0"/>
    <n v="47"/>
    <b v="1"/>
    <s v="theater/plays"/>
    <n v="144"/>
    <n v="45.98"/>
    <x v="8"/>
    <x v="39"/>
    <x v="3296"/>
    <d v="4703-05-21T12:00:0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7620400"/>
    <x v="3297"/>
    <b v="0"/>
    <n v="44"/>
    <b v="1"/>
    <s v="theater/plays"/>
    <n v="100"/>
    <n v="125.09"/>
    <x v="8"/>
    <x v="39"/>
    <x v="3297"/>
    <d v="4703-05-21T12:00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37620400"/>
    <x v="3298"/>
    <b v="0"/>
    <n v="72"/>
    <b v="1"/>
    <s v="theater/plays"/>
    <n v="102"/>
    <n v="141.29"/>
    <x v="8"/>
    <x v="39"/>
    <x v="3298"/>
    <d v="4703-05-21T12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37620400"/>
    <x v="3299"/>
    <b v="0"/>
    <n v="63"/>
    <b v="1"/>
    <s v="theater/plays"/>
    <n v="116"/>
    <n v="55.33"/>
    <x v="8"/>
    <x v="39"/>
    <x v="3299"/>
    <d v="4703-05-21T12:00:00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7620400"/>
    <x v="3300"/>
    <b v="0"/>
    <n v="88"/>
    <b v="1"/>
    <s v="theater/plays"/>
    <n v="136"/>
    <n v="46.42"/>
    <x v="8"/>
    <x v="39"/>
    <x v="3300"/>
    <d v="4703-05-21T12:00:0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37620400"/>
    <x v="3301"/>
    <b v="0"/>
    <n v="70"/>
    <b v="1"/>
    <s v="theater/plays"/>
    <n v="133"/>
    <n v="57.2"/>
    <x v="8"/>
    <x v="39"/>
    <x v="3301"/>
    <d v="4703-05-21T12:00:00"/>
  </r>
  <r>
    <n v="3302"/>
    <s v="El muro de BorÃ­s KiÃ©n"/>
    <s v="FilosofÃ­a de los anÃ³nimos"/>
    <n v="8400"/>
    <n v="8685"/>
    <x v="0"/>
    <x v="3"/>
    <s v="EUR"/>
    <n v="1437620400"/>
    <x v="3302"/>
    <b v="0"/>
    <n v="50"/>
    <b v="1"/>
    <s v="theater/plays"/>
    <n v="103"/>
    <n v="173.7"/>
    <x v="8"/>
    <x v="39"/>
    <x v="3302"/>
    <d v="4703-05-21T12:00:00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37620400"/>
    <x v="3303"/>
    <b v="0"/>
    <n v="35"/>
    <b v="1"/>
    <s v="theater/plays"/>
    <n v="116"/>
    <n v="59.6"/>
    <x v="8"/>
    <x v="39"/>
    <x v="3303"/>
    <d v="4703-05-21T12:00:00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37620400"/>
    <x v="3304"/>
    <b v="0"/>
    <n v="175"/>
    <b v="1"/>
    <s v="theater/plays"/>
    <n v="105"/>
    <n v="89.59"/>
    <x v="8"/>
    <x v="39"/>
    <x v="3304"/>
    <d v="4703-05-21T12:00:00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7620400"/>
    <x v="3305"/>
    <b v="0"/>
    <n v="20"/>
    <b v="1"/>
    <s v="theater/plays"/>
    <n v="102"/>
    <n v="204.05"/>
    <x v="8"/>
    <x v="39"/>
    <x v="3305"/>
    <d v="4703-05-21T12:00:0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37620400"/>
    <x v="3306"/>
    <b v="0"/>
    <n v="54"/>
    <b v="1"/>
    <s v="theater/plays"/>
    <n v="175"/>
    <n v="48.7"/>
    <x v="8"/>
    <x v="39"/>
    <x v="3306"/>
    <d v="4703-05-21T12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37620400"/>
    <x v="3307"/>
    <b v="0"/>
    <n v="20"/>
    <b v="1"/>
    <s v="theater/plays"/>
    <n v="107"/>
    <n v="53.34"/>
    <x v="8"/>
    <x v="39"/>
    <x v="3307"/>
    <d v="4703-05-21T12:00:00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37620400"/>
    <x v="3308"/>
    <b v="0"/>
    <n v="57"/>
    <b v="1"/>
    <s v="theater/plays"/>
    <n v="122"/>
    <n v="75.09"/>
    <x v="8"/>
    <x v="39"/>
    <x v="3308"/>
    <d v="4703-05-21T12:00:00"/>
  </r>
  <r>
    <n v="3309"/>
    <s v="Collision Course"/>
    <s v="Two unlikely friends, a garage, tinned beans &amp; the end of the world."/>
    <n v="350"/>
    <n v="558"/>
    <x v="0"/>
    <x v="1"/>
    <s v="GBP"/>
    <n v="1437620400"/>
    <x v="3309"/>
    <b v="0"/>
    <n v="31"/>
    <b v="1"/>
    <s v="theater/plays"/>
    <n v="159"/>
    <n v="18"/>
    <x v="8"/>
    <x v="39"/>
    <x v="3309"/>
    <d v="4703-05-21T12:00:00"/>
  </r>
  <r>
    <n v="3310"/>
    <s v="The Island Boys: A New Play"/>
    <s v="A new play about coming coming home, recovery, and trying to find God in the process."/>
    <n v="6500"/>
    <n v="6505"/>
    <x v="0"/>
    <x v="0"/>
    <s v="USD"/>
    <n v="1437620400"/>
    <x v="3310"/>
    <b v="0"/>
    <n v="31"/>
    <b v="1"/>
    <s v="theater/plays"/>
    <n v="100"/>
    <n v="209.84"/>
    <x v="8"/>
    <x v="39"/>
    <x v="3310"/>
    <d v="4703-05-21T12:00:0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37620400"/>
    <x v="3311"/>
    <b v="0"/>
    <n v="45"/>
    <b v="1"/>
    <s v="theater/plays"/>
    <n v="110"/>
    <n v="61.02"/>
    <x v="8"/>
    <x v="39"/>
    <x v="3311"/>
    <d v="4703-05-21T12:00:0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37620400"/>
    <x v="3312"/>
    <b v="0"/>
    <n v="41"/>
    <b v="1"/>
    <s v="theater/plays"/>
    <n v="100"/>
    <n v="61"/>
    <x v="8"/>
    <x v="39"/>
    <x v="3312"/>
    <d v="4703-05-21T12:00:00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37620400"/>
    <x v="3313"/>
    <b v="0"/>
    <n v="29"/>
    <b v="1"/>
    <s v="theater/plays"/>
    <n v="116"/>
    <n v="80.03"/>
    <x v="8"/>
    <x v="39"/>
    <x v="3313"/>
    <d v="4703-05-21T12:00:00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7620400"/>
    <x v="3314"/>
    <b v="0"/>
    <n v="58"/>
    <b v="1"/>
    <s v="theater/plays"/>
    <n v="211"/>
    <n v="29.07"/>
    <x v="8"/>
    <x v="39"/>
    <x v="3314"/>
    <d v="4703-05-21T12:00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37620400"/>
    <x v="3315"/>
    <b v="0"/>
    <n v="89"/>
    <b v="1"/>
    <s v="theater/plays"/>
    <n v="110"/>
    <n v="49.44"/>
    <x v="8"/>
    <x v="39"/>
    <x v="3315"/>
    <d v="4703-05-21T12:00:00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37620400"/>
    <x v="3316"/>
    <b v="0"/>
    <n v="125"/>
    <b v="1"/>
    <s v="theater/plays"/>
    <n v="100"/>
    <n v="93.98"/>
    <x v="8"/>
    <x v="39"/>
    <x v="3316"/>
    <d v="4703-05-21T12:00:00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37620400"/>
    <x v="3317"/>
    <b v="0"/>
    <n v="18"/>
    <b v="1"/>
    <s v="theater/plays"/>
    <n v="106"/>
    <n v="61.94"/>
    <x v="8"/>
    <x v="39"/>
    <x v="3317"/>
    <d v="4703-05-21T12:00:00"/>
  </r>
  <r>
    <n v="3318"/>
    <s v="ROOMIES - Atlantic Canada Tour 2016-17"/>
    <s v="Help us strengthen and inspire disability arts in Atlantic Canada"/>
    <n v="2000"/>
    <n v="2512"/>
    <x v="0"/>
    <x v="5"/>
    <s v="CAD"/>
    <n v="1437620400"/>
    <x v="3318"/>
    <b v="0"/>
    <n v="32"/>
    <b v="1"/>
    <s v="theater/plays"/>
    <n v="126"/>
    <n v="78.5"/>
    <x v="8"/>
    <x v="39"/>
    <x v="3318"/>
    <d v="4703-05-21T12:00:0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37620400"/>
    <x v="3319"/>
    <b v="0"/>
    <n v="16"/>
    <b v="1"/>
    <s v="theater/plays"/>
    <n v="108"/>
    <n v="33.75"/>
    <x v="8"/>
    <x v="39"/>
    <x v="3319"/>
    <d v="4703-05-21T12:00:00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37620400"/>
    <x v="3320"/>
    <b v="0"/>
    <n v="38"/>
    <b v="1"/>
    <s v="theater/plays"/>
    <n v="101"/>
    <n v="66.45"/>
    <x v="8"/>
    <x v="39"/>
    <x v="3320"/>
    <d v="4703-05-21T12:00:0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37620400"/>
    <x v="3321"/>
    <b v="0"/>
    <n v="15"/>
    <b v="1"/>
    <s v="theater/plays"/>
    <n v="107"/>
    <n v="35.799999999999997"/>
    <x v="8"/>
    <x v="39"/>
    <x v="3321"/>
    <d v="4703-05-21T12:00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37620400"/>
    <x v="3322"/>
    <b v="0"/>
    <n v="23"/>
    <b v="1"/>
    <s v="theater/plays"/>
    <n v="102"/>
    <n v="145.65"/>
    <x v="8"/>
    <x v="39"/>
    <x v="3322"/>
    <d v="4703-05-21T12:00:00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37620400"/>
    <x v="3323"/>
    <b v="0"/>
    <n v="49"/>
    <b v="1"/>
    <s v="theater/plays"/>
    <n v="126"/>
    <n v="25.69"/>
    <x v="8"/>
    <x v="39"/>
    <x v="3323"/>
    <d v="4703-05-21T12:00:00"/>
  </r>
  <r>
    <n v="3324"/>
    <s v="At Swim, Two Boys"/>
    <s v="The play tells the story of Jim and Doyler and their friendship on the brink of Irish independence."/>
    <n v="1500"/>
    <n v="1525"/>
    <x v="0"/>
    <x v="17"/>
    <s v="EUR"/>
    <n v="1437620400"/>
    <x v="3324"/>
    <b v="0"/>
    <n v="10"/>
    <b v="1"/>
    <s v="theater/plays"/>
    <n v="102"/>
    <n v="152.5"/>
    <x v="8"/>
    <x v="39"/>
    <x v="3324"/>
    <d v="4703-05-21T12:00:0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37620400"/>
    <x v="3325"/>
    <b v="0"/>
    <n v="15"/>
    <b v="1"/>
    <s v="theater/plays"/>
    <n v="113"/>
    <n v="30"/>
    <x v="8"/>
    <x v="39"/>
    <x v="3325"/>
    <d v="4703-05-21T12:00:00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37620400"/>
    <x v="3326"/>
    <b v="0"/>
    <n v="57"/>
    <b v="1"/>
    <s v="theater/plays"/>
    <n v="101"/>
    <n v="142.28"/>
    <x v="8"/>
    <x v="39"/>
    <x v="3326"/>
    <d v="4703-05-21T12:00:0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37620400"/>
    <x v="3327"/>
    <b v="0"/>
    <n v="33"/>
    <b v="1"/>
    <s v="theater/plays"/>
    <n v="101"/>
    <n v="24.55"/>
    <x v="8"/>
    <x v="39"/>
    <x v="3327"/>
    <d v="4703-05-21T12:00:00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37620400"/>
    <x v="3328"/>
    <b v="0"/>
    <n v="9"/>
    <b v="1"/>
    <s v="theater/plays"/>
    <n v="146"/>
    <n v="292.77999999999997"/>
    <x v="8"/>
    <x v="39"/>
    <x v="3328"/>
    <d v="4703-05-21T12:00:0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37620400"/>
    <x v="3329"/>
    <b v="0"/>
    <n v="26"/>
    <b v="1"/>
    <s v="theater/plays"/>
    <n v="117"/>
    <n v="44.92"/>
    <x v="8"/>
    <x v="39"/>
    <x v="3329"/>
    <d v="4703-05-21T12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37620400"/>
    <x v="3330"/>
    <b v="0"/>
    <n v="69"/>
    <b v="1"/>
    <s v="theater/plays"/>
    <n v="106"/>
    <n v="23.1"/>
    <x v="8"/>
    <x v="39"/>
    <x v="3330"/>
    <d v="4703-05-21T12:00:0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37620400"/>
    <x v="3331"/>
    <b v="0"/>
    <n v="65"/>
    <b v="1"/>
    <s v="theater/plays"/>
    <n v="105"/>
    <n v="80.400000000000006"/>
    <x v="8"/>
    <x v="39"/>
    <x v="3331"/>
    <d v="4703-05-21T12:00:00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37620400"/>
    <x v="3332"/>
    <b v="0"/>
    <n v="83"/>
    <b v="1"/>
    <s v="theater/plays"/>
    <n v="100"/>
    <n v="72.290000000000006"/>
    <x v="8"/>
    <x v="39"/>
    <x v="3332"/>
    <d v="4703-05-21T12:00:0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7620400"/>
    <x v="3333"/>
    <b v="0"/>
    <n v="111"/>
    <b v="1"/>
    <s v="theater/plays"/>
    <n v="105"/>
    <n v="32.97"/>
    <x v="8"/>
    <x v="39"/>
    <x v="3333"/>
    <d v="4703-05-21T12:00:0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7620400"/>
    <x v="3334"/>
    <b v="0"/>
    <n v="46"/>
    <b v="1"/>
    <s v="theater/plays"/>
    <n v="139"/>
    <n v="116.65"/>
    <x v="8"/>
    <x v="39"/>
    <x v="3334"/>
    <d v="4703-05-21T12:00:0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37620400"/>
    <x v="3335"/>
    <b v="0"/>
    <n v="63"/>
    <b v="1"/>
    <s v="theater/plays"/>
    <n v="100"/>
    <n v="79.62"/>
    <x v="8"/>
    <x v="39"/>
    <x v="3335"/>
    <d v="4703-05-21T12:00:00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37620400"/>
    <x v="3336"/>
    <b v="0"/>
    <n v="9"/>
    <b v="1"/>
    <s v="theater/plays"/>
    <n v="100"/>
    <n v="27.78"/>
    <x v="8"/>
    <x v="39"/>
    <x v="3336"/>
    <d v="4703-05-21T12:00:00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37620400"/>
    <x v="3337"/>
    <b v="0"/>
    <n v="34"/>
    <b v="1"/>
    <s v="theater/plays"/>
    <n v="110"/>
    <n v="81.03"/>
    <x v="8"/>
    <x v="39"/>
    <x v="3337"/>
    <d v="4703-05-21T12:00:00"/>
  </r>
  <r>
    <n v="3338"/>
    <s v="The Last Days of Judas Iscariot"/>
    <s v="Join Estelle Parsons in support of Theater That Looks and Sounds Like America"/>
    <n v="15000"/>
    <n v="15327"/>
    <x v="0"/>
    <x v="0"/>
    <s v="USD"/>
    <n v="1437620400"/>
    <x v="3338"/>
    <b v="0"/>
    <n v="112"/>
    <b v="1"/>
    <s v="theater/plays"/>
    <n v="102"/>
    <n v="136.85"/>
    <x v="8"/>
    <x v="39"/>
    <x v="3338"/>
    <d v="4703-05-21T12:00:0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37620400"/>
    <x v="3339"/>
    <b v="0"/>
    <n v="47"/>
    <b v="1"/>
    <s v="theater/plays"/>
    <n v="104"/>
    <n v="177.62"/>
    <x v="8"/>
    <x v="39"/>
    <x v="3339"/>
    <d v="4703-05-21T12:00:00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37620400"/>
    <x v="3340"/>
    <b v="0"/>
    <n v="38"/>
    <b v="1"/>
    <s v="theater/plays"/>
    <n v="138"/>
    <n v="109.08"/>
    <x v="8"/>
    <x v="39"/>
    <x v="3340"/>
    <d v="4703-05-21T12:00:00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37620400"/>
    <x v="3341"/>
    <b v="0"/>
    <n v="28"/>
    <b v="1"/>
    <s v="theater/plays"/>
    <n v="100"/>
    <n v="119.64"/>
    <x v="8"/>
    <x v="39"/>
    <x v="3341"/>
    <d v="4703-05-21T12:00:00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37620400"/>
    <x v="3342"/>
    <b v="0"/>
    <n v="78"/>
    <b v="1"/>
    <s v="theater/plays"/>
    <n v="102"/>
    <n v="78.209999999999994"/>
    <x v="8"/>
    <x v="39"/>
    <x v="3342"/>
    <d v="4703-05-21T12:00:0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37620400"/>
    <x v="3343"/>
    <b v="0"/>
    <n v="23"/>
    <b v="1"/>
    <s v="theater/plays"/>
    <n v="171"/>
    <n v="52.17"/>
    <x v="8"/>
    <x v="39"/>
    <x v="3343"/>
    <d v="4703-05-21T12:00:00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37620400"/>
    <x v="3344"/>
    <b v="0"/>
    <n v="40"/>
    <b v="1"/>
    <s v="theater/plays"/>
    <n v="101"/>
    <n v="114.13"/>
    <x v="8"/>
    <x v="39"/>
    <x v="3344"/>
    <d v="4703-05-21T12:00:0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37620400"/>
    <x v="3345"/>
    <b v="0"/>
    <n v="13"/>
    <b v="1"/>
    <s v="theater/plays"/>
    <n v="130"/>
    <n v="50"/>
    <x v="8"/>
    <x v="39"/>
    <x v="3345"/>
    <d v="4703-05-21T12:00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37620400"/>
    <x v="3346"/>
    <b v="0"/>
    <n v="18"/>
    <b v="1"/>
    <s v="theater/plays"/>
    <n v="110"/>
    <n v="91.67"/>
    <x v="8"/>
    <x v="39"/>
    <x v="3346"/>
    <d v="4703-05-21T12:00:0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37620400"/>
    <x v="3347"/>
    <b v="0"/>
    <n v="22"/>
    <b v="1"/>
    <s v="theater/plays"/>
    <n v="119"/>
    <n v="108.59"/>
    <x v="8"/>
    <x v="39"/>
    <x v="3347"/>
    <d v="4703-05-21T12:00:00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37620400"/>
    <x v="3348"/>
    <b v="0"/>
    <n v="79"/>
    <b v="1"/>
    <s v="theater/plays"/>
    <n v="100"/>
    <n v="69.819999999999993"/>
    <x v="8"/>
    <x v="39"/>
    <x v="3348"/>
    <d v="4703-05-21T12:00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37620400"/>
    <x v="3349"/>
    <b v="0"/>
    <n v="14"/>
    <b v="1"/>
    <s v="theater/plays"/>
    <n v="153"/>
    <n v="109.57"/>
    <x v="8"/>
    <x v="39"/>
    <x v="3349"/>
    <d v="4703-05-21T12:00:00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37620400"/>
    <x v="3350"/>
    <b v="0"/>
    <n v="51"/>
    <b v="1"/>
    <s v="theater/plays"/>
    <n v="104"/>
    <n v="71.67"/>
    <x v="8"/>
    <x v="39"/>
    <x v="3350"/>
    <d v="4703-05-21T12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37620400"/>
    <x v="3351"/>
    <b v="0"/>
    <n v="54"/>
    <b v="1"/>
    <s v="theater/plays"/>
    <n v="101"/>
    <n v="93.61"/>
    <x v="8"/>
    <x v="39"/>
    <x v="3351"/>
    <d v="4703-05-21T12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37620400"/>
    <x v="3352"/>
    <b v="0"/>
    <n v="70"/>
    <b v="1"/>
    <s v="theater/plays"/>
    <n v="108"/>
    <n v="76.8"/>
    <x v="8"/>
    <x v="39"/>
    <x v="3352"/>
    <d v="4703-05-21T12:00:00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37620400"/>
    <x v="3353"/>
    <b v="0"/>
    <n v="44"/>
    <b v="1"/>
    <s v="theater/plays"/>
    <n v="315"/>
    <n v="35.799999999999997"/>
    <x v="8"/>
    <x v="39"/>
    <x v="3353"/>
    <d v="4703-05-21T12:00:00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37620400"/>
    <x v="3354"/>
    <b v="0"/>
    <n v="55"/>
    <b v="1"/>
    <s v="theater/plays"/>
    <n v="102"/>
    <n v="55.6"/>
    <x v="8"/>
    <x v="39"/>
    <x v="3354"/>
    <d v="4703-05-21T12:00:0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37620400"/>
    <x v="3355"/>
    <b v="0"/>
    <n v="15"/>
    <b v="1"/>
    <s v="theater/plays"/>
    <n v="126"/>
    <n v="147.33000000000001"/>
    <x v="8"/>
    <x v="39"/>
    <x v="3355"/>
    <d v="4703-05-21T12:00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37620400"/>
    <x v="3356"/>
    <b v="0"/>
    <n v="27"/>
    <b v="1"/>
    <s v="theater/plays"/>
    <n v="101"/>
    <n v="56.33"/>
    <x v="8"/>
    <x v="39"/>
    <x v="3356"/>
    <d v="4703-05-21T12:00:00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37620400"/>
    <x v="3357"/>
    <b v="0"/>
    <n v="21"/>
    <b v="1"/>
    <s v="theater/plays"/>
    <n v="101"/>
    <n v="96.19"/>
    <x v="8"/>
    <x v="39"/>
    <x v="3357"/>
    <d v="4703-05-21T12:00:0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37620400"/>
    <x v="3358"/>
    <b v="0"/>
    <n v="162"/>
    <b v="1"/>
    <s v="theater/plays"/>
    <n v="103"/>
    <n v="63.57"/>
    <x v="8"/>
    <x v="39"/>
    <x v="3358"/>
    <d v="4703-05-21T12:00:00"/>
  </r>
  <r>
    <n v="3359"/>
    <s v="BEIRUT, LADY OF LEBANON"/>
    <s v="A Theatrical Production Celebrating the Lebanese Culture and the Human Spirit in Time of War."/>
    <n v="4000"/>
    <n v="4250"/>
    <x v="0"/>
    <x v="0"/>
    <s v="USD"/>
    <n v="1437620400"/>
    <x v="3359"/>
    <b v="0"/>
    <n v="23"/>
    <b v="1"/>
    <s v="theater/plays"/>
    <n v="106"/>
    <n v="184.78"/>
    <x v="8"/>
    <x v="39"/>
    <x v="3359"/>
    <d v="4703-05-21T12:00:00"/>
  </r>
  <r>
    <n v="3360"/>
    <s v="Pretty Butch"/>
    <s v="World Premiere, an M1 Singapore Fringe Festival 2017 commission."/>
    <n v="9000"/>
    <n v="9124"/>
    <x v="0"/>
    <x v="20"/>
    <s v="SGD"/>
    <n v="1437620400"/>
    <x v="3360"/>
    <b v="0"/>
    <n v="72"/>
    <b v="1"/>
    <s v="theater/plays"/>
    <n v="101"/>
    <n v="126.72"/>
    <x v="8"/>
    <x v="39"/>
    <x v="3360"/>
    <d v="4703-05-21T12:00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37620400"/>
    <x v="3361"/>
    <b v="0"/>
    <n v="68"/>
    <b v="1"/>
    <s v="theater/plays"/>
    <n v="113"/>
    <n v="83.43"/>
    <x v="8"/>
    <x v="39"/>
    <x v="3361"/>
    <d v="4703-05-21T12:00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37620400"/>
    <x v="3362"/>
    <b v="0"/>
    <n v="20"/>
    <b v="1"/>
    <s v="theater/plays"/>
    <n v="218"/>
    <n v="54.5"/>
    <x v="8"/>
    <x v="39"/>
    <x v="3362"/>
    <d v="4703-05-21T12:00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37620400"/>
    <x v="3363"/>
    <b v="0"/>
    <n v="26"/>
    <b v="1"/>
    <s v="theater/plays"/>
    <n v="101"/>
    <n v="302.31"/>
    <x v="8"/>
    <x v="39"/>
    <x v="3363"/>
    <d v="4703-05-21T12:00:00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37620400"/>
    <x v="3364"/>
    <b v="0"/>
    <n v="72"/>
    <b v="1"/>
    <s v="theater/plays"/>
    <n v="106"/>
    <n v="44.14"/>
    <x v="8"/>
    <x v="39"/>
    <x v="3364"/>
    <d v="4703-05-21T12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37620400"/>
    <x v="3365"/>
    <b v="0"/>
    <n v="3"/>
    <b v="1"/>
    <s v="theater/plays"/>
    <n v="104"/>
    <n v="866.67"/>
    <x v="8"/>
    <x v="39"/>
    <x v="3365"/>
    <d v="4703-05-21T12:00:00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7620400"/>
    <x v="3366"/>
    <b v="0"/>
    <n v="18"/>
    <b v="1"/>
    <s v="theater/plays"/>
    <n v="221"/>
    <n v="61.39"/>
    <x v="8"/>
    <x v="39"/>
    <x v="3366"/>
    <d v="4703-05-21T12:00:0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7620400"/>
    <x v="3367"/>
    <b v="0"/>
    <n v="30"/>
    <b v="1"/>
    <s v="theater/plays"/>
    <n v="119"/>
    <n v="29.67"/>
    <x v="8"/>
    <x v="39"/>
    <x v="3367"/>
    <d v="4703-05-21T12:00:00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37620400"/>
    <x v="3368"/>
    <b v="0"/>
    <n v="23"/>
    <b v="1"/>
    <s v="theater/plays"/>
    <n v="105"/>
    <n v="45.48"/>
    <x v="8"/>
    <x v="39"/>
    <x v="3368"/>
    <d v="4703-05-21T12:00:00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37620400"/>
    <x v="3369"/>
    <b v="0"/>
    <n v="54"/>
    <b v="1"/>
    <s v="theater/plays"/>
    <n v="104"/>
    <n v="96.2"/>
    <x v="8"/>
    <x v="39"/>
    <x v="3369"/>
    <d v="4703-05-21T12:00:0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37620400"/>
    <x v="3370"/>
    <b v="0"/>
    <n v="26"/>
    <b v="1"/>
    <s v="theater/plays"/>
    <n v="118"/>
    <n v="67.92"/>
    <x v="8"/>
    <x v="39"/>
    <x v="3370"/>
    <d v="4703-05-21T12:00:00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37620400"/>
    <x v="3371"/>
    <b v="0"/>
    <n v="9"/>
    <b v="1"/>
    <s v="theater/plays"/>
    <n v="139"/>
    <n v="30.78"/>
    <x v="8"/>
    <x v="39"/>
    <x v="3371"/>
    <d v="4703-05-21T12:00:00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37620400"/>
    <x v="3372"/>
    <b v="0"/>
    <n v="27"/>
    <b v="1"/>
    <s v="theater/plays"/>
    <n v="104"/>
    <n v="38.33"/>
    <x v="8"/>
    <x v="39"/>
    <x v="3372"/>
    <d v="4703-05-21T12:00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620400"/>
    <x v="3373"/>
    <b v="0"/>
    <n v="30"/>
    <b v="1"/>
    <s v="theater/plays"/>
    <n v="100"/>
    <n v="66.83"/>
    <x v="8"/>
    <x v="39"/>
    <x v="3373"/>
    <d v="4703-05-21T12:00:0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37620400"/>
    <x v="3374"/>
    <b v="0"/>
    <n v="52"/>
    <b v="1"/>
    <s v="theater/plays"/>
    <n v="107"/>
    <n v="71.73"/>
    <x v="8"/>
    <x v="39"/>
    <x v="3374"/>
    <d v="4703-05-21T12:00:00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37620400"/>
    <x v="3375"/>
    <b v="0"/>
    <n v="17"/>
    <b v="1"/>
    <s v="theater/plays"/>
    <n v="100"/>
    <n v="176.47"/>
    <x v="8"/>
    <x v="39"/>
    <x v="3375"/>
    <d v="4703-05-21T12:00:00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37620400"/>
    <x v="3376"/>
    <b v="0"/>
    <n v="19"/>
    <b v="1"/>
    <s v="theater/plays"/>
    <n v="100"/>
    <n v="421.11"/>
    <x v="8"/>
    <x v="39"/>
    <x v="3376"/>
    <d v="4703-05-21T12:00:00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37620400"/>
    <x v="3377"/>
    <b v="0"/>
    <n v="77"/>
    <b v="1"/>
    <s v="theater/plays"/>
    <n v="101"/>
    <n v="104.99"/>
    <x v="8"/>
    <x v="39"/>
    <x v="3377"/>
    <d v="4703-05-21T12:00:0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37620400"/>
    <x v="3378"/>
    <b v="0"/>
    <n v="21"/>
    <b v="1"/>
    <s v="theater/plays"/>
    <n v="108"/>
    <n v="28.19"/>
    <x v="8"/>
    <x v="39"/>
    <x v="3378"/>
    <d v="4703-05-21T12:00:00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37620400"/>
    <x v="3379"/>
    <b v="0"/>
    <n v="38"/>
    <b v="1"/>
    <s v="theater/plays"/>
    <n v="104"/>
    <n v="54.55"/>
    <x v="8"/>
    <x v="39"/>
    <x v="3379"/>
    <d v="4703-05-21T12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37620400"/>
    <x v="3380"/>
    <b v="0"/>
    <n v="28"/>
    <b v="1"/>
    <s v="theater/plays"/>
    <n v="104"/>
    <n v="111.89"/>
    <x v="8"/>
    <x v="39"/>
    <x v="3380"/>
    <d v="4703-05-21T12:00:0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37620400"/>
    <x v="3381"/>
    <b v="0"/>
    <n v="48"/>
    <b v="1"/>
    <s v="theater/plays"/>
    <n v="102"/>
    <n v="85.21"/>
    <x v="8"/>
    <x v="39"/>
    <x v="3381"/>
    <d v="4703-05-21T12:00:0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37620400"/>
    <x v="3382"/>
    <b v="0"/>
    <n v="46"/>
    <b v="1"/>
    <s v="theater/plays"/>
    <n v="101"/>
    <n v="76.650000000000006"/>
    <x v="8"/>
    <x v="39"/>
    <x v="3382"/>
    <d v="4703-05-21T12:00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37620400"/>
    <x v="3383"/>
    <b v="0"/>
    <n v="30"/>
    <b v="1"/>
    <s v="theater/plays"/>
    <n v="112"/>
    <n v="65.17"/>
    <x v="8"/>
    <x v="39"/>
    <x v="3383"/>
    <d v="4703-05-21T12:00:0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37620400"/>
    <x v="3384"/>
    <b v="0"/>
    <n v="64"/>
    <b v="1"/>
    <s v="theater/plays"/>
    <n v="100"/>
    <n v="93.76"/>
    <x v="8"/>
    <x v="39"/>
    <x v="3384"/>
    <d v="4703-05-21T12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37620400"/>
    <x v="3385"/>
    <b v="0"/>
    <n v="15"/>
    <b v="1"/>
    <s v="theater/plays"/>
    <n v="100"/>
    <n v="133.33000000000001"/>
    <x v="8"/>
    <x v="39"/>
    <x v="3385"/>
    <d v="4703-05-21T12:00:00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37620400"/>
    <x v="3386"/>
    <b v="0"/>
    <n v="41"/>
    <b v="1"/>
    <s v="theater/plays"/>
    <n v="105"/>
    <n v="51.22"/>
    <x v="8"/>
    <x v="39"/>
    <x v="3386"/>
    <d v="4703-05-21T12:00:0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37620400"/>
    <x v="3387"/>
    <b v="0"/>
    <n v="35"/>
    <b v="1"/>
    <s v="theater/plays"/>
    <n v="117"/>
    <n v="100.17"/>
    <x v="8"/>
    <x v="39"/>
    <x v="3387"/>
    <d v="4703-05-21T12:00:00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7620400"/>
    <x v="3388"/>
    <b v="0"/>
    <n v="45"/>
    <b v="1"/>
    <s v="theater/plays"/>
    <n v="104"/>
    <n v="34.6"/>
    <x v="8"/>
    <x v="39"/>
    <x v="3388"/>
    <d v="4703-05-21T12:00:00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37620400"/>
    <x v="3389"/>
    <b v="0"/>
    <n v="62"/>
    <b v="1"/>
    <s v="theater/plays"/>
    <n v="115"/>
    <n v="184.68"/>
    <x v="8"/>
    <x v="39"/>
    <x v="3389"/>
    <d v="4703-05-21T12:00:00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37620400"/>
    <x v="3390"/>
    <b v="0"/>
    <n v="22"/>
    <b v="1"/>
    <s v="theater/plays"/>
    <n v="102"/>
    <n v="69.819999999999993"/>
    <x v="8"/>
    <x v="39"/>
    <x v="3390"/>
    <d v="4703-05-21T12:00:00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37620400"/>
    <x v="3391"/>
    <b v="0"/>
    <n v="18"/>
    <b v="1"/>
    <s v="theater/plays"/>
    <n v="223"/>
    <n v="61.94"/>
    <x v="8"/>
    <x v="39"/>
    <x v="3391"/>
    <d v="4703-05-21T12:00:00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37620400"/>
    <x v="3392"/>
    <b v="0"/>
    <n v="12"/>
    <b v="1"/>
    <s v="theater/plays"/>
    <n v="100"/>
    <n v="41.67"/>
    <x v="8"/>
    <x v="39"/>
    <x v="3392"/>
    <d v="4703-05-21T12:00:00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37620400"/>
    <x v="3393"/>
    <b v="0"/>
    <n v="44"/>
    <b v="1"/>
    <s v="theater/plays"/>
    <n v="106"/>
    <n v="36.07"/>
    <x v="8"/>
    <x v="39"/>
    <x v="3393"/>
    <d v="4703-05-21T12:00:00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37620400"/>
    <x v="3394"/>
    <b v="0"/>
    <n v="27"/>
    <b v="1"/>
    <s v="theater/plays"/>
    <n v="142"/>
    <n v="29"/>
    <x v="8"/>
    <x v="39"/>
    <x v="3394"/>
    <d v="4703-05-21T12:00:00"/>
  </r>
  <r>
    <n v="3395"/>
    <s v="MIRAMAR"/>
    <s v="Miramar is a a darkly funny play exploring what it is we call â€˜homeâ€™."/>
    <n v="500"/>
    <n v="920"/>
    <x v="0"/>
    <x v="1"/>
    <s v="GBP"/>
    <n v="1437620400"/>
    <x v="3395"/>
    <b v="0"/>
    <n v="38"/>
    <b v="1"/>
    <s v="theater/plays"/>
    <n v="184"/>
    <n v="24.21"/>
    <x v="8"/>
    <x v="39"/>
    <x v="3395"/>
    <d v="4703-05-21T12:00:0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37620400"/>
    <x v="3396"/>
    <b v="0"/>
    <n v="28"/>
    <b v="1"/>
    <s v="theater/plays"/>
    <n v="104"/>
    <n v="55.89"/>
    <x v="8"/>
    <x v="39"/>
    <x v="3396"/>
    <d v="4703-05-21T12:00:00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37620400"/>
    <x v="3397"/>
    <b v="0"/>
    <n v="24"/>
    <b v="1"/>
    <s v="theater/plays"/>
    <n v="112"/>
    <n v="11.67"/>
    <x v="8"/>
    <x v="39"/>
    <x v="3397"/>
    <d v="4703-05-21T1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37620400"/>
    <x v="3398"/>
    <b v="0"/>
    <n v="65"/>
    <b v="1"/>
    <s v="theater/plays"/>
    <n v="111"/>
    <n v="68.349999999999994"/>
    <x v="8"/>
    <x v="39"/>
    <x v="3398"/>
    <d v="4703-05-21T12:00:00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37620400"/>
    <x v="3399"/>
    <b v="0"/>
    <n v="46"/>
    <b v="1"/>
    <s v="theater/plays"/>
    <n v="104"/>
    <n v="27.07"/>
    <x v="8"/>
    <x v="39"/>
    <x v="3399"/>
    <d v="4703-05-21T12:00:00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37620400"/>
    <x v="3400"/>
    <b v="0"/>
    <n v="85"/>
    <b v="1"/>
    <s v="theater/plays"/>
    <n v="100"/>
    <n v="118.13"/>
    <x v="8"/>
    <x v="39"/>
    <x v="3400"/>
    <d v="4703-05-21T12:00:0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7620400"/>
    <x v="3401"/>
    <b v="0"/>
    <n v="66"/>
    <b v="1"/>
    <s v="theater/plays"/>
    <n v="102"/>
    <n v="44.76"/>
    <x v="8"/>
    <x v="39"/>
    <x v="3401"/>
    <d v="4703-05-21T12:00:0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37620400"/>
    <x v="3402"/>
    <b v="0"/>
    <n v="165"/>
    <b v="1"/>
    <s v="theater/plays"/>
    <n v="110"/>
    <n v="99.79"/>
    <x v="8"/>
    <x v="39"/>
    <x v="3402"/>
    <d v="4703-05-21T12:00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7620400"/>
    <x v="3403"/>
    <b v="0"/>
    <n v="17"/>
    <b v="1"/>
    <s v="theater/plays"/>
    <n v="100"/>
    <n v="117.65"/>
    <x v="8"/>
    <x v="39"/>
    <x v="3403"/>
    <d v="4703-05-21T12:00:0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7620400"/>
    <x v="3404"/>
    <b v="0"/>
    <n v="3"/>
    <b v="1"/>
    <s v="theater/plays"/>
    <n v="122"/>
    <n v="203.33"/>
    <x v="8"/>
    <x v="39"/>
    <x v="3404"/>
    <d v="4703-05-21T12:00:0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37620400"/>
    <x v="3405"/>
    <b v="0"/>
    <n v="17"/>
    <b v="1"/>
    <s v="theater/plays"/>
    <n v="138"/>
    <n v="28.32"/>
    <x v="8"/>
    <x v="39"/>
    <x v="3405"/>
    <d v="4703-05-21T12:00:00"/>
  </r>
  <r>
    <n v="3406"/>
    <s v="Voices of Swords"/>
    <s v="A funny and moving new play about two families dealing with aging parents in very different ways!"/>
    <n v="10000"/>
    <n v="10031"/>
    <x v="0"/>
    <x v="0"/>
    <s v="USD"/>
    <n v="1437620400"/>
    <x v="3406"/>
    <b v="0"/>
    <n v="91"/>
    <b v="1"/>
    <s v="theater/plays"/>
    <n v="100"/>
    <n v="110.23"/>
    <x v="8"/>
    <x v="39"/>
    <x v="3406"/>
    <d v="4703-05-21T12:00:00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37620400"/>
    <x v="3407"/>
    <b v="0"/>
    <n v="67"/>
    <b v="1"/>
    <s v="theater/plays"/>
    <n v="107"/>
    <n v="31.97"/>
    <x v="8"/>
    <x v="39"/>
    <x v="3407"/>
    <d v="4703-05-21T12:00:00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37620400"/>
    <x v="3408"/>
    <b v="0"/>
    <n v="18"/>
    <b v="1"/>
    <s v="theater/plays"/>
    <n v="211"/>
    <n v="58.61"/>
    <x v="8"/>
    <x v="39"/>
    <x v="3408"/>
    <d v="4703-05-21T12:00:00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37620400"/>
    <x v="3409"/>
    <b v="0"/>
    <n v="21"/>
    <b v="1"/>
    <s v="theater/plays"/>
    <n v="124"/>
    <n v="29.43"/>
    <x v="8"/>
    <x v="39"/>
    <x v="3409"/>
    <d v="4703-05-21T12:00:00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37620400"/>
    <x v="3410"/>
    <b v="0"/>
    <n v="40"/>
    <b v="1"/>
    <s v="theater/plays"/>
    <n v="109"/>
    <n v="81.38"/>
    <x v="8"/>
    <x v="39"/>
    <x v="3410"/>
    <d v="4703-05-21T12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37620400"/>
    <x v="3411"/>
    <b v="0"/>
    <n v="78"/>
    <b v="1"/>
    <s v="theater/plays"/>
    <n v="104"/>
    <n v="199.17"/>
    <x v="8"/>
    <x v="39"/>
    <x v="3411"/>
    <d v="4703-05-21T12:00:0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37620400"/>
    <x v="3412"/>
    <b v="0"/>
    <n v="26"/>
    <b v="1"/>
    <s v="theater/plays"/>
    <n v="100"/>
    <n v="115.38"/>
    <x v="8"/>
    <x v="39"/>
    <x v="3412"/>
    <d v="4703-05-21T12:00:0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37620400"/>
    <x v="3413"/>
    <b v="0"/>
    <n v="14"/>
    <b v="1"/>
    <s v="theater/plays"/>
    <n v="130"/>
    <n v="46.43"/>
    <x v="8"/>
    <x v="39"/>
    <x v="3413"/>
    <d v="4703-05-21T12:00:0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37620400"/>
    <x v="3414"/>
    <b v="0"/>
    <n v="44"/>
    <b v="1"/>
    <s v="theater/plays"/>
    <n v="104"/>
    <n v="70.569999999999993"/>
    <x v="8"/>
    <x v="39"/>
    <x v="3414"/>
    <d v="4703-05-21T12:00:00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37620400"/>
    <x v="3415"/>
    <b v="0"/>
    <n v="9"/>
    <b v="1"/>
    <s v="theater/plays"/>
    <n v="100"/>
    <n v="22.22"/>
    <x v="8"/>
    <x v="39"/>
    <x v="3415"/>
    <d v="4703-05-21T12:0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37620400"/>
    <x v="3416"/>
    <b v="0"/>
    <n v="30"/>
    <b v="1"/>
    <s v="theater/plays"/>
    <n v="120"/>
    <n v="159.47"/>
    <x v="8"/>
    <x v="39"/>
    <x v="3416"/>
    <d v="4703-05-21T12:0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37620400"/>
    <x v="3417"/>
    <b v="0"/>
    <n v="45"/>
    <b v="1"/>
    <s v="theater/plays"/>
    <n v="100"/>
    <n v="37.78"/>
    <x v="8"/>
    <x v="39"/>
    <x v="3417"/>
    <d v="4703-05-21T12:00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37620400"/>
    <x v="3418"/>
    <b v="0"/>
    <n v="56"/>
    <b v="1"/>
    <s v="theater/plays"/>
    <n v="101"/>
    <n v="72.05"/>
    <x v="8"/>
    <x v="39"/>
    <x v="3418"/>
    <d v="4703-05-21T12:00:00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37620400"/>
    <x v="3419"/>
    <b v="0"/>
    <n v="46"/>
    <b v="1"/>
    <s v="theater/plays"/>
    <n v="107"/>
    <n v="63.7"/>
    <x v="8"/>
    <x v="39"/>
    <x v="3419"/>
    <d v="4703-05-21T12:00:00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37620400"/>
    <x v="3420"/>
    <b v="0"/>
    <n v="34"/>
    <b v="1"/>
    <s v="theater/plays"/>
    <n v="138"/>
    <n v="28.41"/>
    <x v="8"/>
    <x v="39"/>
    <x v="3420"/>
    <d v="4703-05-21T12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37620400"/>
    <x v="3421"/>
    <b v="0"/>
    <n v="98"/>
    <b v="1"/>
    <s v="theater/plays"/>
    <n v="101"/>
    <n v="103.21"/>
    <x v="8"/>
    <x v="39"/>
    <x v="3421"/>
    <d v="4703-05-21T12:00:0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37620400"/>
    <x v="3422"/>
    <b v="0"/>
    <n v="46"/>
    <b v="1"/>
    <s v="theater/plays"/>
    <n v="109"/>
    <n v="71.150000000000006"/>
    <x v="8"/>
    <x v="39"/>
    <x v="3422"/>
    <d v="4703-05-21T12:00:0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37620400"/>
    <x v="3423"/>
    <b v="0"/>
    <n v="10"/>
    <b v="1"/>
    <s v="theater/plays"/>
    <n v="140"/>
    <n v="35"/>
    <x v="8"/>
    <x v="39"/>
    <x v="3423"/>
    <d v="4703-05-21T12:00:0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37620400"/>
    <x v="3424"/>
    <b v="0"/>
    <n v="76"/>
    <b v="1"/>
    <s v="theater/plays"/>
    <n v="104"/>
    <n v="81.78"/>
    <x v="8"/>
    <x v="39"/>
    <x v="3424"/>
    <d v="4703-05-21T12:00:0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37620400"/>
    <x v="3425"/>
    <b v="0"/>
    <n v="104"/>
    <b v="1"/>
    <s v="theater/plays"/>
    <n v="103"/>
    <n v="297.02999999999997"/>
    <x v="8"/>
    <x v="39"/>
    <x v="3425"/>
    <d v="4703-05-21T12:00:00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37620400"/>
    <x v="3426"/>
    <b v="0"/>
    <n v="87"/>
    <b v="1"/>
    <s v="theater/plays"/>
    <n v="108"/>
    <n v="46.61"/>
    <x v="8"/>
    <x v="39"/>
    <x v="3426"/>
    <d v="4703-05-21T12:00:00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37620400"/>
    <x v="3427"/>
    <b v="0"/>
    <n v="29"/>
    <b v="1"/>
    <s v="theater/plays"/>
    <n v="100"/>
    <n v="51.72"/>
    <x v="8"/>
    <x v="39"/>
    <x v="3427"/>
    <d v="4703-05-21T12:00:0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37620400"/>
    <x v="3428"/>
    <b v="0"/>
    <n v="51"/>
    <b v="1"/>
    <s v="theater/plays"/>
    <n v="103"/>
    <n v="40.29"/>
    <x v="8"/>
    <x v="39"/>
    <x v="3428"/>
    <d v="4703-05-21T12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37620400"/>
    <x v="3429"/>
    <b v="0"/>
    <n v="12"/>
    <b v="1"/>
    <s v="theater/plays"/>
    <n v="130"/>
    <n v="16.25"/>
    <x v="8"/>
    <x v="39"/>
    <x v="3429"/>
    <d v="4703-05-21T12:00:00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37620400"/>
    <x v="3430"/>
    <b v="0"/>
    <n v="72"/>
    <b v="1"/>
    <s v="theater/plays"/>
    <n v="109"/>
    <n v="30.15"/>
    <x v="8"/>
    <x v="39"/>
    <x v="3430"/>
    <d v="4703-05-21T12:00:0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37620400"/>
    <x v="3431"/>
    <b v="0"/>
    <n v="21"/>
    <b v="1"/>
    <s v="theater/plays"/>
    <n v="100"/>
    <n v="95.24"/>
    <x v="8"/>
    <x v="39"/>
    <x v="3431"/>
    <d v="4703-05-21T12:00:00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37620400"/>
    <x v="3432"/>
    <b v="0"/>
    <n v="42"/>
    <b v="1"/>
    <s v="theater/plays"/>
    <n v="110"/>
    <n v="52.21"/>
    <x v="8"/>
    <x v="39"/>
    <x v="3432"/>
    <d v="4703-05-21T12:00:00"/>
  </r>
  <r>
    <n v="3433"/>
    <s v="The Dybbuk"/>
    <s v="death&amp;pretzels presents their first Chicago based project:_x000a_The Dybbuk by S. Ansky"/>
    <n v="9500"/>
    <n v="9525"/>
    <x v="0"/>
    <x v="0"/>
    <s v="USD"/>
    <n v="1437620400"/>
    <x v="3433"/>
    <b v="0"/>
    <n v="71"/>
    <b v="1"/>
    <s v="theater/plays"/>
    <n v="100"/>
    <n v="134.15"/>
    <x v="8"/>
    <x v="39"/>
    <x v="3433"/>
    <d v="4703-05-21T12:00:00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37620400"/>
    <x v="3434"/>
    <b v="0"/>
    <n v="168"/>
    <b v="1"/>
    <s v="theater/plays"/>
    <n v="106"/>
    <n v="62.83"/>
    <x v="8"/>
    <x v="39"/>
    <x v="3434"/>
    <d v="4703-05-21T12:00:0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37620400"/>
    <x v="3435"/>
    <b v="0"/>
    <n v="19"/>
    <b v="1"/>
    <s v="theater/plays"/>
    <n v="112"/>
    <n v="58.95"/>
    <x v="8"/>
    <x v="39"/>
    <x v="3435"/>
    <d v="4703-05-21T1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37620400"/>
    <x v="3436"/>
    <b v="0"/>
    <n v="37"/>
    <b v="1"/>
    <s v="theater/plays"/>
    <n v="106"/>
    <n v="143.11000000000001"/>
    <x v="8"/>
    <x v="39"/>
    <x v="3436"/>
    <d v="4703-05-21T12:00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37620400"/>
    <x v="3437"/>
    <b v="0"/>
    <n v="36"/>
    <b v="1"/>
    <s v="theater/plays"/>
    <n v="101"/>
    <n v="84.17"/>
    <x v="8"/>
    <x v="39"/>
    <x v="3437"/>
    <d v="4703-05-21T12:00:0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7620400"/>
    <x v="3438"/>
    <b v="0"/>
    <n v="14"/>
    <b v="1"/>
    <s v="theater/plays"/>
    <n v="104"/>
    <n v="186.07"/>
    <x v="8"/>
    <x v="39"/>
    <x v="3438"/>
    <d v="4703-05-21T12:00:00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37620400"/>
    <x v="3439"/>
    <b v="0"/>
    <n v="18"/>
    <b v="1"/>
    <s v="theater/plays"/>
    <n v="135"/>
    <n v="89.79"/>
    <x v="8"/>
    <x v="39"/>
    <x v="3439"/>
    <d v="4703-05-21T12:00:0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37620400"/>
    <x v="3440"/>
    <b v="0"/>
    <n v="82"/>
    <b v="1"/>
    <s v="theater/plays"/>
    <n v="105"/>
    <n v="64.16"/>
    <x v="8"/>
    <x v="39"/>
    <x v="3440"/>
    <d v="4703-05-21T12:00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37620400"/>
    <x v="3441"/>
    <b v="0"/>
    <n v="43"/>
    <b v="1"/>
    <s v="theater/plays"/>
    <n v="103"/>
    <n v="59.65"/>
    <x v="8"/>
    <x v="39"/>
    <x v="3441"/>
    <d v="4703-05-21T12:00:0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7620400"/>
    <x v="3442"/>
    <b v="0"/>
    <n v="8"/>
    <b v="1"/>
    <s v="theater/plays"/>
    <n v="100"/>
    <n v="31.25"/>
    <x v="8"/>
    <x v="39"/>
    <x v="3442"/>
    <d v="4703-05-21T12:00:0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37620400"/>
    <x v="3443"/>
    <b v="0"/>
    <n v="45"/>
    <b v="1"/>
    <s v="theater/plays"/>
    <n v="186"/>
    <n v="41.22"/>
    <x v="8"/>
    <x v="39"/>
    <x v="3443"/>
    <d v="4703-05-21T12:00:00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37620400"/>
    <x v="3444"/>
    <b v="0"/>
    <n v="20"/>
    <b v="1"/>
    <s v="theater/plays"/>
    <n v="289"/>
    <n v="43.35"/>
    <x v="8"/>
    <x v="39"/>
    <x v="3444"/>
    <d v="4703-05-21T12:00:00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37620400"/>
    <x v="3445"/>
    <b v="0"/>
    <n v="31"/>
    <b v="1"/>
    <s v="theater/plays"/>
    <n v="100"/>
    <n v="64.52"/>
    <x v="8"/>
    <x v="39"/>
    <x v="3445"/>
    <d v="4703-05-21T12:00:0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37620400"/>
    <x v="3446"/>
    <b v="0"/>
    <n v="25"/>
    <b v="1"/>
    <s v="theater/plays"/>
    <n v="108"/>
    <n v="43.28"/>
    <x v="8"/>
    <x v="39"/>
    <x v="3446"/>
    <d v="4703-05-21T12:00:00"/>
  </r>
  <r>
    <n v="3447"/>
    <s v="The Vagabond Halfback"/>
    <s v="&quot;He was a poet, a vagrant, a philosopher, a lady's man and a hard drinker&quot;"/>
    <n v="1000"/>
    <n v="1078"/>
    <x v="0"/>
    <x v="0"/>
    <s v="USD"/>
    <n v="1437620400"/>
    <x v="3447"/>
    <b v="0"/>
    <n v="14"/>
    <b v="1"/>
    <s v="theater/plays"/>
    <n v="108"/>
    <n v="77"/>
    <x v="8"/>
    <x v="39"/>
    <x v="3447"/>
    <d v="4703-05-21T12:00:00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37620400"/>
    <x v="3448"/>
    <b v="0"/>
    <n v="45"/>
    <b v="1"/>
    <s v="theater/plays"/>
    <n v="110"/>
    <n v="51.22"/>
    <x v="8"/>
    <x v="39"/>
    <x v="3448"/>
    <d v="4703-05-21T12:00:0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37620400"/>
    <x v="3449"/>
    <b v="0"/>
    <n v="20"/>
    <b v="1"/>
    <s v="theater/plays"/>
    <n v="171"/>
    <n v="68.25"/>
    <x v="8"/>
    <x v="39"/>
    <x v="3449"/>
    <d v="4703-05-21T12:00:0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37620400"/>
    <x v="3450"/>
    <b v="0"/>
    <n v="39"/>
    <b v="1"/>
    <s v="theater/plays"/>
    <n v="152"/>
    <n v="19.489999999999998"/>
    <x v="8"/>
    <x v="39"/>
    <x v="3450"/>
    <d v="4703-05-21T12:00:00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37620400"/>
    <x v="3451"/>
    <b v="0"/>
    <n v="16"/>
    <b v="1"/>
    <s v="theater/plays"/>
    <n v="101"/>
    <n v="41.13"/>
    <x v="8"/>
    <x v="39"/>
    <x v="3451"/>
    <d v="4703-05-21T12:00:0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37620400"/>
    <x v="3452"/>
    <b v="0"/>
    <n v="37"/>
    <b v="1"/>
    <s v="theater/plays"/>
    <n v="153"/>
    <n v="41.41"/>
    <x v="8"/>
    <x v="39"/>
    <x v="3452"/>
    <d v="4703-05-21T12:00:0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37620400"/>
    <x v="3453"/>
    <b v="0"/>
    <n v="14"/>
    <b v="1"/>
    <s v="theater/plays"/>
    <n v="128"/>
    <n v="27.5"/>
    <x v="8"/>
    <x v="39"/>
    <x v="3453"/>
    <d v="4703-05-21T12:00:00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37620400"/>
    <x v="3454"/>
    <b v="0"/>
    <n v="21"/>
    <b v="1"/>
    <s v="theater/plays"/>
    <n v="101"/>
    <n v="33.57"/>
    <x v="8"/>
    <x v="39"/>
    <x v="3454"/>
    <d v="4703-05-21T12:00:0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37620400"/>
    <x v="3455"/>
    <b v="0"/>
    <n v="69"/>
    <b v="1"/>
    <s v="theater/plays"/>
    <n v="101"/>
    <n v="145.87"/>
    <x v="8"/>
    <x v="39"/>
    <x v="3455"/>
    <d v="4703-05-21T12:00:00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37620400"/>
    <x v="3456"/>
    <b v="0"/>
    <n v="16"/>
    <b v="1"/>
    <s v="theater/plays"/>
    <n v="191"/>
    <n v="358.69"/>
    <x v="8"/>
    <x v="39"/>
    <x v="3456"/>
    <d v="4703-05-21T12:00:00"/>
  </r>
  <r>
    <n v="3457"/>
    <s v="The Impossible Adventures Of Supernova Jones"/>
    <s v="Robots, Space Battles, Mystery, and Intrigue. Nothing is Impossible..."/>
    <n v="2000"/>
    <n v="2804"/>
    <x v="0"/>
    <x v="0"/>
    <s v="USD"/>
    <n v="1437620400"/>
    <x v="3457"/>
    <b v="0"/>
    <n v="55"/>
    <b v="1"/>
    <s v="theater/plays"/>
    <n v="140"/>
    <n v="50.98"/>
    <x v="8"/>
    <x v="39"/>
    <x v="3457"/>
    <d v="4703-05-21T12:00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37620400"/>
    <x v="3458"/>
    <b v="0"/>
    <n v="27"/>
    <b v="1"/>
    <s v="theater/plays"/>
    <n v="124"/>
    <n v="45.04"/>
    <x v="8"/>
    <x v="39"/>
    <x v="3458"/>
    <d v="4703-05-21T12:00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37620400"/>
    <x v="3459"/>
    <b v="0"/>
    <n v="36"/>
    <b v="1"/>
    <s v="theater/plays"/>
    <n v="126"/>
    <n v="17.53"/>
    <x v="8"/>
    <x v="39"/>
    <x v="3459"/>
    <d v="4703-05-21T12:00:00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37620400"/>
    <x v="3460"/>
    <b v="0"/>
    <n v="19"/>
    <b v="1"/>
    <s v="theater/plays"/>
    <n v="190"/>
    <n v="50"/>
    <x v="8"/>
    <x v="39"/>
    <x v="3460"/>
    <d v="4703-05-21T12:00:0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37620400"/>
    <x v="3461"/>
    <b v="0"/>
    <n v="12"/>
    <b v="1"/>
    <s v="theater/plays"/>
    <n v="139"/>
    <n v="57.92"/>
    <x v="8"/>
    <x v="39"/>
    <x v="3461"/>
    <d v="4703-05-21T12:00:0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7620400"/>
    <x v="3462"/>
    <b v="0"/>
    <n v="17"/>
    <b v="1"/>
    <s v="theater/plays"/>
    <n v="202"/>
    <n v="29.71"/>
    <x v="8"/>
    <x v="39"/>
    <x v="3462"/>
    <d v="4703-05-21T12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37620400"/>
    <x v="3463"/>
    <b v="0"/>
    <n v="114"/>
    <b v="1"/>
    <s v="theater/plays"/>
    <n v="103"/>
    <n v="90.68"/>
    <x v="8"/>
    <x v="39"/>
    <x v="3463"/>
    <d v="4703-05-21T12:00:0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37620400"/>
    <x v="3464"/>
    <b v="0"/>
    <n v="93"/>
    <b v="1"/>
    <s v="theater/plays"/>
    <n v="102"/>
    <n v="55.01"/>
    <x v="8"/>
    <x v="39"/>
    <x v="3464"/>
    <d v="4703-05-21T12:00:0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7620400"/>
    <x v="3465"/>
    <b v="0"/>
    <n v="36"/>
    <b v="1"/>
    <s v="theater/plays"/>
    <n v="103"/>
    <n v="57.22"/>
    <x v="8"/>
    <x v="39"/>
    <x v="3465"/>
    <d v="4703-05-21T12:00:0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37620400"/>
    <x v="3466"/>
    <b v="0"/>
    <n v="61"/>
    <b v="1"/>
    <s v="theater/plays"/>
    <n v="127"/>
    <n v="72.95"/>
    <x v="8"/>
    <x v="39"/>
    <x v="3466"/>
    <d v="4703-05-21T12:00:00"/>
  </r>
  <r>
    <n v="3467"/>
    <s v="Venus in Fur, Los Angeles."/>
    <s v="Venus in Fur, By David Ives."/>
    <n v="3000"/>
    <n v="3030"/>
    <x v="0"/>
    <x v="0"/>
    <s v="USD"/>
    <n v="1437620400"/>
    <x v="3467"/>
    <b v="0"/>
    <n v="47"/>
    <b v="1"/>
    <s v="theater/plays"/>
    <n v="101"/>
    <n v="64.47"/>
    <x v="8"/>
    <x v="39"/>
    <x v="3467"/>
    <d v="4703-05-21T12:00:0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37620400"/>
    <x v="3468"/>
    <b v="0"/>
    <n v="17"/>
    <b v="1"/>
    <s v="theater/plays"/>
    <n v="122"/>
    <n v="716.35"/>
    <x v="8"/>
    <x v="39"/>
    <x v="3468"/>
    <d v="4703-05-21T12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37620400"/>
    <x v="3469"/>
    <b v="0"/>
    <n v="63"/>
    <b v="1"/>
    <s v="theater/plays"/>
    <n v="113"/>
    <n v="50.4"/>
    <x v="8"/>
    <x v="39"/>
    <x v="3469"/>
    <d v="4703-05-21T12:00:00"/>
  </r>
  <r>
    <n v="3470"/>
    <s v="She Kills Monsters"/>
    <s v="The New Artist's Circle is a theatre company dedicated to bringing the arts to young people."/>
    <n v="250"/>
    <n v="375"/>
    <x v="0"/>
    <x v="0"/>
    <s v="USD"/>
    <n v="1437620400"/>
    <x v="3470"/>
    <b v="0"/>
    <n v="9"/>
    <b v="1"/>
    <s v="theater/plays"/>
    <n v="150"/>
    <n v="41.67"/>
    <x v="8"/>
    <x v="39"/>
    <x v="3470"/>
    <d v="4703-05-21T12:00:0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37620400"/>
    <x v="3471"/>
    <b v="0"/>
    <n v="30"/>
    <b v="1"/>
    <s v="theater/plays"/>
    <n v="215"/>
    <n v="35.770000000000003"/>
    <x v="8"/>
    <x v="39"/>
    <x v="3471"/>
    <d v="4703-05-21T12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37620400"/>
    <x v="3472"/>
    <b v="0"/>
    <n v="23"/>
    <b v="1"/>
    <s v="theater/plays"/>
    <n v="102"/>
    <n v="88.74"/>
    <x v="8"/>
    <x v="39"/>
    <x v="3472"/>
    <d v="4703-05-21T12:00:0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37620400"/>
    <x v="3473"/>
    <b v="0"/>
    <n v="33"/>
    <b v="1"/>
    <s v="theater/plays"/>
    <n v="100"/>
    <n v="148.47999999999999"/>
    <x v="8"/>
    <x v="39"/>
    <x v="3473"/>
    <d v="4703-05-21T12:00:0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37620400"/>
    <x v="3474"/>
    <b v="0"/>
    <n v="39"/>
    <b v="1"/>
    <s v="theater/plays"/>
    <n v="101"/>
    <n v="51.79"/>
    <x v="8"/>
    <x v="39"/>
    <x v="3474"/>
    <d v="4703-05-21T12:00:00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37620400"/>
    <x v="3475"/>
    <b v="0"/>
    <n v="17"/>
    <b v="1"/>
    <s v="theater/plays"/>
    <n v="113"/>
    <n v="20"/>
    <x v="8"/>
    <x v="39"/>
    <x v="3475"/>
    <d v="4703-05-21T12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37620400"/>
    <x v="3476"/>
    <b v="0"/>
    <n v="6"/>
    <b v="1"/>
    <s v="theater/plays"/>
    <n v="104"/>
    <n v="52"/>
    <x v="8"/>
    <x v="39"/>
    <x v="3476"/>
    <d v="4703-05-21T12:00:00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7620400"/>
    <x v="3477"/>
    <b v="0"/>
    <n v="39"/>
    <b v="1"/>
    <s v="theater/plays"/>
    <n v="115"/>
    <n v="53.23"/>
    <x v="8"/>
    <x v="39"/>
    <x v="3477"/>
    <d v="4703-05-21T12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37620400"/>
    <x v="3478"/>
    <b v="0"/>
    <n v="57"/>
    <b v="1"/>
    <s v="theater/plays"/>
    <n v="113"/>
    <n v="39.6"/>
    <x v="8"/>
    <x v="39"/>
    <x v="3478"/>
    <d v="4703-05-21T12:00:0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37620400"/>
    <x v="3479"/>
    <b v="0"/>
    <n v="56"/>
    <b v="1"/>
    <s v="theater/plays"/>
    <n v="128"/>
    <n v="34.25"/>
    <x v="8"/>
    <x v="39"/>
    <x v="3479"/>
    <d v="4703-05-21T12:00:0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7620400"/>
    <x v="3480"/>
    <b v="0"/>
    <n v="13"/>
    <b v="1"/>
    <s v="theater/plays"/>
    <n v="143"/>
    <n v="164.62"/>
    <x v="8"/>
    <x v="39"/>
    <x v="3480"/>
    <d v="4703-05-21T12:00:0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37620400"/>
    <x v="3481"/>
    <b v="0"/>
    <n v="95"/>
    <b v="1"/>
    <s v="theater/plays"/>
    <n v="119"/>
    <n v="125.05"/>
    <x v="8"/>
    <x v="39"/>
    <x v="3481"/>
    <d v="4703-05-21T12:00:00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37620400"/>
    <x v="3482"/>
    <b v="0"/>
    <n v="80"/>
    <b v="1"/>
    <s v="theater/plays"/>
    <n v="138"/>
    <n v="51.88"/>
    <x v="8"/>
    <x v="39"/>
    <x v="3482"/>
    <d v="4703-05-21T12:00:00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37620400"/>
    <x v="3483"/>
    <b v="0"/>
    <n v="133"/>
    <b v="1"/>
    <s v="theater/plays"/>
    <n v="160"/>
    <n v="40.29"/>
    <x v="8"/>
    <x v="39"/>
    <x v="3483"/>
    <d v="4703-05-21T12:00:0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37620400"/>
    <x v="3484"/>
    <b v="0"/>
    <n v="44"/>
    <b v="1"/>
    <s v="theater/plays"/>
    <n v="114"/>
    <n v="64.91"/>
    <x v="8"/>
    <x v="39"/>
    <x v="3484"/>
    <d v="4703-05-21T12:00:00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37620400"/>
    <x v="3485"/>
    <b v="0"/>
    <n v="30"/>
    <b v="1"/>
    <s v="theater/plays"/>
    <n v="101"/>
    <n v="55.33"/>
    <x v="8"/>
    <x v="39"/>
    <x v="3485"/>
    <d v="4703-05-21T12:00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7620400"/>
    <x v="3486"/>
    <b v="0"/>
    <n v="56"/>
    <b v="1"/>
    <s v="theater/plays"/>
    <n v="155"/>
    <n v="83.14"/>
    <x v="8"/>
    <x v="39"/>
    <x v="3486"/>
    <d v="4703-05-21T12:00:0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7620400"/>
    <x v="3487"/>
    <b v="0"/>
    <n v="66"/>
    <b v="1"/>
    <s v="theater/plays"/>
    <n v="128"/>
    <n v="38.71"/>
    <x v="8"/>
    <x v="39"/>
    <x v="3487"/>
    <d v="4703-05-21T12:00:0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37620400"/>
    <x v="3488"/>
    <b v="0"/>
    <n v="29"/>
    <b v="1"/>
    <s v="theater/plays"/>
    <n v="121"/>
    <n v="125.38"/>
    <x v="8"/>
    <x v="39"/>
    <x v="3488"/>
    <d v="4703-05-21T12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37620400"/>
    <x v="3489"/>
    <b v="0"/>
    <n v="72"/>
    <b v="1"/>
    <s v="theater/plays"/>
    <n v="113"/>
    <n v="78.260000000000005"/>
    <x v="8"/>
    <x v="39"/>
    <x v="3489"/>
    <d v="4703-05-21T12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37620400"/>
    <x v="3490"/>
    <b v="0"/>
    <n v="27"/>
    <b v="1"/>
    <s v="theater/plays"/>
    <n v="128"/>
    <n v="47.22"/>
    <x v="8"/>
    <x v="39"/>
    <x v="3490"/>
    <d v="4703-05-21T12:00:0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7620400"/>
    <x v="3491"/>
    <b v="0"/>
    <n v="10"/>
    <b v="1"/>
    <s v="theater/plays"/>
    <n v="158"/>
    <n v="79.099999999999994"/>
    <x v="8"/>
    <x v="39"/>
    <x v="3491"/>
    <d v="4703-05-21T12:00:0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37620400"/>
    <x v="3492"/>
    <b v="0"/>
    <n v="35"/>
    <b v="1"/>
    <s v="theater/plays"/>
    <n v="105"/>
    <n v="114.29"/>
    <x v="8"/>
    <x v="39"/>
    <x v="3492"/>
    <d v="4703-05-21T12:00:0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37620400"/>
    <x v="3493"/>
    <b v="0"/>
    <n v="29"/>
    <b v="1"/>
    <s v="theater/plays"/>
    <n v="100"/>
    <n v="51.72"/>
    <x v="8"/>
    <x v="39"/>
    <x v="3493"/>
    <d v="4703-05-21T12:00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37620400"/>
    <x v="3494"/>
    <b v="0"/>
    <n v="13"/>
    <b v="1"/>
    <s v="theater/plays"/>
    <n v="100"/>
    <n v="30.77"/>
    <x v="8"/>
    <x v="39"/>
    <x v="3494"/>
    <d v="4703-05-21T12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37620400"/>
    <x v="3495"/>
    <b v="0"/>
    <n v="72"/>
    <b v="1"/>
    <s v="theater/plays"/>
    <n v="107"/>
    <n v="74.209999999999994"/>
    <x v="8"/>
    <x v="39"/>
    <x v="3495"/>
    <d v="4703-05-21T12:00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37620400"/>
    <x v="3496"/>
    <b v="0"/>
    <n v="78"/>
    <b v="1"/>
    <s v="theater/plays"/>
    <n v="124"/>
    <n v="47.85"/>
    <x v="8"/>
    <x v="39"/>
    <x v="3496"/>
    <d v="4703-05-21T12:00:00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37620400"/>
    <x v="3497"/>
    <b v="0"/>
    <n v="49"/>
    <b v="1"/>
    <s v="theater/plays"/>
    <n v="109"/>
    <n v="34.409999999999997"/>
    <x v="8"/>
    <x v="39"/>
    <x v="3497"/>
    <d v="4703-05-21T1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37620400"/>
    <x v="3498"/>
    <b v="0"/>
    <n v="42"/>
    <b v="1"/>
    <s v="theater/plays"/>
    <n v="102"/>
    <n v="40.24"/>
    <x v="8"/>
    <x v="39"/>
    <x v="3498"/>
    <d v="4703-05-21T12:00:00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7620400"/>
    <x v="3499"/>
    <b v="0"/>
    <n v="35"/>
    <b v="1"/>
    <s v="theater/plays"/>
    <n v="106"/>
    <n v="60.29"/>
    <x v="8"/>
    <x v="39"/>
    <x v="3499"/>
    <d v="4703-05-21T12:00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37620400"/>
    <x v="3500"/>
    <b v="0"/>
    <n v="42"/>
    <b v="1"/>
    <s v="theater/plays"/>
    <n v="106"/>
    <n v="25.31"/>
    <x v="8"/>
    <x v="39"/>
    <x v="3500"/>
    <d v="4703-05-21T12:00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37620400"/>
    <x v="3501"/>
    <b v="0"/>
    <n v="42"/>
    <b v="1"/>
    <s v="theater/plays"/>
    <n v="101"/>
    <n v="35.950000000000003"/>
    <x v="8"/>
    <x v="39"/>
    <x v="3501"/>
    <d v="4703-05-21T12:00:00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37620400"/>
    <x v="3502"/>
    <b v="0"/>
    <n v="31"/>
    <b v="1"/>
    <s v="theater/plays"/>
    <n v="105"/>
    <n v="136"/>
    <x v="8"/>
    <x v="39"/>
    <x v="3502"/>
    <d v="4703-05-21T12:00:00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37620400"/>
    <x v="3503"/>
    <b v="0"/>
    <n v="38"/>
    <b v="1"/>
    <s v="theater/plays"/>
    <n v="108"/>
    <n v="70.760000000000005"/>
    <x v="8"/>
    <x v="39"/>
    <x v="3503"/>
    <d v="4703-05-21T12:00:00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37620400"/>
    <x v="3504"/>
    <b v="0"/>
    <n v="8"/>
    <b v="1"/>
    <s v="theater/plays"/>
    <n v="100"/>
    <n v="125"/>
    <x v="8"/>
    <x v="39"/>
    <x v="3504"/>
    <d v="4703-05-21T12:00:0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437620400"/>
    <x v="3505"/>
    <b v="0"/>
    <n v="39"/>
    <b v="1"/>
    <s v="theater/plays"/>
    <n v="104"/>
    <n v="66.510000000000005"/>
    <x v="8"/>
    <x v="39"/>
    <x v="3505"/>
    <d v="4703-05-21T12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37620400"/>
    <x v="3506"/>
    <b v="0"/>
    <n v="29"/>
    <b v="1"/>
    <s v="theater/plays"/>
    <n v="102"/>
    <n v="105"/>
    <x v="8"/>
    <x v="39"/>
    <x v="3506"/>
    <d v="4703-05-21T12:00:00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37620400"/>
    <x v="3507"/>
    <b v="0"/>
    <n v="72"/>
    <b v="1"/>
    <s v="theater/plays"/>
    <n v="104"/>
    <n v="145"/>
    <x v="8"/>
    <x v="39"/>
    <x v="3507"/>
    <d v="4703-05-21T12:00:00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37620400"/>
    <x v="3508"/>
    <b v="0"/>
    <n v="15"/>
    <b v="1"/>
    <s v="theater/plays"/>
    <n v="180"/>
    <n v="12"/>
    <x v="8"/>
    <x v="39"/>
    <x v="3508"/>
    <d v="4703-05-21T12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37620400"/>
    <x v="3509"/>
    <b v="0"/>
    <n v="33"/>
    <b v="1"/>
    <s v="theater/plays"/>
    <n v="106"/>
    <n v="96.67"/>
    <x v="8"/>
    <x v="39"/>
    <x v="3509"/>
    <d v="4703-05-21T12:00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37620400"/>
    <x v="3510"/>
    <b v="0"/>
    <n v="15"/>
    <b v="1"/>
    <s v="theater/plays"/>
    <n v="101"/>
    <n v="60.33"/>
    <x v="8"/>
    <x v="39"/>
    <x v="3510"/>
    <d v="4703-05-21T12:00:00"/>
  </r>
  <r>
    <n v="3511"/>
    <s v="Silent Planet"/>
    <s v="The world premiere of the first full-length play by Eve Leigh, at the intimate Finborough Theatre in London."/>
    <n v="1500"/>
    <n v="1518"/>
    <x v="0"/>
    <x v="1"/>
    <s v="GBP"/>
    <n v="1437620400"/>
    <x v="3511"/>
    <b v="0"/>
    <n v="19"/>
    <b v="1"/>
    <s v="theater/plays"/>
    <n v="101"/>
    <n v="79.89"/>
    <x v="8"/>
    <x v="39"/>
    <x v="3511"/>
    <d v="4703-05-21T12:00:00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37620400"/>
    <x v="3512"/>
    <b v="0"/>
    <n v="17"/>
    <b v="1"/>
    <s v="theater/plays"/>
    <n v="100"/>
    <n v="58.82"/>
    <x v="8"/>
    <x v="39"/>
    <x v="3512"/>
    <d v="4703-05-21T12:00:0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37620400"/>
    <x v="3513"/>
    <b v="0"/>
    <n v="44"/>
    <b v="1"/>
    <s v="theater/plays"/>
    <n v="118"/>
    <n v="75.34"/>
    <x v="8"/>
    <x v="39"/>
    <x v="3513"/>
    <d v="4703-05-21T12:00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37620400"/>
    <x v="3514"/>
    <b v="0"/>
    <n v="10"/>
    <b v="1"/>
    <s v="theater/plays"/>
    <n v="110"/>
    <n v="55"/>
    <x v="8"/>
    <x v="39"/>
    <x v="3514"/>
    <d v="4703-05-21T12:00:0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7620400"/>
    <x v="3515"/>
    <b v="0"/>
    <n v="46"/>
    <b v="1"/>
    <s v="theater/plays"/>
    <n v="103"/>
    <n v="66.959999999999994"/>
    <x v="8"/>
    <x v="39"/>
    <x v="3515"/>
    <d v="4703-05-21T12:00:00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37620400"/>
    <x v="3516"/>
    <b v="0"/>
    <n v="11"/>
    <b v="1"/>
    <s v="theater/plays"/>
    <n v="100"/>
    <n v="227.27"/>
    <x v="8"/>
    <x v="39"/>
    <x v="3516"/>
    <d v="4703-05-21T12:00:0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37620400"/>
    <x v="3517"/>
    <b v="0"/>
    <n v="13"/>
    <b v="1"/>
    <s v="theater/plays"/>
    <n v="100"/>
    <n v="307.69"/>
    <x v="8"/>
    <x v="39"/>
    <x v="3517"/>
    <d v="4703-05-21T12:00:00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37620400"/>
    <x v="3518"/>
    <b v="0"/>
    <n v="33"/>
    <b v="1"/>
    <s v="theater/plays"/>
    <n v="110"/>
    <n v="50.02"/>
    <x v="8"/>
    <x v="39"/>
    <x v="3518"/>
    <d v="4703-05-21T12:00:00"/>
  </r>
  <r>
    <n v="3519"/>
    <s v="Bookstory"/>
    <s v="Bookstory is a tiny puppet musical with some very big ideas that tells the story of the story in the digital age"/>
    <n v="2000"/>
    <n v="2027"/>
    <x v="0"/>
    <x v="1"/>
    <s v="GBP"/>
    <n v="1437620400"/>
    <x v="3519"/>
    <b v="0"/>
    <n v="28"/>
    <b v="1"/>
    <s v="theater/plays"/>
    <n v="101"/>
    <n v="72.39"/>
    <x v="8"/>
    <x v="39"/>
    <x v="3519"/>
    <d v="4703-05-21T12:00:00"/>
  </r>
  <r>
    <n v="3520"/>
    <s v="Protocols"/>
    <s v="Help us to bring &quot;Protocols&quot; at the 2015 Camden Fringe. The most controversial play of the year."/>
    <n v="2000"/>
    <n v="2015"/>
    <x v="0"/>
    <x v="1"/>
    <s v="GBP"/>
    <n v="1437620400"/>
    <x v="3520"/>
    <b v="0"/>
    <n v="21"/>
    <b v="1"/>
    <s v="theater/plays"/>
    <n v="101"/>
    <n v="95.95"/>
    <x v="8"/>
    <x v="39"/>
    <x v="3520"/>
    <d v="4703-05-21T12:00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37620400"/>
    <x v="3521"/>
    <b v="0"/>
    <n v="13"/>
    <b v="1"/>
    <s v="theater/plays"/>
    <n v="169"/>
    <n v="45.62"/>
    <x v="8"/>
    <x v="39"/>
    <x v="3521"/>
    <d v="4703-05-21T12:00:0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37620400"/>
    <x v="3522"/>
    <b v="0"/>
    <n v="34"/>
    <b v="1"/>
    <s v="theater/plays"/>
    <n v="100"/>
    <n v="41.03"/>
    <x v="8"/>
    <x v="39"/>
    <x v="3522"/>
    <d v="4703-05-21T12:00:0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37620400"/>
    <x v="3523"/>
    <b v="0"/>
    <n v="80"/>
    <b v="1"/>
    <s v="theater/plays"/>
    <n v="114"/>
    <n v="56.83"/>
    <x v="8"/>
    <x v="39"/>
    <x v="3523"/>
    <d v="4703-05-21T12:00:00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37620400"/>
    <x v="3524"/>
    <b v="0"/>
    <n v="74"/>
    <b v="1"/>
    <s v="theater/plays"/>
    <n v="102"/>
    <n v="137.24"/>
    <x v="8"/>
    <x v="39"/>
    <x v="3524"/>
    <d v="4703-05-21T12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7620400"/>
    <x v="3525"/>
    <b v="0"/>
    <n v="7"/>
    <b v="1"/>
    <s v="theater/plays"/>
    <n v="106"/>
    <n v="75.709999999999994"/>
    <x v="8"/>
    <x v="39"/>
    <x v="3525"/>
    <d v="4703-05-21T12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37620400"/>
    <x v="3526"/>
    <b v="0"/>
    <n v="34"/>
    <b v="1"/>
    <s v="theater/plays"/>
    <n v="102"/>
    <n v="99"/>
    <x v="8"/>
    <x v="39"/>
    <x v="3526"/>
    <d v="4703-05-21T12:00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7620400"/>
    <x v="3527"/>
    <b v="0"/>
    <n v="86"/>
    <b v="1"/>
    <s v="theater/plays"/>
    <n v="117"/>
    <n v="81.569999999999993"/>
    <x v="8"/>
    <x v="39"/>
    <x v="3527"/>
    <d v="4703-05-21T12:00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37620400"/>
    <x v="3528"/>
    <b v="0"/>
    <n v="37"/>
    <b v="1"/>
    <s v="theater/plays"/>
    <n v="101"/>
    <n v="45.11"/>
    <x v="8"/>
    <x v="39"/>
    <x v="3528"/>
    <d v="4703-05-21T12:00:00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7620400"/>
    <x v="3529"/>
    <b v="0"/>
    <n v="18"/>
    <b v="1"/>
    <s v="theater/plays"/>
    <n v="132"/>
    <n v="36.67"/>
    <x v="8"/>
    <x v="39"/>
    <x v="3529"/>
    <d v="4703-05-21T12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37620400"/>
    <x v="3530"/>
    <b v="0"/>
    <n v="22"/>
    <b v="1"/>
    <s v="theater/plays"/>
    <n v="100"/>
    <n v="125"/>
    <x v="8"/>
    <x v="39"/>
    <x v="3530"/>
    <d v="4703-05-21T12:00:00"/>
  </r>
  <r>
    <n v="3531"/>
    <s v="The Reinvention of Lily Johnson"/>
    <s v="A political comedy for a crazy election year"/>
    <n v="1000"/>
    <n v="1280"/>
    <x v="0"/>
    <x v="0"/>
    <s v="USD"/>
    <n v="1437620400"/>
    <x v="3531"/>
    <b v="0"/>
    <n v="26"/>
    <b v="1"/>
    <s v="theater/plays"/>
    <n v="128"/>
    <n v="49.23"/>
    <x v="8"/>
    <x v="39"/>
    <x v="3531"/>
    <d v="4703-05-21T12:00:00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37620400"/>
    <x v="3532"/>
    <b v="0"/>
    <n v="27"/>
    <b v="1"/>
    <s v="theater/plays"/>
    <n v="119"/>
    <n v="42.3"/>
    <x v="8"/>
    <x v="39"/>
    <x v="3532"/>
    <d v="4703-05-21T12:00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37620400"/>
    <x v="3533"/>
    <b v="0"/>
    <n v="8"/>
    <b v="1"/>
    <s v="theater/plays"/>
    <n v="126"/>
    <n v="78.88"/>
    <x v="8"/>
    <x v="39"/>
    <x v="3533"/>
    <d v="4703-05-21T12:00:00"/>
  </r>
  <r>
    <n v="3534"/>
    <s v="Night of Ashes"/>
    <s v="A Theatrical Prequel to Hell's Rebels, the current Pathfinder Adventure Path from Paizo Publishing"/>
    <n v="5000"/>
    <n v="7810"/>
    <x v="0"/>
    <x v="0"/>
    <s v="USD"/>
    <n v="1437620400"/>
    <x v="3534"/>
    <b v="0"/>
    <n v="204"/>
    <b v="1"/>
    <s v="theater/plays"/>
    <n v="156"/>
    <n v="38.28"/>
    <x v="8"/>
    <x v="39"/>
    <x v="3534"/>
    <d v="4703-05-21T12:00:00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37620400"/>
    <x v="3535"/>
    <b v="0"/>
    <n v="46"/>
    <b v="1"/>
    <s v="theater/plays"/>
    <n v="103"/>
    <n v="44.85"/>
    <x v="8"/>
    <x v="39"/>
    <x v="3535"/>
    <d v="4703-05-21T12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37620400"/>
    <x v="3536"/>
    <b v="0"/>
    <n v="17"/>
    <b v="1"/>
    <s v="theater/plays"/>
    <n v="153"/>
    <n v="13.53"/>
    <x v="8"/>
    <x v="39"/>
    <x v="3536"/>
    <d v="4703-05-21T12:00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37620400"/>
    <x v="3537"/>
    <b v="0"/>
    <n v="28"/>
    <b v="1"/>
    <s v="theater/plays"/>
    <n v="180"/>
    <n v="43.5"/>
    <x v="8"/>
    <x v="39"/>
    <x v="3537"/>
    <d v="4703-05-21T12:00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37620400"/>
    <x v="3538"/>
    <b v="0"/>
    <n v="83"/>
    <b v="1"/>
    <s v="theater/plays"/>
    <n v="128"/>
    <n v="30.95"/>
    <x v="8"/>
    <x v="39"/>
    <x v="3538"/>
    <d v="4703-05-21T12:00:00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37620400"/>
    <x v="3539"/>
    <b v="0"/>
    <n v="13"/>
    <b v="1"/>
    <s v="theater/plays"/>
    <n v="120"/>
    <n v="55.23"/>
    <x v="8"/>
    <x v="39"/>
    <x v="3539"/>
    <d v="4703-05-21T12:00:00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37620400"/>
    <x v="3540"/>
    <b v="0"/>
    <n v="8"/>
    <b v="1"/>
    <s v="theater/plays"/>
    <n v="123"/>
    <n v="46.13"/>
    <x v="8"/>
    <x v="39"/>
    <x v="3540"/>
    <d v="4703-05-21T12:00:0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37620400"/>
    <x v="3541"/>
    <b v="0"/>
    <n v="32"/>
    <b v="1"/>
    <s v="theater/plays"/>
    <n v="105"/>
    <n v="39.380000000000003"/>
    <x v="8"/>
    <x v="39"/>
    <x v="3541"/>
    <d v="4703-05-21T12:00:00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37620400"/>
    <x v="3542"/>
    <b v="0"/>
    <n v="85"/>
    <b v="1"/>
    <s v="theater/plays"/>
    <n v="102"/>
    <n v="66.150000000000006"/>
    <x v="8"/>
    <x v="39"/>
    <x v="3542"/>
    <d v="4703-05-21T12:00:00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7620400"/>
    <x v="3543"/>
    <b v="0"/>
    <n v="29"/>
    <b v="1"/>
    <s v="theater/plays"/>
    <n v="105"/>
    <n v="54.14"/>
    <x v="8"/>
    <x v="39"/>
    <x v="3543"/>
    <d v="4703-05-21T12:00:00"/>
  </r>
  <r>
    <n v="3544"/>
    <s v="Gruoch, or Lady Macbeth"/>
    <s v="Death &amp; Pretzels presents the world premiere of Paul Pasulka's Gruoch, or Lady Macbeth"/>
    <n v="2500"/>
    <n v="2500"/>
    <x v="0"/>
    <x v="0"/>
    <s v="USD"/>
    <n v="1437620400"/>
    <x v="3544"/>
    <b v="0"/>
    <n v="24"/>
    <b v="1"/>
    <s v="theater/plays"/>
    <n v="100"/>
    <n v="104.17"/>
    <x v="8"/>
    <x v="39"/>
    <x v="3544"/>
    <d v="4703-05-21T12:00:0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37620400"/>
    <x v="3545"/>
    <b v="0"/>
    <n v="8"/>
    <b v="1"/>
    <s v="theater/plays"/>
    <n v="100"/>
    <n v="31.38"/>
    <x v="8"/>
    <x v="39"/>
    <x v="3545"/>
    <d v="4703-05-21T12:00:0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37620400"/>
    <x v="3546"/>
    <b v="0"/>
    <n v="19"/>
    <b v="1"/>
    <s v="theater/plays"/>
    <n v="102"/>
    <n v="59.21"/>
    <x v="8"/>
    <x v="39"/>
    <x v="3546"/>
    <d v="4703-05-21T12:00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37620400"/>
    <x v="3547"/>
    <b v="0"/>
    <n v="336"/>
    <b v="1"/>
    <s v="theater/plays"/>
    <n v="114"/>
    <n v="119.18"/>
    <x v="8"/>
    <x v="39"/>
    <x v="3547"/>
    <d v="4703-05-21T12:00:00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37620400"/>
    <x v="3548"/>
    <b v="0"/>
    <n v="13"/>
    <b v="1"/>
    <s v="theater/plays"/>
    <n v="102"/>
    <n v="164.62"/>
    <x v="8"/>
    <x v="39"/>
    <x v="3548"/>
    <d v="4703-05-21T12:00:00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37620400"/>
    <x v="3549"/>
    <b v="0"/>
    <n v="42"/>
    <b v="1"/>
    <s v="theater/plays"/>
    <n v="102"/>
    <n v="24.29"/>
    <x v="8"/>
    <x v="39"/>
    <x v="3549"/>
    <d v="4703-05-21T12:00:00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37620400"/>
    <x v="3550"/>
    <b v="0"/>
    <n v="64"/>
    <b v="1"/>
    <s v="theater/plays"/>
    <n v="105"/>
    <n v="40.94"/>
    <x v="8"/>
    <x v="39"/>
    <x v="3550"/>
    <d v="4703-05-21T12:00:00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37620400"/>
    <x v="3551"/>
    <b v="0"/>
    <n v="25"/>
    <b v="1"/>
    <s v="theater/plays"/>
    <n v="102"/>
    <n v="61.1"/>
    <x v="8"/>
    <x v="39"/>
    <x v="3551"/>
    <d v="4703-05-21T12:00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37620400"/>
    <x v="3552"/>
    <b v="0"/>
    <n v="20"/>
    <b v="1"/>
    <s v="theater/plays"/>
    <n v="100"/>
    <n v="38.65"/>
    <x v="8"/>
    <x v="39"/>
    <x v="3552"/>
    <d v="4703-05-21T12:00:00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7620400"/>
    <x v="3553"/>
    <b v="0"/>
    <n v="104"/>
    <b v="1"/>
    <s v="theater/plays"/>
    <n v="106"/>
    <n v="56.2"/>
    <x v="8"/>
    <x v="39"/>
    <x v="3553"/>
    <d v="4703-05-21T12:00:0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37620400"/>
    <x v="3554"/>
    <b v="0"/>
    <n v="53"/>
    <b v="1"/>
    <s v="theater/plays"/>
    <n v="113"/>
    <n v="107"/>
    <x v="8"/>
    <x v="39"/>
    <x v="3554"/>
    <d v="4703-05-21T12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37620400"/>
    <x v="3555"/>
    <b v="0"/>
    <n v="14"/>
    <b v="1"/>
    <s v="theater/plays"/>
    <n v="100"/>
    <n v="171.43"/>
    <x v="8"/>
    <x v="39"/>
    <x v="3555"/>
    <d v="4703-05-21T12:00:00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37620400"/>
    <x v="3556"/>
    <b v="0"/>
    <n v="20"/>
    <b v="1"/>
    <s v="theater/plays"/>
    <n v="100"/>
    <n v="110.5"/>
    <x v="8"/>
    <x v="39"/>
    <x v="3556"/>
    <d v="4703-05-21T12:00:00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437620400"/>
    <x v="3557"/>
    <b v="0"/>
    <n v="558"/>
    <b v="1"/>
    <s v="theater/plays"/>
    <n v="100"/>
    <n v="179.28"/>
    <x v="8"/>
    <x v="39"/>
    <x v="3557"/>
    <d v="4703-05-21T12:00:00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7620400"/>
    <x v="3558"/>
    <b v="0"/>
    <n v="22"/>
    <b v="1"/>
    <s v="theater/plays"/>
    <n v="144"/>
    <n v="22.91"/>
    <x v="8"/>
    <x v="39"/>
    <x v="3558"/>
    <d v="4703-05-21T12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7620400"/>
    <x v="3559"/>
    <b v="0"/>
    <n v="24"/>
    <b v="1"/>
    <s v="theater/plays"/>
    <n v="104"/>
    <n v="43.13"/>
    <x v="8"/>
    <x v="39"/>
    <x v="3559"/>
    <d v="4703-05-21T12:00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7620400"/>
    <x v="3560"/>
    <b v="0"/>
    <n v="74"/>
    <b v="1"/>
    <s v="theater/plays"/>
    <n v="108"/>
    <n v="46.89"/>
    <x v="8"/>
    <x v="39"/>
    <x v="3560"/>
    <d v="4703-05-21T12:00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7620400"/>
    <x v="3561"/>
    <b v="0"/>
    <n v="54"/>
    <b v="1"/>
    <s v="theater/plays"/>
    <n v="102"/>
    <n v="47.41"/>
    <x v="8"/>
    <x v="39"/>
    <x v="3561"/>
    <d v="4703-05-21T12:00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37620400"/>
    <x v="3562"/>
    <b v="0"/>
    <n v="31"/>
    <b v="1"/>
    <s v="theater/plays"/>
    <n v="149"/>
    <n v="15.13"/>
    <x v="8"/>
    <x v="39"/>
    <x v="3562"/>
    <d v="4703-05-21T1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37620400"/>
    <x v="3563"/>
    <b v="0"/>
    <n v="25"/>
    <b v="1"/>
    <s v="theater/plays"/>
    <n v="105"/>
    <n v="21.1"/>
    <x v="8"/>
    <x v="39"/>
    <x v="3563"/>
    <d v="4703-05-21T12:00:00"/>
  </r>
  <r>
    <n v="3564"/>
    <s v="The Pillowman Aberdeen"/>
    <s v="Multi Award-Winng play THE PILLOWMAN coming to the Arts Centre Theatre, Aberdeen"/>
    <n v="1000"/>
    <n v="1005"/>
    <x v="0"/>
    <x v="1"/>
    <s v="GBP"/>
    <n v="1437620400"/>
    <x v="3564"/>
    <b v="0"/>
    <n v="17"/>
    <b v="1"/>
    <s v="theater/plays"/>
    <n v="101"/>
    <n v="59.12"/>
    <x v="8"/>
    <x v="39"/>
    <x v="3564"/>
    <d v="4703-05-21T12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37620400"/>
    <x v="3565"/>
    <b v="0"/>
    <n v="12"/>
    <b v="1"/>
    <s v="theater/plays"/>
    <n v="131"/>
    <n v="97.92"/>
    <x v="8"/>
    <x v="39"/>
    <x v="3565"/>
    <d v="4703-05-21T12:00:00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37620400"/>
    <x v="3566"/>
    <b v="0"/>
    <n v="38"/>
    <b v="1"/>
    <s v="theater/plays"/>
    <n v="105"/>
    <n v="55.13"/>
    <x v="8"/>
    <x v="39"/>
    <x v="3566"/>
    <d v="4703-05-21T12:00:0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7620400"/>
    <x v="3567"/>
    <b v="0"/>
    <n v="41"/>
    <b v="1"/>
    <s v="theater/plays"/>
    <n v="109"/>
    <n v="26.54"/>
    <x v="8"/>
    <x v="39"/>
    <x v="3567"/>
    <d v="4703-05-21T12:00:0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37620400"/>
    <x v="3568"/>
    <b v="0"/>
    <n v="19"/>
    <b v="1"/>
    <s v="theater/plays"/>
    <n v="111"/>
    <n v="58.42"/>
    <x v="8"/>
    <x v="39"/>
    <x v="3568"/>
    <d v="4703-05-21T12:00:00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37620400"/>
    <x v="3569"/>
    <b v="0"/>
    <n v="41"/>
    <b v="1"/>
    <s v="theater/plays"/>
    <n v="100"/>
    <n v="122.54"/>
    <x v="8"/>
    <x v="39"/>
    <x v="3569"/>
    <d v="4703-05-21T12:00:00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37620400"/>
    <x v="3570"/>
    <b v="0"/>
    <n v="26"/>
    <b v="1"/>
    <s v="theater/plays"/>
    <n v="114"/>
    <n v="87.96"/>
    <x v="8"/>
    <x v="39"/>
    <x v="3570"/>
    <d v="4703-05-21T12:00:00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37620400"/>
    <x v="3571"/>
    <b v="0"/>
    <n v="25"/>
    <b v="1"/>
    <s v="theater/plays"/>
    <n v="122"/>
    <n v="73.239999999999995"/>
    <x v="8"/>
    <x v="39"/>
    <x v="3571"/>
    <d v="4703-05-21T12:00:00"/>
  </r>
  <r>
    <n v="3572"/>
    <s v="Monster"/>
    <s v="A darkly comic one woman show by Abram Rooney as part of The Camden Fringe 2015."/>
    <n v="500"/>
    <n v="500"/>
    <x v="0"/>
    <x v="1"/>
    <s v="GBP"/>
    <n v="1437620400"/>
    <x v="3572"/>
    <b v="0"/>
    <n v="9"/>
    <b v="1"/>
    <s v="theater/plays"/>
    <n v="100"/>
    <n v="55.56"/>
    <x v="8"/>
    <x v="39"/>
    <x v="3572"/>
    <d v="4703-05-21T12:00:00"/>
  </r>
  <r>
    <n v="3573"/>
    <s v="Licensed To Ill"/>
    <s v="London based theatre makers collaborating to create a new show about the history of HipHop."/>
    <n v="3000"/>
    <n v="3084"/>
    <x v="0"/>
    <x v="1"/>
    <s v="GBP"/>
    <n v="1437620400"/>
    <x v="3573"/>
    <b v="0"/>
    <n v="78"/>
    <b v="1"/>
    <s v="theater/plays"/>
    <n v="103"/>
    <n v="39.54"/>
    <x v="8"/>
    <x v="39"/>
    <x v="3573"/>
    <d v="4703-05-21T12:00:0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37620400"/>
    <x v="3574"/>
    <b v="0"/>
    <n v="45"/>
    <b v="1"/>
    <s v="theater/plays"/>
    <n v="106"/>
    <n v="136.78"/>
    <x v="8"/>
    <x v="39"/>
    <x v="3574"/>
    <d v="4703-05-21T12:00:0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37620400"/>
    <x v="3575"/>
    <b v="0"/>
    <n v="102"/>
    <b v="1"/>
    <s v="theater/plays"/>
    <n v="101"/>
    <n v="99.34"/>
    <x v="8"/>
    <x v="39"/>
    <x v="3575"/>
    <d v="4703-05-21T12:00:00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37620400"/>
    <x v="3576"/>
    <b v="0"/>
    <n v="5"/>
    <b v="1"/>
    <s v="theater/plays"/>
    <n v="100"/>
    <n v="20"/>
    <x v="8"/>
    <x v="39"/>
    <x v="3576"/>
    <d v="4703-05-21T12:00:00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7620400"/>
    <x v="3577"/>
    <b v="0"/>
    <n v="27"/>
    <b v="1"/>
    <s v="theater/plays"/>
    <n v="130"/>
    <n v="28.89"/>
    <x v="8"/>
    <x v="39"/>
    <x v="3577"/>
    <d v="4703-05-21T12:00:00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37620400"/>
    <x v="3578"/>
    <b v="0"/>
    <n v="37"/>
    <b v="1"/>
    <s v="theater/plays"/>
    <n v="100"/>
    <n v="40.549999999999997"/>
    <x v="8"/>
    <x v="39"/>
    <x v="3578"/>
    <d v="4703-05-21T12:00:00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37620400"/>
    <x v="3579"/>
    <b v="0"/>
    <n v="14"/>
    <b v="1"/>
    <s v="theater/plays"/>
    <n v="100"/>
    <n v="35.71"/>
    <x v="8"/>
    <x v="39"/>
    <x v="3579"/>
    <d v="4703-05-21T12:00:00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37620400"/>
    <x v="3580"/>
    <b v="0"/>
    <n v="27"/>
    <b v="1"/>
    <s v="theater/plays"/>
    <n v="114"/>
    <n v="37.96"/>
    <x v="8"/>
    <x v="39"/>
    <x v="3580"/>
    <d v="4703-05-21T12:00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37620400"/>
    <x v="3581"/>
    <b v="0"/>
    <n v="45"/>
    <b v="1"/>
    <s v="theater/plays"/>
    <n v="100"/>
    <n v="33.33"/>
    <x v="8"/>
    <x v="39"/>
    <x v="3581"/>
    <d v="4703-05-21T12:00:0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37620400"/>
    <x v="3582"/>
    <b v="0"/>
    <n v="49"/>
    <b v="1"/>
    <s v="theater/plays"/>
    <n v="287"/>
    <n v="58.57"/>
    <x v="8"/>
    <x v="39"/>
    <x v="3582"/>
    <d v="4703-05-21T12:00:00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37620400"/>
    <x v="3583"/>
    <b v="0"/>
    <n v="24"/>
    <b v="1"/>
    <s v="theater/plays"/>
    <n v="109"/>
    <n v="135.63"/>
    <x v="8"/>
    <x v="39"/>
    <x v="3583"/>
    <d v="4703-05-21T12:00:0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7620400"/>
    <x v="3584"/>
    <b v="0"/>
    <n v="112"/>
    <b v="1"/>
    <s v="theater/plays"/>
    <n v="116"/>
    <n v="30.94"/>
    <x v="8"/>
    <x v="39"/>
    <x v="3584"/>
    <d v="4703-05-21T12:00:00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37620400"/>
    <x v="3585"/>
    <b v="0"/>
    <n v="23"/>
    <b v="1"/>
    <s v="theater/plays"/>
    <n v="119"/>
    <n v="176.09"/>
    <x v="8"/>
    <x v="39"/>
    <x v="3585"/>
    <d v="4703-05-21T12:00:00"/>
  </r>
  <r>
    <n v="3586"/>
    <s v="Actors &amp; Musicians who are Blind or Autistic"/>
    <s v="See Theatre In A New Light"/>
    <n v="7500"/>
    <n v="8207"/>
    <x v="0"/>
    <x v="0"/>
    <s v="USD"/>
    <n v="1437620400"/>
    <x v="3586"/>
    <b v="0"/>
    <n v="54"/>
    <b v="1"/>
    <s v="theater/plays"/>
    <n v="109"/>
    <n v="151.97999999999999"/>
    <x v="8"/>
    <x v="39"/>
    <x v="3586"/>
    <d v="4703-05-21T12:00:00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37620400"/>
    <x v="3587"/>
    <b v="0"/>
    <n v="28"/>
    <b v="1"/>
    <s v="theater/plays"/>
    <n v="127"/>
    <n v="22.61"/>
    <x v="8"/>
    <x v="39"/>
    <x v="3587"/>
    <d v="4703-05-21T12:00:00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7620400"/>
    <x v="3588"/>
    <b v="0"/>
    <n v="11"/>
    <b v="1"/>
    <s v="theater/plays"/>
    <n v="101"/>
    <n v="18.27"/>
    <x v="8"/>
    <x v="39"/>
    <x v="3588"/>
    <d v="4703-05-21T12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7620400"/>
    <x v="3589"/>
    <b v="0"/>
    <n v="62"/>
    <b v="1"/>
    <s v="theater/plays"/>
    <n v="128"/>
    <n v="82.26"/>
    <x v="8"/>
    <x v="39"/>
    <x v="3589"/>
    <d v="4703-05-21T12:00:00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37620400"/>
    <x v="3590"/>
    <b v="0"/>
    <n v="73"/>
    <b v="1"/>
    <s v="theater/plays"/>
    <n v="100"/>
    <n v="68.53"/>
    <x v="8"/>
    <x v="39"/>
    <x v="3590"/>
    <d v="4703-05-21T12:00:0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37620400"/>
    <x v="3591"/>
    <b v="0"/>
    <n v="18"/>
    <b v="1"/>
    <s v="theater/plays"/>
    <n v="175"/>
    <n v="68.06"/>
    <x v="8"/>
    <x v="39"/>
    <x v="3591"/>
    <d v="4703-05-21T12:00:00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37620400"/>
    <x v="3592"/>
    <b v="0"/>
    <n v="35"/>
    <b v="1"/>
    <s v="theater/plays"/>
    <n v="127"/>
    <n v="72.709999999999994"/>
    <x v="8"/>
    <x v="39"/>
    <x v="3592"/>
    <d v="4703-05-21T12:00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37620400"/>
    <x v="3593"/>
    <b v="0"/>
    <n v="43"/>
    <b v="1"/>
    <s v="theater/plays"/>
    <n v="111"/>
    <n v="77.19"/>
    <x v="8"/>
    <x v="39"/>
    <x v="3593"/>
    <d v="4703-05-21T12:00:00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37620400"/>
    <x v="3594"/>
    <b v="0"/>
    <n v="36"/>
    <b v="1"/>
    <s v="theater/plays"/>
    <n v="126"/>
    <n v="55.97"/>
    <x v="8"/>
    <x v="39"/>
    <x v="3594"/>
    <d v="4703-05-21T12:00:00"/>
  </r>
  <r>
    <n v="3595"/>
    <s v="The Flu Season"/>
    <s v="A new theatre company staging Will Eno's The Flu Season in Seattle"/>
    <n v="2600"/>
    <n v="3081"/>
    <x v="0"/>
    <x v="0"/>
    <s v="USD"/>
    <n v="1437620400"/>
    <x v="3595"/>
    <b v="0"/>
    <n v="62"/>
    <b v="1"/>
    <s v="theater/plays"/>
    <n v="119"/>
    <n v="49.69"/>
    <x v="8"/>
    <x v="39"/>
    <x v="3595"/>
    <d v="4703-05-21T12:00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37620400"/>
    <x v="3596"/>
    <b v="0"/>
    <n v="15"/>
    <b v="1"/>
    <s v="theater/plays"/>
    <n v="108"/>
    <n v="79"/>
    <x v="8"/>
    <x v="39"/>
    <x v="3596"/>
    <d v="4703-05-21T12:00:00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37620400"/>
    <x v="3597"/>
    <b v="0"/>
    <n v="33"/>
    <b v="1"/>
    <s v="theater/plays"/>
    <n v="103"/>
    <n v="77.73"/>
    <x v="8"/>
    <x v="39"/>
    <x v="3597"/>
    <d v="4703-05-21T12:00:00"/>
  </r>
  <r>
    <n v="3598"/>
    <s v="Cinderella"/>
    <s v="River City Theatre Company needs your support as we embark on our thirteenth production, CINDERELLA!"/>
    <n v="1000"/>
    <n v="1101"/>
    <x v="0"/>
    <x v="0"/>
    <s v="USD"/>
    <n v="1437620400"/>
    <x v="3598"/>
    <b v="0"/>
    <n v="27"/>
    <b v="1"/>
    <s v="theater/plays"/>
    <n v="110"/>
    <n v="40.78"/>
    <x v="8"/>
    <x v="39"/>
    <x v="3598"/>
    <d v="4703-05-21T12:00:00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37620400"/>
    <x v="3599"/>
    <b v="0"/>
    <n v="17"/>
    <b v="1"/>
    <s v="theater/plays"/>
    <n v="202"/>
    <n v="59.41"/>
    <x v="8"/>
    <x v="39"/>
    <x v="3599"/>
    <d v="4703-05-21T12:00:00"/>
  </r>
  <r>
    <n v="3600"/>
    <s v="Pariah"/>
    <s v="The First Play From The Man Who Brought You The Black James Bond!"/>
    <n v="10"/>
    <n v="13"/>
    <x v="0"/>
    <x v="0"/>
    <s v="USD"/>
    <n v="1437620400"/>
    <x v="3600"/>
    <b v="0"/>
    <n v="4"/>
    <b v="1"/>
    <s v="theater/plays"/>
    <n v="130"/>
    <n v="3.25"/>
    <x v="8"/>
    <x v="39"/>
    <x v="3600"/>
    <d v="4703-05-21T12:00:00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37620400"/>
    <x v="3601"/>
    <b v="0"/>
    <n v="53"/>
    <b v="1"/>
    <s v="theater/plays"/>
    <n v="104"/>
    <n v="39.380000000000003"/>
    <x v="8"/>
    <x v="39"/>
    <x v="3601"/>
    <d v="4703-05-21T12:00:0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37620400"/>
    <x v="3602"/>
    <b v="0"/>
    <n v="49"/>
    <b v="1"/>
    <s v="theater/plays"/>
    <n v="100"/>
    <n v="81.67"/>
    <x v="8"/>
    <x v="39"/>
    <x v="3602"/>
    <d v="4703-05-21T12:00:00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37620400"/>
    <x v="3603"/>
    <b v="0"/>
    <n v="57"/>
    <b v="1"/>
    <s v="theater/plays"/>
    <n v="171"/>
    <n v="44.91"/>
    <x v="8"/>
    <x v="39"/>
    <x v="3603"/>
    <d v="4703-05-21T12:00:0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37620400"/>
    <x v="3604"/>
    <b v="0"/>
    <n v="69"/>
    <b v="1"/>
    <s v="theater/plays"/>
    <n v="113"/>
    <n v="49.06"/>
    <x v="8"/>
    <x v="39"/>
    <x v="3604"/>
    <d v="4703-05-21T12:00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37620400"/>
    <x v="3605"/>
    <b v="0"/>
    <n v="15"/>
    <b v="1"/>
    <s v="theater/plays"/>
    <n v="184"/>
    <n v="30.67"/>
    <x v="8"/>
    <x v="39"/>
    <x v="3605"/>
    <d v="4703-05-21T12:00:0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37620400"/>
    <x v="3606"/>
    <b v="0"/>
    <n v="64"/>
    <b v="1"/>
    <s v="theater/plays"/>
    <n v="130"/>
    <n v="61.06"/>
    <x v="8"/>
    <x v="39"/>
    <x v="3606"/>
    <d v="4703-05-21T12:00:00"/>
  </r>
  <r>
    <n v="3607"/>
    <s v="E15 at The Pleasance and CPT"/>
    <s v="'E15' is a verbatim project that looks at the story of the Focus E15 Campaign"/>
    <n v="550"/>
    <n v="580"/>
    <x v="0"/>
    <x v="1"/>
    <s v="GBP"/>
    <n v="1437620400"/>
    <x v="3607"/>
    <b v="0"/>
    <n v="20"/>
    <b v="1"/>
    <s v="theater/plays"/>
    <n v="105"/>
    <n v="29"/>
    <x v="8"/>
    <x v="39"/>
    <x v="3607"/>
    <d v="4703-05-21T12:00:0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37620400"/>
    <x v="3608"/>
    <b v="0"/>
    <n v="27"/>
    <b v="1"/>
    <s v="theater/plays"/>
    <n v="100"/>
    <n v="29.63"/>
    <x v="8"/>
    <x v="39"/>
    <x v="3608"/>
    <d v="4703-05-21T12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37620400"/>
    <x v="3609"/>
    <b v="0"/>
    <n v="21"/>
    <b v="1"/>
    <s v="theater/plays"/>
    <n v="153"/>
    <n v="143.1"/>
    <x v="8"/>
    <x v="39"/>
    <x v="3609"/>
    <d v="4703-05-21T12:00:00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7620400"/>
    <x v="3610"/>
    <b v="0"/>
    <n v="31"/>
    <b v="1"/>
    <s v="theater/plays"/>
    <n v="162"/>
    <n v="52.35"/>
    <x v="8"/>
    <x v="39"/>
    <x v="3610"/>
    <d v="4703-05-21T12:00:0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37620400"/>
    <x v="3611"/>
    <b v="0"/>
    <n v="51"/>
    <b v="1"/>
    <s v="theater/plays"/>
    <n v="136"/>
    <n v="66.67"/>
    <x v="8"/>
    <x v="39"/>
    <x v="3611"/>
    <d v="4703-05-21T12:00:0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37620400"/>
    <x v="3612"/>
    <b v="0"/>
    <n v="57"/>
    <b v="1"/>
    <s v="theater/plays"/>
    <n v="144"/>
    <n v="126.67"/>
    <x v="8"/>
    <x v="39"/>
    <x v="3612"/>
    <d v="4703-05-21T12:00:00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37620400"/>
    <x v="3613"/>
    <b v="0"/>
    <n v="20"/>
    <b v="1"/>
    <s v="theater/plays"/>
    <n v="100"/>
    <n v="62.5"/>
    <x v="8"/>
    <x v="39"/>
    <x v="3613"/>
    <d v="4703-05-21T12:00:00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7620400"/>
    <x v="3614"/>
    <b v="0"/>
    <n v="71"/>
    <b v="1"/>
    <s v="theater/plays"/>
    <n v="101"/>
    <n v="35.49"/>
    <x v="8"/>
    <x v="39"/>
    <x v="3614"/>
    <d v="4703-05-21T12:00: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37620400"/>
    <x v="3615"/>
    <b v="0"/>
    <n v="72"/>
    <b v="1"/>
    <s v="theater/plays"/>
    <n v="107"/>
    <n v="37.08"/>
    <x v="8"/>
    <x v="39"/>
    <x v="3615"/>
    <d v="4703-05-21T12:00:0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37620400"/>
    <x v="3616"/>
    <b v="0"/>
    <n v="45"/>
    <b v="1"/>
    <s v="theater/plays"/>
    <n v="125"/>
    <n v="69.33"/>
    <x v="8"/>
    <x v="39"/>
    <x v="3616"/>
    <d v="4703-05-21T12:00:0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37620400"/>
    <x v="3617"/>
    <b v="0"/>
    <n v="51"/>
    <b v="1"/>
    <s v="theater/plays"/>
    <n v="119"/>
    <n v="17.25"/>
    <x v="8"/>
    <x v="39"/>
    <x v="3617"/>
    <d v="4703-05-21T12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7620400"/>
    <x v="3618"/>
    <b v="0"/>
    <n v="56"/>
    <b v="1"/>
    <s v="theater/plays"/>
    <n v="101"/>
    <n v="36.07"/>
    <x v="8"/>
    <x v="39"/>
    <x v="3618"/>
    <d v="4703-05-21T12:00:0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37620400"/>
    <x v="3619"/>
    <b v="0"/>
    <n v="17"/>
    <b v="1"/>
    <s v="theater/plays"/>
    <n v="113"/>
    <n v="66.47"/>
    <x v="8"/>
    <x v="39"/>
    <x v="3619"/>
    <d v="4703-05-21T1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37620400"/>
    <x v="3620"/>
    <b v="0"/>
    <n v="197"/>
    <b v="1"/>
    <s v="theater/plays"/>
    <n v="105"/>
    <n v="56.07"/>
    <x v="8"/>
    <x v="39"/>
    <x v="3620"/>
    <d v="4703-05-21T12:00:0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37620400"/>
    <x v="3621"/>
    <b v="0"/>
    <n v="70"/>
    <b v="1"/>
    <s v="theater/plays"/>
    <n v="110"/>
    <n v="47.03"/>
    <x v="8"/>
    <x v="39"/>
    <x v="3621"/>
    <d v="4703-05-21T12:00:00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37620400"/>
    <x v="3622"/>
    <b v="0"/>
    <n v="21"/>
    <b v="1"/>
    <s v="theater/plays"/>
    <n v="100"/>
    <n v="47.67"/>
    <x v="8"/>
    <x v="39"/>
    <x v="3622"/>
    <d v="4703-05-21T12:00:00"/>
  </r>
  <r>
    <n v="3623"/>
    <s v="Since I've Been Here"/>
    <s v="An original play exploring the complications of romantic relationships in all forms."/>
    <n v="2500"/>
    <n v="3000"/>
    <x v="0"/>
    <x v="0"/>
    <s v="USD"/>
    <n v="1437620400"/>
    <x v="3623"/>
    <b v="0"/>
    <n v="34"/>
    <b v="1"/>
    <s v="theater/plays"/>
    <n v="120"/>
    <n v="88.24"/>
    <x v="8"/>
    <x v="39"/>
    <x v="3623"/>
    <d v="4703-05-21T12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37620400"/>
    <x v="3624"/>
    <b v="0"/>
    <n v="39"/>
    <b v="1"/>
    <s v="theater/plays"/>
    <n v="105"/>
    <n v="80.72"/>
    <x v="8"/>
    <x v="39"/>
    <x v="3624"/>
    <d v="4703-05-21T12:00:0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7620400"/>
    <x v="3625"/>
    <b v="0"/>
    <n v="78"/>
    <b v="1"/>
    <s v="theater/plays"/>
    <n v="103"/>
    <n v="39.49"/>
    <x v="8"/>
    <x v="39"/>
    <x v="3625"/>
    <d v="4703-05-21T12:00:00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37620400"/>
    <x v="3626"/>
    <b v="0"/>
    <n v="48"/>
    <b v="1"/>
    <s v="theater/plays"/>
    <n v="102"/>
    <n v="84.85"/>
    <x v="8"/>
    <x v="39"/>
    <x v="3626"/>
    <d v="4703-05-21T12:00:00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37620400"/>
    <x v="3627"/>
    <b v="0"/>
    <n v="29"/>
    <b v="1"/>
    <s v="theater/plays"/>
    <n v="100"/>
    <n v="68.97"/>
    <x v="8"/>
    <x v="39"/>
    <x v="3627"/>
    <d v="4703-05-21T12:00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37620400"/>
    <x v="3628"/>
    <b v="0"/>
    <n v="0"/>
    <b v="0"/>
    <s v="theater/plays"/>
    <n v="0"/>
    <n v="0"/>
    <x v="8"/>
    <x v="39"/>
    <x v="3628"/>
    <d v="4703-05-21T12:00:0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37620400"/>
    <x v="3629"/>
    <b v="0"/>
    <n v="2"/>
    <b v="0"/>
    <s v="theater/plays"/>
    <n v="0"/>
    <n v="1"/>
    <x v="8"/>
    <x v="39"/>
    <x v="3629"/>
    <d v="4703-05-21T12:00:0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37620400"/>
    <x v="3630"/>
    <b v="0"/>
    <n v="1"/>
    <b v="0"/>
    <s v="theater/plays"/>
    <n v="0"/>
    <n v="1"/>
    <x v="8"/>
    <x v="39"/>
    <x v="3630"/>
    <d v="4703-05-21T12:00:0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37620400"/>
    <x v="3631"/>
    <b v="0"/>
    <n v="59"/>
    <b v="0"/>
    <s v="theater/plays"/>
    <n v="51"/>
    <n v="147.88"/>
    <x v="8"/>
    <x v="39"/>
    <x v="3631"/>
    <d v="4703-05-21T12:00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37620400"/>
    <x v="3632"/>
    <b v="0"/>
    <n v="1"/>
    <b v="0"/>
    <s v="theater/plays"/>
    <n v="20"/>
    <n v="100"/>
    <x v="8"/>
    <x v="39"/>
    <x v="3632"/>
    <d v="4703-05-21T12:00:0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37620400"/>
    <x v="3633"/>
    <b v="0"/>
    <n v="31"/>
    <b v="0"/>
    <s v="theater/plays"/>
    <n v="35"/>
    <n v="56.84"/>
    <x v="8"/>
    <x v="39"/>
    <x v="3633"/>
    <d v="4703-05-21T12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37620400"/>
    <x v="3634"/>
    <b v="0"/>
    <n v="18"/>
    <b v="0"/>
    <s v="theater/plays"/>
    <n v="4"/>
    <n v="176.94"/>
    <x v="8"/>
    <x v="39"/>
    <x v="3634"/>
    <d v="4703-05-21T12:00:00"/>
  </r>
  <r>
    <n v="3635"/>
    <s v="Mary's Son"/>
    <s v="Mary's Son is a pop opera about Jesus and the hope he brings to all people."/>
    <n v="3500"/>
    <n v="1276"/>
    <x v="2"/>
    <x v="0"/>
    <s v="USD"/>
    <n v="1437620400"/>
    <x v="3635"/>
    <b v="0"/>
    <n v="10"/>
    <b v="0"/>
    <s v="theater/plays"/>
    <n v="36"/>
    <n v="127.6"/>
    <x v="8"/>
    <x v="39"/>
    <x v="3635"/>
    <d v="4703-05-21T12:00:0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37620400"/>
    <x v="3636"/>
    <b v="0"/>
    <n v="0"/>
    <b v="0"/>
    <s v="theater/plays"/>
    <n v="0"/>
    <n v="0"/>
    <x v="8"/>
    <x v="39"/>
    <x v="3636"/>
    <d v="4703-05-21T12:00:0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37620400"/>
    <x v="3637"/>
    <b v="0"/>
    <n v="14"/>
    <b v="0"/>
    <s v="theater/plays"/>
    <n v="31"/>
    <n v="66.14"/>
    <x v="8"/>
    <x v="39"/>
    <x v="3637"/>
    <d v="4703-05-21T12:00:00"/>
  </r>
  <r>
    <n v="3638"/>
    <s v="Project Hedwig and the Angry Inch"/>
    <s v="A rock and roll journey that explores love, loss, redemption, duality and ascension."/>
    <n v="3300"/>
    <n v="216"/>
    <x v="2"/>
    <x v="5"/>
    <s v="CAD"/>
    <n v="1437620400"/>
    <x v="3638"/>
    <b v="0"/>
    <n v="2"/>
    <b v="0"/>
    <s v="theater/plays"/>
    <n v="7"/>
    <n v="108"/>
    <x v="8"/>
    <x v="39"/>
    <x v="3638"/>
    <d v="4703-05-21T12:00:0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37620400"/>
    <x v="3639"/>
    <b v="0"/>
    <n v="1"/>
    <b v="0"/>
    <s v="theater/plays"/>
    <n v="0"/>
    <n v="1"/>
    <x v="8"/>
    <x v="39"/>
    <x v="3639"/>
    <d v="4703-05-21T12:00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7620400"/>
    <x v="3640"/>
    <b v="0"/>
    <n v="3"/>
    <b v="0"/>
    <s v="theater/plays"/>
    <n v="6"/>
    <n v="18.329999999999998"/>
    <x v="8"/>
    <x v="39"/>
    <x v="3640"/>
    <d v="4703-05-21T12:00:0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37620400"/>
    <x v="3641"/>
    <b v="0"/>
    <n v="0"/>
    <b v="0"/>
    <s v="theater/plays"/>
    <n v="0"/>
    <n v="0"/>
    <x v="8"/>
    <x v="39"/>
    <x v="3641"/>
    <d v="4703-05-21T12:00:0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37620400"/>
    <x v="3642"/>
    <b v="0"/>
    <n v="2"/>
    <b v="0"/>
    <s v="theater/plays"/>
    <n v="2"/>
    <n v="7.5"/>
    <x v="8"/>
    <x v="39"/>
    <x v="3642"/>
    <d v="4703-05-21T12:00:0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37620400"/>
    <x v="3643"/>
    <b v="0"/>
    <n v="0"/>
    <b v="0"/>
    <s v="theater/plays"/>
    <n v="0"/>
    <n v="0"/>
    <x v="8"/>
    <x v="39"/>
    <x v="3643"/>
    <d v="4703-05-21T12:00:0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37620400"/>
    <x v="3644"/>
    <b v="0"/>
    <n v="12"/>
    <b v="0"/>
    <s v="theater/plays"/>
    <n v="16"/>
    <n v="68.42"/>
    <x v="8"/>
    <x v="39"/>
    <x v="3644"/>
    <d v="4703-05-21T12:00:0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37620400"/>
    <x v="3645"/>
    <b v="0"/>
    <n v="1"/>
    <b v="0"/>
    <s v="theater/plays"/>
    <n v="0"/>
    <n v="1"/>
    <x v="8"/>
    <x v="39"/>
    <x v="3645"/>
    <d v="4703-05-21T12:00:0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7620400"/>
    <x v="3646"/>
    <b v="0"/>
    <n v="8"/>
    <b v="0"/>
    <s v="theater/plays"/>
    <n v="5"/>
    <n v="60.13"/>
    <x v="8"/>
    <x v="39"/>
    <x v="3646"/>
    <d v="4703-05-21T12:0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37620400"/>
    <x v="3647"/>
    <b v="0"/>
    <n v="2"/>
    <b v="0"/>
    <s v="theater/plays"/>
    <n v="6"/>
    <n v="15"/>
    <x v="8"/>
    <x v="39"/>
    <x v="3647"/>
    <d v="4703-05-21T12:00:00"/>
  </r>
  <r>
    <n v="3648"/>
    <s v="Moth Theater Lives"/>
    <s v="Help Moth Live! Support Moth and its artist collective to achieve its 2014/15 season."/>
    <n v="40000"/>
    <n v="40153"/>
    <x v="0"/>
    <x v="0"/>
    <s v="USD"/>
    <n v="1437620400"/>
    <x v="3648"/>
    <b v="0"/>
    <n v="73"/>
    <b v="1"/>
    <s v="theater/plays"/>
    <n v="100"/>
    <n v="550.04"/>
    <x v="8"/>
    <x v="39"/>
    <x v="3648"/>
    <d v="4703-05-21T12:00:0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37620400"/>
    <x v="3649"/>
    <b v="0"/>
    <n v="8"/>
    <b v="1"/>
    <s v="theater/plays"/>
    <n v="104"/>
    <n v="97.5"/>
    <x v="8"/>
    <x v="39"/>
    <x v="3649"/>
    <d v="4703-05-21T12:00:00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37620400"/>
    <x v="3650"/>
    <b v="0"/>
    <n v="17"/>
    <b v="1"/>
    <s v="theater/plays"/>
    <n v="100"/>
    <n v="29.41"/>
    <x v="8"/>
    <x v="39"/>
    <x v="3650"/>
    <d v="4703-05-21T12:00:0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37620400"/>
    <x v="3651"/>
    <b v="0"/>
    <n v="9"/>
    <b v="1"/>
    <s v="theater/plays"/>
    <n v="104"/>
    <n v="57.78"/>
    <x v="8"/>
    <x v="39"/>
    <x v="3651"/>
    <d v="4703-05-21T12:00:00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37620400"/>
    <x v="3652"/>
    <b v="0"/>
    <n v="17"/>
    <b v="1"/>
    <s v="theater/plays"/>
    <n v="251"/>
    <n v="44.24"/>
    <x v="8"/>
    <x v="39"/>
    <x v="3652"/>
    <d v="4703-05-21T12:00:00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7620400"/>
    <x v="3653"/>
    <b v="0"/>
    <n v="33"/>
    <b v="1"/>
    <s v="theater/plays"/>
    <n v="101"/>
    <n v="60.91"/>
    <x v="8"/>
    <x v="39"/>
    <x v="3653"/>
    <d v="4703-05-21T12:00:0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37620400"/>
    <x v="3654"/>
    <b v="0"/>
    <n v="38"/>
    <b v="1"/>
    <s v="theater/plays"/>
    <n v="174"/>
    <n v="68.84"/>
    <x v="8"/>
    <x v="39"/>
    <x v="3654"/>
    <d v="4703-05-21T12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620400"/>
    <x v="3655"/>
    <b v="0"/>
    <n v="79"/>
    <b v="1"/>
    <s v="theater/plays"/>
    <n v="116"/>
    <n v="73.58"/>
    <x v="8"/>
    <x v="39"/>
    <x v="3655"/>
    <d v="4703-05-21T12:00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37620400"/>
    <x v="3656"/>
    <b v="0"/>
    <n v="46"/>
    <b v="1"/>
    <s v="theater/plays"/>
    <n v="106"/>
    <n v="115.02"/>
    <x v="8"/>
    <x v="39"/>
    <x v="3656"/>
    <d v="4703-05-21T12:00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37620400"/>
    <x v="3657"/>
    <b v="0"/>
    <n v="20"/>
    <b v="1"/>
    <s v="theater/plays"/>
    <n v="111"/>
    <n v="110.75"/>
    <x v="8"/>
    <x v="39"/>
    <x v="3657"/>
    <d v="4703-05-21T12:00:00"/>
  </r>
  <r>
    <n v="3658"/>
    <s v="Mr. Marmalade"/>
    <s v="Life is hard when your own imaginary friend can't make time for you."/>
    <n v="1500"/>
    <n v="1510"/>
    <x v="0"/>
    <x v="0"/>
    <s v="USD"/>
    <n v="1437620400"/>
    <x v="3658"/>
    <b v="0"/>
    <n v="20"/>
    <b v="1"/>
    <s v="theater/plays"/>
    <n v="101"/>
    <n v="75.5"/>
    <x v="8"/>
    <x v="39"/>
    <x v="3658"/>
    <d v="4703-05-21T12:00:00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37620400"/>
    <x v="3659"/>
    <b v="0"/>
    <n v="13"/>
    <b v="1"/>
    <s v="theater/plays"/>
    <n v="102"/>
    <n v="235.46"/>
    <x v="8"/>
    <x v="39"/>
    <x v="3659"/>
    <d v="4703-05-21T12:00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37620400"/>
    <x v="3660"/>
    <b v="0"/>
    <n v="22"/>
    <b v="1"/>
    <s v="theater/plays"/>
    <n v="100"/>
    <n v="11.36"/>
    <x v="8"/>
    <x v="39"/>
    <x v="3660"/>
    <d v="4703-05-21T12:00:0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37620400"/>
    <x v="3661"/>
    <b v="0"/>
    <n v="36"/>
    <b v="1"/>
    <s v="theater/plays"/>
    <n v="111"/>
    <n v="92.5"/>
    <x v="8"/>
    <x v="39"/>
    <x v="3661"/>
    <d v="4703-05-21T12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37620400"/>
    <x v="3662"/>
    <b v="0"/>
    <n v="40"/>
    <b v="1"/>
    <s v="theater/plays"/>
    <n v="101"/>
    <n v="202.85"/>
    <x v="8"/>
    <x v="39"/>
    <x v="3662"/>
    <d v="4703-05-21T12:00:0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37620400"/>
    <x v="3663"/>
    <b v="0"/>
    <n v="9"/>
    <b v="1"/>
    <s v="theater/plays"/>
    <n v="104"/>
    <n v="26"/>
    <x v="8"/>
    <x v="39"/>
    <x v="3663"/>
    <d v="4703-05-21T12:00:00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37620400"/>
    <x v="3664"/>
    <b v="0"/>
    <n v="19"/>
    <b v="1"/>
    <s v="theater/plays"/>
    <n v="109"/>
    <n v="46.05"/>
    <x v="8"/>
    <x v="39"/>
    <x v="3664"/>
    <d v="4703-05-21T12:00:0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37620400"/>
    <x v="3665"/>
    <b v="0"/>
    <n v="14"/>
    <b v="1"/>
    <s v="theater/plays"/>
    <n v="115"/>
    <n v="51"/>
    <x v="8"/>
    <x v="39"/>
    <x v="3665"/>
    <d v="4703-05-21T12:00:00"/>
  </r>
  <r>
    <n v="3666"/>
    <s v="Israel LÃ³pez @ Ojai Playwrights Conference"/>
    <s v="Artistic Internship @ Ojai Playwrights Conference"/>
    <n v="1200"/>
    <n v="1200"/>
    <x v="0"/>
    <x v="0"/>
    <s v="USD"/>
    <n v="1437620400"/>
    <x v="3666"/>
    <b v="0"/>
    <n v="38"/>
    <b v="1"/>
    <s v="theater/plays"/>
    <n v="100"/>
    <n v="31.58"/>
    <x v="8"/>
    <x v="39"/>
    <x v="3666"/>
    <d v="4703-05-21T12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620400"/>
    <x v="3667"/>
    <b v="0"/>
    <n v="58"/>
    <b v="1"/>
    <s v="theater/plays"/>
    <n v="103"/>
    <n v="53.36"/>
    <x v="8"/>
    <x v="39"/>
    <x v="3667"/>
    <d v="4703-05-21T12:00:0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20400"/>
    <x v="3668"/>
    <b v="0"/>
    <n v="28"/>
    <b v="1"/>
    <s v="theater/plays"/>
    <n v="104"/>
    <n v="36.96"/>
    <x v="8"/>
    <x v="39"/>
    <x v="3668"/>
    <d v="4703-05-21T12:00:0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7620400"/>
    <x v="3669"/>
    <b v="0"/>
    <n v="17"/>
    <b v="1"/>
    <s v="theater/plays"/>
    <n v="138"/>
    <n v="81.290000000000006"/>
    <x v="8"/>
    <x v="39"/>
    <x v="3669"/>
    <d v="4703-05-21T12:00:0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7620400"/>
    <x v="3670"/>
    <b v="0"/>
    <n v="12"/>
    <b v="1"/>
    <s v="theater/plays"/>
    <n v="110"/>
    <n v="20.079999999999998"/>
    <x v="8"/>
    <x v="39"/>
    <x v="3670"/>
    <d v="4703-05-21T12:00:0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37620400"/>
    <x v="3671"/>
    <b v="0"/>
    <n v="40"/>
    <b v="1"/>
    <s v="theater/plays"/>
    <n v="101"/>
    <n v="88.25"/>
    <x v="8"/>
    <x v="39"/>
    <x v="3671"/>
    <d v="4703-05-21T12:00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37620400"/>
    <x v="3672"/>
    <b v="0"/>
    <n v="57"/>
    <b v="1"/>
    <s v="theater/plays"/>
    <n v="102"/>
    <n v="53.44"/>
    <x v="8"/>
    <x v="39"/>
    <x v="3672"/>
    <d v="4703-05-21T12:00:00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37620400"/>
    <x v="3673"/>
    <b v="0"/>
    <n v="114"/>
    <b v="1"/>
    <s v="theater/plays"/>
    <n v="114"/>
    <n v="39.869999999999997"/>
    <x v="8"/>
    <x v="39"/>
    <x v="3673"/>
    <d v="4703-05-21T12:00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37620400"/>
    <x v="3674"/>
    <b v="0"/>
    <n v="31"/>
    <b v="1"/>
    <s v="theater/plays"/>
    <n v="100"/>
    <n v="145.16"/>
    <x v="8"/>
    <x v="39"/>
    <x v="3674"/>
    <d v="4703-05-21T12:00:00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37620400"/>
    <x v="3675"/>
    <b v="0"/>
    <n v="3"/>
    <b v="1"/>
    <s v="theater/plays"/>
    <n v="140"/>
    <n v="23.33"/>
    <x v="8"/>
    <x v="39"/>
    <x v="3675"/>
    <d v="4703-05-21T12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37620400"/>
    <x v="3676"/>
    <b v="0"/>
    <n v="16"/>
    <b v="1"/>
    <s v="theater/plays"/>
    <n v="129"/>
    <n v="64.38"/>
    <x v="8"/>
    <x v="39"/>
    <x v="3676"/>
    <d v="4703-05-21T12:00:00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37620400"/>
    <x v="3677"/>
    <b v="0"/>
    <n v="199"/>
    <b v="1"/>
    <s v="theater/plays"/>
    <n v="103"/>
    <n v="62.05"/>
    <x v="8"/>
    <x v="39"/>
    <x v="3677"/>
    <d v="4703-05-21T12:00:00"/>
  </r>
  <r>
    <n v="3678"/>
    <s v="Some big Some bang"/>
    <s v="The Ugly Collective takes Some big Some bang to the Underbelly Venues at the Edinburgh Fringe!"/>
    <n v="2000"/>
    <n v="2050"/>
    <x v="0"/>
    <x v="1"/>
    <s v="GBP"/>
    <n v="1437620400"/>
    <x v="3678"/>
    <b v="0"/>
    <n v="31"/>
    <b v="1"/>
    <s v="theater/plays"/>
    <n v="103"/>
    <n v="66.13"/>
    <x v="8"/>
    <x v="39"/>
    <x v="3678"/>
    <d v="4703-05-21T12:00:0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37620400"/>
    <x v="3679"/>
    <b v="0"/>
    <n v="30"/>
    <b v="1"/>
    <s v="theater/plays"/>
    <n v="110"/>
    <n v="73.400000000000006"/>
    <x v="8"/>
    <x v="39"/>
    <x v="3679"/>
    <d v="4703-05-21T12:00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37620400"/>
    <x v="3680"/>
    <b v="0"/>
    <n v="34"/>
    <b v="1"/>
    <s v="theater/plays"/>
    <n v="113"/>
    <n v="99.5"/>
    <x v="8"/>
    <x v="39"/>
    <x v="3680"/>
    <d v="4703-05-21T12:00:0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37620400"/>
    <x v="3681"/>
    <b v="0"/>
    <n v="18"/>
    <b v="1"/>
    <s v="theater/plays"/>
    <n v="112"/>
    <n v="62.17"/>
    <x v="8"/>
    <x v="39"/>
    <x v="3681"/>
    <d v="4703-05-21T12:00:0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37620400"/>
    <x v="3682"/>
    <b v="0"/>
    <n v="67"/>
    <b v="1"/>
    <s v="theater/plays"/>
    <n v="139"/>
    <n v="62.33"/>
    <x v="8"/>
    <x v="39"/>
    <x v="3682"/>
    <d v="4703-05-21T12:00:00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37620400"/>
    <x v="3683"/>
    <b v="0"/>
    <n v="66"/>
    <b v="1"/>
    <s v="theater/plays"/>
    <n v="111"/>
    <n v="58.79"/>
    <x v="8"/>
    <x v="39"/>
    <x v="3683"/>
    <d v="4703-05-21T12:00:00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37620400"/>
    <x v="3684"/>
    <b v="0"/>
    <n v="23"/>
    <b v="1"/>
    <s v="theater/plays"/>
    <n v="139"/>
    <n v="45.35"/>
    <x v="8"/>
    <x v="39"/>
    <x v="3684"/>
    <d v="4703-05-21T12:00:0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37620400"/>
    <x v="3685"/>
    <b v="0"/>
    <n v="126"/>
    <b v="1"/>
    <s v="theater/plays"/>
    <n v="106"/>
    <n v="41.94"/>
    <x v="8"/>
    <x v="39"/>
    <x v="3685"/>
    <d v="4703-05-21T12:00:00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37620400"/>
    <x v="3686"/>
    <b v="0"/>
    <n v="6"/>
    <b v="1"/>
    <s v="theater/plays"/>
    <n v="101"/>
    <n v="59.17"/>
    <x v="8"/>
    <x v="39"/>
    <x v="3686"/>
    <d v="4703-05-21T12:00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37620400"/>
    <x v="3687"/>
    <b v="0"/>
    <n v="25"/>
    <b v="1"/>
    <s v="theater/plays"/>
    <n v="100"/>
    <n v="200.49"/>
    <x v="8"/>
    <x v="39"/>
    <x v="3687"/>
    <d v="4703-05-21T12:00:00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37620400"/>
    <x v="3688"/>
    <b v="0"/>
    <n v="39"/>
    <b v="1"/>
    <s v="theater/plays"/>
    <n v="109"/>
    <n v="83.97"/>
    <x v="8"/>
    <x v="39"/>
    <x v="3688"/>
    <d v="4703-05-21T12:00:00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7620400"/>
    <x v="3689"/>
    <b v="0"/>
    <n v="62"/>
    <b v="1"/>
    <s v="theater/plays"/>
    <n v="118"/>
    <n v="57.26"/>
    <x v="8"/>
    <x v="39"/>
    <x v="3689"/>
    <d v="4703-05-21T12:00:0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37620400"/>
    <x v="3690"/>
    <b v="0"/>
    <n v="31"/>
    <b v="1"/>
    <s v="theater/plays"/>
    <n v="120"/>
    <n v="58.06"/>
    <x v="8"/>
    <x v="39"/>
    <x v="3690"/>
    <d v="4703-05-21T12:00:00"/>
  </r>
  <r>
    <n v="3691"/>
    <s v="Most Dangerous Man in America (WEB DuBois) by Amiri  Baraka"/>
    <s v="World Premiere of last play written by Amiri Baraka"/>
    <n v="40000"/>
    <n v="51184"/>
    <x v="0"/>
    <x v="0"/>
    <s v="USD"/>
    <n v="1437620400"/>
    <x v="3691"/>
    <b v="0"/>
    <n v="274"/>
    <b v="1"/>
    <s v="theater/plays"/>
    <n v="128"/>
    <n v="186.8"/>
    <x v="8"/>
    <x v="39"/>
    <x v="3691"/>
    <d v="4703-05-21T12:00:00"/>
  </r>
  <r>
    <n v="3692"/>
    <s v="An Evening With Durang"/>
    <s v="Help us independently produce two great comedies by Christopher Durang."/>
    <n v="1000"/>
    <n v="1260"/>
    <x v="0"/>
    <x v="0"/>
    <s v="USD"/>
    <n v="1437620400"/>
    <x v="3692"/>
    <b v="0"/>
    <n v="17"/>
    <b v="1"/>
    <s v="theater/plays"/>
    <n v="126"/>
    <n v="74.12"/>
    <x v="8"/>
    <x v="39"/>
    <x v="3692"/>
    <d v="4703-05-21T12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37620400"/>
    <x v="3693"/>
    <b v="0"/>
    <n v="14"/>
    <b v="1"/>
    <s v="theater/plays"/>
    <n v="129"/>
    <n v="30.71"/>
    <x v="8"/>
    <x v="39"/>
    <x v="3693"/>
    <d v="4703-05-21T12:0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37620400"/>
    <x v="3694"/>
    <b v="0"/>
    <n v="60"/>
    <b v="1"/>
    <s v="theater/plays"/>
    <n v="107"/>
    <n v="62.67"/>
    <x v="8"/>
    <x v="39"/>
    <x v="3694"/>
    <d v="4703-05-21T1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37620400"/>
    <x v="3695"/>
    <b v="0"/>
    <n v="33"/>
    <b v="1"/>
    <s v="theater/plays"/>
    <n v="100"/>
    <n v="121.36"/>
    <x v="8"/>
    <x v="39"/>
    <x v="3695"/>
    <d v="4703-05-21T12:00:0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37620400"/>
    <x v="3696"/>
    <b v="0"/>
    <n v="78"/>
    <b v="1"/>
    <s v="theater/plays"/>
    <n v="155"/>
    <n v="39.74"/>
    <x v="8"/>
    <x v="39"/>
    <x v="3696"/>
    <d v="4703-05-21T12:00:00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37620400"/>
    <x v="3697"/>
    <b v="0"/>
    <n v="30"/>
    <b v="1"/>
    <s v="theater/plays"/>
    <n v="108"/>
    <n v="72"/>
    <x v="8"/>
    <x v="39"/>
    <x v="3697"/>
    <d v="4703-05-21T12:00:00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37620400"/>
    <x v="3698"/>
    <b v="0"/>
    <n v="136"/>
    <b v="1"/>
    <s v="theater/plays"/>
    <n v="111"/>
    <n v="40.630000000000003"/>
    <x v="8"/>
    <x v="39"/>
    <x v="3698"/>
    <d v="4703-05-21T12:00:00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37620400"/>
    <x v="3699"/>
    <b v="0"/>
    <n v="40"/>
    <b v="1"/>
    <s v="theater/plays"/>
    <n v="101"/>
    <n v="63"/>
    <x v="8"/>
    <x v="39"/>
    <x v="3699"/>
    <d v="4703-05-21T12:00:00"/>
  </r>
  <r>
    <n v="3700"/>
    <s v="Generations (Senior Project)"/>
    <s v="Help me produce the play I have written for my senior project!"/>
    <n v="500"/>
    <n v="606"/>
    <x v="0"/>
    <x v="0"/>
    <s v="USD"/>
    <n v="1437620400"/>
    <x v="3700"/>
    <b v="0"/>
    <n v="18"/>
    <b v="1"/>
    <s v="theater/plays"/>
    <n v="121"/>
    <n v="33.67"/>
    <x v="8"/>
    <x v="39"/>
    <x v="3700"/>
    <d v="4703-05-21T12:00:0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7620400"/>
    <x v="3701"/>
    <b v="0"/>
    <n v="39"/>
    <b v="1"/>
    <s v="theater/plays"/>
    <n v="100"/>
    <n v="38.590000000000003"/>
    <x v="8"/>
    <x v="39"/>
    <x v="3701"/>
    <d v="4703-05-21T12:00:0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37620400"/>
    <x v="3702"/>
    <b v="0"/>
    <n v="21"/>
    <b v="1"/>
    <s v="theater/plays"/>
    <n v="109"/>
    <n v="155.94999999999999"/>
    <x v="8"/>
    <x v="39"/>
    <x v="3702"/>
    <d v="4703-05-21T12:00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37620400"/>
    <x v="3703"/>
    <b v="0"/>
    <n v="30"/>
    <b v="1"/>
    <s v="theater/plays"/>
    <n v="123"/>
    <n v="43.2"/>
    <x v="8"/>
    <x v="39"/>
    <x v="3703"/>
    <d v="4703-05-21T12:00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37620400"/>
    <x v="3704"/>
    <b v="0"/>
    <n v="27"/>
    <b v="1"/>
    <s v="theater/plays"/>
    <n v="136"/>
    <n v="15.15"/>
    <x v="8"/>
    <x v="39"/>
    <x v="3704"/>
    <d v="4703-05-21T12:00:00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37620400"/>
    <x v="3705"/>
    <b v="0"/>
    <n v="35"/>
    <b v="1"/>
    <s v="theater/plays"/>
    <n v="103"/>
    <n v="83.57"/>
    <x v="8"/>
    <x v="39"/>
    <x v="3705"/>
    <d v="4703-05-21T12:00:00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37620400"/>
    <x v="3706"/>
    <b v="0"/>
    <n v="13"/>
    <b v="1"/>
    <s v="theater/plays"/>
    <n v="121"/>
    <n v="140"/>
    <x v="8"/>
    <x v="39"/>
    <x v="3706"/>
    <d v="4703-05-21T12:00:00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37620400"/>
    <x v="3707"/>
    <b v="0"/>
    <n v="23"/>
    <b v="1"/>
    <s v="theater/plays"/>
    <n v="186"/>
    <n v="80.87"/>
    <x v="8"/>
    <x v="39"/>
    <x v="3707"/>
    <d v="4703-05-21T12:00:0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37620400"/>
    <x v="3708"/>
    <b v="0"/>
    <n v="39"/>
    <b v="1"/>
    <s v="theater/plays"/>
    <n v="300"/>
    <n v="53.85"/>
    <x v="8"/>
    <x v="39"/>
    <x v="3708"/>
    <d v="4703-05-21T12:00:00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37620400"/>
    <x v="3709"/>
    <b v="0"/>
    <n v="35"/>
    <b v="1"/>
    <s v="theater/plays"/>
    <n v="108"/>
    <n v="30.93"/>
    <x v="8"/>
    <x v="39"/>
    <x v="3709"/>
    <d v="4703-05-21T12:00:00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37620400"/>
    <x v="3710"/>
    <b v="0"/>
    <n v="27"/>
    <b v="1"/>
    <s v="theater/plays"/>
    <n v="141"/>
    <n v="67.959999999999994"/>
    <x v="8"/>
    <x v="39"/>
    <x v="3710"/>
    <d v="4703-05-21T12:00:00"/>
  </r>
  <r>
    <n v="3711"/>
    <s v="The Youth Shakespeare Project 2014"/>
    <s v="Two teachers and twenty kids bring one of Shakespeare's plays to life!"/>
    <n v="500"/>
    <n v="570"/>
    <x v="0"/>
    <x v="0"/>
    <s v="USD"/>
    <n v="1437620400"/>
    <x v="3711"/>
    <b v="0"/>
    <n v="21"/>
    <b v="1"/>
    <s v="theater/plays"/>
    <n v="114"/>
    <n v="27.14"/>
    <x v="8"/>
    <x v="39"/>
    <x v="3711"/>
    <d v="4703-05-21T12:00:00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7620400"/>
    <x v="3712"/>
    <b v="0"/>
    <n v="104"/>
    <b v="1"/>
    <s v="theater/plays"/>
    <n v="154"/>
    <n v="110.87"/>
    <x v="8"/>
    <x v="39"/>
    <x v="3712"/>
    <d v="4703-05-21T12:00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37620400"/>
    <x v="3713"/>
    <b v="0"/>
    <n v="19"/>
    <b v="1"/>
    <s v="theater/plays"/>
    <n v="102"/>
    <n v="106.84"/>
    <x v="8"/>
    <x v="39"/>
    <x v="3713"/>
    <d v="4703-05-21T12:00:00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7620400"/>
    <x v="3714"/>
    <b v="0"/>
    <n v="97"/>
    <b v="1"/>
    <s v="theater/plays"/>
    <n v="102"/>
    <n v="105.52"/>
    <x v="8"/>
    <x v="39"/>
    <x v="3714"/>
    <d v="4703-05-21T12:00:0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37620400"/>
    <x v="3715"/>
    <b v="0"/>
    <n v="27"/>
    <b v="1"/>
    <s v="theater/plays"/>
    <n v="103"/>
    <n v="132.96"/>
    <x v="8"/>
    <x v="39"/>
    <x v="3715"/>
    <d v="4703-05-21T12:00:0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37620400"/>
    <x v="3716"/>
    <b v="0"/>
    <n v="24"/>
    <b v="1"/>
    <s v="theater/plays"/>
    <n v="156"/>
    <n v="51.92"/>
    <x v="8"/>
    <x v="39"/>
    <x v="3716"/>
    <d v="4703-05-21T12:00:00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7620400"/>
    <x v="3717"/>
    <b v="0"/>
    <n v="13"/>
    <b v="1"/>
    <s v="theater/plays"/>
    <n v="101"/>
    <n v="310"/>
    <x v="8"/>
    <x v="39"/>
    <x v="3717"/>
    <d v="4703-05-21T12:00:00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37620400"/>
    <x v="3718"/>
    <b v="0"/>
    <n v="46"/>
    <b v="1"/>
    <s v="theater/plays"/>
    <n v="239"/>
    <n v="26.02"/>
    <x v="8"/>
    <x v="39"/>
    <x v="3718"/>
    <d v="4703-05-21T12:00:00"/>
  </r>
  <r>
    <n v="3719"/>
    <s v="Corium"/>
    <s v="A new piece of physical theatre about love, regret and longing."/>
    <n v="200"/>
    <n v="420"/>
    <x v="0"/>
    <x v="1"/>
    <s v="GBP"/>
    <n v="1437620400"/>
    <x v="3719"/>
    <b v="0"/>
    <n v="4"/>
    <b v="1"/>
    <s v="theater/plays"/>
    <n v="210"/>
    <n v="105"/>
    <x v="8"/>
    <x v="39"/>
    <x v="3719"/>
    <d v="4703-05-21T12:00:00"/>
  </r>
  <r>
    <n v="3720"/>
    <s v="Lakotas and the American Theatre"/>
    <s v="Breaking the American Indian stereotype in the American Theatre."/>
    <n v="3300"/>
    <n v="3449"/>
    <x v="0"/>
    <x v="0"/>
    <s v="USD"/>
    <n v="1437620400"/>
    <x v="3720"/>
    <b v="0"/>
    <n v="40"/>
    <b v="1"/>
    <s v="theater/plays"/>
    <n v="105"/>
    <n v="86.23"/>
    <x v="8"/>
    <x v="39"/>
    <x v="3720"/>
    <d v="4703-05-21T12:00:0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37620400"/>
    <x v="3721"/>
    <b v="0"/>
    <n v="44"/>
    <b v="1"/>
    <s v="theater/plays"/>
    <n v="101"/>
    <n v="114.55"/>
    <x v="8"/>
    <x v="39"/>
    <x v="3721"/>
    <d v="4703-05-21T12:00:00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37620400"/>
    <x v="3722"/>
    <b v="0"/>
    <n v="35"/>
    <b v="1"/>
    <s v="theater/plays"/>
    <n v="111"/>
    <n v="47.66"/>
    <x v="8"/>
    <x v="39"/>
    <x v="3722"/>
    <d v="4703-05-21T12:00:00"/>
  </r>
  <r>
    <n v="3723"/>
    <s v="Beauty and the Beast"/>
    <s v="Saltmine Theatre Company present Beauty and the Beast:"/>
    <n v="4500"/>
    <n v="4592"/>
    <x v="0"/>
    <x v="1"/>
    <s v="GBP"/>
    <n v="1437620400"/>
    <x v="3723"/>
    <b v="0"/>
    <n v="63"/>
    <b v="1"/>
    <s v="theater/plays"/>
    <n v="102"/>
    <n v="72.89"/>
    <x v="8"/>
    <x v="39"/>
    <x v="3723"/>
    <d v="4703-05-21T12:00:00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37620400"/>
    <x v="3724"/>
    <b v="0"/>
    <n v="89"/>
    <b v="1"/>
    <s v="theater/plays"/>
    <n v="103"/>
    <n v="49.55"/>
    <x v="8"/>
    <x v="39"/>
    <x v="3724"/>
    <d v="4703-05-21T12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37620400"/>
    <x v="3725"/>
    <b v="0"/>
    <n v="15"/>
    <b v="1"/>
    <s v="theater/plays"/>
    <n v="127"/>
    <n v="25.4"/>
    <x v="8"/>
    <x v="39"/>
    <x v="3725"/>
    <d v="4703-05-21T12:00:0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37620400"/>
    <x v="3726"/>
    <b v="0"/>
    <n v="46"/>
    <b v="1"/>
    <s v="theater/plays"/>
    <n v="339"/>
    <n v="62.59"/>
    <x v="8"/>
    <x v="39"/>
    <x v="3726"/>
    <d v="4703-05-21T12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37620400"/>
    <x v="3727"/>
    <b v="0"/>
    <n v="33"/>
    <b v="1"/>
    <s v="theater/plays"/>
    <n v="101"/>
    <n v="61.06"/>
    <x v="8"/>
    <x v="39"/>
    <x v="3727"/>
    <d v="4703-05-21T12:00:00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7620400"/>
    <x v="3728"/>
    <b v="0"/>
    <n v="31"/>
    <b v="0"/>
    <s v="theater/plays"/>
    <n v="9"/>
    <n v="60.06"/>
    <x v="8"/>
    <x v="39"/>
    <x v="3728"/>
    <d v="4703-05-21T12:00:0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37620400"/>
    <x v="3729"/>
    <b v="0"/>
    <n v="5"/>
    <b v="0"/>
    <s v="theater/plays"/>
    <n v="7"/>
    <n v="72.400000000000006"/>
    <x v="8"/>
    <x v="39"/>
    <x v="3729"/>
    <d v="4703-05-21T12:00:0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7620400"/>
    <x v="3730"/>
    <b v="0"/>
    <n v="1"/>
    <b v="0"/>
    <s v="theater/plays"/>
    <n v="10"/>
    <n v="100"/>
    <x v="8"/>
    <x v="39"/>
    <x v="3730"/>
    <d v="4703-05-21T12:00:00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37620400"/>
    <x v="3731"/>
    <b v="0"/>
    <n v="12"/>
    <b v="0"/>
    <s v="theater/plays"/>
    <n v="11"/>
    <n v="51.67"/>
    <x v="8"/>
    <x v="39"/>
    <x v="3731"/>
    <d v="4703-05-21T12:00:00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37620400"/>
    <x v="3732"/>
    <b v="0"/>
    <n v="4"/>
    <b v="0"/>
    <s v="theater/plays"/>
    <n v="15"/>
    <n v="32.75"/>
    <x v="8"/>
    <x v="39"/>
    <x v="3732"/>
    <d v="4703-05-21T12:00:00"/>
  </r>
  <r>
    <n v="3733"/>
    <s v="laughter in the hood"/>
    <s v="want to donate tickets to residents who live in the community that cant afford the 35.00 price of ticket"/>
    <n v="1500"/>
    <n v="0"/>
    <x v="2"/>
    <x v="0"/>
    <s v="USD"/>
    <n v="1437620400"/>
    <x v="3733"/>
    <b v="0"/>
    <n v="0"/>
    <b v="0"/>
    <s v="theater/plays"/>
    <n v="0"/>
    <n v="0"/>
    <x v="8"/>
    <x v="39"/>
    <x v="3733"/>
    <d v="4703-05-21T12:00:0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7620400"/>
    <x v="3734"/>
    <b v="0"/>
    <n v="7"/>
    <b v="0"/>
    <s v="theater/plays"/>
    <n v="28"/>
    <n v="61"/>
    <x v="8"/>
    <x v="39"/>
    <x v="3734"/>
    <d v="4703-05-21T12:00:00"/>
  </r>
  <r>
    <n v="3735"/>
    <s v="Women Beware Women"/>
    <s v="Young Actor's taking on a Jacobean tragedy. Family, betrayal, love, lust, sex and death."/>
    <n v="150"/>
    <n v="20"/>
    <x v="2"/>
    <x v="1"/>
    <s v="GBP"/>
    <n v="1437620400"/>
    <x v="3735"/>
    <b v="0"/>
    <n v="2"/>
    <b v="0"/>
    <s v="theater/plays"/>
    <n v="13"/>
    <n v="10"/>
    <x v="8"/>
    <x v="39"/>
    <x v="3735"/>
    <d v="4703-05-21T12:00:0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37620400"/>
    <x v="3736"/>
    <b v="0"/>
    <n v="1"/>
    <b v="0"/>
    <s v="theater/plays"/>
    <n v="1"/>
    <n v="10"/>
    <x v="8"/>
    <x v="39"/>
    <x v="3736"/>
    <d v="4703-05-21T12:00:00"/>
  </r>
  <r>
    <n v="3737"/>
    <s v="Measure For Measure"/>
    <s v="The ASU Theatre and Shakespeare Club presents Measure For Measure directed by Jordyn Ochser."/>
    <n v="700"/>
    <n v="150"/>
    <x v="2"/>
    <x v="0"/>
    <s v="USD"/>
    <n v="1437620400"/>
    <x v="3737"/>
    <b v="0"/>
    <n v="4"/>
    <b v="0"/>
    <s v="theater/plays"/>
    <n v="21"/>
    <n v="37.5"/>
    <x v="8"/>
    <x v="39"/>
    <x v="3737"/>
    <d v="4703-05-21T12:00:00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37620400"/>
    <x v="3738"/>
    <b v="0"/>
    <n v="6"/>
    <b v="0"/>
    <s v="theater/plays"/>
    <n v="18"/>
    <n v="45"/>
    <x v="8"/>
    <x v="39"/>
    <x v="3738"/>
    <d v="4703-05-21T1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37620400"/>
    <x v="3739"/>
    <b v="0"/>
    <n v="8"/>
    <b v="0"/>
    <s v="theater/plays"/>
    <n v="20"/>
    <n v="100.63"/>
    <x v="8"/>
    <x v="39"/>
    <x v="3739"/>
    <d v="4703-05-21T12:00:00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37620400"/>
    <x v="3740"/>
    <b v="0"/>
    <n v="14"/>
    <b v="0"/>
    <s v="theater/plays"/>
    <n v="18"/>
    <n v="25.57"/>
    <x v="8"/>
    <x v="39"/>
    <x v="3740"/>
    <d v="4703-05-21T12:00:00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37620400"/>
    <x v="3741"/>
    <b v="0"/>
    <n v="0"/>
    <b v="0"/>
    <s v="theater/plays"/>
    <n v="0"/>
    <n v="0"/>
    <x v="8"/>
    <x v="39"/>
    <x v="3741"/>
    <d v="4703-05-21T12:00:0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37620400"/>
    <x v="3742"/>
    <b v="0"/>
    <n v="4"/>
    <b v="0"/>
    <s v="theater/plays"/>
    <n v="2"/>
    <n v="25"/>
    <x v="8"/>
    <x v="39"/>
    <x v="3742"/>
    <d v="4703-05-21T12:00:00"/>
  </r>
  <r>
    <n v="3743"/>
    <s v="Down the Mississippi"/>
    <s v="I'm taking the Adventures of Huckleberry Finn puppet show down the Mississippi River!"/>
    <n v="2200"/>
    <n v="0"/>
    <x v="2"/>
    <x v="0"/>
    <s v="USD"/>
    <n v="1437620400"/>
    <x v="3743"/>
    <b v="0"/>
    <n v="0"/>
    <b v="0"/>
    <s v="theater/plays"/>
    <n v="0"/>
    <n v="0"/>
    <x v="8"/>
    <x v="39"/>
    <x v="3743"/>
    <d v="4703-05-21T12:00:00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37620400"/>
    <x v="3744"/>
    <b v="0"/>
    <n v="0"/>
    <b v="0"/>
    <s v="theater/plays"/>
    <n v="0"/>
    <n v="0"/>
    <x v="8"/>
    <x v="39"/>
    <x v="3744"/>
    <d v="4703-05-21T12:00:00"/>
  </r>
  <r>
    <n v="3745"/>
    <s v="Tyke Theatre Web Show"/>
    <s v="Tyke wants to expand her puppet theater show to weekly online web shows and is looking for backers."/>
    <n v="100"/>
    <n v="10"/>
    <x v="2"/>
    <x v="0"/>
    <s v="USD"/>
    <n v="1437620400"/>
    <x v="3745"/>
    <b v="0"/>
    <n v="1"/>
    <b v="0"/>
    <s v="theater/plays"/>
    <n v="10"/>
    <n v="10"/>
    <x v="8"/>
    <x v="39"/>
    <x v="3745"/>
    <d v="4703-05-21T12:00:00"/>
  </r>
  <r>
    <n v="3746"/>
    <s v="Stage Play Production - &quot;I Love You to Death&quot;"/>
    <s v="Generational curses CAN be broken...right?"/>
    <n v="8500"/>
    <n v="202"/>
    <x v="2"/>
    <x v="0"/>
    <s v="USD"/>
    <n v="1437620400"/>
    <x v="3746"/>
    <b v="0"/>
    <n v="1"/>
    <b v="0"/>
    <s v="theater/plays"/>
    <n v="2"/>
    <n v="202"/>
    <x v="8"/>
    <x v="39"/>
    <x v="3746"/>
    <d v="4703-05-21T12:00:00"/>
  </r>
  <r>
    <n v="3747"/>
    <s v="Counting Stars"/>
    <s v="The world premiere of an astonishing new play by acclaimed writer Atiha Sen Gupta."/>
    <n v="2500"/>
    <n v="25"/>
    <x v="2"/>
    <x v="1"/>
    <s v="GBP"/>
    <n v="1437620400"/>
    <x v="3747"/>
    <b v="0"/>
    <n v="1"/>
    <b v="0"/>
    <s v="theater/plays"/>
    <n v="1"/>
    <n v="25"/>
    <x v="8"/>
    <x v="39"/>
    <x v="3747"/>
    <d v="4703-05-21T12:00:0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37620400"/>
    <x v="3748"/>
    <b v="0"/>
    <n v="52"/>
    <b v="1"/>
    <s v="theater/plays"/>
    <n v="104"/>
    <n v="99.54"/>
    <x v="8"/>
    <x v="39"/>
    <x v="3748"/>
    <d v="4703-05-21T12:00:0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37620400"/>
    <x v="3749"/>
    <b v="0"/>
    <n v="7"/>
    <b v="1"/>
    <s v="theater/plays"/>
    <n v="105"/>
    <n v="75"/>
    <x v="8"/>
    <x v="39"/>
    <x v="3749"/>
    <d v="4703-05-21T12:00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37620400"/>
    <x v="3750"/>
    <b v="0"/>
    <n v="28"/>
    <b v="1"/>
    <s v="theater/plays"/>
    <n v="100"/>
    <n v="215.25"/>
    <x v="8"/>
    <x v="39"/>
    <x v="3750"/>
    <d v="4703-05-21T12:00:0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37620400"/>
    <x v="3751"/>
    <b v="0"/>
    <n v="11"/>
    <b v="1"/>
    <s v="theater/plays"/>
    <n v="133"/>
    <n v="120.55"/>
    <x v="8"/>
    <x v="39"/>
    <x v="3751"/>
    <d v="4703-05-21T12:00:0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37620400"/>
    <x v="3752"/>
    <b v="0"/>
    <n v="15"/>
    <b v="1"/>
    <s v="theater/plays"/>
    <n v="113"/>
    <n v="37.67"/>
    <x v="8"/>
    <x v="39"/>
    <x v="3752"/>
    <d v="4703-05-21T12:00:0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7620400"/>
    <x v="3753"/>
    <b v="0"/>
    <n v="30"/>
    <b v="1"/>
    <s v="theater/plays"/>
    <n v="103"/>
    <n v="172.23"/>
    <x v="8"/>
    <x v="39"/>
    <x v="3753"/>
    <d v="4703-05-21T12:00:0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37620400"/>
    <x v="3754"/>
    <b v="0"/>
    <n v="27"/>
    <b v="1"/>
    <s v="theater/plays"/>
    <n v="120"/>
    <n v="111.11"/>
    <x v="8"/>
    <x v="39"/>
    <x v="3754"/>
    <d v="4703-05-21T12:00:0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37620400"/>
    <x v="3755"/>
    <b v="0"/>
    <n v="28"/>
    <b v="1"/>
    <s v="theater/plays"/>
    <n v="130"/>
    <n v="25.46"/>
    <x v="8"/>
    <x v="39"/>
    <x v="3755"/>
    <d v="4703-05-21T12:00:0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37620400"/>
    <x v="3756"/>
    <b v="0"/>
    <n v="17"/>
    <b v="1"/>
    <s v="theater/plays"/>
    <n v="101"/>
    <n v="267.64999999999998"/>
    <x v="8"/>
    <x v="39"/>
    <x v="3756"/>
    <d v="4703-05-21T12:00:0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37620400"/>
    <x v="3757"/>
    <b v="0"/>
    <n v="50"/>
    <b v="1"/>
    <s v="theater/plays"/>
    <n v="109"/>
    <n v="75.959999999999994"/>
    <x v="8"/>
    <x v="39"/>
    <x v="3757"/>
    <d v="4703-05-21T12:00:00"/>
  </r>
  <r>
    <n v="3758"/>
    <s v="Luigi's Ladies"/>
    <s v="LUIGI'S LADIES: an original one-woman musical comedy"/>
    <n v="1500"/>
    <n v="1535"/>
    <x v="0"/>
    <x v="0"/>
    <s v="USD"/>
    <n v="1437620400"/>
    <x v="3758"/>
    <b v="0"/>
    <n v="26"/>
    <b v="1"/>
    <s v="theater/plays"/>
    <n v="102"/>
    <n v="59.04"/>
    <x v="8"/>
    <x v="39"/>
    <x v="3758"/>
    <d v="4703-05-21T12:00:00"/>
  </r>
  <r>
    <n v="3759"/>
    <s v="Pared Down Productions"/>
    <s v="A production company specializing in small-scale musicals"/>
    <n v="4000"/>
    <n v="4409.7700000000004"/>
    <x v="0"/>
    <x v="0"/>
    <s v="USD"/>
    <n v="1437620400"/>
    <x v="3759"/>
    <b v="0"/>
    <n v="88"/>
    <b v="1"/>
    <s v="theater/plays"/>
    <n v="110"/>
    <n v="50.11"/>
    <x v="8"/>
    <x v="39"/>
    <x v="3759"/>
    <d v="4703-05-21T12:00:0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437620400"/>
    <x v="3760"/>
    <b v="0"/>
    <n v="91"/>
    <b v="1"/>
    <s v="theater/plays"/>
    <n v="101"/>
    <n v="55.5"/>
    <x v="8"/>
    <x v="39"/>
    <x v="3760"/>
    <d v="4703-05-21T12:00:0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7620400"/>
    <x v="3761"/>
    <b v="0"/>
    <n v="3"/>
    <b v="1"/>
    <s v="theater/plays"/>
    <n v="100"/>
    <n v="166.67"/>
    <x v="8"/>
    <x v="39"/>
    <x v="3761"/>
    <d v="4703-05-21T12:00:0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7620400"/>
    <x v="3762"/>
    <b v="0"/>
    <n v="28"/>
    <b v="1"/>
    <s v="theater/plays"/>
    <n v="106"/>
    <n v="47.43"/>
    <x v="8"/>
    <x v="39"/>
    <x v="3762"/>
    <d v="4703-05-21T12:00:0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37620400"/>
    <x v="3763"/>
    <b v="0"/>
    <n v="77"/>
    <b v="1"/>
    <s v="theater/plays"/>
    <n v="100"/>
    <n v="64.94"/>
    <x v="8"/>
    <x v="39"/>
    <x v="3763"/>
    <d v="4703-05-21T12:00:0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37620400"/>
    <x v="3764"/>
    <b v="0"/>
    <n v="27"/>
    <b v="1"/>
    <s v="theater/plays"/>
    <n v="100"/>
    <n v="55.56"/>
    <x v="8"/>
    <x v="39"/>
    <x v="3764"/>
    <d v="4703-05-21T12:00:0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37620400"/>
    <x v="3765"/>
    <b v="0"/>
    <n v="107"/>
    <b v="1"/>
    <s v="theater/plays"/>
    <n v="113"/>
    <n v="74.22"/>
    <x v="8"/>
    <x v="39"/>
    <x v="3765"/>
    <d v="4703-05-21T12:00:0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37620400"/>
    <x v="3766"/>
    <b v="0"/>
    <n v="96"/>
    <b v="1"/>
    <s v="theater/plays"/>
    <n v="103"/>
    <n v="106.93"/>
    <x v="8"/>
    <x v="39"/>
    <x v="3766"/>
    <d v="4703-05-21T12:00:0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37620400"/>
    <x v="3767"/>
    <b v="0"/>
    <n v="56"/>
    <b v="1"/>
    <s v="theater/plays"/>
    <n v="117"/>
    <n v="41.7"/>
    <x v="8"/>
    <x v="39"/>
    <x v="3767"/>
    <d v="4703-05-21T12:00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37620400"/>
    <x v="3768"/>
    <b v="0"/>
    <n v="58"/>
    <b v="1"/>
    <s v="theater/plays"/>
    <n v="108"/>
    <n v="74.239999999999995"/>
    <x v="8"/>
    <x v="39"/>
    <x v="3768"/>
    <d v="4703-05-21T12:00:0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37620400"/>
    <x v="3769"/>
    <b v="0"/>
    <n v="15"/>
    <b v="1"/>
    <s v="theater/plays"/>
    <n v="100"/>
    <n v="73.33"/>
    <x v="8"/>
    <x v="39"/>
    <x v="3769"/>
    <d v="4703-05-21T12:00:0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7620400"/>
    <x v="3770"/>
    <b v="0"/>
    <n v="20"/>
    <b v="1"/>
    <s v="theater/plays"/>
    <n v="100"/>
    <n v="100"/>
    <x v="8"/>
    <x v="39"/>
    <x v="3770"/>
    <d v="4703-05-21T12:00:00"/>
  </r>
  <r>
    <n v="3771"/>
    <s v="COME OUT SWINGIN'!"/>
    <s v="I would like to make a demo recording of six songs from COME OUT SWINGIN'!"/>
    <n v="1000"/>
    <n v="1460"/>
    <x v="0"/>
    <x v="0"/>
    <s v="USD"/>
    <n v="1437620400"/>
    <x v="3771"/>
    <b v="0"/>
    <n v="38"/>
    <b v="1"/>
    <s v="theater/plays"/>
    <n v="146"/>
    <n v="38.42"/>
    <x v="8"/>
    <x v="39"/>
    <x v="3771"/>
    <d v="4703-05-21T12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37620400"/>
    <x v="3772"/>
    <b v="0"/>
    <n v="33"/>
    <b v="1"/>
    <s v="theater/plays"/>
    <n v="110"/>
    <n v="166.97"/>
    <x v="8"/>
    <x v="39"/>
    <x v="3772"/>
    <d v="4703-05-21T12:00:00"/>
  </r>
  <r>
    <n v="3773"/>
    <s v="Dundee: A Hip-Hopera"/>
    <s v="A dramatic hip-hopera, inspired from monologues written by the performers."/>
    <n v="5000"/>
    <n v="5410"/>
    <x v="0"/>
    <x v="0"/>
    <s v="USD"/>
    <n v="1437620400"/>
    <x v="3773"/>
    <b v="0"/>
    <n v="57"/>
    <b v="1"/>
    <s v="theater/plays"/>
    <n v="108"/>
    <n v="94.91"/>
    <x v="8"/>
    <x v="39"/>
    <x v="3773"/>
    <d v="4703-05-21T12:00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37620400"/>
    <x v="3774"/>
    <b v="0"/>
    <n v="25"/>
    <b v="1"/>
    <s v="theater/plays"/>
    <n v="100"/>
    <n v="100"/>
    <x v="8"/>
    <x v="39"/>
    <x v="3774"/>
    <d v="4703-05-21T12:00: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37620400"/>
    <x v="3775"/>
    <b v="0"/>
    <n v="14"/>
    <b v="1"/>
    <s v="theater/plays"/>
    <n v="100"/>
    <n v="143.21"/>
    <x v="8"/>
    <x v="39"/>
    <x v="3775"/>
    <d v="4703-05-21T12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37620400"/>
    <x v="3776"/>
    <b v="0"/>
    <n v="94"/>
    <b v="1"/>
    <s v="theater/plays"/>
    <n v="107"/>
    <n v="90.82"/>
    <x v="8"/>
    <x v="39"/>
    <x v="3776"/>
    <d v="4703-05-21T12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37620400"/>
    <x v="3777"/>
    <b v="0"/>
    <n v="59"/>
    <b v="1"/>
    <s v="theater/plays"/>
    <n v="143"/>
    <n v="48.54"/>
    <x v="8"/>
    <x v="39"/>
    <x v="3777"/>
    <d v="4703-05-21T12:00:00"/>
  </r>
  <r>
    <n v="3778"/>
    <s v="Give a Puppet a Hand"/>
    <s v="Sponsor an AVENUE Q puppet for The Barn Players April 2015 production."/>
    <n v="2400"/>
    <n v="2521"/>
    <x v="0"/>
    <x v="0"/>
    <s v="USD"/>
    <n v="1437620400"/>
    <x v="3778"/>
    <b v="0"/>
    <n v="36"/>
    <b v="1"/>
    <s v="theater/plays"/>
    <n v="105"/>
    <n v="70.03"/>
    <x v="8"/>
    <x v="39"/>
    <x v="3778"/>
    <d v="4703-05-21T12:00:00"/>
  </r>
  <r>
    <n v="3779"/>
    <s v="&quot;The Last Adam&quot; A New Musical, NYC reading"/>
    <s v="A fresh, re-telling of the Jesus story for a new generation."/>
    <n v="15000"/>
    <n v="15597"/>
    <x v="0"/>
    <x v="0"/>
    <s v="USD"/>
    <n v="1437620400"/>
    <x v="3779"/>
    <b v="0"/>
    <n v="115"/>
    <b v="1"/>
    <s v="theater/plays"/>
    <n v="104"/>
    <n v="135.63"/>
    <x v="8"/>
    <x v="39"/>
    <x v="3779"/>
    <d v="4703-05-21T12:00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7620400"/>
    <x v="3780"/>
    <b v="0"/>
    <n v="30"/>
    <b v="1"/>
    <s v="theater/plays"/>
    <n v="120"/>
    <n v="100"/>
    <x v="8"/>
    <x v="39"/>
    <x v="3780"/>
    <d v="4703-05-21T12:00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37620400"/>
    <x v="3781"/>
    <b v="0"/>
    <n v="52"/>
    <b v="1"/>
    <s v="theater/plays"/>
    <n v="110"/>
    <n v="94.9"/>
    <x v="8"/>
    <x v="39"/>
    <x v="3781"/>
    <d v="4703-05-21T12:00:0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37620400"/>
    <x v="3782"/>
    <b v="0"/>
    <n v="27"/>
    <b v="1"/>
    <s v="theater/plays"/>
    <n v="102"/>
    <n v="75.37"/>
    <x v="8"/>
    <x v="39"/>
    <x v="3782"/>
    <d v="4703-05-21T12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37620400"/>
    <x v="3783"/>
    <b v="0"/>
    <n v="24"/>
    <b v="1"/>
    <s v="theater/plays"/>
    <n v="129"/>
    <n v="64.459999999999994"/>
    <x v="8"/>
    <x v="39"/>
    <x v="3783"/>
    <d v="4703-05-21T12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37620400"/>
    <x v="3784"/>
    <b v="0"/>
    <n v="10"/>
    <b v="1"/>
    <s v="theater/plays"/>
    <n v="115"/>
    <n v="115"/>
    <x v="8"/>
    <x v="39"/>
    <x v="3784"/>
    <d v="4703-05-21T12:00:0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37620400"/>
    <x v="3785"/>
    <b v="0"/>
    <n v="30"/>
    <b v="1"/>
    <s v="theater/plays"/>
    <n v="151"/>
    <n v="100.5"/>
    <x v="8"/>
    <x v="39"/>
    <x v="3785"/>
    <d v="4703-05-21T12:00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37620400"/>
    <x v="3786"/>
    <b v="0"/>
    <n v="71"/>
    <b v="1"/>
    <s v="theater/plays"/>
    <n v="111"/>
    <n v="93.77"/>
    <x v="8"/>
    <x v="39"/>
    <x v="3786"/>
    <d v="4703-05-21T12:00:0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7620400"/>
    <x v="3787"/>
    <b v="0"/>
    <n v="10"/>
    <b v="1"/>
    <s v="theater/plays"/>
    <n v="100"/>
    <n v="35.1"/>
    <x v="8"/>
    <x v="39"/>
    <x v="3787"/>
    <d v="4703-05-21T12:00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37620400"/>
    <x v="3788"/>
    <b v="0"/>
    <n v="1"/>
    <b v="0"/>
    <s v="theater/plays"/>
    <n v="1"/>
    <n v="500"/>
    <x v="8"/>
    <x v="39"/>
    <x v="3788"/>
    <d v="4703-05-21T12:00: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7620400"/>
    <x v="3789"/>
    <b v="0"/>
    <n v="4"/>
    <b v="0"/>
    <s v="theater/plays"/>
    <n v="3"/>
    <n v="29"/>
    <x v="8"/>
    <x v="39"/>
    <x v="3789"/>
    <d v="4703-05-21T12:00:0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37620400"/>
    <x v="3790"/>
    <b v="0"/>
    <n v="0"/>
    <b v="0"/>
    <s v="theater/plays"/>
    <n v="0"/>
    <n v="0"/>
    <x v="8"/>
    <x v="39"/>
    <x v="3790"/>
    <d v="4703-05-21T12:00:00"/>
  </r>
  <r>
    <n v="3791"/>
    <s v="Spin! at The Cumming Playhouse"/>
    <s v="Spin! is an original musical comedy-drama presented by Blue Palm Productions."/>
    <n v="1500"/>
    <n v="0"/>
    <x v="2"/>
    <x v="0"/>
    <s v="USD"/>
    <n v="1437620400"/>
    <x v="3791"/>
    <b v="0"/>
    <n v="0"/>
    <b v="0"/>
    <s v="theater/plays"/>
    <n v="0"/>
    <n v="0"/>
    <x v="8"/>
    <x v="39"/>
    <x v="3791"/>
    <d v="4703-05-21T12:00:00"/>
  </r>
  <r>
    <n v="3792"/>
    <s v="BorikÃ©n: The Show"/>
    <s v="A cultural and historic journey through Puerto Rico's music and dance!"/>
    <n v="12500"/>
    <n v="35"/>
    <x v="2"/>
    <x v="0"/>
    <s v="USD"/>
    <n v="1437620400"/>
    <x v="3792"/>
    <b v="0"/>
    <n v="2"/>
    <b v="0"/>
    <s v="theater/plays"/>
    <n v="0"/>
    <n v="17.5"/>
    <x v="8"/>
    <x v="39"/>
    <x v="3792"/>
    <d v="4703-05-21T12:00:0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37620400"/>
    <x v="3793"/>
    <b v="0"/>
    <n v="24"/>
    <b v="0"/>
    <s v="theater/plays"/>
    <n v="60"/>
    <n v="174"/>
    <x v="8"/>
    <x v="39"/>
    <x v="3793"/>
    <d v="4703-05-21T12:00:0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7620400"/>
    <x v="3794"/>
    <b v="0"/>
    <n v="1"/>
    <b v="0"/>
    <s v="theater/plays"/>
    <n v="1"/>
    <n v="50"/>
    <x v="8"/>
    <x v="39"/>
    <x v="3794"/>
    <d v="4703-05-21T12:00:0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37620400"/>
    <x v="3795"/>
    <b v="0"/>
    <n v="2"/>
    <b v="0"/>
    <s v="theater/plays"/>
    <n v="2"/>
    <n v="5"/>
    <x v="8"/>
    <x v="39"/>
    <x v="3795"/>
    <d v="4703-05-21T12:0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37620400"/>
    <x v="3796"/>
    <b v="0"/>
    <n v="1"/>
    <b v="0"/>
    <s v="theater/plays"/>
    <n v="0"/>
    <n v="1"/>
    <x v="8"/>
    <x v="39"/>
    <x v="3796"/>
    <d v="4703-05-21T12:00:0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37620400"/>
    <x v="3797"/>
    <b v="0"/>
    <n v="37"/>
    <b v="0"/>
    <s v="theater/plays"/>
    <n v="90"/>
    <n v="145.41"/>
    <x v="8"/>
    <x v="39"/>
    <x v="3797"/>
    <d v="4703-05-21T12:00:0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37620400"/>
    <x v="3798"/>
    <b v="0"/>
    <n v="5"/>
    <b v="0"/>
    <s v="theater/plays"/>
    <n v="1"/>
    <n v="205"/>
    <x v="8"/>
    <x v="39"/>
    <x v="3798"/>
    <d v="4703-05-21T12:00:00"/>
  </r>
  <r>
    <n v="3799"/>
    <s v="A Story Once Told"/>
    <s v="An original musical on it's way to the stage in Minneapolis, MN. Feel free to ask any questions."/>
    <n v="10000"/>
    <n v="402"/>
    <x v="2"/>
    <x v="0"/>
    <s v="USD"/>
    <n v="1437620400"/>
    <x v="3799"/>
    <b v="0"/>
    <n v="4"/>
    <b v="0"/>
    <s v="theater/plays"/>
    <n v="4"/>
    <n v="100.5"/>
    <x v="8"/>
    <x v="39"/>
    <x v="3799"/>
    <d v="4703-05-21T12:00:0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37620400"/>
    <x v="3800"/>
    <b v="0"/>
    <n v="16"/>
    <b v="0"/>
    <s v="theater/plays"/>
    <n v="4"/>
    <n v="55.06"/>
    <x v="8"/>
    <x v="39"/>
    <x v="3800"/>
    <d v="4703-05-21T12:00:0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37620400"/>
    <x v="3801"/>
    <b v="0"/>
    <n v="9"/>
    <b v="0"/>
    <s v="theater/plays"/>
    <n v="9"/>
    <n v="47.33"/>
    <x v="8"/>
    <x v="39"/>
    <x v="3801"/>
    <d v="4703-05-21T12:00:0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37620400"/>
    <x v="3802"/>
    <b v="0"/>
    <n v="0"/>
    <b v="0"/>
    <s v="theater/plays"/>
    <n v="0"/>
    <n v="0"/>
    <x v="8"/>
    <x v="39"/>
    <x v="3802"/>
    <d v="4703-05-21T12:00:00"/>
  </r>
  <r>
    <n v="3803"/>
    <s v="Benjamin Button the Musical Concept Album"/>
    <s v="A fully orchestrated concept album of Benjamin Button the Musical!"/>
    <n v="12000"/>
    <n v="2358"/>
    <x v="2"/>
    <x v="0"/>
    <s v="USD"/>
    <n v="1437620400"/>
    <x v="3803"/>
    <b v="0"/>
    <n v="40"/>
    <b v="0"/>
    <s v="theater/plays"/>
    <n v="20"/>
    <n v="58.95"/>
    <x v="8"/>
    <x v="39"/>
    <x v="3803"/>
    <d v="4703-05-21T12:00:0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37620400"/>
    <x v="3804"/>
    <b v="0"/>
    <n v="0"/>
    <b v="0"/>
    <s v="theater/plays"/>
    <n v="0"/>
    <n v="0"/>
    <x v="8"/>
    <x v="39"/>
    <x v="3804"/>
    <d v="4703-05-21T12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37620400"/>
    <x v="3805"/>
    <b v="0"/>
    <n v="2"/>
    <b v="0"/>
    <s v="theater/plays"/>
    <n v="0"/>
    <n v="1.5"/>
    <x v="8"/>
    <x v="39"/>
    <x v="3805"/>
    <d v="4703-05-21T12:00:0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37620400"/>
    <x v="3806"/>
    <b v="0"/>
    <n v="1"/>
    <b v="0"/>
    <s v="theater/plays"/>
    <n v="0"/>
    <n v="5"/>
    <x v="8"/>
    <x v="39"/>
    <x v="3806"/>
    <d v="4703-05-21T12:00:0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37620400"/>
    <x v="3807"/>
    <b v="0"/>
    <n v="9"/>
    <b v="0"/>
    <s v="theater/plays"/>
    <n v="30"/>
    <n v="50.56"/>
    <x v="8"/>
    <x v="39"/>
    <x v="3807"/>
    <d v="4703-05-21T12:00:0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37620400"/>
    <x v="3808"/>
    <b v="0"/>
    <n v="24"/>
    <b v="1"/>
    <s v="theater/plays"/>
    <n v="100"/>
    <n v="41.67"/>
    <x v="8"/>
    <x v="39"/>
    <x v="3808"/>
    <d v="4703-05-21T12:00:0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37620400"/>
    <x v="3809"/>
    <b v="0"/>
    <n v="38"/>
    <b v="1"/>
    <s v="theater/plays"/>
    <n v="101"/>
    <n v="53.29"/>
    <x v="8"/>
    <x v="39"/>
    <x v="3809"/>
    <d v="4703-05-21T12:00:00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37620400"/>
    <x v="3810"/>
    <b v="0"/>
    <n v="26"/>
    <b v="1"/>
    <s v="theater/plays"/>
    <n v="122"/>
    <n v="70.23"/>
    <x v="8"/>
    <x v="39"/>
    <x v="3810"/>
    <d v="4703-05-21T12:00:00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37620400"/>
    <x v="3811"/>
    <b v="0"/>
    <n v="19"/>
    <b v="1"/>
    <s v="theater/plays"/>
    <n v="330"/>
    <n v="43.42"/>
    <x v="8"/>
    <x v="39"/>
    <x v="3811"/>
    <d v="4703-05-21T12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7620400"/>
    <x v="3812"/>
    <b v="0"/>
    <n v="11"/>
    <b v="1"/>
    <s v="theater/plays"/>
    <n v="110"/>
    <n v="199.18"/>
    <x v="8"/>
    <x v="39"/>
    <x v="3812"/>
    <d v="4703-05-21T12:00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37620400"/>
    <x v="3813"/>
    <b v="0"/>
    <n v="27"/>
    <b v="1"/>
    <s v="theater/plays"/>
    <n v="101"/>
    <n v="78.52"/>
    <x v="8"/>
    <x v="39"/>
    <x v="3813"/>
    <d v="4703-05-21T12:00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37620400"/>
    <x v="3814"/>
    <b v="0"/>
    <n v="34"/>
    <b v="1"/>
    <s v="theater/plays"/>
    <n v="140"/>
    <n v="61.82"/>
    <x v="8"/>
    <x v="39"/>
    <x v="3814"/>
    <d v="4703-05-21T12:00:00"/>
  </r>
  <r>
    <n v="3815"/>
    <s v="The Canterbury Shakespeare Festival - first season"/>
    <s v="Come and help us make the Canterbury Shakespeare Festival a reality"/>
    <n v="1000"/>
    <n v="1000.01"/>
    <x v="0"/>
    <x v="1"/>
    <s v="GBP"/>
    <n v="1437620400"/>
    <x v="3815"/>
    <b v="0"/>
    <n v="20"/>
    <b v="1"/>
    <s v="theater/plays"/>
    <n v="100"/>
    <n v="50"/>
    <x v="8"/>
    <x v="39"/>
    <x v="3815"/>
    <d v="4703-05-21T12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37620400"/>
    <x v="3816"/>
    <b v="0"/>
    <n v="37"/>
    <b v="1"/>
    <s v="theater/plays"/>
    <n v="119"/>
    <n v="48.34"/>
    <x v="8"/>
    <x v="39"/>
    <x v="3816"/>
    <d v="4703-05-21T12:00:0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37620400"/>
    <x v="3817"/>
    <b v="0"/>
    <n v="20"/>
    <b v="1"/>
    <s v="theater/plays"/>
    <n v="107"/>
    <n v="107.25"/>
    <x v="8"/>
    <x v="39"/>
    <x v="3817"/>
    <d v="4703-05-21T12:00:0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37620400"/>
    <x v="3818"/>
    <b v="0"/>
    <n v="10"/>
    <b v="1"/>
    <s v="theater/plays"/>
    <n v="228"/>
    <n v="57"/>
    <x v="8"/>
    <x v="39"/>
    <x v="3818"/>
    <d v="4703-05-21T12:00:0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620400"/>
    <x v="3819"/>
    <b v="0"/>
    <n v="26"/>
    <b v="1"/>
    <s v="theater/plays"/>
    <n v="106"/>
    <n v="40.92"/>
    <x v="8"/>
    <x v="39"/>
    <x v="3819"/>
    <d v="4703-05-21T12:00:0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7620400"/>
    <x v="3820"/>
    <b v="0"/>
    <n v="20"/>
    <b v="1"/>
    <s v="theater/plays"/>
    <n v="143"/>
    <n v="21.5"/>
    <x v="8"/>
    <x v="39"/>
    <x v="3820"/>
    <d v="4703-05-21T12:00:0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37620400"/>
    <x v="3821"/>
    <b v="0"/>
    <n v="46"/>
    <b v="1"/>
    <s v="theater/plays"/>
    <n v="105"/>
    <n v="79.540000000000006"/>
    <x v="8"/>
    <x v="39"/>
    <x v="3821"/>
    <d v="4703-05-21T12:00:0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37620400"/>
    <x v="3822"/>
    <b v="0"/>
    <n v="76"/>
    <b v="1"/>
    <s v="theater/plays"/>
    <n v="110"/>
    <n v="72.38"/>
    <x v="8"/>
    <x v="39"/>
    <x v="3822"/>
    <d v="4703-05-21T12:00:0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620400"/>
    <x v="3823"/>
    <b v="0"/>
    <n v="41"/>
    <b v="1"/>
    <s v="theater/plays"/>
    <n v="106"/>
    <n v="64.63"/>
    <x v="8"/>
    <x v="39"/>
    <x v="3823"/>
    <d v="4703-05-21T12:00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37620400"/>
    <x v="3824"/>
    <b v="0"/>
    <n v="7"/>
    <b v="1"/>
    <s v="theater/plays"/>
    <n v="108"/>
    <n v="38.57"/>
    <x v="8"/>
    <x v="39"/>
    <x v="3824"/>
    <d v="4703-05-21T12:00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7620400"/>
    <x v="3825"/>
    <b v="0"/>
    <n v="49"/>
    <b v="1"/>
    <s v="theater/plays"/>
    <n v="105"/>
    <n v="107.57"/>
    <x v="8"/>
    <x v="39"/>
    <x v="3825"/>
    <d v="4703-05-21T12:00:00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7620400"/>
    <x v="3826"/>
    <b v="0"/>
    <n v="26"/>
    <b v="1"/>
    <s v="theater/plays"/>
    <n v="119"/>
    <n v="27.5"/>
    <x v="8"/>
    <x v="39"/>
    <x v="3826"/>
    <d v="4703-05-21T12:00:00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37620400"/>
    <x v="3827"/>
    <b v="0"/>
    <n v="65"/>
    <b v="1"/>
    <s v="theater/plays"/>
    <n v="153"/>
    <n v="70.459999999999994"/>
    <x v="8"/>
    <x v="39"/>
    <x v="3827"/>
    <d v="4703-05-21T12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37620400"/>
    <x v="3828"/>
    <b v="0"/>
    <n v="28"/>
    <b v="1"/>
    <s v="theater/plays"/>
    <n v="100"/>
    <n v="178.57"/>
    <x v="8"/>
    <x v="39"/>
    <x v="3828"/>
    <d v="4703-05-21T12:00:00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37620400"/>
    <x v="3829"/>
    <b v="0"/>
    <n v="8"/>
    <b v="1"/>
    <s v="theater/plays"/>
    <n v="100"/>
    <n v="62.63"/>
    <x v="8"/>
    <x v="39"/>
    <x v="3829"/>
    <d v="4703-05-21T12:00:00"/>
  </r>
  <r>
    <n v="3830"/>
    <s v="Run Away"/>
    <s v="The Aeon Theatre company is producing another original play by Parker Hale at the Manhattan Reportory Theatre"/>
    <n v="100"/>
    <n v="225"/>
    <x v="0"/>
    <x v="0"/>
    <s v="USD"/>
    <n v="1437620400"/>
    <x v="3830"/>
    <b v="0"/>
    <n v="3"/>
    <b v="1"/>
    <s v="theater/plays"/>
    <n v="225"/>
    <n v="75"/>
    <x v="8"/>
    <x v="39"/>
    <x v="3830"/>
    <d v="4703-05-21T12:00:0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37620400"/>
    <x v="3831"/>
    <b v="0"/>
    <n v="9"/>
    <b v="1"/>
    <s v="theater/plays"/>
    <n v="106"/>
    <n v="58.9"/>
    <x v="8"/>
    <x v="39"/>
    <x v="3831"/>
    <d v="4703-05-21T12:00:00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37620400"/>
    <x v="3832"/>
    <b v="0"/>
    <n v="9"/>
    <b v="1"/>
    <s v="theater/plays"/>
    <n v="105"/>
    <n v="139.56"/>
    <x v="8"/>
    <x v="39"/>
    <x v="3832"/>
    <d v="4703-05-21T12:00:00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37620400"/>
    <x v="3833"/>
    <b v="0"/>
    <n v="20"/>
    <b v="1"/>
    <s v="theater/plays"/>
    <n v="117"/>
    <n v="70"/>
    <x v="8"/>
    <x v="39"/>
    <x v="3833"/>
    <d v="4703-05-21T12:00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7620400"/>
    <x v="3834"/>
    <b v="0"/>
    <n v="57"/>
    <b v="1"/>
    <s v="theater/plays"/>
    <n v="109"/>
    <n v="57.39"/>
    <x v="8"/>
    <x v="39"/>
    <x v="3834"/>
    <d v="4703-05-21T12:00:0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37620400"/>
    <x v="3835"/>
    <b v="0"/>
    <n v="8"/>
    <b v="1"/>
    <s v="theater/plays"/>
    <n v="160"/>
    <n v="40"/>
    <x v="8"/>
    <x v="39"/>
    <x v="3835"/>
    <d v="4703-05-21T12:00:00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37620400"/>
    <x v="3836"/>
    <b v="0"/>
    <n v="14"/>
    <b v="1"/>
    <s v="theater/plays"/>
    <n v="113"/>
    <n v="64.290000000000006"/>
    <x v="8"/>
    <x v="39"/>
    <x v="3836"/>
    <d v="4703-05-21T12:00:00"/>
  </r>
  <r>
    <n v="3837"/>
    <s v="Farcical Elements Presents Boeing-Boeing"/>
    <s v="A high-flying French farce with the thrust of a well-tuned jet engine"/>
    <n v="2000"/>
    <n v="2042"/>
    <x v="0"/>
    <x v="1"/>
    <s v="GBP"/>
    <n v="1437620400"/>
    <x v="3837"/>
    <b v="0"/>
    <n v="17"/>
    <b v="1"/>
    <s v="theater/plays"/>
    <n v="102"/>
    <n v="120.12"/>
    <x v="8"/>
    <x v="39"/>
    <x v="3837"/>
    <d v="4703-05-21T12:00:0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7620400"/>
    <x v="3838"/>
    <b v="0"/>
    <n v="100"/>
    <b v="1"/>
    <s v="theater/plays"/>
    <n v="101"/>
    <n v="1008.24"/>
    <x v="8"/>
    <x v="39"/>
    <x v="3838"/>
    <d v="4703-05-21T12:00:0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7620400"/>
    <x v="3839"/>
    <b v="0"/>
    <n v="32"/>
    <b v="1"/>
    <s v="theater/plays"/>
    <n v="101"/>
    <n v="63.28"/>
    <x v="8"/>
    <x v="39"/>
    <x v="3839"/>
    <d v="4703-05-21T12:00:00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37620400"/>
    <x v="3840"/>
    <b v="0"/>
    <n v="3"/>
    <b v="1"/>
    <s v="theater/plays"/>
    <n v="6500"/>
    <n v="21.67"/>
    <x v="8"/>
    <x v="39"/>
    <x v="3840"/>
    <d v="4703-05-21T12:00:0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37620400"/>
    <x v="3841"/>
    <b v="1"/>
    <n v="34"/>
    <b v="0"/>
    <s v="theater/plays"/>
    <n v="9"/>
    <n v="25.65"/>
    <x v="8"/>
    <x v="39"/>
    <x v="3841"/>
    <d v="4703-05-21T12:00:00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437620400"/>
    <x v="3842"/>
    <b v="1"/>
    <n v="23"/>
    <b v="0"/>
    <s v="theater/plays"/>
    <n v="22"/>
    <n v="47.7"/>
    <x v="8"/>
    <x v="39"/>
    <x v="3842"/>
    <d v="4703-05-21T12:00:00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37620400"/>
    <x v="3843"/>
    <b v="1"/>
    <n v="19"/>
    <b v="0"/>
    <s v="theater/plays"/>
    <n v="21"/>
    <n v="56.05"/>
    <x v="8"/>
    <x v="39"/>
    <x v="3843"/>
    <d v="4703-05-21T12:00:0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37620400"/>
    <x v="3844"/>
    <b v="1"/>
    <n v="50"/>
    <b v="0"/>
    <s v="theater/plays"/>
    <n v="41"/>
    <n v="81.319999999999993"/>
    <x v="8"/>
    <x v="39"/>
    <x v="3844"/>
    <d v="4703-05-21T12:00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37620400"/>
    <x v="3845"/>
    <b v="1"/>
    <n v="12"/>
    <b v="0"/>
    <s v="theater/plays"/>
    <n v="2"/>
    <n v="70.17"/>
    <x v="8"/>
    <x v="39"/>
    <x v="3845"/>
    <d v="4703-05-21T12:00:00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37620400"/>
    <x v="3846"/>
    <b v="1"/>
    <n v="8"/>
    <b v="0"/>
    <s v="theater/plays"/>
    <n v="3"/>
    <n v="23.63"/>
    <x v="8"/>
    <x v="39"/>
    <x v="3846"/>
    <d v="4703-05-21T12:00:00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620400"/>
    <x v="3847"/>
    <b v="1"/>
    <n v="9"/>
    <b v="0"/>
    <s v="theater/plays"/>
    <n v="16"/>
    <n v="188.56"/>
    <x v="8"/>
    <x v="39"/>
    <x v="3847"/>
    <d v="4703-05-21T12:00:0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37620400"/>
    <x v="3848"/>
    <b v="1"/>
    <n v="43"/>
    <b v="0"/>
    <s v="theater/plays"/>
    <n v="16"/>
    <n v="49.51"/>
    <x v="8"/>
    <x v="39"/>
    <x v="3848"/>
    <d v="4703-05-21T12:00:0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7620400"/>
    <x v="3849"/>
    <b v="1"/>
    <n v="28"/>
    <b v="0"/>
    <s v="theater/plays"/>
    <n v="7"/>
    <n v="75.459999999999994"/>
    <x v="8"/>
    <x v="39"/>
    <x v="3849"/>
    <d v="4703-05-21T12:00:00"/>
  </r>
  <r>
    <n v="3850"/>
    <s v="The Vagina Monologues 2015"/>
    <s v="V-Day is a global activist movement to end violence against women and girls."/>
    <n v="1000"/>
    <n v="38"/>
    <x v="2"/>
    <x v="0"/>
    <s v="USD"/>
    <n v="1437620400"/>
    <x v="3850"/>
    <b v="1"/>
    <n v="4"/>
    <b v="0"/>
    <s v="theater/plays"/>
    <n v="4"/>
    <n v="9.5"/>
    <x v="8"/>
    <x v="39"/>
    <x v="3850"/>
    <d v="4703-05-21T12:00:00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620400"/>
    <x v="3851"/>
    <b v="1"/>
    <n v="24"/>
    <b v="0"/>
    <s v="theater/plays"/>
    <n v="34"/>
    <n v="35.5"/>
    <x v="8"/>
    <x v="39"/>
    <x v="3851"/>
    <d v="4703-05-21T12:00:0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37620400"/>
    <x v="3852"/>
    <b v="0"/>
    <n v="2"/>
    <b v="0"/>
    <s v="theater/plays"/>
    <n v="0"/>
    <n v="10"/>
    <x v="8"/>
    <x v="39"/>
    <x v="3852"/>
    <d v="4703-05-21T12:00:00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37620400"/>
    <x v="3853"/>
    <b v="0"/>
    <n v="2"/>
    <b v="0"/>
    <s v="theater/plays"/>
    <n v="0"/>
    <n v="13"/>
    <x v="8"/>
    <x v="39"/>
    <x v="3853"/>
    <d v="4703-05-21T12:00:00"/>
  </r>
  <r>
    <n v="3854"/>
    <s v="The Case Of Soghomon Tehlirian"/>
    <s v="A play dedicated to the 100th anniversary of the Armenian Genocide."/>
    <n v="11000"/>
    <n v="1788"/>
    <x v="2"/>
    <x v="0"/>
    <s v="USD"/>
    <n v="1437620400"/>
    <x v="3854"/>
    <b v="0"/>
    <n v="20"/>
    <b v="0"/>
    <s v="theater/plays"/>
    <n v="16"/>
    <n v="89.4"/>
    <x v="8"/>
    <x v="39"/>
    <x v="3854"/>
    <d v="4703-05-21T12:00:0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37620400"/>
    <x v="3855"/>
    <b v="0"/>
    <n v="1"/>
    <b v="0"/>
    <s v="theater/plays"/>
    <n v="3"/>
    <n v="25"/>
    <x v="8"/>
    <x v="39"/>
    <x v="3855"/>
    <d v="4703-05-21T12:00:0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37620400"/>
    <x v="3856"/>
    <b v="0"/>
    <n v="1"/>
    <b v="0"/>
    <s v="theater/plays"/>
    <n v="0"/>
    <n v="1"/>
    <x v="8"/>
    <x v="39"/>
    <x v="3856"/>
    <d v="4703-05-21T12:00:00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37620400"/>
    <x v="3857"/>
    <b v="0"/>
    <n v="4"/>
    <b v="0"/>
    <s v="theater/plays"/>
    <n v="5"/>
    <n v="65"/>
    <x v="8"/>
    <x v="39"/>
    <x v="3857"/>
    <d v="4703-05-21T12:00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7620400"/>
    <x v="3858"/>
    <b v="0"/>
    <n v="1"/>
    <b v="0"/>
    <s v="theater/plays"/>
    <n v="2"/>
    <n v="10"/>
    <x v="8"/>
    <x v="39"/>
    <x v="3858"/>
    <d v="4703-05-21T12:00:0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37620400"/>
    <x v="3859"/>
    <b v="0"/>
    <n v="1"/>
    <b v="0"/>
    <s v="theater/plays"/>
    <n v="0"/>
    <n v="1"/>
    <x v="8"/>
    <x v="39"/>
    <x v="3859"/>
    <d v="4703-05-21T12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37620400"/>
    <x v="3860"/>
    <b v="0"/>
    <n v="13"/>
    <b v="0"/>
    <s v="theater/plays"/>
    <n v="18"/>
    <n v="81.540000000000006"/>
    <x v="8"/>
    <x v="39"/>
    <x v="3860"/>
    <d v="4703-05-21T12:00:00"/>
  </r>
  <r>
    <n v="3861"/>
    <s v="READY OR NOT HERE I COME"/>
    <s v="THE COMING OF THE LORD!"/>
    <n v="2000"/>
    <n v="100"/>
    <x v="2"/>
    <x v="0"/>
    <s v="USD"/>
    <n v="1437620400"/>
    <x v="3861"/>
    <b v="0"/>
    <n v="1"/>
    <b v="0"/>
    <s v="theater/plays"/>
    <n v="5"/>
    <n v="100"/>
    <x v="8"/>
    <x v="39"/>
    <x v="3861"/>
    <d v="4703-05-21T12:00:00"/>
  </r>
  <r>
    <n v="3862"/>
    <s v="The Container Play"/>
    <s v="The hit immersive theatre experience of England comes to Corpus Christi!"/>
    <n v="7500"/>
    <n v="1"/>
    <x v="2"/>
    <x v="0"/>
    <s v="USD"/>
    <n v="1437620400"/>
    <x v="3862"/>
    <b v="0"/>
    <n v="1"/>
    <b v="0"/>
    <s v="theater/plays"/>
    <n v="0"/>
    <n v="1"/>
    <x v="8"/>
    <x v="39"/>
    <x v="3862"/>
    <d v="4703-05-21T12:00:00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37620400"/>
    <x v="3863"/>
    <b v="0"/>
    <n v="0"/>
    <b v="0"/>
    <s v="theater/plays"/>
    <n v="0"/>
    <n v="0"/>
    <x v="8"/>
    <x v="39"/>
    <x v="3863"/>
    <d v="4703-05-21T12:00:00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37620400"/>
    <x v="3864"/>
    <b v="0"/>
    <n v="3"/>
    <b v="0"/>
    <s v="theater/plays"/>
    <n v="1"/>
    <n v="20"/>
    <x v="8"/>
    <x v="39"/>
    <x v="3864"/>
    <d v="4703-05-21T12:00:00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37620400"/>
    <x v="3865"/>
    <b v="0"/>
    <n v="14"/>
    <b v="0"/>
    <s v="theater/plays"/>
    <n v="27"/>
    <n v="46.43"/>
    <x v="8"/>
    <x v="39"/>
    <x v="3865"/>
    <d v="4703-05-21T12:00:00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37620400"/>
    <x v="3866"/>
    <b v="0"/>
    <n v="2"/>
    <b v="0"/>
    <s v="theater/plays"/>
    <n v="1"/>
    <n v="5.5"/>
    <x v="8"/>
    <x v="39"/>
    <x v="3866"/>
    <d v="4703-05-21T12:00:00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37620400"/>
    <x v="3867"/>
    <b v="0"/>
    <n v="5"/>
    <b v="0"/>
    <s v="theater/plays"/>
    <n v="13"/>
    <n v="50.2"/>
    <x v="8"/>
    <x v="39"/>
    <x v="3867"/>
    <d v="4703-05-21T12:00:00"/>
  </r>
  <r>
    <n v="3868"/>
    <s v="1000 words (Canceled)"/>
    <s v="New collection of music by Scott Evan Davis!"/>
    <n v="5000"/>
    <n v="10"/>
    <x v="1"/>
    <x v="1"/>
    <s v="GBP"/>
    <n v="1437620400"/>
    <x v="3868"/>
    <b v="0"/>
    <n v="1"/>
    <b v="0"/>
    <s v="theater/plays"/>
    <n v="0"/>
    <n v="10"/>
    <x v="8"/>
    <x v="39"/>
    <x v="3868"/>
    <d v="4703-05-21T12:00:00"/>
  </r>
  <r>
    <n v="3869"/>
    <s v="The Masturbation Musical (Canceled)"/>
    <s v="A Musical about 3 women who pursue their Pleasure and end up finding themselves."/>
    <n v="13111"/>
    <n v="452"/>
    <x v="1"/>
    <x v="0"/>
    <s v="USD"/>
    <n v="1437620400"/>
    <x v="3869"/>
    <b v="0"/>
    <n v="15"/>
    <b v="0"/>
    <s v="theater/plays"/>
    <n v="3"/>
    <n v="30.13"/>
    <x v="8"/>
    <x v="39"/>
    <x v="3869"/>
    <d v="4703-05-21T12:00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37620400"/>
    <x v="3870"/>
    <b v="0"/>
    <n v="10"/>
    <b v="0"/>
    <s v="theater/plays"/>
    <n v="15"/>
    <n v="150"/>
    <x v="8"/>
    <x v="39"/>
    <x v="3870"/>
    <d v="4703-05-21T12:00:0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37620400"/>
    <x v="3871"/>
    <b v="0"/>
    <n v="3"/>
    <b v="0"/>
    <s v="theater/plays"/>
    <n v="3"/>
    <n v="13.33"/>
    <x v="8"/>
    <x v="39"/>
    <x v="3871"/>
    <d v="4703-05-21T12:00:0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7620400"/>
    <x v="3872"/>
    <b v="0"/>
    <n v="0"/>
    <b v="0"/>
    <s v="theater/plays"/>
    <n v="0"/>
    <n v="0"/>
    <x v="8"/>
    <x v="39"/>
    <x v="3872"/>
    <d v="4703-05-21T12:00:0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37620400"/>
    <x v="3873"/>
    <b v="0"/>
    <n v="0"/>
    <b v="0"/>
    <s v="theater/plays"/>
    <n v="0"/>
    <n v="0"/>
    <x v="8"/>
    <x v="39"/>
    <x v="3873"/>
    <d v="4703-05-21T12:00:0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37620400"/>
    <x v="3874"/>
    <b v="0"/>
    <n v="0"/>
    <b v="0"/>
    <s v="theater/plays"/>
    <n v="0"/>
    <n v="0"/>
    <x v="8"/>
    <x v="39"/>
    <x v="3874"/>
    <d v="4703-05-21T12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37620400"/>
    <x v="3875"/>
    <b v="0"/>
    <n v="0"/>
    <b v="0"/>
    <s v="theater/plays"/>
    <n v="0"/>
    <n v="0"/>
    <x v="8"/>
    <x v="39"/>
    <x v="3875"/>
    <d v="4703-05-21T12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37620400"/>
    <x v="3876"/>
    <b v="0"/>
    <n v="46"/>
    <b v="0"/>
    <s v="theater/plays"/>
    <n v="53"/>
    <n v="44.76"/>
    <x v="8"/>
    <x v="39"/>
    <x v="3876"/>
    <d v="4703-05-21T12:00:0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37620400"/>
    <x v="3877"/>
    <b v="0"/>
    <n v="14"/>
    <b v="0"/>
    <s v="theater/plays"/>
    <n v="5"/>
    <n v="88.64"/>
    <x v="8"/>
    <x v="39"/>
    <x v="3877"/>
    <d v="4703-05-21T12:00:0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7620400"/>
    <x v="3878"/>
    <b v="0"/>
    <n v="1"/>
    <b v="0"/>
    <s v="theater/plays"/>
    <n v="0"/>
    <n v="10"/>
    <x v="8"/>
    <x v="39"/>
    <x v="3878"/>
    <d v="4703-05-21T12:00:0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37620400"/>
    <x v="3879"/>
    <b v="0"/>
    <n v="0"/>
    <b v="0"/>
    <s v="theater/plays"/>
    <n v="0"/>
    <n v="0"/>
    <x v="8"/>
    <x v="39"/>
    <x v="3879"/>
    <d v="4703-05-21T12:00:0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37620400"/>
    <x v="3880"/>
    <b v="0"/>
    <n v="17"/>
    <b v="0"/>
    <s v="theater/plays"/>
    <n v="13"/>
    <n v="57.65"/>
    <x v="8"/>
    <x v="39"/>
    <x v="3880"/>
    <d v="4703-05-21T12:00:00"/>
  </r>
  <r>
    <n v="3881"/>
    <s v="My Real Mother's Name is... (Canceled)"/>
    <s v="A musical journey coming to the Blue Venue at the 2017 Orlando Fringe Festival!"/>
    <n v="500"/>
    <n v="25"/>
    <x v="1"/>
    <x v="0"/>
    <s v="USD"/>
    <n v="1437620400"/>
    <x v="3881"/>
    <b v="0"/>
    <n v="1"/>
    <b v="0"/>
    <s v="theater/plays"/>
    <n v="5"/>
    <n v="25"/>
    <x v="8"/>
    <x v="39"/>
    <x v="3881"/>
    <d v="4703-05-21T12:00:0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37620400"/>
    <x v="3882"/>
    <b v="0"/>
    <n v="0"/>
    <b v="0"/>
    <s v="theater/plays"/>
    <n v="0"/>
    <n v="0"/>
    <x v="8"/>
    <x v="39"/>
    <x v="3882"/>
    <d v="4703-05-21T12:00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37620400"/>
    <x v="3883"/>
    <b v="0"/>
    <n v="0"/>
    <b v="0"/>
    <s v="theater/plays"/>
    <n v="0"/>
    <n v="0"/>
    <x v="8"/>
    <x v="39"/>
    <x v="3883"/>
    <d v="4703-05-21T12:00:0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37620400"/>
    <x v="3884"/>
    <b v="0"/>
    <n v="0"/>
    <b v="0"/>
    <s v="theater/plays"/>
    <n v="0"/>
    <n v="0"/>
    <x v="8"/>
    <x v="39"/>
    <x v="3884"/>
    <d v="4703-05-21T12:00:0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37620400"/>
    <x v="3885"/>
    <b v="0"/>
    <n v="0"/>
    <b v="0"/>
    <s v="theater/plays"/>
    <n v="0"/>
    <n v="0"/>
    <x v="8"/>
    <x v="39"/>
    <x v="3885"/>
    <d v="4703-05-21T12:00:00"/>
  </r>
  <r>
    <n v="3886"/>
    <s v="a (Canceled)"/>
    <n v="1"/>
    <n v="10000"/>
    <n v="0"/>
    <x v="1"/>
    <x v="2"/>
    <s v="AUD"/>
    <n v="1437620400"/>
    <x v="3886"/>
    <b v="0"/>
    <n v="0"/>
    <b v="0"/>
    <s v="theater/plays"/>
    <n v="0"/>
    <n v="0"/>
    <x v="8"/>
    <x v="39"/>
    <x v="3886"/>
    <d v="4703-05-21T12:00:0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7620400"/>
    <x v="3887"/>
    <b v="0"/>
    <n v="2"/>
    <b v="0"/>
    <s v="theater/plays"/>
    <n v="2"/>
    <n v="17.5"/>
    <x v="8"/>
    <x v="39"/>
    <x v="3887"/>
    <d v="4703-05-21T1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37620400"/>
    <x v="3888"/>
    <b v="0"/>
    <n v="14"/>
    <b v="0"/>
    <s v="theater/plays"/>
    <n v="27"/>
    <n v="38.71"/>
    <x v="8"/>
    <x v="39"/>
    <x v="3888"/>
    <d v="4703-05-21T12:00:00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37620400"/>
    <x v="3889"/>
    <b v="0"/>
    <n v="9"/>
    <b v="0"/>
    <s v="theater/plays"/>
    <n v="1"/>
    <n v="13.11"/>
    <x v="8"/>
    <x v="39"/>
    <x v="3889"/>
    <d v="4703-05-21T12:00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7620400"/>
    <x v="3890"/>
    <b v="0"/>
    <n v="8"/>
    <b v="0"/>
    <s v="theater/plays"/>
    <n v="17"/>
    <n v="315.5"/>
    <x v="8"/>
    <x v="39"/>
    <x v="3890"/>
    <d v="4703-05-21T12:00:00"/>
  </r>
  <r>
    <n v="3891"/>
    <s v="Out of the Box: A Mime Story"/>
    <s v="A comedy about a mime who dreams of becoming a stand up comedian."/>
    <n v="800"/>
    <n v="260"/>
    <x v="2"/>
    <x v="0"/>
    <s v="USD"/>
    <n v="1437620400"/>
    <x v="3891"/>
    <b v="0"/>
    <n v="7"/>
    <b v="0"/>
    <s v="theater/plays"/>
    <n v="33"/>
    <n v="37.14"/>
    <x v="8"/>
    <x v="39"/>
    <x v="3891"/>
    <d v="4703-05-21T12:00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37620400"/>
    <x v="3892"/>
    <b v="0"/>
    <n v="0"/>
    <b v="0"/>
    <s v="theater/plays"/>
    <n v="0"/>
    <n v="0"/>
    <x v="8"/>
    <x v="39"/>
    <x v="3892"/>
    <d v="4703-05-21T12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37620400"/>
    <x v="3893"/>
    <b v="0"/>
    <n v="84"/>
    <b v="0"/>
    <s v="theater/plays"/>
    <n v="22"/>
    <n v="128.27000000000001"/>
    <x v="8"/>
    <x v="39"/>
    <x v="3893"/>
    <d v="4703-05-21T12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37620400"/>
    <x v="3894"/>
    <b v="0"/>
    <n v="11"/>
    <b v="0"/>
    <s v="theater/plays"/>
    <n v="3"/>
    <n v="47.27"/>
    <x v="8"/>
    <x v="39"/>
    <x v="3894"/>
    <d v="4703-05-21T12:00:00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37620400"/>
    <x v="3895"/>
    <b v="0"/>
    <n v="1"/>
    <b v="0"/>
    <s v="theater/plays"/>
    <n v="5"/>
    <n v="50"/>
    <x v="8"/>
    <x v="39"/>
    <x v="3895"/>
    <d v="4703-05-21T12:00:00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37620400"/>
    <x v="3896"/>
    <b v="0"/>
    <n v="4"/>
    <b v="0"/>
    <s v="theater/plays"/>
    <n v="11"/>
    <n v="42.5"/>
    <x v="8"/>
    <x v="39"/>
    <x v="3896"/>
    <d v="4703-05-21T12:00:00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37620400"/>
    <x v="3897"/>
    <b v="0"/>
    <n v="10"/>
    <b v="0"/>
    <s v="theater/plays"/>
    <n v="18"/>
    <n v="44"/>
    <x v="8"/>
    <x v="39"/>
    <x v="3897"/>
    <d v="4703-05-21T12:00:0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7620400"/>
    <x v="3898"/>
    <b v="0"/>
    <n v="16"/>
    <b v="0"/>
    <s v="theater/plays"/>
    <n v="33"/>
    <n v="50.88"/>
    <x v="8"/>
    <x v="39"/>
    <x v="3898"/>
    <d v="4703-05-21T12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37620400"/>
    <x v="3899"/>
    <b v="0"/>
    <n v="2"/>
    <b v="0"/>
    <s v="theater/plays"/>
    <n v="1"/>
    <n v="62.5"/>
    <x v="8"/>
    <x v="39"/>
    <x v="3899"/>
    <d v="4703-05-21T12:00:00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7620400"/>
    <x v="3900"/>
    <b v="0"/>
    <n v="5"/>
    <b v="0"/>
    <s v="theater/plays"/>
    <n v="5"/>
    <n v="27"/>
    <x v="8"/>
    <x v="39"/>
    <x v="3900"/>
    <d v="4703-05-21T12:00:0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37620400"/>
    <x v="3901"/>
    <b v="0"/>
    <n v="1"/>
    <b v="0"/>
    <s v="theater/plays"/>
    <n v="1"/>
    <n v="25"/>
    <x v="8"/>
    <x v="39"/>
    <x v="3901"/>
    <d v="4703-05-21T12:00:0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37620400"/>
    <x v="3902"/>
    <b v="0"/>
    <n v="31"/>
    <b v="0"/>
    <s v="theater/plays"/>
    <n v="49"/>
    <n v="47.26"/>
    <x v="8"/>
    <x v="39"/>
    <x v="3902"/>
    <d v="4703-05-21T12:00:00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7620400"/>
    <x v="3903"/>
    <b v="0"/>
    <n v="0"/>
    <b v="0"/>
    <s v="theater/plays"/>
    <n v="0"/>
    <n v="0"/>
    <x v="8"/>
    <x v="39"/>
    <x v="3903"/>
    <d v="4703-05-21T12:00:00"/>
  </r>
  <r>
    <n v="3904"/>
    <s v="Black America from Prophets to Pimps"/>
    <s v="A play that will cover 4000 years of black history."/>
    <n v="10000"/>
    <n v="3"/>
    <x v="2"/>
    <x v="0"/>
    <s v="USD"/>
    <n v="1437620400"/>
    <x v="3904"/>
    <b v="0"/>
    <n v="2"/>
    <b v="0"/>
    <s v="theater/plays"/>
    <n v="0"/>
    <n v="1.5"/>
    <x v="8"/>
    <x v="39"/>
    <x v="3904"/>
    <d v="4703-05-21T12:00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7620400"/>
    <x v="3905"/>
    <b v="0"/>
    <n v="7"/>
    <b v="0"/>
    <s v="theater/plays"/>
    <n v="12"/>
    <n v="24.71"/>
    <x v="8"/>
    <x v="39"/>
    <x v="3905"/>
    <d v="4703-05-21T12:00:0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7620400"/>
    <x v="3906"/>
    <b v="0"/>
    <n v="16"/>
    <b v="0"/>
    <s v="theater/plays"/>
    <n v="67"/>
    <n v="63.13"/>
    <x v="8"/>
    <x v="39"/>
    <x v="3906"/>
    <d v="4703-05-21T12:00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37620400"/>
    <x v="3907"/>
    <b v="0"/>
    <n v="4"/>
    <b v="0"/>
    <s v="theater/plays"/>
    <n v="15"/>
    <n v="38.25"/>
    <x v="8"/>
    <x v="39"/>
    <x v="3907"/>
    <d v="4703-05-21T12:00:00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37620400"/>
    <x v="3908"/>
    <b v="0"/>
    <n v="4"/>
    <b v="0"/>
    <s v="theater/plays"/>
    <n v="9"/>
    <n v="16.25"/>
    <x v="8"/>
    <x v="39"/>
    <x v="3908"/>
    <d v="4703-05-21T12:00:00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37620400"/>
    <x v="3909"/>
    <b v="0"/>
    <n v="4"/>
    <b v="0"/>
    <s v="theater/plays"/>
    <n v="0"/>
    <n v="33.75"/>
    <x v="8"/>
    <x v="39"/>
    <x v="3909"/>
    <d v="4703-05-21T12:00:00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37620400"/>
    <x v="3910"/>
    <b v="0"/>
    <n v="3"/>
    <b v="0"/>
    <s v="theater/plays"/>
    <n v="3"/>
    <n v="61.67"/>
    <x v="8"/>
    <x v="39"/>
    <x v="3910"/>
    <d v="4703-05-21T12:00:00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37620400"/>
    <x v="3911"/>
    <b v="0"/>
    <n v="36"/>
    <b v="0"/>
    <s v="theater/plays"/>
    <n v="37"/>
    <n v="83.14"/>
    <x v="8"/>
    <x v="39"/>
    <x v="3911"/>
    <d v="4703-05-21T12:00:00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37620400"/>
    <x v="3912"/>
    <b v="0"/>
    <n v="1"/>
    <b v="0"/>
    <s v="theater/plays"/>
    <n v="0"/>
    <n v="1"/>
    <x v="8"/>
    <x v="39"/>
    <x v="3912"/>
    <d v="4703-05-21T12:00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37620400"/>
    <x v="3913"/>
    <b v="0"/>
    <n v="7"/>
    <b v="0"/>
    <s v="theater/plays"/>
    <n v="10"/>
    <n v="142.86000000000001"/>
    <x v="8"/>
    <x v="39"/>
    <x v="3913"/>
    <d v="4703-05-21T12:00:0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7620400"/>
    <x v="3914"/>
    <b v="0"/>
    <n v="27"/>
    <b v="0"/>
    <s v="theater/plays"/>
    <n v="36"/>
    <n v="33.67"/>
    <x v="8"/>
    <x v="39"/>
    <x v="3914"/>
    <d v="4703-05-21T12:00:0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37620400"/>
    <x v="3915"/>
    <b v="0"/>
    <n v="1"/>
    <b v="0"/>
    <s v="theater/plays"/>
    <n v="0"/>
    <n v="5"/>
    <x v="8"/>
    <x v="39"/>
    <x v="3915"/>
    <d v="4703-05-21T12:00:00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37620400"/>
    <x v="3916"/>
    <b v="0"/>
    <n v="0"/>
    <b v="0"/>
    <s v="theater/plays"/>
    <n v="0"/>
    <n v="0"/>
    <x v="8"/>
    <x v="39"/>
    <x v="3916"/>
    <d v="4703-05-21T12:00:00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37620400"/>
    <x v="3917"/>
    <b v="0"/>
    <n v="1"/>
    <b v="0"/>
    <s v="theater/plays"/>
    <n v="0"/>
    <n v="10"/>
    <x v="8"/>
    <x v="39"/>
    <x v="3917"/>
    <d v="4703-05-21T12:00:00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37620400"/>
    <x v="3918"/>
    <b v="0"/>
    <n v="3"/>
    <b v="0"/>
    <s v="theater/plays"/>
    <n v="0"/>
    <n v="40"/>
    <x v="8"/>
    <x v="39"/>
    <x v="3918"/>
    <d v="4703-05-21T12:00:0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37620400"/>
    <x v="3919"/>
    <b v="0"/>
    <n v="3"/>
    <b v="0"/>
    <s v="theater/plays"/>
    <n v="2"/>
    <n v="30"/>
    <x v="8"/>
    <x v="39"/>
    <x v="3919"/>
    <d v="4703-05-21T12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37620400"/>
    <x v="3920"/>
    <b v="0"/>
    <n v="3"/>
    <b v="0"/>
    <s v="theater/plays"/>
    <n v="5"/>
    <n v="45"/>
    <x v="8"/>
    <x v="39"/>
    <x v="3920"/>
    <d v="4703-05-21T12:00:0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37620400"/>
    <x v="3921"/>
    <b v="0"/>
    <n v="0"/>
    <b v="0"/>
    <s v="theater/plays"/>
    <n v="0"/>
    <n v="0"/>
    <x v="8"/>
    <x v="39"/>
    <x v="3921"/>
    <d v="4703-05-21T12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37620400"/>
    <x v="3922"/>
    <b v="0"/>
    <n v="6"/>
    <b v="0"/>
    <s v="theater/plays"/>
    <n v="8"/>
    <n v="10.17"/>
    <x v="8"/>
    <x v="39"/>
    <x v="3922"/>
    <d v="4703-05-21T12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37620400"/>
    <x v="3923"/>
    <b v="0"/>
    <n v="17"/>
    <b v="0"/>
    <s v="theater/plays"/>
    <n v="12"/>
    <n v="81.41"/>
    <x v="8"/>
    <x v="39"/>
    <x v="3923"/>
    <d v="4703-05-21T12:00:0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37620400"/>
    <x v="3924"/>
    <b v="0"/>
    <n v="40"/>
    <b v="0"/>
    <s v="theater/plays"/>
    <n v="15"/>
    <n v="57.25"/>
    <x v="8"/>
    <x v="39"/>
    <x v="3924"/>
    <d v="4703-05-21T12:00:00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37620400"/>
    <x v="3925"/>
    <b v="0"/>
    <n v="3"/>
    <b v="0"/>
    <s v="theater/plays"/>
    <n v="10"/>
    <n v="5"/>
    <x v="8"/>
    <x v="39"/>
    <x v="3925"/>
    <d v="4703-05-21T12:00:00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37620400"/>
    <x v="3926"/>
    <b v="0"/>
    <n v="1"/>
    <b v="0"/>
    <s v="theater/plays"/>
    <n v="0"/>
    <n v="15"/>
    <x v="8"/>
    <x v="39"/>
    <x v="3926"/>
    <d v="4703-05-21T12:00:00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37620400"/>
    <x v="3927"/>
    <b v="0"/>
    <n v="2"/>
    <b v="0"/>
    <s v="theater/spaces"/>
    <n v="1"/>
    <n v="12.5"/>
    <x v="8"/>
    <x v="40"/>
    <x v="3927"/>
    <d v="4703-05-21T12:00:00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37620400"/>
    <x v="3928"/>
    <b v="0"/>
    <n v="7"/>
    <b v="0"/>
    <s v="theater/spaces"/>
    <n v="13"/>
    <n v="93"/>
    <x v="8"/>
    <x v="40"/>
    <x v="3928"/>
    <d v="4703-05-21T12:00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37620400"/>
    <x v="3929"/>
    <b v="0"/>
    <n v="14"/>
    <b v="0"/>
    <s v="theater/spaces"/>
    <n v="2"/>
    <n v="32.36"/>
    <x v="8"/>
    <x v="40"/>
    <x v="3929"/>
    <d v="4703-05-21T12:00:00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37620400"/>
    <x v="3930"/>
    <b v="0"/>
    <n v="0"/>
    <b v="0"/>
    <s v="theater/spaces"/>
    <n v="0"/>
    <n v="0"/>
    <x v="8"/>
    <x v="40"/>
    <x v="3930"/>
    <d v="4703-05-21T12:00:0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37620400"/>
    <x v="3931"/>
    <b v="0"/>
    <n v="0"/>
    <b v="0"/>
    <s v="theater/spaces"/>
    <n v="0"/>
    <n v="0"/>
    <x v="8"/>
    <x v="40"/>
    <x v="3931"/>
    <d v="4703-05-21T12:00:0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37620400"/>
    <x v="3932"/>
    <b v="0"/>
    <n v="1"/>
    <b v="0"/>
    <s v="theater/spaces"/>
    <n v="0"/>
    <n v="1"/>
    <x v="8"/>
    <x v="40"/>
    <x v="3932"/>
    <d v="4703-05-21T12:00:00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37620400"/>
    <x v="3933"/>
    <b v="0"/>
    <n v="12"/>
    <b v="0"/>
    <s v="theater/spaces"/>
    <n v="16"/>
    <n v="91.83"/>
    <x v="8"/>
    <x v="40"/>
    <x v="3933"/>
    <d v="4703-05-21T12:00:00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37620400"/>
    <x v="3934"/>
    <b v="0"/>
    <n v="12"/>
    <b v="0"/>
    <s v="theater/spaces"/>
    <n v="11"/>
    <n v="45.83"/>
    <x v="8"/>
    <x v="40"/>
    <x v="3934"/>
    <d v="4703-05-21T12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37620400"/>
    <x v="3935"/>
    <b v="0"/>
    <n v="23"/>
    <b v="0"/>
    <s v="theater/spaces"/>
    <n v="44"/>
    <n v="57.17"/>
    <x v="8"/>
    <x v="40"/>
    <x v="3935"/>
    <d v="4703-05-21T12:00:00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37620400"/>
    <x v="3936"/>
    <b v="0"/>
    <n v="0"/>
    <b v="0"/>
    <s v="theater/spaces"/>
    <n v="0"/>
    <n v="0"/>
    <x v="8"/>
    <x v="40"/>
    <x v="3936"/>
    <d v="4703-05-21T12:00:0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37620400"/>
    <x v="3937"/>
    <b v="0"/>
    <n v="10"/>
    <b v="0"/>
    <s v="theater/spaces"/>
    <n v="86"/>
    <n v="248.5"/>
    <x v="8"/>
    <x v="40"/>
    <x v="3937"/>
    <d v="4703-05-21T12:00:0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7620400"/>
    <x v="3938"/>
    <b v="0"/>
    <n v="5"/>
    <b v="0"/>
    <s v="theater/spaces"/>
    <n v="12"/>
    <n v="79.400000000000006"/>
    <x v="8"/>
    <x v="40"/>
    <x v="3938"/>
    <d v="4703-05-21T12:00:00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37620400"/>
    <x v="3939"/>
    <b v="0"/>
    <n v="1"/>
    <b v="0"/>
    <s v="theater/spaces"/>
    <n v="0"/>
    <n v="5"/>
    <x v="8"/>
    <x v="40"/>
    <x v="3939"/>
    <d v="4703-05-21T12:00:00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37620400"/>
    <x v="3940"/>
    <b v="0"/>
    <n v="2"/>
    <b v="0"/>
    <s v="theater/spaces"/>
    <n v="0"/>
    <n v="5.5"/>
    <x v="8"/>
    <x v="40"/>
    <x v="3940"/>
    <d v="4703-05-21T12:00:0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37620400"/>
    <x v="3941"/>
    <b v="0"/>
    <n v="2"/>
    <b v="0"/>
    <s v="theater/spaces"/>
    <n v="1"/>
    <n v="25"/>
    <x v="8"/>
    <x v="40"/>
    <x v="3941"/>
    <d v="4703-05-21T12:00:00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7620400"/>
    <x v="3942"/>
    <b v="0"/>
    <n v="0"/>
    <b v="0"/>
    <s v="theater/spaces"/>
    <n v="0"/>
    <n v="0"/>
    <x v="8"/>
    <x v="40"/>
    <x v="3942"/>
    <d v="4703-05-21T12:00:0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37620400"/>
    <x v="3943"/>
    <b v="0"/>
    <n v="13"/>
    <b v="0"/>
    <s v="theater/spaces"/>
    <n v="36"/>
    <n v="137.08000000000001"/>
    <x v="8"/>
    <x v="40"/>
    <x v="3943"/>
    <d v="4703-05-21T12:0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37620400"/>
    <x v="3944"/>
    <b v="0"/>
    <n v="0"/>
    <b v="0"/>
    <s v="theater/spaces"/>
    <n v="0"/>
    <n v="0"/>
    <x v="8"/>
    <x v="40"/>
    <x v="3944"/>
    <d v="4703-05-21T12:00:0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7620400"/>
    <x v="3945"/>
    <b v="0"/>
    <n v="1"/>
    <b v="0"/>
    <s v="theater/spaces"/>
    <n v="0"/>
    <n v="5"/>
    <x v="8"/>
    <x v="40"/>
    <x v="3945"/>
    <d v="4703-05-21T12:00:00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37620400"/>
    <x v="3946"/>
    <b v="0"/>
    <n v="5"/>
    <b v="0"/>
    <s v="theater/spaces"/>
    <n v="3"/>
    <n v="39"/>
    <x v="8"/>
    <x v="40"/>
    <x v="3946"/>
    <d v="4703-05-21T12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37620400"/>
    <x v="3947"/>
    <b v="0"/>
    <n v="2"/>
    <b v="0"/>
    <s v="theater/spaces"/>
    <n v="3"/>
    <n v="50.5"/>
    <x v="8"/>
    <x v="40"/>
    <x v="3947"/>
    <d v="4703-05-21T12:00:00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37620400"/>
    <x v="3948"/>
    <b v="0"/>
    <n v="0"/>
    <b v="0"/>
    <s v="theater/spaces"/>
    <n v="0"/>
    <n v="0"/>
    <x v="8"/>
    <x v="40"/>
    <x v="3948"/>
    <d v="4703-05-21T12:00:0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37620400"/>
    <x v="3949"/>
    <b v="0"/>
    <n v="32"/>
    <b v="0"/>
    <s v="theater/spaces"/>
    <n v="16"/>
    <n v="49.28"/>
    <x v="8"/>
    <x v="40"/>
    <x v="3949"/>
    <d v="4703-05-21T12:00:0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37620400"/>
    <x v="3950"/>
    <b v="0"/>
    <n v="1"/>
    <b v="0"/>
    <s v="theater/spaces"/>
    <n v="1"/>
    <n v="25"/>
    <x v="8"/>
    <x v="40"/>
    <x v="3950"/>
    <d v="4703-05-21T12:00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37620400"/>
    <x v="3951"/>
    <b v="0"/>
    <n v="1"/>
    <b v="0"/>
    <s v="theater/spaces"/>
    <n v="0"/>
    <n v="1"/>
    <x v="8"/>
    <x v="40"/>
    <x v="3951"/>
    <d v="4703-05-21T12:00:0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37620400"/>
    <x v="3952"/>
    <b v="0"/>
    <n v="1"/>
    <b v="0"/>
    <s v="theater/spaces"/>
    <n v="0"/>
    <n v="25"/>
    <x v="8"/>
    <x v="40"/>
    <x v="3952"/>
    <d v="4703-05-21T12:00:0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37620400"/>
    <x v="3953"/>
    <b v="0"/>
    <n v="0"/>
    <b v="0"/>
    <s v="theater/spaces"/>
    <n v="0"/>
    <n v="0"/>
    <x v="8"/>
    <x v="40"/>
    <x v="3953"/>
    <d v="4703-05-21T12:00:0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37620400"/>
    <x v="3954"/>
    <b v="0"/>
    <n v="0"/>
    <b v="0"/>
    <s v="theater/spaces"/>
    <n v="0"/>
    <n v="0"/>
    <x v="8"/>
    <x v="40"/>
    <x v="3954"/>
    <d v="4703-05-21T12:00:0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37620400"/>
    <x v="3955"/>
    <b v="0"/>
    <n v="8"/>
    <b v="0"/>
    <s v="theater/spaces"/>
    <n v="24"/>
    <n v="53.13"/>
    <x v="8"/>
    <x v="40"/>
    <x v="3955"/>
    <d v="4703-05-21T12:00:00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37620400"/>
    <x v="3956"/>
    <b v="0"/>
    <n v="0"/>
    <b v="0"/>
    <s v="theater/spaces"/>
    <n v="0"/>
    <n v="0"/>
    <x v="8"/>
    <x v="40"/>
    <x v="3956"/>
    <d v="4703-05-21T12:0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37620400"/>
    <x v="3957"/>
    <b v="0"/>
    <n v="1"/>
    <b v="0"/>
    <s v="theater/spaces"/>
    <n v="0"/>
    <n v="7"/>
    <x v="8"/>
    <x v="40"/>
    <x v="3957"/>
    <d v="4703-05-21T12:00:00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37620400"/>
    <x v="3958"/>
    <b v="0"/>
    <n v="16"/>
    <b v="0"/>
    <s v="theater/spaces"/>
    <n v="32"/>
    <n v="40.06"/>
    <x v="8"/>
    <x v="40"/>
    <x v="3958"/>
    <d v="4703-05-21T12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37620400"/>
    <x v="3959"/>
    <b v="0"/>
    <n v="12"/>
    <b v="0"/>
    <s v="theater/spaces"/>
    <n v="24"/>
    <n v="24.33"/>
    <x v="8"/>
    <x v="40"/>
    <x v="3959"/>
    <d v="4703-05-21T12:00:00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37620400"/>
    <x v="3960"/>
    <b v="0"/>
    <n v="4"/>
    <b v="0"/>
    <s v="theater/spaces"/>
    <n v="2"/>
    <n v="11.25"/>
    <x v="8"/>
    <x v="40"/>
    <x v="3960"/>
    <d v="4703-05-21T12:00:00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437620400"/>
    <x v="3961"/>
    <b v="0"/>
    <n v="2"/>
    <b v="0"/>
    <s v="theater/spaces"/>
    <n v="0"/>
    <n v="10.5"/>
    <x v="8"/>
    <x v="40"/>
    <x v="3961"/>
    <d v="4703-05-21T12:00:0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37620400"/>
    <x v="3962"/>
    <b v="0"/>
    <n v="3"/>
    <b v="0"/>
    <s v="theater/spaces"/>
    <n v="3"/>
    <n v="15"/>
    <x v="8"/>
    <x v="40"/>
    <x v="3962"/>
    <d v="4703-05-21T12:00:0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37620400"/>
    <x v="3963"/>
    <b v="0"/>
    <n v="0"/>
    <b v="0"/>
    <s v="theater/spaces"/>
    <n v="0"/>
    <n v="0"/>
    <x v="8"/>
    <x v="40"/>
    <x v="3963"/>
    <d v="4703-05-21T12:00:00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37620400"/>
    <x v="3964"/>
    <b v="0"/>
    <n v="3"/>
    <b v="0"/>
    <s v="theater/spaces"/>
    <n v="6"/>
    <n v="42"/>
    <x v="8"/>
    <x v="40"/>
    <x v="3964"/>
    <d v="4703-05-21T12:00:0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37620400"/>
    <x v="3965"/>
    <b v="0"/>
    <n v="4"/>
    <b v="0"/>
    <s v="theater/spaces"/>
    <n v="14"/>
    <n v="71.25"/>
    <x v="8"/>
    <x v="40"/>
    <x v="3965"/>
    <d v="4703-05-21T12:00:0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37620400"/>
    <x v="3966"/>
    <b v="0"/>
    <n v="2"/>
    <b v="0"/>
    <s v="theater/spaces"/>
    <n v="1"/>
    <n v="22.5"/>
    <x v="8"/>
    <x v="40"/>
    <x v="3966"/>
    <d v="4703-05-21T12:00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37620400"/>
    <x v="3967"/>
    <b v="0"/>
    <n v="10"/>
    <b v="0"/>
    <s v="theater/spaces"/>
    <n v="24"/>
    <n v="41"/>
    <x v="8"/>
    <x v="40"/>
    <x v="3967"/>
    <d v="4703-05-21T12:00:00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37620400"/>
    <x v="3968"/>
    <b v="0"/>
    <n v="11"/>
    <b v="0"/>
    <s v="theater/spaces"/>
    <n v="11"/>
    <n v="47.91"/>
    <x v="8"/>
    <x v="40"/>
    <x v="3968"/>
    <d v="4703-05-21T12:00:00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37620400"/>
    <x v="3969"/>
    <b v="0"/>
    <n v="6"/>
    <b v="0"/>
    <s v="theater/spaces"/>
    <n v="7"/>
    <n v="35.17"/>
    <x v="8"/>
    <x v="40"/>
    <x v="3969"/>
    <d v="4703-05-21T12:00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37620400"/>
    <x v="3970"/>
    <b v="0"/>
    <n v="2"/>
    <b v="0"/>
    <s v="theater/spaces"/>
    <n v="0"/>
    <n v="5.5"/>
    <x v="8"/>
    <x v="40"/>
    <x v="3970"/>
    <d v="4703-05-21T12:00:0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37620400"/>
    <x v="3971"/>
    <b v="0"/>
    <n v="6"/>
    <b v="0"/>
    <s v="theater/spaces"/>
    <n v="1"/>
    <n v="22.67"/>
    <x v="8"/>
    <x v="40"/>
    <x v="3971"/>
    <d v="4703-05-21T12:00:00"/>
  </r>
  <r>
    <n v="3972"/>
    <s v="Valkyrie Theatre Company"/>
    <s v="We're a horror based theatre company in Oklahoma City beginning our first season of shows."/>
    <n v="1000"/>
    <n v="211"/>
    <x v="2"/>
    <x v="0"/>
    <s v="USD"/>
    <n v="1437620400"/>
    <x v="3972"/>
    <b v="0"/>
    <n v="8"/>
    <b v="0"/>
    <s v="theater/spaces"/>
    <n v="21"/>
    <n v="26.38"/>
    <x v="8"/>
    <x v="40"/>
    <x v="3972"/>
    <d v="4703-05-21T12:00:0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37620400"/>
    <x v="3973"/>
    <b v="0"/>
    <n v="37"/>
    <b v="0"/>
    <s v="theater/spaces"/>
    <n v="78"/>
    <n v="105.54"/>
    <x v="8"/>
    <x v="40"/>
    <x v="3973"/>
    <d v="4703-05-21T12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37620400"/>
    <x v="3974"/>
    <b v="0"/>
    <n v="11"/>
    <b v="0"/>
    <s v="theater/spaces"/>
    <n v="32"/>
    <n v="29.09"/>
    <x v="8"/>
    <x v="40"/>
    <x v="3974"/>
    <d v="4703-05-21T12:00:00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37620400"/>
    <x v="3975"/>
    <b v="0"/>
    <n v="0"/>
    <b v="0"/>
    <s v="theater/spaces"/>
    <n v="0"/>
    <n v="0"/>
    <x v="8"/>
    <x v="40"/>
    <x v="3975"/>
    <d v="4703-05-21T12:00:0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37620400"/>
    <x v="3976"/>
    <b v="0"/>
    <n v="10"/>
    <b v="0"/>
    <s v="theater/spaces"/>
    <n v="48"/>
    <n v="62"/>
    <x v="8"/>
    <x v="40"/>
    <x v="3976"/>
    <d v="4703-05-21T12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37620400"/>
    <x v="3977"/>
    <b v="0"/>
    <n v="6"/>
    <b v="0"/>
    <s v="theater/spaces"/>
    <n v="1"/>
    <n v="217.5"/>
    <x v="8"/>
    <x v="40"/>
    <x v="3977"/>
    <d v="4703-05-21T12:00:00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37620400"/>
    <x v="3978"/>
    <b v="0"/>
    <n v="8"/>
    <b v="0"/>
    <s v="theater/spaces"/>
    <n v="11"/>
    <n v="26.75"/>
    <x v="8"/>
    <x v="40"/>
    <x v="3978"/>
    <d v="4703-05-21T12:00:00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37620400"/>
    <x v="3979"/>
    <b v="0"/>
    <n v="6"/>
    <b v="0"/>
    <s v="theater/spaces"/>
    <n v="2"/>
    <n v="18.329999999999998"/>
    <x v="8"/>
    <x v="40"/>
    <x v="3979"/>
    <d v="4703-05-21T12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37620400"/>
    <x v="3980"/>
    <b v="0"/>
    <n v="7"/>
    <b v="0"/>
    <s v="theater/spaces"/>
    <n v="18"/>
    <n v="64.290000000000006"/>
    <x v="8"/>
    <x v="40"/>
    <x v="3980"/>
    <d v="4703-05-21T12:00:00"/>
  </r>
  <r>
    <n v="3981"/>
    <s v="BEIRUT, LADY OF LEBANON"/>
    <s v="A Theatrical Production Celebrating the Lebanese Culture and the Human Spirit in Time of War."/>
    <n v="30000"/>
    <n v="1225"/>
    <x v="2"/>
    <x v="0"/>
    <s v="USD"/>
    <n v="1437620400"/>
    <x v="3981"/>
    <b v="0"/>
    <n v="7"/>
    <b v="0"/>
    <s v="theater/spaces"/>
    <n v="4"/>
    <n v="175"/>
    <x v="8"/>
    <x v="40"/>
    <x v="3981"/>
    <d v="4703-05-21T12:00:00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7620400"/>
    <x v="3982"/>
    <b v="0"/>
    <n v="5"/>
    <b v="0"/>
    <s v="theater/spaces"/>
    <n v="20"/>
    <n v="34"/>
    <x v="8"/>
    <x v="40"/>
    <x v="3982"/>
    <d v="4703-05-21T12:00:0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37620400"/>
    <x v="3983"/>
    <b v="0"/>
    <n v="46"/>
    <b v="0"/>
    <s v="theater/spaces"/>
    <n v="35"/>
    <n v="84.28"/>
    <x v="8"/>
    <x v="40"/>
    <x v="3983"/>
    <d v="4703-05-21T12:00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37620400"/>
    <x v="3984"/>
    <b v="0"/>
    <n v="10"/>
    <b v="0"/>
    <s v="theater/spaces"/>
    <n v="6"/>
    <n v="9.5"/>
    <x v="8"/>
    <x v="40"/>
    <x v="3984"/>
    <d v="4703-05-21T12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37620400"/>
    <x v="3985"/>
    <b v="0"/>
    <n v="19"/>
    <b v="0"/>
    <s v="theater/spaces"/>
    <n v="32"/>
    <n v="33.74"/>
    <x v="8"/>
    <x v="40"/>
    <x v="3985"/>
    <d v="4703-05-21T12:00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37620400"/>
    <x v="3986"/>
    <b v="0"/>
    <n v="13"/>
    <b v="0"/>
    <s v="theater/spaces"/>
    <n v="10"/>
    <n v="37.54"/>
    <x v="8"/>
    <x v="40"/>
    <x v="3986"/>
    <d v="4703-05-21T12:00:00"/>
  </r>
  <r>
    <n v="3987"/>
    <s v="Write Now 5"/>
    <s v="Write Now 5 is a new writing festival in south east London promoting new work from emerging playwrights."/>
    <n v="400"/>
    <n v="151"/>
    <x v="2"/>
    <x v="1"/>
    <s v="GBP"/>
    <n v="1437620400"/>
    <x v="3987"/>
    <b v="0"/>
    <n v="13"/>
    <b v="0"/>
    <s v="theater/spaces"/>
    <n v="38"/>
    <n v="11.62"/>
    <x v="8"/>
    <x v="40"/>
    <x v="3987"/>
    <d v="4703-05-21T12:00:00"/>
  </r>
  <r>
    <n v="3988"/>
    <s v="Folk-Tales: What Stories Do Your Folks Tell?"/>
    <s v="An evening of of stories based both in myth and truth."/>
    <n v="1500"/>
    <n v="32"/>
    <x v="2"/>
    <x v="0"/>
    <s v="USD"/>
    <n v="1437620400"/>
    <x v="3988"/>
    <b v="0"/>
    <n v="4"/>
    <b v="0"/>
    <s v="theater/spaces"/>
    <n v="2"/>
    <n v="8"/>
    <x v="8"/>
    <x v="40"/>
    <x v="3988"/>
    <d v="4703-05-21T12:00:0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37620400"/>
    <x v="3989"/>
    <b v="0"/>
    <n v="0"/>
    <b v="0"/>
    <s v="theater/spaces"/>
    <n v="0"/>
    <n v="0"/>
    <x v="8"/>
    <x v="40"/>
    <x v="3989"/>
    <d v="4703-05-21T12:00:0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37620400"/>
    <x v="3990"/>
    <b v="0"/>
    <n v="3"/>
    <b v="0"/>
    <s v="theater/spaces"/>
    <n v="4"/>
    <n v="23"/>
    <x v="8"/>
    <x v="40"/>
    <x v="3990"/>
    <d v="4703-05-21T12:00:00"/>
  </r>
  <r>
    <n v="3991"/>
    <s v="NTACTheatre - North Texas Actor's Collaborative Theatre"/>
    <s v="North Texas first actor-driven theatre company needs your help"/>
    <n v="500"/>
    <n v="100"/>
    <x v="2"/>
    <x v="0"/>
    <s v="USD"/>
    <n v="1437620400"/>
    <x v="3991"/>
    <b v="0"/>
    <n v="1"/>
    <b v="0"/>
    <s v="theater/spaces"/>
    <n v="20"/>
    <n v="100"/>
    <x v="8"/>
    <x v="40"/>
    <x v="3991"/>
    <d v="4703-05-21T12:00:00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37620400"/>
    <x v="3992"/>
    <b v="0"/>
    <n v="9"/>
    <b v="0"/>
    <s v="theater/spaces"/>
    <n v="5"/>
    <n v="60.11"/>
    <x v="8"/>
    <x v="40"/>
    <x v="3992"/>
    <d v="4703-05-21T12:00:00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7620400"/>
    <x v="3993"/>
    <b v="0"/>
    <n v="1"/>
    <b v="0"/>
    <s v="theater/spaces"/>
    <n v="0"/>
    <n v="3"/>
    <x v="8"/>
    <x v="40"/>
    <x v="3993"/>
    <d v="4703-05-21T12:00:00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37620400"/>
    <x v="3994"/>
    <b v="0"/>
    <n v="1"/>
    <b v="0"/>
    <s v="theater/spaces"/>
    <n v="0"/>
    <n v="5"/>
    <x v="8"/>
    <x v="40"/>
    <x v="3994"/>
    <d v="4703-05-21T12:00:0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37620400"/>
    <x v="3995"/>
    <b v="0"/>
    <n v="4"/>
    <b v="0"/>
    <s v="theater/spaces"/>
    <n v="35"/>
    <n v="17.5"/>
    <x v="8"/>
    <x v="40"/>
    <x v="3995"/>
    <d v="4703-05-21T12:00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37620400"/>
    <x v="3996"/>
    <b v="0"/>
    <n v="17"/>
    <b v="0"/>
    <s v="theater/spaces"/>
    <n v="17"/>
    <n v="29.24"/>
    <x v="8"/>
    <x v="40"/>
    <x v="3996"/>
    <d v="4703-05-21T12:00:00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37620400"/>
    <x v="3997"/>
    <b v="0"/>
    <n v="0"/>
    <b v="0"/>
    <s v="theater/spaces"/>
    <n v="0"/>
    <n v="0"/>
    <x v="8"/>
    <x v="40"/>
    <x v="3997"/>
    <d v="4703-05-21T12:00:00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37620400"/>
    <x v="3998"/>
    <b v="0"/>
    <n v="12"/>
    <b v="0"/>
    <s v="theater/spaces"/>
    <n v="57"/>
    <n v="59.58"/>
    <x v="8"/>
    <x v="40"/>
    <x v="3998"/>
    <d v="4703-05-21T12:00:0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37620400"/>
    <x v="3999"/>
    <b v="0"/>
    <n v="14"/>
    <b v="0"/>
    <s v="theater/spaces"/>
    <n v="17"/>
    <n v="82.57"/>
    <x v="8"/>
    <x v="40"/>
    <x v="3999"/>
    <d v="4703-05-21T12:00:00"/>
  </r>
  <r>
    <n v="4000"/>
    <s v="The Escorts"/>
    <s v="An Enticing Trip into the World of Assisted Dying"/>
    <n v="8000"/>
    <n v="10"/>
    <x v="2"/>
    <x v="0"/>
    <s v="USD"/>
    <n v="1437620400"/>
    <x v="4000"/>
    <b v="0"/>
    <n v="1"/>
    <b v="0"/>
    <s v="theater/spaces"/>
    <n v="0"/>
    <n v="10"/>
    <x v="8"/>
    <x v="40"/>
    <x v="4000"/>
    <d v="4703-05-21T12:00:0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37620400"/>
    <x v="4001"/>
    <b v="0"/>
    <n v="14"/>
    <b v="0"/>
    <s v="theater/spaces"/>
    <n v="38"/>
    <n v="32.36"/>
    <x v="8"/>
    <x v="40"/>
    <x v="4001"/>
    <d v="4703-05-21T12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37620400"/>
    <x v="4002"/>
    <b v="0"/>
    <n v="4"/>
    <b v="0"/>
    <s v="theater/spaces"/>
    <n v="2"/>
    <n v="5.75"/>
    <x v="8"/>
    <x v="40"/>
    <x v="4002"/>
    <d v="4703-05-21T12:00:00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37620400"/>
    <x v="4003"/>
    <b v="0"/>
    <n v="2"/>
    <b v="0"/>
    <s v="theater/spaces"/>
    <n v="10"/>
    <n v="100.5"/>
    <x v="8"/>
    <x v="40"/>
    <x v="4003"/>
    <d v="4703-05-21T12:00:00"/>
  </r>
  <r>
    <n v="4004"/>
    <s v="South Florida Tours"/>
    <s v="Help Launch The Queen Into South Florida!"/>
    <n v="500"/>
    <n v="1"/>
    <x v="2"/>
    <x v="0"/>
    <s v="USD"/>
    <n v="1437620400"/>
    <x v="4004"/>
    <b v="0"/>
    <n v="1"/>
    <b v="0"/>
    <s v="theater/spaces"/>
    <n v="0"/>
    <n v="1"/>
    <x v="8"/>
    <x v="40"/>
    <x v="4004"/>
    <d v="4703-05-21T12:00:00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37620400"/>
    <x v="4005"/>
    <b v="0"/>
    <n v="2"/>
    <b v="0"/>
    <s v="theater/spaces"/>
    <n v="1"/>
    <n v="20"/>
    <x v="8"/>
    <x v="40"/>
    <x v="4005"/>
    <d v="4703-05-21T12:00:0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37620400"/>
    <x v="4006"/>
    <b v="0"/>
    <n v="1"/>
    <b v="0"/>
    <s v="theater/spaces"/>
    <n v="0"/>
    <n v="2"/>
    <x v="8"/>
    <x v="40"/>
    <x v="4006"/>
    <d v="4703-05-21T12:00:00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37620400"/>
    <x v="4007"/>
    <b v="0"/>
    <n v="1"/>
    <b v="0"/>
    <s v="theater/spaces"/>
    <n v="0"/>
    <n v="5"/>
    <x v="8"/>
    <x v="40"/>
    <x v="4007"/>
    <d v="4703-05-21T12:00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20400"/>
    <x v="4008"/>
    <b v="0"/>
    <n v="4"/>
    <b v="0"/>
    <s v="theater/spaces"/>
    <n v="6"/>
    <n v="15"/>
    <x v="8"/>
    <x v="40"/>
    <x v="4008"/>
    <d v="4703-05-21T12:00:0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37620400"/>
    <x v="4009"/>
    <b v="0"/>
    <n v="3"/>
    <b v="0"/>
    <s v="theater/spaces"/>
    <n v="4"/>
    <n v="25"/>
    <x v="8"/>
    <x v="40"/>
    <x v="4009"/>
    <d v="4703-05-21T12:00:00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37620400"/>
    <x v="4010"/>
    <b v="0"/>
    <n v="38"/>
    <b v="0"/>
    <s v="theater/spaces"/>
    <n v="24"/>
    <n v="45.84"/>
    <x v="8"/>
    <x v="40"/>
    <x v="4010"/>
    <d v="4703-05-21T12:00:00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37620400"/>
    <x v="4011"/>
    <b v="0"/>
    <n v="4"/>
    <b v="0"/>
    <s v="theater/spaces"/>
    <n v="8"/>
    <n v="4.75"/>
    <x v="8"/>
    <x v="40"/>
    <x v="4011"/>
    <d v="4703-05-21T12:00:00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7620400"/>
    <x v="4012"/>
    <b v="0"/>
    <n v="0"/>
    <b v="0"/>
    <s v="theater/spaces"/>
    <n v="0"/>
    <n v="0"/>
    <x v="8"/>
    <x v="40"/>
    <x v="4012"/>
    <d v="4703-05-21T12:00:0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37620400"/>
    <x v="4013"/>
    <b v="0"/>
    <n v="2"/>
    <b v="0"/>
    <s v="theater/spaces"/>
    <n v="1"/>
    <n v="13"/>
    <x v="8"/>
    <x v="40"/>
    <x v="4013"/>
    <d v="4703-05-21T12:00:00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37620400"/>
    <x v="4014"/>
    <b v="0"/>
    <n v="0"/>
    <b v="0"/>
    <s v="theater/spaces"/>
    <n v="0"/>
    <n v="0"/>
    <x v="8"/>
    <x v="40"/>
    <x v="4014"/>
    <d v="4703-05-21T12:00:00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620400"/>
    <x v="4015"/>
    <b v="0"/>
    <n v="1"/>
    <b v="0"/>
    <s v="theater/spaces"/>
    <n v="0"/>
    <n v="1"/>
    <x v="8"/>
    <x v="40"/>
    <x v="4015"/>
    <d v="4703-05-21T12:00:00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37620400"/>
    <x v="4016"/>
    <b v="0"/>
    <n v="7"/>
    <b v="0"/>
    <s v="theater/spaces"/>
    <n v="14"/>
    <n v="10"/>
    <x v="8"/>
    <x v="40"/>
    <x v="4016"/>
    <d v="4703-05-21T12:00:0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37620400"/>
    <x v="4017"/>
    <b v="0"/>
    <n v="2"/>
    <b v="0"/>
    <s v="theater/spaces"/>
    <n v="1"/>
    <n v="52.5"/>
    <x v="8"/>
    <x v="40"/>
    <x v="4017"/>
    <d v="4703-05-21T12:00:00"/>
  </r>
  <r>
    <n v="4018"/>
    <s v="Time Please Fringe"/>
    <s v="Funding for a production of Time Please at the Brighton Fringe 2017... and beyond."/>
    <n v="1500"/>
    <n v="130"/>
    <x v="2"/>
    <x v="1"/>
    <s v="GBP"/>
    <n v="1437620400"/>
    <x v="4018"/>
    <b v="0"/>
    <n v="4"/>
    <b v="0"/>
    <s v="theater/spaces"/>
    <n v="9"/>
    <n v="32.5"/>
    <x v="8"/>
    <x v="40"/>
    <x v="4018"/>
    <d v="4703-05-21T12:00:00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37620400"/>
    <x v="4019"/>
    <b v="0"/>
    <n v="4"/>
    <b v="0"/>
    <s v="theater/spaces"/>
    <n v="1"/>
    <n v="7.25"/>
    <x v="8"/>
    <x v="40"/>
    <x v="4019"/>
    <d v="4703-05-21T12:00:00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37620400"/>
    <x v="4020"/>
    <b v="0"/>
    <n v="3"/>
    <b v="0"/>
    <s v="theater/spaces"/>
    <n v="17"/>
    <n v="33.33"/>
    <x v="8"/>
    <x v="40"/>
    <x v="4020"/>
    <d v="4703-05-21T12:00:00"/>
  </r>
  <r>
    <n v="4021"/>
    <s v="Angels in Houston"/>
    <s v="Help a group of actors end bigotry in Houston, TX by supporting a  full production of Angels in America."/>
    <n v="15000"/>
    <n v="125"/>
    <x v="2"/>
    <x v="0"/>
    <s v="USD"/>
    <n v="1437620400"/>
    <x v="4021"/>
    <b v="0"/>
    <n v="2"/>
    <b v="0"/>
    <s v="theater/spaces"/>
    <n v="1"/>
    <n v="62.5"/>
    <x v="8"/>
    <x v="40"/>
    <x v="4021"/>
    <d v="4703-05-21T12:00:00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37620400"/>
    <x v="4022"/>
    <b v="0"/>
    <n v="197"/>
    <b v="0"/>
    <s v="theater/spaces"/>
    <n v="70"/>
    <n v="63.56"/>
    <x v="8"/>
    <x v="40"/>
    <x v="4022"/>
    <d v="4703-05-21T12:00:0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37620400"/>
    <x v="4023"/>
    <b v="0"/>
    <n v="0"/>
    <b v="0"/>
    <s v="theater/spaces"/>
    <n v="0"/>
    <n v="0"/>
    <x v="8"/>
    <x v="40"/>
    <x v="4023"/>
    <d v="4703-05-21T12:00:00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37620400"/>
    <x v="4024"/>
    <b v="0"/>
    <n v="1"/>
    <b v="0"/>
    <s v="theater/spaces"/>
    <n v="1"/>
    <n v="10"/>
    <x v="8"/>
    <x v="40"/>
    <x v="4024"/>
    <d v="4703-05-21T12:00:0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620400"/>
    <x v="4025"/>
    <b v="0"/>
    <n v="4"/>
    <b v="0"/>
    <s v="theater/spaces"/>
    <n v="5"/>
    <n v="62.5"/>
    <x v="8"/>
    <x v="40"/>
    <x v="4025"/>
    <d v="4703-05-21T12:00:00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37620400"/>
    <x v="4026"/>
    <b v="0"/>
    <n v="0"/>
    <b v="0"/>
    <s v="theater/spaces"/>
    <n v="0"/>
    <n v="0"/>
    <x v="8"/>
    <x v="40"/>
    <x v="4026"/>
    <d v="4703-05-21T12:00:0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37620400"/>
    <x v="4027"/>
    <b v="0"/>
    <n v="7"/>
    <b v="0"/>
    <s v="theater/spaces"/>
    <n v="7"/>
    <n v="30.71"/>
    <x v="8"/>
    <x v="40"/>
    <x v="4027"/>
    <d v="4703-05-21T12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37620400"/>
    <x v="4028"/>
    <b v="0"/>
    <n v="11"/>
    <b v="0"/>
    <s v="theater/spaces"/>
    <n v="28"/>
    <n v="51"/>
    <x v="8"/>
    <x v="40"/>
    <x v="4028"/>
    <d v="4703-05-21T12:00:00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37620400"/>
    <x v="4029"/>
    <b v="0"/>
    <n v="0"/>
    <b v="0"/>
    <s v="theater/spaces"/>
    <n v="0"/>
    <n v="0"/>
    <x v="8"/>
    <x v="40"/>
    <x v="4029"/>
    <d v="4703-05-21T12:00:0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37620400"/>
    <x v="4030"/>
    <b v="0"/>
    <n v="6"/>
    <b v="0"/>
    <s v="theater/spaces"/>
    <n v="16"/>
    <n v="66.67"/>
    <x v="8"/>
    <x v="40"/>
    <x v="4030"/>
    <d v="4703-05-21T12:00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37620400"/>
    <x v="4031"/>
    <b v="0"/>
    <n v="0"/>
    <b v="0"/>
    <s v="theater/spaces"/>
    <n v="0"/>
    <n v="0"/>
    <x v="8"/>
    <x v="40"/>
    <x v="4031"/>
    <d v="4703-05-21T12:00:0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37620400"/>
    <x v="4032"/>
    <b v="0"/>
    <n v="7"/>
    <b v="0"/>
    <s v="theater/spaces"/>
    <n v="7"/>
    <n v="59"/>
    <x v="8"/>
    <x v="40"/>
    <x v="4032"/>
    <d v="4703-05-21T12:00:0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37620400"/>
    <x v="4033"/>
    <b v="0"/>
    <n v="94"/>
    <b v="0"/>
    <s v="theater/spaces"/>
    <n v="26"/>
    <n v="65.34"/>
    <x v="8"/>
    <x v="40"/>
    <x v="4033"/>
    <d v="4703-05-21T12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37620400"/>
    <x v="4034"/>
    <b v="0"/>
    <n v="2"/>
    <b v="0"/>
    <s v="theater/spaces"/>
    <n v="1"/>
    <n v="100"/>
    <x v="8"/>
    <x v="40"/>
    <x v="4034"/>
    <d v="4703-05-21T12:00:00"/>
  </r>
  <r>
    <n v="4035"/>
    <s v="The Lost Boy"/>
    <s v="&quot;Stories are where you go to look for the truth of your own life.&quot; (Frank Delaney)"/>
    <n v="10000"/>
    <n v="3685"/>
    <x v="2"/>
    <x v="0"/>
    <s v="USD"/>
    <n v="1437620400"/>
    <x v="4035"/>
    <b v="0"/>
    <n v="25"/>
    <b v="0"/>
    <s v="theater/spaces"/>
    <n v="37"/>
    <n v="147.4"/>
    <x v="8"/>
    <x v="40"/>
    <x v="4035"/>
    <d v="4703-05-21T12:00:0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37620400"/>
    <x v="4036"/>
    <b v="0"/>
    <n v="17"/>
    <b v="0"/>
    <s v="theater/spaces"/>
    <n v="47"/>
    <n v="166.06"/>
    <x v="8"/>
    <x v="40"/>
    <x v="4036"/>
    <d v="4703-05-21T12:0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37620400"/>
    <x v="4037"/>
    <b v="0"/>
    <n v="2"/>
    <b v="0"/>
    <s v="theater/spaces"/>
    <n v="11"/>
    <n v="40"/>
    <x v="8"/>
    <x v="40"/>
    <x v="4037"/>
    <d v="4703-05-21T12:00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37620400"/>
    <x v="4038"/>
    <b v="0"/>
    <n v="4"/>
    <b v="0"/>
    <s v="theater/spaces"/>
    <n v="12"/>
    <n v="75.25"/>
    <x v="8"/>
    <x v="40"/>
    <x v="4038"/>
    <d v="4703-05-21T12:00:00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37620400"/>
    <x v="4039"/>
    <b v="0"/>
    <n v="5"/>
    <b v="0"/>
    <s v="theater/spaces"/>
    <n v="60"/>
    <n v="60"/>
    <x v="8"/>
    <x v="40"/>
    <x v="4039"/>
    <d v="4703-05-21T12:00:0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620400"/>
    <x v="4040"/>
    <b v="0"/>
    <n v="2"/>
    <b v="0"/>
    <s v="theater/spaces"/>
    <n v="31"/>
    <n v="1250"/>
    <x v="8"/>
    <x v="40"/>
    <x v="4040"/>
    <d v="4703-05-21T12:00:00"/>
  </r>
  <r>
    <n v="4041"/>
    <s v="In the Land of Gold"/>
    <s v="A bold, colouful, vibrant play centred around the last remaining monarchy of Africa."/>
    <n v="5000"/>
    <n v="21"/>
    <x v="2"/>
    <x v="1"/>
    <s v="GBP"/>
    <n v="1437620400"/>
    <x v="4041"/>
    <b v="0"/>
    <n v="2"/>
    <b v="0"/>
    <s v="theater/spaces"/>
    <n v="0"/>
    <n v="10.5"/>
    <x v="8"/>
    <x v="40"/>
    <x v="4041"/>
    <d v="4703-05-21T12:00:00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37620400"/>
    <x v="4042"/>
    <b v="0"/>
    <n v="3"/>
    <b v="0"/>
    <s v="theater/spaces"/>
    <n v="0"/>
    <n v="7"/>
    <x v="8"/>
    <x v="40"/>
    <x v="4042"/>
    <d v="4703-05-21T12:00:00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37620400"/>
    <x v="4043"/>
    <b v="0"/>
    <n v="0"/>
    <b v="0"/>
    <s v="theater/spaces"/>
    <n v="0"/>
    <n v="0"/>
    <x v="8"/>
    <x v="40"/>
    <x v="4043"/>
    <d v="4703-05-21T12:00:00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37620400"/>
    <x v="4044"/>
    <b v="0"/>
    <n v="4"/>
    <b v="0"/>
    <s v="theater/spaces"/>
    <n v="38"/>
    <n v="56.25"/>
    <x v="8"/>
    <x v="40"/>
    <x v="4044"/>
    <d v="4703-05-21T12:00:0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37620400"/>
    <x v="4045"/>
    <b v="0"/>
    <n v="1"/>
    <b v="0"/>
    <s v="theater/spaces"/>
    <n v="0"/>
    <n v="1"/>
    <x v="8"/>
    <x v="40"/>
    <x v="4045"/>
    <d v="4703-05-21T12:00:00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37620400"/>
    <x v="4046"/>
    <b v="0"/>
    <n v="12"/>
    <b v="0"/>
    <s v="theater/spaces"/>
    <n v="8"/>
    <n v="38.33"/>
    <x v="8"/>
    <x v="40"/>
    <x v="4046"/>
    <d v="4703-05-21T12:00:0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37620400"/>
    <x v="4047"/>
    <b v="0"/>
    <n v="4"/>
    <b v="0"/>
    <s v="theater/spaces"/>
    <n v="2"/>
    <n v="27.5"/>
    <x v="8"/>
    <x v="40"/>
    <x v="4047"/>
    <d v="4703-05-21T12:00:00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37620400"/>
    <x v="4048"/>
    <b v="0"/>
    <n v="91"/>
    <b v="0"/>
    <s v="theater/spaces"/>
    <n v="18"/>
    <n v="32.979999999999997"/>
    <x v="8"/>
    <x v="40"/>
    <x v="4048"/>
    <d v="4703-05-21T12:00:00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7620400"/>
    <x v="4049"/>
    <b v="0"/>
    <n v="1"/>
    <b v="0"/>
    <s v="theater/spaces"/>
    <n v="0"/>
    <n v="16"/>
    <x v="8"/>
    <x v="40"/>
    <x v="4049"/>
    <d v="4703-05-21T12:00:00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37620400"/>
    <x v="4050"/>
    <b v="0"/>
    <n v="1"/>
    <b v="0"/>
    <s v="theater/spaces"/>
    <n v="0"/>
    <n v="1"/>
    <x v="8"/>
    <x v="40"/>
    <x v="4050"/>
    <d v="4703-05-21T12:00:00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437620400"/>
    <x v="4051"/>
    <b v="0"/>
    <n v="0"/>
    <b v="0"/>
    <s v="theater/spaces"/>
    <n v="0"/>
    <n v="0"/>
    <x v="8"/>
    <x v="40"/>
    <x v="4051"/>
    <d v="4703-05-21T12:00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37620400"/>
    <x v="4052"/>
    <b v="0"/>
    <n v="13"/>
    <b v="0"/>
    <s v="theater/spaces"/>
    <n v="38"/>
    <n v="86.62"/>
    <x v="8"/>
    <x v="40"/>
    <x v="4052"/>
    <d v="4703-05-21T12:00:0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37620400"/>
    <x v="4053"/>
    <b v="0"/>
    <n v="2"/>
    <b v="0"/>
    <s v="theater/spaces"/>
    <n v="22"/>
    <n v="55"/>
    <x v="8"/>
    <x v="40"/>
    <x v="4053"/>
    <d v="4703-05-21T12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37620400"/>
    <x v="4054"/>
    <b v="0"/>
    <n v="0"/>
    <b v="0"/>
    <s v="theater/spaces"/>
    <n v="0"/>
    <n v="0"/>
    <x v="8"/>
    <x v="40"/>
    <x v="4054"/>
    <d v="4703-05-21T12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37620400"/>
    <x v="4055"/>
    <b v="0"/>
    <n v="21"/>
    <b v="0"/>
    <s v="theater/spaces"/>
    <n v="18"/>
    <n v="41.95"/>
    <x v="8"/>
    <x v="40"/>
    <x v="4055"/>
    <d v="4703-05-21T12:00:00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37620400"/>
    <x v="4056"/>
    <b v="0"/>
    <n v="9"/>
    <b v="0"/>
    <s v="theater/spaces"/>
    <n v="53"/>
    <n v="88.33"/>
    <x v="8"/>
    <x v="40"/>
    <x v="4056"/>
    <d v="4703-05-21T12:00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37620400"/>
    <x v="4057"/>
    <b v="0"/>
    <n v="6"/>
    <b v="0"/>
    <s v="theater/spaces"/>
    <n v="22"/>
    <n v="129.16999999999999"/>
    <x v="8"/>
    <x v="40"/>
    <x v="4057"/>
    <d v="4703-05-21T12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37620400"/>
    <x v="4058"/>
    <b v="0"/>
    <n v="4"/>
    <b v="0"/>
    <s v="theater/spaces"/>
    <n v="3"/>
    <n v="23.75"/>
    <x v="8"/>
    <x v="40"/>
    <x v="4058"/>
    <d v="4703-05-21T12:00:00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37620400"/>
    <x v="4059"/>
    <b v="0"/>
    <n v="7"/>
    <b v="0"/>
    <s v="theater/spaces"/>
    <n v="3"/>
    <n v="35.71"/>
    <x v="8"/>
    <x v="40"/>
    <x v="4059"/>
    <d v="4703-05-21T12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37620400"/>
    <x v="4060"/>
    <b v="0"/>
    <n v="5"/>
    <b v="0"/>
    <s v="theater/spaces"/>
    <n v="3"/>
    <n v="57"/>
    <x v="8"/>
    <x v="40"/>
    <x v="4060"/>
    <d v="4703-05-21T12:00:0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37620400"/>
    <x v="4061"/>
    <b v="0"/>
    <n v="0"/>
    <b v="0"/>
    <s v="theater/spaces"/>
    <n v="0"/>
    <n v="0"/>
    <x v="8"/>
    <x v="40"/>
    <x v="4061"/>
    <d v="4703-05-21T12:00:0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37620400"/>
    <x v="4062"/>
    <b v="0"/>
    <n v="3"/>
    <b v="0"/>
    <s v="theater/spaces"/>
    <n v="2"/>
    <n v="163.33000000000001"/>
    <x v="8"/>
    <x v="40"/>
    <x v="4062"/>
    <d v="4703-05-21T12:00:0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37620400"/>
    <x v="4063"/>
    <b v="0"/>
    <n v="9"/>
    <b v="0"/>
    <s v="theater/spaces"/>
    <n v="1"/>
    <n v="15"/>
    <x v="8"/>
    <x v="40"/>
    <x v="4063"/>
    <d v="4703-05-21T12:00:0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7620400"/>
    <x v="4064"/>
    <b v="0"/>
    <n v="6"/>
    <b v="0"/>
    <s v="theater/spaces"/>
    <n v="19"/>
    <n v="64.17"/>
    <x v="8"/>
    <x v="40"/>
    <x v="4064"/>
    <d v="4703-05-21T12:00:00"/>
  </r>
  <r>
    <n v="4065"/>
    <s v="A Midsummer's Night's Dream"/>
    <s v="A classical/ fantasy version of midsummers done by professionally trained actors in Tulsa!"/>
    <n v="4000"/>
    <n v="27"/>
    <x v="2"/>
    <x v="0"/>
    <s v="USD"/>
    <n v="1437620400"/>
    <x v="4065"/>
    <b v="0"/>
    <n v="4"/>
    <b v="0"/>
    <s v="theater/spaces"/>
    <n v="1"/>
    <n v="6.75"/>
    <x v="8"/>
    <x v="40"/>
    <x v="4065"/>
    <d v="4703-05-21T12:00:00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37620400"/>
    <x v="4066"/>
    <b v="0"/>
    <n v="1"/>
    <b v="0"/>
    <s v="theater/spaces"/>
    <n v="0"/>
    <n v="25"/>
    <x v="8"/>
    <x v="40"/>
    <x v="4066"/>
    <d v="4703-05-21T12:00:0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37620400"/>
    <x v="4067"/>
    <b v="0"/>
    <n v="17"/>
    <b v="0"/>
    <s v="theater/spaces"/>
    <n v="61"/>
    <n v="179.12"/>
    <x v="8"/>
    <x v="40"/>
    <x v="4067"/>
    <d v="4703-05-21T12:00:0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37620400"/>
    <x v="4068"/>
    <b v="0"/>
    <n v="1"/>
    <b v="0"/>
    <s v="theater/spaces"/>
    <n v="1"/>
    <n v="34.950000000000003"/>
    <x v="8"/>
    <x v="40"/>
    <x v="4068"/>
    <d v="4703-05-21T12:00:00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37620400"/>
    <x v="4069"/>
    <b v="0"/>
    <n v="13"/>
    <b v="0"/>
    <s v="theater/spaces"/>
    <n v="34"/>
    <n v="33.08"/>
    <x v="8"/>
    <x v="40"/>
    <x v="4069"/>
    <d v="4703-05-21T12:00:00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37620400"/>
    <x v="4070"/>
    <b v="0"/>
    <n v="6"/>
    <b v="0"/>
    <s v="theater/spaces"/>
    <n v="17"/>
    <n v="27.5"/>
    <x v="8"/>
    <x v="40"/>
    <x v="4070"/>
    <d v="4703-05-21T12:00:0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37620400"/>
    <x v="4071"/>
    <b v="0"/>
    <n v="0"/>
    <b v="0"/>
    <s v="theater/spaces"/>
    <n v="0"/>
    <n v="0"/>
    <x v="8"/>
    <x v="40"/>
    <x v="4071"/>
    <d v="4703-05-21T12:00:0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37620400"/>
    <x v="4072"/>
    <b v="0"/>
    <n v="2"/>
    <b v="0"/>
    <s v="theater/spaces"/>
    <n v="0"/>
    <n v="2"/>
    <x v="8"/>
    <x v="40"/>
    <x v="4072"/>
    <d v="4703-05-21T12:00:0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7620400"/>
    <x v="4073"/>
    <b v="0"/>
    <n v="2"/>
    <b v="0"/>
    <s v="theater/spaces"/>
    <n v="1"/>
    <n v="18.5"/>
    <x v="8"/>
    <x v="40"/>
    <x v="4073"/>
    <d v="4703-05-21T12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37620400"/>
    <x v="4074"/>
    <b v="0"/>
    <n v="21"/>
    <b v="0"/>
    <s v="theater/spaces"/>
    <n v="27"/>
    <n v="35"/>
    <x v="8"/>
    <x v="40"/>
    <x v="4074"/>
    <d v="4703-05-21T12:00:0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37620400"/>
    <x v="4075"/>
    <b v="0"/>
    <n v="13"/>
    <b v="0"/>
    <s v="theater/spaces"/>
    <n v="29"/>
    <n v="44.31"/>
    <x v="8"/>
    <x v="40"/>
    <x v="4075"/>
    <d v="4703-05-21T12:00:00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37620400"/>
    <x v="4076"/>
    <b v="0"/>
    <n v="0"/>
    <b v="0"/>
    <s v="theater/spaces"/>
    <n v="0"/>
    <n v="0"/>
    <x v="8"/>
    <x v="40"/>
    <x v="4076"/>
    <d v="4703-05-21T12:00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37620400"/>
    <x v="4077"/>
    <b v="0"/>
    <n v="6"/>
    <b v="0"/>
    <s v="theater/spaces"/>
    <n v="9"/>
    <n v="222.5"/>
    <x v="8"/>
    <x v="40"/>
    <x v="4077"/>
    <d v="4703-05-21T12:00:00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37620400"/>
    <x v="4078"/>
    <b v="0"/>
    <n v="0"/>
    <b v="0"/>
    <s v="theater/spaces"/>
    <n v="0"/>
    <n v="0"/>
    <x v="8"/>
    <x v="40"/>
    <x v="4078"/>
    <d v="4703-05-21T12:00:0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37620400"/>
    <x v="4079"/>
    <b v="0"/>
    <n v="1"/>
    <b v="0"/>
    <s v="theater/spaces"/>
    <n v="0"/>
    <n v="5"/>
    <x v="8"/>
    <x v="40"/>
    <x v="4079"/>
    <d v="4703-05-21T12:00:00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37620400"/>
    <x v="4080"/>
    <b v="0"/>
    <n v="0"/>
    <b v="0"/>
    <s v="theater/spaces"/>
    <n v="0"/>
    <n v="0"/>
    <x v="8"/>
    <x v="40"/>
    <x v="4080"/>
    <d v="4703-05-21T12:00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37620400"/>
    <x v="4081"/>
    <b v="0"/>
    <n v="12"/>
    <b v="0"/>
    <s v="theater/spaces"/>
    <n v="16"/>
    <n v="29.17"/>
    <x v="8"/>
    <x v="40"/>
    <x v="4081"/>
    <d v="4703-05-21T12:00:0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37620400"/>
    <x v="4082"/>
    <b v="0"/>
    <n v="2"/>
    <b v="0"/>
    <s v="theater/spaces"/>
    <n v="2"/>
    <n v="1.5"/>
    <x v="8"/>
    <x v="40"/>
    <x v="4082"/>
    <d v="4703-05-21T12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37620400"/>
    <x v="4083"/>
    <b v="0"/>
    <n v="6"/>
    <b v="0"/>
    <s v="theater/spaces"/>
    <n v="22"/>
    <n v="126.5"/>
    <x v="8"/>
    <x v="40"/>
    <x v="4083"/>
    <d v="4703-05-21T12:00:00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37620400"/>
    <x v="4084"/>
    <b v="0"/>
    <n v="1"/>
    <b v="0"/>
    <s v="theater/spaces"/>
    <n v="0"/>
    <n v="10"/>
    <x v="8"/>
    <x v="40"/>
    <x v="4084"/>
    <d v="4703-05-21T12:00:0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37620400"/>
    <x v="4085"/>
    <b v="0"/>
    <n v="1"/>
    <b v="0"/>
    <s v="theater/spaces"/>
    <n v="0"/>
    <n v="10"/>
    <x v="8"/>
    <x v="40"/>
    <x v="4085"/>
    <d v="4703-05-21T12:00:0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37620400"/>
    <x v="4086"/>
    <b v="0"/>
    <n v="5"/>
    <b v="0"/>
    <s v="theater/spaces"/>
    <n v="5"/>
    <n v="9.4"/>
    <x v="8"/>
    <x v="40"/>
    <x v="4086"/>
    <d v="4703-05-21T12:00:00"/>
  </r>
  <r>
    <n v="4087"/>
    <s v="Stage Production &quot;The Nail Shop&quot;"/>
    <s v="Comedy Stage Play"/>
    <n v="9600"/>
    <n v="0"/>
    <x v="2"/>
    <x v="0"/>
    <s v="USD"/>
    <n v="1437620400"/>
    <x v="4087"/>
    <b v="0"/>
    <n v="0"/>
    <b v="0"/>
    <s v="theater/spaces"/>
    <n v="0"/>
    <n v="0"/>
    <x v="8"/>
    <x v="40"/>
    <x v="4087"/>
    <d v="4703-05-21T12:00:00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37620400"/>
    <x v="4088"/>
    <b v="0"/>
    <n v="3"/>
    <b v="0"/>
    <s v="theater/spaces"/>
    <n v="11"/>
    <n v="72"/>
    <x v="8"/>
    <x v="40"/>
    <x v="4088"/>
    <d v="4703-05-21T12:00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7620400"/>
    <x v="4089"/>
    <b v="0"/>
    <n v="8"/>
    <b v="0"/>
    <s v="theater/spaces"/>
    <n v="5"/>
    <n v="30"/>
    <x v="8"/>
    <x v="40"/>
    <x v="4089"/>
    <d v="4703-05-21T12:00:0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7620400"/>
    <x v="4090"/>
    <b v="0"/>
    <n v="3"/>
    <b v="0"/>
    <s v="theater/spaces"/>
    <n v="3"/>
    <n v="10.67"/>
    <x v="8"/>
    <x v="40"/>
    <x v="4090"/>
    <d v="4703-05-21T12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37620400"/>
    <x v="4091"/>
    <b v="0"/>
    <n v="8"/>
    <b v="0"/>
    <s v="theater/spaces"/>
    <n v="13"/>
    <n v="25.5"/>
    <x v="8"/>
    <x v="40"/>
    <x v="4091"/>
    <d v="4703-05-21T12:00:00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37620400"/>
    <x v="4092"/>
    <b v="0"/>
    <n v="1"/>
    <b v="0"/>
    <s v="theater/spaces"/>
    <n v="0"/>
    <n v="20"/>
    <x v="8"/>
    <x v="40"/>
    <x v="4092"/>
    <d v="4703-05-21T12:00:0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37620400"/>
    <x v="4093"/>
    <b v="0"/>
    <n v="4"/>
    <b v="0"/>
    <s v="theater/spaces"/>
    <n v="2"/>
    <n v="15"/>
    <x v="8"/>
    <x v="40"/>
    <x v="4093"/>
    <d v="4703-05-21T12:00:0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37620400"/>
    <x v="4094"/>
    <b v="0"/>
    <n v="8"/>
    <b v="0"/>
    <s v="theater/spaces"/>
    <n v="37"/>
    <n v="91.25"/>
    <x v="8"/>
    <x v="40"/>
    <x v="4094"/>
    <d v="4703-05-21T12:00:00"/>
  </r>
  <r>
    <n v="4095"/>
    <s v="LOPE ENAMORADO"/>
    <s v="Proyecto teatral dirigido por MartÃ­n Acosta que habla y reflexiona sobre el amor y su naturaleza."/>
    <n v="30000"/>
    <n v="800"/>
    <x v="2"/>
    <x v="14"/>
    <s v="MXN"/>
    <n v="1437620400"/>
    <x v="4095"/>
    <b v="0"/>
    <n v="1"/>
    <b v="0"/>
    <s v="theater/spaces"/>
    <n v="3"/>
    <n v="800"/>
    <x v="8"/>
    <x v="40"/>
    <x v="4095"/>
    <d v="4703-05-21T12:00: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37620400"/>
    <x v="4096"/>
    <b v="0"/>
    <n v="5"/>
    <b v="0"/>
    <s v="theater/spaces"/>
    <n v="11"/>
    <n v="80"/>
    <x v="8"/>
    <x v="40"/>
    <x v="4096"/>
    <d v="4703-05-21T12:00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37620400"/>
    <x v="4097"/>
    <b v="0"/>
    <n v="0"/>
    <b v="0"/>
    <s v="theater/spaces"/>
    <n v="0"/>
    <n v="0"/>
    <x v="8"/>
    <x v="40"/>
    <x v="4097"/>
    <d v="4703-05-21T12:00:00"/>
  </r>
  <r>
    <n v="4098"/>
    <s v="Life is simple"/>
    <s v="Community Youth play, written by and performed by the youth about finding joy in the simple things in life"/>
    <n v="75000"/>
    <n v="0"/>
    <x v="2"/>
    <x v="0"/>
    <s v="USD"/>
    <n v="1437620400"/>
    <x v="4098"/>
    <b v="0"/>
    <n v="0"/>
    <b v="0"/>
    <s v="theater/spaces"/>
    <n v="0"/>
    <n v="0"/>
    <x v="8"/>
    <x v="40"/>
    <x v="4098"/>
    <d v="4703-05-21T12:00:0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37620400"/>
    <x v="4099"/>
    <b v="0"/>
    <n v="1"/>
    <b v="0"/>
    <s v="theater/spaces"/>
    <n v="1"/>
    <n v="50"/>
    <x v="8"/>
    <x v="40"/>
    <x v="4099"/>
    <d v="4703-05-21T12:00:00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37620400"/>
    <x v="4100"/>
    <b v="0"/>
    <n v="0"/>
    <b v="0"/>
    <s v="theater/spaces"/>
    <n v="0"/>
    <n v="0"/>
    <x v="8"/>
    <x v="40"/>
    <x v="4100"/>
    <d v="4703-05-21T12:00:0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37620400"/>
    <x v="4101"/>
    <b v="0"/>
    <n v="0"/>
    <b v="0"/>
    <s v="theater/spaces"/>
    <n v="0"/>
    <n v="0"/>
    <x v="8"/>
    <x v="40"/>
    <x v="4101"/>
    <d v="4703-05-21T12:00:00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37620400"/>
    <x v="4102"/>
    <b v="0"/>
    <n v="6"/>
    <b v="0"/>
    <s v="theater/spaces"/>
    <n v="27"/>
    <n v="22.83"/>
    <x v="8"/>
    <x v="40"/>
    <x v="4102"/>
    <d v="4703-05-21T12:00:00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37620400"/>
    <x v="4103"/>
    <b v="0"/>
    <n v="6"/>
    <b v="0"/>
    <s v="theater/spaces"/>
    <n v="10"/>
    <n v="16.670000000000002"/>
    <x v="8"/>
    <x v="40"/>
    <x v="4103"/>
    <d v="4703-05-21T12:00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37620400"/>
    <x v="4104"/>
    <b v="0"/>
    <n v="14"/>
    <b v="0"/>
    <s v="theater/spaces"/>
    <n v="21"/>
    <n v="45.79"/>
    <x v="8"/>
    <x v="40"/>
    <x v="4104"/>
    <d v="4703-05-21T12:00:00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37620400"/>
    <x v="4105"/>
    <b v="0"/>
    <n v="6"/>
    <b v="0"/>
    <s v="theater/spaces"/>
    <n v="7"/>
    <n v="383.33"/>
    <x v="8"/>
    <x v="40"/>
    <x v="4105"/>
    <d v="4703-05-21T12:00:00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37620400"/>
    <x v="4106"/>
    <b v="0"/>
    <n v="33"/>
    <b v="0"/>
    <s v="theater/spaces"/>
    <n v="71"/>
    <n v="106.97"/>
    <x v="8"/>
    <x v="40"/>
    <x v="4106"/>
    <d v="4703-05-21T12:00:0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37620400"/>
    <x v="4107"/>
    <b v="0"/>
    <n v="4"/>
    <b v="0"/>
    <s v="theater/spaces"/>
    <n v="2"/>
    <n v="10.25"/>
    <x v="8"/>
    <x v="40"/>
    <x v="4107"/>
    <d v="4703-05-21T12:00:00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37620400"/>
    <x v="4108"/>
    <b v="0"/>
    <n v="1"/>
    <b v="0"/>
    <s v="theater/spaces"/>
    <n v="2"/>
    <n v="59"/>
    <x v="8"/>
    <x v="40"/>
    <x v="4108"/>
    <d v="4703-05-21T12:00:00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37620400"/>
    <x v="4109"/>
    <b v="0"/>
    <n v="0"/>
    <b v="0"/>
    <s v="theater/spaces"/>
    <n v="0"/>
    <n v="0"/>
    <x v="8"/>
    <x v="40"/>
    <x v="4109"/>
    <d v="4703-05-21T12:00:0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37620400"/>
    <x v="4110"/>
    <b v="0"/>
    <n v="6"/>
    <b v="0"/>
    <s v="theater/spaces"/>
    <n v="29"/>
    <n v="14.33"/>
    <x v="8"/>
    <x v="40"/>
    <x v="4110"/>
    <d v="4703-05-21T12:00:00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37620400"/>
    <x v="4111"/>
    <b v="0"/>
    <n v="6"/>
    <b v="0"/>
    <s v="theater/spaces"/>
    <n v="3"/>
    <n v="15.67"/>
    <x v="8"/>
    <x v="40"/>
    <x v="4111"/>
    <d v="4703-05-21T12:00:0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37620400"/>
    <x v="4112"/>
    <b v="0"/>
    <n v="1"/>
    <b v="0"/>
    <s v="theater/spaces"/>
    <n v="0"/>
    <n v="1"/>
    <x v="8"/>
    <x v="40"/>
    <x v="4112"/>
    <d v="4703-05-21T12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37620400"/>
    <x v="4113"/>
    <b v="0"/>
    <n v="3"/>
    <b v="0"/>
    <s v="theater/spaces"/>
    <n v="0"/>
    <n v="1"/>
    <x v="8"/>
    <x v="40"/>
    <x v="4113"/>
    <d v="4703-05-21T12:00:00"/>
  </r>
  <r>
    <m/>
    <m/>
    <m/>
    <m/>
    <m/>
    <x v="4"/>
    <x v="21"/>
    <m/>
    <m/>
    <x v="4114"/>
    <m/>
    <m/>
    <m/>
    <m/>
    <m/>
    <m/>
    <x v="9"/>
    <x v="41"/>
    <x v="4114"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animation"/>
    <n v="137"/>
    <n v="63.92"/>
    <x v="0"/>
    <s v="animation"/>
    <x v="0"/>
    <d v="2015-07-22T22:00:00"/>
    <x v="0"/>
  </r>
  <r>
    <n v="1"/>
    <s v="FannibalFest Fan Convention"/>
    <s v="A Hannibal TV Show Fan Convention and Art Collective"/>
    <n v="10275"/>
    <n v="14653"/>
    <x v="0"/>
    <s v="US"/>
    <s v="USD"/>
    <n v="1437620400"/>
    <n v="1485872683"/>
    <b v="0"/>
    <n v="79"/>
    <b v="1"/>
    <s v="film &amp; video/animation"/>
    <n v="143"/>
    <n v="185.48"/>
    <x v="0"/>
    <s v="animation"/>
    <x v="1"/>
    <d v="2015-07-22T22:00:00"/>
    <x v="0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37620400"/>
    <n v="1454691083"/>
    <b v="0"/>
    <n v="35"/>
    <b v="1"/>
    <s v="film &amp; video/animation"/>
    <n v="105"/>
    <n v="15"/>
    <x v="0"/>
    <s v="animation"/>
    <x v="2"/>
    <d v="2015-07-22T22:00:00"/>
    <x v="0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37620400"/>
    <n v="1404822107"/>
    <b v="0"/>
    <n v="150"/>
    <b v="1"/>
    <s v="film &amp; video/animation"/>
    <n v="104"/>
    <n v="69.27"/>
    <x v="0"/>
    <s v="animation"/>
    <x v="3"/>
    <d v="2015-07-22T22:00:0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37620400"/>
    <n v="1447963279"/>
    <b v="0"/>
    <n v="284"/>
    <b v="1"/>
    <s v="film &amp; video/animation"/>
    <n v="123"/>
    <n v="190.55"/>
    <x v="0"/>
    <s v="animation"/>
    <x v="4"/>
    <d v="2015-07-22T22:00:0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37620400"/>
    <n v="1468362207"/>
    <b v="0"/>
    <n v="47"/>
    <b v="1"/>
    <s v="film &amp; video/animation"/>
    <n v="110"/>
    <n v="93.4"/>
    <x v="0"/>
    <s v="animation"/>
    <x v="5"/>
    <d v="2015-07-22T22:00:0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37620400"/>
    <n v="1401846250"/>
    <b v="0"/>
    <n v="58"/>
    <b v="1"/>
    <s v="film &amp; video/animation"/>
    <n v="106"/>
    <n v="146.88"/>
    <x v="0"/>
    <s v="animation"/>
    <x v="6"/>
    <d v="2015-07-22T22:00:0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37620400"/>
    <n v="1464224867"/>
    <b v="0"/>
    <n v="57"/>
    <b v="1"/>
    <s v="film &amp; video/animation"/>
    <n v="101"/>
    <n v="159.82"/>
    <x v="0"/>
    <s v="animation"/>
    <x v="7"/>
    <d v="2015-07-22T22:00:00"/>
    <x v="0"/>
  </r>
  <r>
    <n v="8"/>
    <s v="Sizzling in the Kitchen Flynn Style"/>
    <s v="Help us raise the funds to film our pilot episode!"/>
    <n v="3500"/>
    <n v="3501.52"/>
    <x v="0"/>
    <s v="US"/>
    <s v="USD"/>
    <n v="1437620400"/>
    <n v="1460155212"/>
    <b v="0"/>
    <n v="12"/>
    <b v="1"/>
    <s v="film &amp; video/animation"/>
    <n v="100"/>
    <n v="291.79000000000002"/>
    <x v="0"/>
    <s v="animation"/>
    <x v="8"/>
    <d v="2015-07-22T22:00:0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37620400"/>
    <n v="1458268144"/>
    <b v="0"/>
    <n v="20"/>
    <b v="1"/>
    <s v="film &amp; video/animation"/>
    <n v="126"/>
    <n v="31.5"/>
    <x v="0"/>
    <s v="animation"/>
    <x v="9"/>
    <d v="2015-07-22T22:00:0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37620400"/>
    <n v="1400636279"/>
    <b v="0"/>
    <n v="19"/>
    <b v="1"/>
    <s v="film &amp; video/animation"/>
    <n v="101"/>
    <n v="158.68"/>
    <x v="0"/>
    <s v="animation"/>
    <x v="10"/>
    <d v="2015-07-22T22:00:0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37620400"/>
    <n v="1469126462"/>
    <b v="0"/>
    <n v="75"/>
    <b v="1"/>
    <s v="film &amp; video/animation"/>
    <n v="121"/>
    <n v="80.33"/>
    <x v="0"/>
    <s v="animation"/>
    <x v="11"/>
    <d v="2015-07-22T22:00:0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37620400"/>
    <n v="1401642425"/>
    <b v="0"/>
    <n v="827"/>
    <b v="1"/>
    <s v="film &amp; video/animation"/>
    <n v="165"/>
    <n v="59.96"/>
    <x v="0"/>
    <s v="animation"/>
    <x v="12"/>
    <d v="2015-07-22T22:00:00"/>
    <x v="0"/>
  </r>
  <r>
    <n v="13"/>
    <s v="Can't Go Home"/>
    <s v="A travel series hosted by touring musicians that profiles a different American city in each episode."/>
    <n v="3500"/>
    <n v="5599"/>
    <x v="0"/>
    <s v="US"/>
    <s v="USD"/>
    <n v="1437620400"/>
    <n v="1463588109"/>
    <b v="0"/>
    <n v="51"/>
    <b v="1"/>
    <s v="film &amp; video/animation"/>
    <n v="160"/>
    <n v="109.78"/>
    <x v="0"/>
    <s v="animation"/>
    <x v="13"/>
    <d v="2015-07-22T22:00:00"/>
    <x v="0"/>
  </r>
  <r>
    <n v="14"/>
    <s v="3010 | Sci-fi Series"/>
    <s v="A highly charged post apocalyptic sci fi series that pulls no punches!"/>
    <n v="6000"/>
    <n v="6056"/>
    <x v="0"/>
    <s v="AU"/>
    <s v="AUD"/>
    <n v="1437620400"/>
    <n v="1403051888"/>
    <b v="0"/>
    <n v="41"/>
    <b v="1"/>
    <s v="film &amp; video/animation"/>
    <n v="101"/>
    <n v="147.71"/>
    <x v="0"/>
    <s v="animation"/>
    <x v="14"/>
    <d v="2015-07-22T22:00:00"/>
    <x v="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37620400"/>
    <n v="1441790658"/>
    <b v="0"/>
    <n v="98"/>
    <b v="1"/>
    <s v="film &amp; video/animation"/>
    <n v="107"/>
    <n v="21.76"/>
    <x v="0"/>
    <s v="animation"/>
    <x v="15"/>
    <d v="2015-07-22T22:00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37620400"/>
    <n v="1398971211"/>
    <b v="0"/>
    <n v="70"/>
    <b v="1"/>
    <s v="film &amp; video/animation"/>
    <n v="100"/>
    <n v="171.84"/>
    <x v="0"/>
    <s v="animation"/>
    <x v="16"/>
    <d v="2015-07-22T22:00:00"/>
    <x v="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37620400"/>
    <n v="1412530422"/>
    <b v="0"/>
    <n v="36"/>
    <b v="1"/>
    <s v="film &amp; video/animation"/>
    <n v="101"/>
    <n v="41.94"/>
    <x v="0"/>
    <s v="animation"/>
    <x v="17"/>
    <d v="2015-07-22T22:00:00"/>
    <x v="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37620400"/>
    <n v="1408366856"/>
    <b v="0"/>
    <n v="342"/>
    <b v="1"/>
    <s v="film &amp; video/animation"/>
    <n v="106"/>
    <n v="93.26"/>
    <x v="0"/>
    <s v="animation"/>
    <x v="18"/>
    <d v="2015-07-22T22:00:0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620400"/>
    <n v="1434828934"/>
    <b v="0"/>
    <n v="22"/>
    <b v="1"/>
    <s v="film &amp; video/animation"/>
    <n v="145"/>
    <n v="56.14"/>
    <x v="0"/>
    <s v="animation"/>
    <x v="19"/>
    <d v="2015-07-22T22:00:00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37620400"/>
    <n v="1436983912"/>
    <b v="0"/>
    <n v="25"/>
    <b v="1"/>
    <s v="film &amp; video/animation"/>
    <n v="100"/>
    <n v="80.16"/>
    <x v="0"/>
    <s v="animation"/>
    <x v="20"/>
    <d v="2015-07-22T22:00:0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37620400"/>
    <n v="1409151789"/>
    <b v="0"/>
    <n v="101"/>
    <b v="1"/>
    <s v="film &amp; video/animation"/>
    <n v="109"/>
    <n v="199.9"/>
    <x v="0"/>
    <s v="animation"/>
    <x v="21"/>
    <d v="2015-07-22T22:00:00"/>
    <x v="0"/>
  </r>
  <r>
    <n v="22"/>
    <s v="CREATURES OF HABIT!"/>
    <s v="Meet Gary, and Troy: Two unlikely friends that investigate &quot;strange phenomenon&quot;."/>
    <n v="350"/>
    <n v="410"/>
    <x v="0"/>
    <s v="US"/>
    <s v="USD"/>
    <n v="1437620400"/>
    <n v="1418766740"/>
    <b v="0"/>
    <n v="8"/>
    <b v="1"/>
    <s v="film &amp; video/animation"/>
    <n v="117"/>
    <n v="51.25"/>
    <x v="0"/>
    <s v="animation"/>
    <x v="22"/>
    <d v="2015-07-22T22:00:0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7620400"/>
    <n v="1428086501"/>
    <b v="0"/>
    <n v="23"/>
    <b v="1"/>
    <s v="film &amp; video/animation"/>
    <n v="119"/>
    <n v="103.04"/>
    <x v="0"/>
    <s v="animation"/>
    <x v="23"/>
    <d v="2015-07-22T22:0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37620400"/>
    <n v="1439494863"/>
    <b v="0"/>
    <n v="574"/>
    <b v="1"/>
    <s v="film &amp; video/animation"/>
    <n v="109"/>
    <n v="66.349999999999994"/>
    <x v="0"/>
    <s v="animation"/>
    <x v="24"/>
    <d v="2015-07-22T22:00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37620400"/>
    <n v="1447115761"/>
    <b v="0"/>
    <n v="14"/>
    <b v="1"/>
    <s v="film &amp; video/animation"/>
    <n v="133"/>
    <n v="57.14"/>
    <x v="0"/>
    <s v="animation"/>
    <x v="25"/>
    <d v="2015-07-22T22:00:00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37620400"/>
    <n v="1404822144"/>
    <b v="0"/>
    <n v="19"/>
    <b v="1"/>
    <s v="film &amp; video/animation"/>
    <n v="155"/>
    <n v="102.11"/>
    <x v="0"/>
    <s v="animation"/>
    <x v="26"/>
    <d v="2015-07-22T22:00:00"/>
    <x v="0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37620400"/>
    <n v="1413518233"/>
    <b v="0"/>
    <n v="150"/>
    <b v="1"/>
    <s v="film &amp; video/animation"/>
    <n v="112"/>
    <n v="148.97"/>
    <x v="0"/>
    <s v="animation"/>
    <x v="27"/>
    <d v="2015-07-22T22:00:00"/>
    <x v="0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37620400"/>
    <n v="1447715284"/>
    <b v="0"/>
    <n v="71"/>
    <b v="1"/>
    <s v="film &amp; video/animation"/>
    <n v="100"/>
    <n v="169.61"/>
    <x v="0"/>
    <s v="animation"/>
    <x v="28"/>
    <d v="2015-07-22T22:00:0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37620400"/>
    <n v="1403453368"/>
    <b v="0"/>
    <n v="117"/>
    <b v="1"/>
    <s v="film &amp; video/animation"/>
    <n v="123"/>
    <n v="31.62"/>
    <x v="0"/>
    <s v="animation"/>
    <x v="29"/>
    <d v="2015-07-22T22:00:00"/>
    <x v="0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37620400"/>
    <n v="1406012515"/>
    <b v="0"/>
    <n v="53"/>
    <b v="1"/>
    <s v="film &amp; video/animation"/>
    <n v="101"/>
    <n v="76.45"/>
    <x v="0"/>
    <s v="animation"/>
    <x v="30"/>
    <d v="2015-07-22T22:00:00"/>
    <x v="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37620400"/>
    <n v="1452193234"/>
    <b v="0"/>
    <n v="1"/>
    <b v="1"/>
    <s v="film &amp; video/animation"/>
    <n v="100"/>
    <n v="13"/>
    <x v="0"/>
    <s v="animation"/>
    <x v="31"/>
    <d v="2015-07-22T22:00:0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37620400"/>
    <n v="1459523017"/>
    <b v="0"/>
    <n v="89"/>
    <b v="1"/>
    <s v="film &amp; video/animation"/>
    <n v="100"/>
    <n v="320.45"/>
    <x v="0"/>
    <s v="animation"/>
    <x v="32"/>
    <d v="2015-07-22T22:00:0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37620400"/>
    <n v="1444405901"/>
    <b v="0"/>
    <n v="64"/>
    <b v="1"/>
    <s v="film &amp; video/animation"/>
    <n v="102"/>
    <n v="83.75"/>
    <x v="0"/>
    <s v="animation"/>
    <x v="33"/>
    <d v="2015-07-22T22:00:0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37620400"/>
    <n v="1405928601"/>
    <b v="0"/>
    <n v="68"/>
    <b v="1"/>
    <s v="film &amp; video/animation"/>
    <n v="130"/>
    <n v="49.88"/>
    <x v="0"/>
    <s v="animation"/>
    <x v="34"/>
    <d v="2015-07-22T22:00:0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7620400"/>
    <n v="1428130814"/>
    <b v="0"/>
    <n v="28"/>
    <b v="1"/>
    <s v="film &amp; video/animation"/>
    <n v="167"/>
    <n v="59.46"/>
    <x v="0"/>
    <s v="animation"/>
    <x v="35"/>
    <d v="2015-07-22T22:00:00"/>
    <x v="0"/>
  </r>
  <r>
    <n v="36"/>
    <s v="THE LISTENING BOX"/>
    <s v="A modern day priest makes an unusual discovery, setting off a chain of events."/>
    <n v="6000"/>
    <n v="8529"/>
    <x v="0"/>
    <s v="US"/>
    <s v="USD"/>
    <n v="1437620400"/>
    <n v="1425540125"/>
    <b v="0"/>
    <n v="44"/>
    <b v="1"/>
    <s v="film &amp; video/animation"/>
    <n v="142"/>
    <n v="193.84"/>
    <x v="0"/>
    <s v="animation"/>
    <x v="36"/>
    <d v="2015-07-22T22:00:0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37620400"/>
    <n v="1422463079"/>
    <b v="0"/>
    <n v="253"/>
    <b v="1"/>
    <s v="film &amp; video/animation"/>
    <n v="183"/>
    <n v="159.51"/>
    <x v="0"/>
    <s v="animation"/>
    <x v="37"/>
    <d v="2015-07-22T22:00:00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437620400"/>
    <n v="1365643344"/>
    <b v="0"/>
    <n v="66"/>
    <b v="1"/>
    <s v="film &amp; video/animation"/>
    <n v="110"/>
    <n v="41.68"/>
    <x v="0"/>
    <s v="animation"/>
    <x v="38"/>
    <d v="2015-07-22T22:00:0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37620400"/>
    <n v="1398388068"/>
    <b v="0"/>
    <n v="217"/>
    <b v="1"/>
    <s v="film &amp; video/animation"/>
    <n v="131"/>
    <n v="150.9"/>
    <x v="0"/>
    <s v="animation"/>
    <x v="39"/>
    <d v="2015-07-22T22:00:0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37620400"/>
    <n v="1401426488"/>
    <b v="0"/>
    <n v="16"/>
    <b v="1"/>
    <s v="film &amp; video/animation"/>
    <n v="101"/>
    <n v="126.69"/>
    <x v="0"/>
    <s v="animation"/>
    <x v="40"/>
    <d v="2015-07-22T22:00:0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37620400"/>
    <n v="1409924354"/>
    <b v="0"/>
    <n v="19"/>
    <b v="1"/>
    <s v="film &amp; video/animation"/>
    <n v="100"/>
    <n v="105.26"/>
    <x v="0"/>
    <s v="animation"/>
    <x v="41"/>
    <d v="2015-07-22T22:00:0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37620400"/>
    <n v="1417188026"/>
    <b v="0"/>
    <n v="169"/>
    <b v="1"/>
    <s v="film &amp; video/animation"/>
    <n v="142"/>
    <n v="117.51"/>
    <x v="0"/>
    <s v="animation"/>
    <x v="42"/>
    <d v="2015-07-22T22:00:0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37620400"/>
    <n v="1402599486"/>
    <b v="0"/>
    <n v="263"/>
    <b v="1"/>
    <s v="film &amp; video/animation"/>
    <n v="309"/>
    <n v="117.36"/>
    <x v="0"/>
    <s v="animation"/>
    <x v="43"/>
    <d v="2015-07-22T22:00:0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37620400"/>
    <n v="1408760537"/>
    <b v="0"/>
    <n v="15"/>
    <b v="1"/>
    <s v="film &amp; video/animation"/>
    <n v="100"/>
    <n v="133.33000000000001"/>
    <x v="0"/>
    <s v="animation"/>
    <x v="44"/>
    <d v="2015-07-22T22:00:0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37620400"/>
    <n v="1459177107"/>
    <b v="0"/>
    <n v="61"/>
    <b v="1"/>
    <s v="film &amp; video/animation"/>
    <n v="120"/>
    <n v="98.36"/>
    <x v="0"/>
    <s v="animation"/>
    <x v="45"/>
    <d v="2015-07-22T22:00:00"/>
    <x v="0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37620400"/>
    <n v="1447628974"/>
    <b v="0"/>
    <n v="45"/>
    <b v="1"/>
    <s v="film &amp; video/animation"/>
    <n v="104"/>
    <n v="194.44"/>
    <x v="0"/>
    <s v="animation"/>
    <x v="46"/>
    <d v="2015-07-22T22:00:0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37620400"/>
    <n v="1413834007"/>
    <b v="0"/>
    <n v="70"/>
    <b v="1"/>
    <s v="film &amp; video/animation"/>
    <n v="108"/>
    <n v="76.87"/>
    <x v="0"/>
    <s v="animation"/>
    <x v="47"/>
    <d v="2015-07-22T22:00:0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37620400"/>
    <n v="1422534260"/>
    <b v="0"/>
    <n v="38"/>
    <b v="1"/>
    <s v="film &amp; video/animation"/>
    <n v="108"/>
    <n v="56.82"/>
    <x v="0"/>
    <s v="animation"/>
    <x v="48"/>
    <d v="2015-07-22T22:00:00"/>
    <x v="0"/>
  </r>
  <r>
    <n v="49"/>
    <s v="Driving Jersey - Season Five"/>
    <s v="Driving Jersey is real people telling real stories."/>
    <n v="12000"/>
    <n v="12000"/>
    <x v="0"/>
    <s v="US"/>
    <s v="USD"/>
    <n v="1437620400"/>
    <n v="1443068045"/>
    <b v="0"/>
    <n v="87"/>
    <b v="1"/>
    <s v="film &amp; video/animation"/>
    <n v="100"/>
    <n v="137.93"/>
    <x v="0"/>
    <s v="animation"/>
    <x v="49"/>
    <d v="2015-07-22T22:00:00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37620400"/>
    <n v="1419271458"/>
    <b v="0"/>
    <n v="22"/>
    <b v="1"/>
    <s v="film &amp; video/animation"/>
    <n v="100"/>
    <n v="27.27"/>
    <x v="0"/>
    <s v="animation"/>
    <x v="50"/>
    <d v="2015-07-22T22:00:0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7620400"/>
    <n v="1436653037"/>
    <b v="0"/>
    <n v="119"/>
    <b v="1"/>
    <s v="film &amp; video/animation"/>
    <n v="128"/>
    <n v="118.34"/>
    <x v="0"/>
    <s v="animation"/>
    <x v="51"/>
    <d v="2015-07-22T22:00:0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37620400"/>
    <n v="1403023846"/>
    <b v="0"/>
    <n v="52"/>
    <b v="1"/>
    <s v="film &amp; video/animation"/>
    <n v="116"/>
    <n v="223.48"/>
    <x v="0"/>
    <s v="animation"/>
    <x v="52"/>
    <d v="2015-07-22T22:00:00"/>
    <x v="0"/>
  </r>
  <r>
    <n v="53"/>
    <s v="Rolling out Vegan Mashup's Season 2"/>
    <s v="Delicious TV's Vegan Mashup launching season two on public television"/>
    <n v="3000"/>
    <n v="3289"/>
    <x v="0"/>
    <s v="US"/>
    <s v="USD"/>
    <n v="1437620400"/>
    <n v="1395407445"/>
    <b v="0"/>
    <n v="117"/>
    <b v="1"/>
    <s v="film &amp; video/animation"/>
    <n v="110"/>
    <n v="28.11"/>
    <x v="0"/>
    <s v="animation"/>
    <x v="53"/>
    <d v="2015-07-22T22:00:0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37620400"/>
    <n v="1448471221"/>
    <b v="0"/>
    <n v="52"/>
    <b v="1"/>
    <s v="film &amp; video/animation"/>
    <n v="101"/>
    <n v="194.23"/>
    <x v="0"/>
    <s v="animation"/>
    <x v="54"/>
    <d v="2015-07-22T22:00:0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37620400"/>
    <n v="1462576516"/>
    <b v="0"/>
    <n v="86"/>
    <b v="1"/>
    <s v="film &amp; video/animation"/>
    <n v="129"/>
    <n v="128.94999999999999"/>
    <x v="0"/>
    <s v="animation"/>
    <x v="55"/>
    <d v="2015-07-22T22:00:00"/>
    <x v="0"/>
  </r>
  <r>
    <n v="56"/>
    <s v="Voxwomen Cycling Show"/>
    <s v="We want to see more women's cycling on TV - and we need your help to make it happen!"/>
    <n v="8000"/>
    <n v="8581"/>
    <x v="0"/>
    <s v="GB"/>
    <s v="GBP"/>
    <n v="1437620400"/>
    <n v="1432559424"/>
    <b v="0"/>
    <n v="174"/>
    <b v="1"/>
    <s v="film &amp; video/animation"/>
    <n v="107"/>
    <n v="49.32"/>
    <x v="0"/>
    <s v="animation"/>
    <x v="56"/>
    <d v="2015-07-22T22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37620400"/>
    <n v="1427399962"/>
    <b v="0"/>
    <n v="69"/>
    <b v="1"/>
    <s v="film &amp; video/animation"/>
    <n v="102"/>
    <n v="221.52"/>
    <x v="0"/>
    <s v="animation"/>
    <x v="57"/>
    <d v="2015-07-22T22:00:00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37620400"/>
    <n v="1413827572"/>
    <b v="0"/>
    <n v="75"/>
    <b v="1"/>
    <s v="film &amp; video/animation"/>
    <n v="103"/>
    <n v="137.21"/>
    <x v="0"/>
    <s v="animation"/>
    <x v="58"/>
    <d v="2015-07-22T22:00:0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37620400"/>
    <n v="1439530776"/>
    <b v="0"/>
    <n v="33"/>
    <b v="1"/>
    <s v="film &amp; video/animation"/>
    <n v="100"/>
    <n v="606.82000000000005"/>
    <x v="0"/>
    <s v="animation"/>
    <x v="59"/>
    <d v="2015-07-22T22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437620400"/>
    <n v="1393882717"/>
    <b v="0"/>
    <n v="108"/>
    <b v="1"/>
    <s v="film &amp; video/animation"/>
    <n v="103"/>
    <n v="43.04"/>
    <x v="0"/>
    <s v="animation"/>
    <x v="60"/>
    <d v="2015-07-22T22:00:00"/>
    <x v="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437620400"/>
    <n v="1368646357"/>
    <b v="0"/>
    <n v="23"/>
    <b v="1"/>
    <s v="film &amp; video/animation"/>
    <n v="148"/>
    <n v="322.39"/>
    <x v="0"/>
    <s v="animation"/>
    <x v="61"/>
    <d v="2015-07-22T22:00:00"/>
    <x v="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437620400"/>
    <n v="1360177878"/>
    <b v="0"/>
    <n v="48"/>
    <b v="1"/>
    <s v="film &amp; video/animation"/>
    <n v="155"/>
    <n v="96.71"/>
    <x v="0"/>
    <s v="animation"/>
    <x v="62"/>
    <d v="2015-07-22T22:00:00"/>
    <x v="0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437620400"/>
    <n v="1386194013"/>
    <b v="0"/>
    <n v="64"/>
    <b v="1"/>
    <s v="film &amp; video/animation"/>
    <n v="114"/>
    <n v="35.47"/>
    <x v="0"/>
    <s v="animation"/>
    <x v="63"/>
    <d v="2015-07-22T22:00:00"/>
    <x v="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437620400"/>
    <n v="1370651181"/>
    <b v="0"/>
    <n v="24"/>
    <b v="1"/>
    <s v="film &amp; video/animation"/>
    <n v="173"/>
    <n v="86.67"/>
    <x v="0"/>
    <s v="animation"/>
    <x v="64"/>
    <d v="2015-07-22T22:00:00"/>
    <x v="0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37620400"/>
    <n v="1405453354"/>
    <b v="0"/>
    <n v="57"/>
    <b v="1"/>
    <s v="film &amp; video/animation"/>
    <n v="108"/>
    <n v="132.05000000000001"/>
    <x v="0"/>
    <s v="animation"/>
    <x v="65"/>
    <d v="2015-07-22T22:00:00"/>
    <x v="0"/>
  </r>
  <r>
    <n v="66"/>
    <s v="A Stagnant Fever: Short Film"/>
    <s v="A dark comedy set in the '60s about clinical depression and one night stands."/>
    <n v="2000"/>
    <n v="2372"/>
    <x v="0"/>
    <s v="US"/>
    <s v="USD"/>
    <n v="1437620400"/>
    <n v="1466281420"/>
    <b v="0"/>
    <n v="26"/>
    <b v="1"/>
    <s v="film &amp; video/animation"/>
    <n v="119"/>
    <n v="91.23"/>
    <x v="0"/>
    <s v="animation"/>
    <x v="66"/>
    <d v="2015-07-22T22:00:00"/>
    <x v="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437620400"/>
    <n v="1339768804"/>
    <b v="0"/>
    <n v="20"/>
    <b v="1"/>
    <s v="film &amp; video/animation"/>
    <n v="116"/>
    <n v="116.25"/>
    <x v="0"/>
    <s v="animation"/>
    <x v="67"/>
    <d v="2015-07-22T22:00:00"/>
    <x v="0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437620400"/>
    <n v="1390570791"/>
    <b v="0"/>
    <n v="36"/>
    <b v="1"/>
    <s v="film &amp; video/animation"/>
    <n v="127"/>
    <n v="21.19"/>
    <x v="0"/>
    <s v="animation"/>
    <x v="68"/>
    <d v="2015-07-22T22:00:00"/>
    <x v="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437620400"/>
    <n v="1314765025"/>
    <b v="0"/>
    <n v="178"/>
    <b v="1"/>
    <s v="film &amp; video/animation"/>
    <n v="111"/>
    <n v="62.33"/>
    <x v="0"/>
    <s v="animation"/>
    <x v="69"/>
    <d v="2015-07-22T22:00:00"/>
    <x v="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437620400"/>
    <n v="1309987845"/>
    <b v="0"/>
    <n v="17"/>
    <b v="1"/>
    <s v="film &amp; video/animation"/>
    <n v="127"/>
    <n v="37.409999999999997"/>
    <x v="0"/>
    <s v="animation"/>
    <x v="70"/>
    <d v="2015-07-22T22:00:00"/>
    <x v="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437620400"/>
    <n v="1333002657"/>
    <b v="0"/>
    <n v="32"/>
    <b v="1"/>
    <s v="film &amp; video/animation"/>
    <n v="124"/>
    <n v="69.72"/>
    <x v="0"/>
    <s v="animation"/>
    <x v="71"/>
    <d v="2015-07-22T22:00:00"/>
    <x v="0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437620400"/>
    <n v="1351210481"/>
    <b v="0"/>
    <n v="41"/>
    <b v="1"/>
    <s v="film &amp; video/animation"/>
    <n v="108"/>
    <n v="58.17"/>
    <x v="0"/>
    <s v="animation"/>
    <x v="72"/>
    <d v="2015-07-22T22:00:00"/>
    <x v="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437620400"/>
    <n v="1297620584"/>
    <b v="0"/>
    <n v="18"/>
    <b v="1"/>
    <s v="film &amp; video/animation"/>
    <n v="100"/>
    <n v="50"/>
    <x v="0"/>
    <s v="animation"/>
    <x v="73"/>
    <d v="2015-07-22T22:00:00"/>
    <x v="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37620400"/>
    <n v="1450784495"/>
    <b v="0"/>
    <n v="29"/>
    <b v="1"/>
    <s v="film &amp; video/animation"/>
    <n v="113"/>
    <n v="19.47"/>
    <x v="0"/>
    <s v="animation"/>
    <x v="74"/>
    <d v="2015-07-22T22:00:00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437620400"/>
    <n v="1364101272"/>
    <b v="0"/>
    <n v="47"/>
    <b v="1"/>
    <s v="film &amp; video/animation"/>
    <n v="115"/>
    <n v="85.96"/>
    <x v="0"/>
    <s v="animation"/>
    <x v="75"/>
    <d v="2015-07-22T22:00:00"/>
    <x v="0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437620400"/>
    <n v="1319819758"/>
    <b v="0"/>
    <n v="15"/>
    <b v="1"/>
    <s v="film &amp; video/animation"/>
    <n v="153"/>
    <n v="30.67"/>
    <x v="0"/>
    <s v="animation"/>
    <x v="76"/>
    <d v="2015-07-22T22:00:00"/>
    <x v="0"/>
  </r>
  <r>
    <n v="77"/>
    <s v="Jonah and the Crab"/>
    <s v="A short film about a boy searching for companionship in a hermit crab he finds on the beach."/>
    <n v="400"/>
    <n v="1570"/>
    <x v="0"/>
    <s v="US"/>
    <s v="USD"/>
    <n v="1437620400"/>
    <n v="1332991717"/>
    <b v="0"/>
    <n v="26"/>
    <b v="1"/>
    <s v="film &amp; video/animation"/>
    <n v="393"/>
    <n v="60.38"/>
    <x v="0"/>
    <s v="animation"/>
    <x v="77"/>
    <d v="2015-07-22T22:00:00"/>
    <x v="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37620400"/>
    <n v="1471887121"/>
    <b v="0"/>
    <n v="35"/>
    <b v="1"/>
    <s v="film &amp; video/animation"/>
    <n v="2702"/>
    <n v="38.6"/>
    <x v="0"/>
    <s v="animation"/>
    <x v="78"/>
    <d v="2015-07-22T22:00:00"/>
    <x v="0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437620400"/>
    <n v="1395859093"/>
    <b v="0"/>
    <n v="41"/>
    <b v="1"/>
    <s v="film &amp; video/animation"/>
    <n v="127"/>
    <n v="40.270000000000003"/>
    <x v="0"/>
    <s v="animation"/>
    <x v="79"/>
    <d v="2015-07-22T22:00:00"/>
    <x v="0"/>
  </r>
  <r>
    <n v="80"/>
    <s v="Swingers Anonymous"/>
    <s v="What would you do if you ended up at a swingers party with two dead bodies and $20,000 in drug money?"/>
    <n v="12000"/>
    <n v="12870"/>
    <x v="0"/>
    <s v="US"/>
    <s v="USD"/>
    <n v="1437620400"/>
    <n v="1383616856"/>
    <b v="0"/>
    <n v="47"/>
    <b v="1"/>
    <s v="film &amp; video/animation"/>
    <n v="107"/>
    <n v="273.83"/>
    <x v="0"/>
    <s v="animation"/>
    <x v="80"/>
    <d v="2015-07-22T22:00:00"/>
    <x v="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437620400"/>
    <n v="1341892127"/>
    <b v="0"/>
    <n v="28"/>
    <b v="1"/>
    <s v="film &amp; video/animation"/>
    <n v="198"/>
    <n v="53.04"/>
    <x v="0"/>
    <s v="animation"/>
    <x v="81"/>
    <d v="2015-07-22T22:00:00"/>
    <x v="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437620400"/>
    <n v="1315597261"/>
    <b v="0"/>
    <n v="100"/>
    <b v="1"/>
    <s v="film &amp; video/animation"/>
    <n v="100"/>
    <n v="40.01"/>
    <x v="0"/>
    <s v="animation"/>
    <x v="82"/>
    <d v="2015-07-22T22:00:00"/>
    <x v="0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37620400"/>
    <n v="1423320389"/>
    <b v="0"/>
    <n v="13"/>
    <b v="1"/>
    <s v="film &amp; video/animation"/>
    <n v="103"/>
    <n v="15.77"/>
    <x v="0"/>
    <s v="animation"/>
    <x v="83"/>
    <d v="2015-07-22T22:0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437620400"/>
    <n v="1302891086"/>
    <b v="0"/>
    <n v="7"/>
    <b v="1"/>
    <s v="film &amp; video/animation"/>
    <n v="100"/>
    <n v="71.430000000000007"/>
    <x v="0"/>
    <s v="animation"/>
    <x v="84"/>
    <d v="2015-07-22T22:00:00"/>
    <x v="0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437620400"/>
    <n v="1314154837"/>
    <b v="0"/>
    <n v="21"/>
    <b v="1"/>
    <s v="film &amp; video/animation"/>
    <n v="126"/>
    <n v="71.709999999999994"/>
    <x v="0"/>
    <s v="animation"/>
    <x v="85"/>
    <d v="2015-07-22T22:00:00"/>
    <x v="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37620400"/>
    <n v="1444828845"/>
    <b v="0"/>
    <n v="17"/>
    <b v="1"/>
    <s v="film &amp; video/animation"/>
    <n v="106"/>
    <n v="375.76"/>
    <x v="0"/>
    <s v="animation"/>
    <x v="86"/>
    <d v="2015-07-22T22:00:00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437620400"/>
    <n v="1274705803"/>
    <b v="0"/>
    <n v="25"/>
    <b v="1"/>
    <s v="film &amp; video/animation"/>
    <n v="105"/>
    <n v="104.6"/>
    <x v="0"/>
    <s v="animation"/>
    <x v="87"/>
    <d v="2015-07-22T22:00:00"/>
    <x v="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37620400"/>
    <n v="1401205731"/>
    <b v="0"/>
    <n v="60"/>
    <b v="1"/>
    <s v="film &amp; video/animation"/>
    <n v="103"/>
    <n v="60"/>
    <x v="0"/>
    <s v="animation"/>
    <x v="88"/>
    <d v="2015-07-22T22:00:00"/>
    <x v="0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437620400"/>
    <n v="1368036192"/>
    <b v="0"/>
    <n v="56"/>
    <b v="1"/>
    <s v="film &amp; video/animation"/>
    <n v="115"/>
    <n v="123.29"/>
    <x v="0"/>
    <s v="animation"/>
    <x v="89"/>
    <d v="2015-07-22T22:00:00"/>
    <x v="0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437620400"/>
    <n v="1307862499"/>
    <b v="0"/>
    <n v="16"/>
    <b v="1"/>
    <s v="film &amp; video/animation"/>
    <n v="100"/>
    <n v="31.38"/>
    <x v="0"/>
    <s v="animation"/>
    <x v="90"/>
    <d v="2015-07-22T22:00:00"/>
    <x v="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437620400"/>
    <n v="1300354764"/>
    <b v="0"/>
    <n v="46"/>
    <b v="1"/>
    <s v="film &amp; video/animation"/>
    <n v="120"/>
    <n v="78.260000000000005"/>
    <x v="0"/>
    <s v="animation"/>
    <x v="91"/>
    <d v="2015-07-22T22:00:00"/>
    <x v="0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37620400"/>
    <n v="1481949983"/>
    <b v="0"/>
    <n v="43"/>
    <b v="1"/>
    <s v="film &amp; video/animation"/>
    <n v="105"/>
    <n v="122.33"/>
    <x v="0"/>
    <s v="animation"/>
    <x v="92"/>
    <d v="2015-07-22T22:00:00"/>
    <x v="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437620400"/>
    <n v="1338928537"/>
    <b v="0"/>
    <n v="15"/>
    <b v="1"/>
    <s v="film &amp; video/animation"/>
    <n v="111"/>
    <n v="73.73"/>
    <x v="0"/>
    <s v="animation"/>
    <x v="93"/>
    <d v="2015-07-22T22:00:00"/>
    <x v="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437620400"/>
    <n v="1395162822"/>
    <b v="0"/>
    <n v="12"/>
    <b v="1"/>
    <s v="film &amp; video/animation"/>
    <n v="104"/>
    <n v="21.67"/>
    <x v="0"/>
    <s v="animation"/>
    <x v="94"/>
    <d v="2015-07-22T22:00:00"/>
    <x v="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437620400"/>
    <n v="1327622841"/>
    <b v="0"/>
    <n v="21"/>
    <b v="1"/>
    <s v="film &amp; video/animation"/>
    <n v="131"/>
    <n v="21.9"/>
    <x v="0"/>
    <s v="animation"/>
    <x v="95"/>
    <d v="2015-07-22T22:00:00"/>
    <x v="0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437620400"/>
    <n v="1274889241"/>
    <b v="0"/>
    <n v="34"/>
    <b v="1"/>
    <s v="film &amp; video/animation"/>
    <n v="115"/>
    <n v="50.59"/>
    <x v="0"/>
    <s v="animation"/>
    <x v="96"/>
    <d v="2015-07-22T22:00:00"/>
    <x v="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437620400"/>
    <n v="1307848482"/>
    <b v="0"/>
    <n v="8"/>
    <b v="1"/>
    <s v="film &amp; video/animation"/>
    <n v="106"/>
    <n v="53.13"/>
    <x v="0"/>
    <s v="animation"/>
    <x v="97"/>
    <d v="2015-07-22T22:00:00"/>
    <x v="0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437620400"/>
    <n v="1351796674"/>
    <b v="0"/>
    <n v="60"/>
    <b v="1"/>
    <s v="film &amp; video/animation"/>
    <n v="106"/>
    <n v="56.67"/>
    <x v="0"/>
    <s v="animation"/>
    <x v="98"/>
    <d v="2015-07-22T22:00:00"/>
    <x v="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437620400"/>
    <n v="1387834799"/>
    <b v="0"/>
    <n v="39"/>
    <b v="1"/>
    <s v="film &amp; video/animation"/>
    <n v="106"/>
    <n v="40.78"/>
    <x v="0"/>
    <s v="animation"/>
    <x v="99"/>
    <d v="2015-07-22T22:00:00"/>
    <x v="0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437620400"/>
    <n v="1350324286"/>
    <b v="0"/>
    <n v="26"/>
    <b v="1"/>
    <s v="film &amp; video/documentary"/>
    <n v="100"/>
    <n v="192.31"/>
    <x v="0"/>
    <s v="documentary"/>
    <x v="100"/>
    <d v="2015-07-22T22:00:00"/>
    <x v="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437620400"/>
    <n v="1356979110"/>
    <b v="0"/>
    <n v="35"/>
    <b v="1"/>
    <s v="film &amp; video/documentary"/>
    <n v="100"/>
    <n v="100"/>
    <x v="0"/>
    <s v="documentary"/>
    <x v="101"/>
    <d v="2015-07-22T22:00:00"/>
    <x v="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437620400"/>
    <n v="1290481733"/>
    <b v="0"/>
    <n v="65"/>
    <b v="1"/>
    <s v="film &amp; video/documentary"/>
    <n v="128"/>
    <n v="117.92"/>
    <x v="0"/>
    <s v="documentary"/>
    <x v="102"/>
    <d v="2015-07-22T22:00:00"/>
    <x v="0"/>
  </r>
  <r>
    <n v="103"/>
    <s v="I'M TWENTY SOMETHING"/>
    <s v="Three friends in their twenties are trying to do the impossible - have fun on a casual Friday night."/>
    <n v="1300"/>
    <n v="1367"/>
    <x v="0"/>
    <s v="GB"/>
    <s v="GBP"/>
    <n v="1437620400"/>
    <n v="1392232830"/>
    <b v="0"/>
    <n v="49"/>
    <b v="1"/>
    <s v="film &amp; video/documentary"/>
    <n v="105"/>
    <n v="27.9"/>
    <x v="0"/>
    <s v="documentary"/>
    <x v="103"/>
    <d v="2015-07-22T22:00:00"/>
    <x v="0"/>
  </r>
  <r>
    <n v="104"/>
    <s v="Good 'Ol Trumpet"/>
    <s v="UCF short film about an old man, his love for music, and his misplaced trumpet.  "/>
    <n v="500"/>
    <n v="600"/>
    <x v="0"/>
    <s v="US"/>
    <s v="USD"/>
    <n v="1437620400"/>
    <n v="1299775266"/>
    <b v="0"/>
    <n v="10"/>
    <b v="1"/>
    <s v="film &amp; video/documentary"/>
    <n v="120"/>
    <n v="60"/>
    <x v="0"/>
    <s v="documentary"/>
    <x v="104"/>
    <d v="2015-07-22T22:00:00"/>
    <x v="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37620400"/>
    <n v="1461605020"/>
    <b v="0"/>
    <n v="60"/>
    <b v="1"/>
    <s v="film &amp; video/documentary"/>
    <n v="107"/>
    <n v="39.380000000000003"/>
    <x v="0"/>
    <s v="documentary"/>
    <x v="105"/>
    <d v="2015-07-22T22:00:00"/>
    <x v="0"/>
  </r>
  <r>
    <n v="106"/>
    <s v="LOST WEEKEND"/>
    <s v="A Boy. A Girl. A Car. A Serial Killer."/>
    <n v="5000"/>
    <n v="5025"/>
    <x v="0"/>
    <s v="US"/>
    <s v="USD"/>
    <n v="1437620400"/>
    <n v="1332182301"/>
    <b v="0"/>
    <n v="27"/>
    <b v="1"/>
    <s v="film &amp; video/documentary"/>
    <n v="101"/>
    <n v="186.11"/>
    <x v="0"/>
    <s v="documentary"/>
    <x v="106"/>
    <d v="2015-07-22T22:00:00"/>
    <x v="0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437620400"/>
    <n v="1301787287"/>
    <b v="0"/>
    <n v="69"/>
    <b v="1"/>
    <s v="film &amp; video/documentary"/>
    <n v="102"/>
    <n v="111.38"/>
    <x v="0"/>
    <s v="documentary"/>
    <x v="107"/>
    <d v="2015-07-22T22:00:00"/>
    <x v="0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437620400"/>
    <n v="1364827370"/>
    <b v="0"/>
    <n v="47"/>
    <b v="1"/>
    <s v="film &amp; video/documentary"/>
    <n v="247"/>
    <n v="78.72"/>
    <x v="0"/>
    <s v="documentary"/>
    <x v="108"/>
    <d v="2015-07-22T22:00:00"/>
    <x v="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437620400"/>
    <n v="1296088630"/>
    <b v="0"/>
    <n v="47"/>
    <b v="1"/>
    <s v="film &amp; video/documentary"/>
    <n v="220"/>
    <n v="46.7"/>
    <x v="0"/>
    <s v="documentary"/>
    <x v="109"/>
    <d v="2015-07-22T22:00:00"/>
    <x v="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437620400"/>
    <n v="1381445253"/>
    <b v="0"/>
    <n v="26"/>
    <b v="1"/>
    <s v="film &amp; video/documentary"/>
    <n v="131"/>
    <n v="65.38"/>
    <x v="0"/>
    <s v="documentary"/>
    <x v="110"/>
    <d v="2015-07-22T22:00:00"/>
    <x v="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7620400"/>
    <n v="1430467187"/>
    <b v="0"/>
    <n v="53"/>
    <b v="1"/>
    <s v="film &amp; video/documentary"/>
    <n v="155"/>
    <n v="102.08"/>
    <x v="0"/>
    <s v="documentary"/>
    <x v="111"/>
    <d v="2015-07-22T22:00:00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437620400"/>
    <n v="1395277318"/>
    <b v="0"/>
    <n v="81"/>
    <b v="1"/>
    <s v="film &amp; video/documentary"/>
    <n v="104"/>
    <n v="64.2"/>
    <x v="0"/>
    <s v="documentary"/>
    <x v="112"/>
    <d v="2015-07-22T22:00:00"/>
    <x v="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437620400"/>
    <n v="1311963128"/>
    <b v="0"/>
    <n v="78"/>
    <b v="1"/>
    <s v="film &amp; video/documentary"/>
    <n v="141"/>
    <n v="90.38"/>
    <x v="0"/>
    <s v="documentary"/>
    <x v="113"/>
    <d v="2015-07-22T22:00:00"/>
    <x v="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437620400"/>
    <n v="1321252488"/>
    <b v="0"/>
    <n v="35"/>
    <b v="1"/>
    <s v="film &amp; video/documentary"/>
    <n v="103"/>
    <n v="88.57"/>
    <x v="0"/>
    <s v="documentary"/>
    <x v="114"/>
    <d v="2015-07-22T22:00:00"/>
    <x v="0"/>
  </r>
  <r>
    <n v="115"/>
    <s v="The World's Greatest Lover"/>
    <s v="Never judge a book (or a lover) by their cover."/>
    <n v="450"/>
    <n v="632"/>
    <x v="0"/>
    <s v="US"/>
    <s v="USD"/>
    <n v="1437620400"/>
    <n v="1326217444"/>
    <b v="0"/>
    <n v="22"/>
    <b v="1"/>
    <s v="film &amp; video/documentary"/>
    <n v="140"/>
    <n v="28.73"/>
    <x v="0"/>
    <s v="documentary"/>
    <x v="115"/>
    <d v="2015-07-22T22:00:00"/>
    <x v="0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437620400"/>
    <n v="1298289355"/>
    <b v="0"/>
    <n v="57"/>
    <b v="1"/>
    <s v="film &amp; video/documentary"/>
    <n v="114"/>
    <n v="69.790000000000006"/>
    <x v="0"/>
    <s v="documentary"/>
    <x v="116"/>
    <d v="2015-07-22T22:00:00"/>
    <x v="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437620400"/>
    <n v="1268337744"/>
    <b v="0"/>
    <n v="27"/>
    <b v="1"/>
    <s v="film &amp; video/documentary"/>
    <n v="100"/>
    <n v="167.49"/>
    <x v="0"/>
    <s v="documentary"/>
    <x v="117"/>
    <d v="2015-07-22T22:00:00"/>
    <x v="0"/>
  </r>
  <r>
    <n v="118"/>
    <s v="DENOUNCED - A Short Film"/>
    <s v="When a ruthless hit-man is 'denounced' from the mafia, his old enemies declare war."/>
    <n v="5000"/>
    <n v="5651.58"/>
    <x v="0"/>
    <s v="US"/>
    <s v="USD"/>
    <n v="1437620400"/>
    <n v="1309310236"/>
    <b v="0"/>
    <n v="39"/>
    <b v="1"/>
    <s v="film &amp; video/documentary"/>
    <n v="113"/>
    <n v="144.91"/>
    <x v="0"/>
    <s v="documentary"/>
    <x v="118"/>
    <d v="2015-07-22T22:00:00"/>
    <x v="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437620400"/>
    <n v="1310693986"/>
    <b v="0"/>
    <n v="37"/>
    <b v="1"/>
    <s v="film &amp; video/documentary"/>
    <n v="105"/>
    <n v="91.84"/>
    <x v="0"/>
    <s v="documentary"/>
    <x v="119"/>
    <d v="2015-07-22T22:00:00"/>
    <x v="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37620400"/>
    <n v="1472865107"/>
    <b v="0"/>
    <n v="1"/>
    <b v="0"/>
    <s v="film &amp; video/documentary"/>
    <n v="0"/>
    <n v="10"/>
    <x v="0"/>
    <s v="documentary"/>
    <x v="120"/>
    <d v="2015-07-22T22:00:00"/>
    <x v="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37620400"/>
    <n v="1427993710"/>
    <b v="0"/>
    <n v="1"/>
    <b v="0"/>
    <s v="film &amp; video/documentary"/>
    <n v="0"/>
    <n v="1"/>
    <x v="0"/>
    <s v="documentary"/>
    <x v="121"/>
    <d v="2015-07-22T22:00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37620400"/>
    <n v="1470910907"/>
    <b v="0"/>
    <n v="0"/>
    <b v="0"/>
    <s v="film &amp; video/documentary"/>
    <n v="0"/>
    <n v="0"/>
    <x v="0"/>
    <s v="documentary"/>
    <x v="122"/>
    <d v="2015-07-22T22:00:00"/>
    <x v="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37620400"/>
    <n v="1411411564"/>
    <b v="0"/>
    <n v="6"/>
    <b v="0"/>
    <s v="film &amp; video/documentary"/>
    <n v="0"/>
    <n v="25.17"/>
    <x v="0"/>
    <s v="documentary"/>
    <x v="123"/>
    <d v="2015-07-22T22:00:00"/>
    <x v="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7620400"/>
    <n v="1429568242"/>
    <b v="0"/>
    <n v="0"/>
    <b v="0"/>
    <s v="film &amp; video/documentary"/>
    <n v="0"/>
    <n v="0"/>
    <x v="0"/>
    <s v="documentary"/>
    <x v="124"/>
    <d v="2015-07-22T22:00:00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37620400"/>
    <n v="1480981880"/>
    <b v="0"/>
    <n v="6"/>
    <b v="0"/>
    <s v="film &amp; video/documentary"/>
    <n v="14"/>
    <n v="11.67"/>
    <x v="0"/>
    <s v="documentary"/>
    <x v="125"/>
    <d v="2015-07-22T22:00:00"/>
    <x v="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7620400"/>
    <n v="1431353337"/>
    <b v="0"/>
    <n v="13"/>
    <b v="0"/>
    <s v="film &amp; video/documentary"/>
    <n v="6"/>
    <n v="106.69"/>
    <x v="0"/>
    <s v="documentary"/>
    <x v="126"/>
    <d v="2015-07-22T2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37620400"/>
    <n v="1425481141"/>
    <b v="0"/>
    <n v="4"/>
    <b v="0"/>
    <s v="film &amp; video/documentary"/>
    <n v="2"/>
    <n v="47.5"/>
    <x v="0"/>
    <s v="documentary"/>
    <x v="127"/>
    <d v="2015-07-22T22:00:00"/>
    <x v="0"/>
  </r>
  <r>
    <n v="128"/>
    <s v="Ralphi3 (Canceled)"/>
    <s v="A Science Fiction film filled with entertainment and Excitement"/>
    <n v="100000"/>
    <n v="1867"/>
    <x v="1"/>
    <s v="US"/>
    <s v="USD"/>
    <n v="1437620400"/>
    <n v="1473917293"/>
    <b v="0"/>
    <n v="6"/>
    <b v="0"/>
    <s v="film &amp; video/documentary"/>
    <n v="2"/>
    <n v="311.17"/>
    <x v="0"/>
    <s v="documentary"/>
    <x v="128"/>
    <d v="2015-07-22T22:00:00"/>
    <x v="0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37620400"/>
    <n v="1409524183"/>
    <b v="0"/>
    <n v="0"/>
    <b v="0"/>
    <s v="film &amp; video/documentary"/>
    <n v="0"/>
    <n v="0"/>
    <x v="0"/>
    <s v="documentary"/>
    <x v="129"/>
    <d v="2015-07-22T22:00:00"/>
    <x v="0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37620400"/>
    <n v="1400536692"/>
    <b v="0"/>
    <n v="0"/>
    <b v="0"/>
    <s v="film &amp; video/documentary"/>
    <n v="0"/>
    <n v="0"/>
    <x v="0"/>
    <s v="documentary"/>
    <x v="130"/>
    <d v="2015-07-22T22:00:00"/>
    <x v="0"/>
  </r>
  <r>
    <n v="131"/>
    <s v="I (Canceled)"/>
    <s v="I"/>
    <n v="1200"/>
    <n v="0"/>
    <x v="1"/>
    <s v="US"/>
    <s v="USD"/>
    <n v="1437620400"/>
    <n v="1466453161"/>
    <b v="0"/>
    <n v="0"/>
    <b v="0"/>
    <s v="film &amp; video/documentary"/>
    <n v="0"/>
    <n v="0"/>
    <x v="0"/>
    <s v="documentary"/>
    <x v="131"/>
    <d v="2015-07-22T22:00:00"/>
    <x v="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37620400"/>
    <n v="1411500607"/>
    <b v="0"/>
    <n v="81"/>
    <b v="0"/>
    <s v="film &amp; video/documentary"/>
    <n v="10"/>
    <n v="94.51"/>
    <x v="0"/>
    <s v="documentary"/>
    <x v="132"/>
    <d v="2015-07-22T22:00:00"/>
    <x v="0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37620400"/>
    <n v="1462130584"/>
    <b v="0"/>
    <n v="0"/>
    <b v="0"/>
    <s v="film &amp; video/documentary"/>
    <n v="0"/>
    <n v="0"/>
    <x v="0"/>
    <s v="documentary"/>
    <x v="133"/>
    <d v="2015-07-22T22:00:00"/>
    <x v="0"/>
  </r>
  <r>
    <n v="134"/>
    <s v="MARLEY'S GHOST (AMBASSADORS OF STEAM) (Canceled)"/>
    <s v="steampunk  remake of &quot;a Christmas carol&quot;"/>
    <n v="5000"/>
    <n v="0"/>
    <x v="1"/>
    <s v="US"/>
    <s v="USD"/>
    <n v="1437620400"/>
    <n v="1438811418"/>
    <b v="0"/>
    <n v="0"/>
    <b v="0"/>
    <s v="film &amp; video/documentary"/>
    <n v="0"/>
    <n v="0"/>
    <x v="0"/>
    <s v="documentary"/>
    <x v="134"/>
    <d v="2015-07-22T22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37620400"/>
    <n v="1401354597"/>
    <b v="0"/>
    <n v="5"/>
    <b v="0"/>
    <s v="film &amp; video/documentary"/>
    <n v="13"/>
    <n v="80.599999999999994"/>
    <x v="0"/>
    <s v="documentary"/>
    <x v="135"/>
    <d v="2015-07-22T22:00:00"/>
    <x v="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7620400"/>
    <n v="1427968234"/>
    <b v="0"/>
    <n v="0"/>
    <b v="0"/>
    <s v="film &amp; video/documentary"/>
    <n v="0"/>
    <n v="0"/>
    <x v="0"/>
    <s v="documentary"/>
    <x v="136"/>
    <d v="2015-07-22T22:00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37620400"/>
    <n v="1440337593"/>
    <b v="0"/>
    <n v="0"/>
    <b v="0"/>
    <s v="film &amp; video/documentary"/>
    <n v="0"/>
    <n v="0"/>
    <x v="0"/>
    <s v="documentary"/>
    <x v="137"/>
    <d v="2015-07-22T22:00:00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7620400"/>
    <n v="1435731041"/>
    <b v="0"/>
    <n v="58"/>
    <b v="0"/>
    <s v="film &amp; video/documentary"/>
    <n v="3"/>
    <n v="81.239999999999995"/>
    <x v="0"/>
    <s v="documentary"/>
    <x v="138"/>
    <d v="2015-07-22T22:00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7620400"/>
    <n v="1435874772"/>
    <b v="0"/>
    <n v="1"/>
    <b v="0"/>
    <s v="film &amp; video/documentary"/>
    <n v="100"/>
    <n v="500"/>
    <x v="0"/>
    <s v="documentary"/>
    <x v="139"/>
    <d v="2015-07-22T22:00:00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37620400"/>
    <n v="1424234732"/>
    <b v="0"/>
    <n v="0"/>
    <b v="0"/>
    <s v="film &amp; video/documentary"/>
    <n v="0"/>
    <n v="0"/>
    <x v="0"/>
    <s v="documentary"/>
    <x v="140"/>
    <d v="2015-07-22T22:00:00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7620400"/>
    <n v="1429155623"/>
    <b v="0"/>
    <n v="28"/>
    <b v="0"/>
    <s v="film &amp; video/documentary"/>
    <n v="11"/>
    <n v="46.18"/>
    <x v="0"/>
    <s v="documentary"/>
    <x v="141"/>
    <d v="2015-07-22T22:00:00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37620400"/>
    <n v="1414358778"/>
    <b v="0"/>
    <n v="1"/>
    <b v="0"/>
    <s v="film &amp; video/documentary"/>
    <n v="0"/>
    <n v="10"/>
    <x v="0"/>
    <s v="documentary"/>
    <x v="142"/>
    <d v="2015-07-22T22:00:00"/>
    <x v="0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37620400"/>
    <n v="1467941542"/>
    <b v="0"/>
    <n v="0"/>
    <b v="0"/>
    <s v="film &amp; video/documentary"/>
    <n v="0"/>
    <n v="0"/>
    <x v="0"/>
    <s v="documentary"/>
    <x v="143"/>
    <d v="2015-07-22T22:00:00"/>
    <x v="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37620400"/>
    <n v="1423765072"/>
    <b v="0"/>
    <n v="37"/>
    <b v="0"/>
    <s v="film &amp; video/documentary"/>
    <n v="28"/>
    <n v="55.95"/>
    <x v="0"/>
    <s v="documentary"/>
    <x v="144"/>
    <d v="2015-07-22T22:00:00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7620400"/>
    <n v="1436965252"/>
    <b v="0"/>
    <n v="9"/>
    <b v="0"/>
    <s v="film &amp; video/documentary"/>
    <n v="8"/>
    <n v="37.56"/>
    <x v="0"/>
    <s v="documentary"/>
    <x v="145"/>
    <d v="2015-07-22T22:00:00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37620400"/>
    <n v="1479514998"/>
    <b v="0"/>
    <n v="3"/>
    <b v="0"/>
    <s v="film &amp; video/documentary"/>
    <n v="1"/>
    <n v="38.33"/>
    <x v="0"/>
    <s v="documentary"/>
    <x v="146"/>
    <d v="2015-07-22T22:00:00"/>
    <x v="0"/>
  </r>
  <r>
    <n v="147"/>
    <s v="Consumed (Static Air) (Canceled)"/>
    <s v="Film makers catch live footage beyond their wildest dreams."/>
    <n v="7000"/>
    <n v="0"/>
    <x v="1"/>
    <s v="GB"/>
    <s v="GBP"/>
    <n v="1437620400"/>
    <n v="1417026340"/>
    <b v="0"/>
    <n v="0"/>
    <b v="0"/>
    <s v="film &amp; video/documentary"/>
    <n v="0"/>
    <n v="0"/>
    <x v="0"/>
    <s v="documentary"/>
    <x v="147"/>
    <d v="2015-07-22T22:00:00"/>
    <x v="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37620400"/>
    <n v="1453963536"/>
    <b v="0"/>
    <n v="2"/>
    <b v="0"/>
    <s v="film &amp; video/documentary"/>
    <n v="0"/>
    <n v="20"/>
    <x v="0"/>
    <s v="documentary"/>
    <x v="148"/>
    <d v="2015-07-22T22:00:00"/>
    <x v="0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37620400"/>
    <n v="1416888470"/>
    <b v="0"/>
    <n v="6"/>
    <b v="0"/>
    <s v="film &amp; video/documentary"/>
    <n v="1"/>
    <n v="15.33"/>
    <x v="0"/>
    <s v="documentary"/>
    <x v="149"/>
    <d v="2015-07-22T22:00:00"/>
    <x v="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7620400"/>
    <n v="1427428382"/>
    <b v="0"/>
    <n v="67"/>
    <b v="0"/>
    <s v="film &amp; video/documentary"/>
    <n v="23"/>
    <n v="449.43"/>
    <x v="0"/>
    <s v="documentary"/>
    <x v="150"/>
    <d v="2015-07-22T22:00:00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7620400"/>
    <n v="1429449191"/>
    <b v="0"/>
    <n v="5"/>
    <b v="0"/>
    <s v="film &amp; video/documentary"/>
    <n v="0"/>
    <n v="28"/>
    <x v="0"/>
    <s v="documentary"/>
    <x v="151"/>
    <d v="2015-07-22T22:00:00"/>
    <x v="0"/>
  </r>
  <r>
    <n v="152"/>
    <s v="The Great Dark (Canceled)"/>
    <s v="The Great Dark is a journey through the unimaginable...and un foreseeable..."/>
    <n v="380000"/>
    <n v="30"/>
    <x v="1"/>
    <s v="US"/>
    <s v="USD"/>
    <n v="1437620400"/>
    <n v="1408845100"/>
    <b v="0"/>
    <n v="2"/>
    <b v="0"/>
    <s v="film &amp; video/documentary"/>
    <n v="0"/>
    <n v="15"/>
    <x v="0"/>
    <s v="documentary"/>
    <x v="152"/>
    <d v="2015-07-22T22:00:00"/>
    <x v="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37620400"/>
    <n v="1413900244"/>
    <b v="0"/>
    <n v="10"/>
    <b v="0"/>
    <s v="film &amp; video/documentary"/>
    <n v="1"/>
    <n v="35.9"/>
    <x v="0"/>
    <s v="documentary"/>
    <x v="153"/>
    <d v="2015-07-22T22:00:00"/>
    <x v="0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7620400"/>
    <n v="1429621695"/>
    <b v="0"/>
    <n v="3"/>
    <b v="0"/>
    <s v="film &amp; video/documentary"/>
    <n v="3"/>
    <n v="13.33"/>
    <x v="0"/>
    <s v="documentary"/>
    <x v="154"/>
    <d v="2015-07-22T22:00:00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20400"/>
    <n v="1434201935"/>
    <b v="0"/>
    <n v="4"/>
    <b v="0"/>
    <s v="film &amp; video/documentary"/>
    <n v="0"/>
    <n v="20.25"/>
    <x v="0"/>
    <s v="documentary"/>
    <x v="155"/>
    <d v="2015-07-22T22:00:00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37620400"/>
    <n v="1401850796"/>
    <b v="0"/>
    <n v="15"/>
    <b v="0"/>
    <s v="film &amp; video/documentary"/>
    <n v="5"/>
    <n v="119"/>
    <x v="0"/>
    <s v="documentary"/>
    <x v="156"/>
    <d v="2015-07-22T22:00:00"/>
    <x v="0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37620400"/>
    <n v="1453931572"/>
    <b v="0"/>
    <n v="2"/>
    <b v="0"/>
    <s v="film &amp; video/documentary"/>
    <n v="0"/>
    <n v="4"/>
    <x v="0"/>
    <s v="documentary"/>
    <x v="157"/>
    <d v="2015-07-22T22:00:00"/>
    <x v="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37620400"/>
    <n v="1411350628"/>
    <b v="0"/>
    <n v="0"/>
    <b v="0"/>
    <s v="film &amp; video/documentary"/>
    <n v="0"/>
    <n v="0"/>
    <x v="0"/>
    <s v="documentary"/>
    <x v="158"/>
    <d v="2015-07-22T22:00:00"/>
    <x v="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37620400"/>
    <n v="1464085545"/>
    <b v="0"/>
    <n v="1"/>
    <b v="0"/>
    <s v="film &amp; video/documentary"/>
    <n v="0"/>
    <n v="10"/>
    <x v="0"/>
    <s v="documentary"/>
    <x v="159"/>
    <d v="2015-07-22T22:00:00"/>
    <x v="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7620400"/>
    <n v="1434491691"/>
    <b v="0"/>
    <n v="0"/>
    <b v="0"/>
    <s v="film &amp; video/documentary"/>
    <n v="0"/>
    <n v="0"/>
    <x v="0"/>
    <s v="documentary"/>
    <x v="160"/>
    <d v="2015-07-22T22:00:00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37620400"/>
    <n v="1401726595"/>
    <b v="0"/>
    <n v="1"/>
    <b v="0"/>
    <s v="film &amp; video/documentary"/>
    <n v="0"/>
    <n v="5"/>
    <x v="0"/>
    <s v="documentary"/>
    <x v="161"/>
    <d v="2015-07-22T22:00:00"/>
    <x v="0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37620400"/>
    <n v="1405393356"/>
    <b v="0"/>
    <n v="10"/>
    <b v="0"/>
    <s v="film &amp; video/documentary"/>
    <n v="16"/>
    <n v="43.5"/>
    <x v="0"/>
    <s v="documentary"/>
    <x v="162"/>
    <d v="2015-07-22T22:00:00"/>
    <x v="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37620400"/>
    <n v="1440716654"/>
    <b v="0"/>
    <n v="0"/>
    <b v="0"/>
    <s v="film &amp; video/documentary"/>
    <n v="0"/>
    <n v="0"/>
    <x v="0"/>
    <s v="documentary"/>
    <x v="163"/>
    <d v="2015-07-22T22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37620400"/>
    <n v="1405966701"/>
    <b v="0"/>
    <n v="7"/>
    <b v="0"/>
    <s v="film &amp; video/documentary"/>
    <n v="1"/>
    <n v="91.43"/>
    <x v="0"/>
    <s v="documentary"/>
    <x v="164"/>
    <d v="2015-07-22T22:00:00"/>
    <x v="0"/>
  </r>
  <r>
    <n v="165"/>
    <s v="NET"/>
    <s v="A teacher. A boy. The beach and a heatwave that drove them all insane."/>
    <n v="17000"/>
    <n v="0"/>
    <x v="2"/>
    <s v="GB"/>
    <s v="GBP"/>
    <n v="1437620400"/>
    <n v="1450021724"/>
    <b v="0"/>
    <n v="0"/>
    <b v="0"/>
    <s v="film &amp; video/documentary"/>
    <n v="0"/>
    <n v="0"/>
    <x v="0"/>
    <s v="documentary"/>
    <x v="165"/>
    <d v="2015-07-22T22:00:00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37620400"/>
    <n v="1481939362"/>
    <b v="0"/>
    <n v="1"/>
    <b v="0"/>
    <s v="film &amp; video/documentary"/>
    <n v="60"/>
    <n v="3000"/>
    <x v="0"/>
    <s v="documentary"/>
    <x v="166"/>
    <d v="2015-07-22T22:00:00"/>
    <x v="0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7620400"/>
    <n v="1433542535"/>
    <b v="0"/>
    <n v="2"/>
    <b v="0"/>
    <s v="film &amp; video/documentary"/>
    <n v="0"/>
    <n v="5.5"/>
    <x v="0"/>
    <s v="documentary"/>
    <x v="167"/>
    <d v="2015-07-22T22:00:00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37620400"/>
    <n v="1424203370"/>
    <b v="0"/>
    <n v="3"/>
    <b v="0"/>
    <s v="film &amp; video/documentary"/>
    <n v="4"/>
    <n v="108.33"/>
    <x v="0"/>
    <s v="documentary"/>
    <x v="168"/>
    <d v="2015-07-22T22:00:0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37620400"/>
    <n v="1411042059"/>
    <b v="0"/>
    <n v="10"/>
    <b v="0"/>
    <s v="film &amp; video/documentary"/>
    <n v="22"/>
    <n v="56"/>
    <x v="0"/>
    <s v="documentary"/>
    <x v="169"/>
    <d v="2015-07-22T22:00:00"/>
    <x v="0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37620400"/>
    <n v="1438385283"/>
    <b v="0"/>
    <n v="10"/>
    <b v="0"/>
    <s v="film &amp; video/documentary"/>
    <n v="3"/>
    <n v="32.5"/>
    <x v="0"/>
    <s v="documentary"/>
    <x v="170"/>
    <d v="2015-07-22T22:00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37620400"/>
    <n v="1465791614"/>
    <b v="0"/>
    <n v="1"/>
    <b v="0"/>
    <s v="film &amp; video/documentary"/>
    <n v="0"/>
    <n v="1"/>
    <x v="0"/>
    <s v="documentary"/>
    <x v="171"/>
    <d v="2015-07-22T22:00:00"/>
    <x v="0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37620400"/>
    <n v="1423733323"/>
    <b v="0"/>
    <n v="0"/>
    <b v="0"/>
    <s v="film &amp; video/documentary"/>
    <n v="0"/>
    <n v="0"/>
    <x v="0"/>
    <s v="documentary"/>
    <x v="172"/>
    <d v="2015-07-22T22:00:00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37620400"/>
    <n v="1422539108"/>
    <b v="0"/>
    <n v="0"/>
    <b v="0"/>
    <s v="film &amp; video/documentary"/>
    <n v="0"/>
    <n v="0"/>
    <x v="0"/>
    <s v="documentary"/>
    <x v="173"/>
    <d v="2015-07-22T22:00:00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7620400"/>
    <n v="1425924776"/>
    <b v="0"/>
    <n v="0"/>
    <b v="0"/>
    <s v="film &amp; video/documentary"/>
    <n v="0"/>
    <n v="0"/>
    <x v="0"/>
    <s v="documentary"/>
    <x v="174"/>
    <d v="2015-07-22T22:00:00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37620400"/>
    <n v="1407177611"/>
    <b v="0"/>
    <n v="26"/>
    <b v="0"/>
    <s v="film &amp; video/documentary"/>
    <n v="6"/>
    <n v="49.88"/>
    <x v="0"/>
    <s v="documentary"/>
    <x v="175"/>
    <d v="2015-07-22T22:00:00"/>
    <x v="0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7620400"/>
    <n v="1436211999"/>
    <b v="0"/>
    <n v="0"/>
    <b v="0"/>
    <s v="film &amp; video/documentary"/>
    <n v="0"/>
    <n v="0"/>
    <x v="0"/>
    <s v="documentary"/>
    <x v="176"/>
    <d v="2015-07-22T22:00:00"/>
    <x v="0"/>
  </r>
  <r>
    <n v="177"/>
    <s v="The Good Samaritan"/>
    <s v="I'm making a modern day version of the bible story &quot; The Good Samaritan&quot;"/>
    <n v="450"/>
    <n v="180"/>
    <x v="2"/>
    <s v="US"/>
    <s v="USD"/>
    <n v="1437620400"/>
    <n v="1425690526"/>
    <b v="0"/>
    <n v="7"/>
    <b v="0"/>
    <s v="film &amp; video/documentary"/>
    <n v="40"/>
    <n v="25.71"/>
    <x v="0"/>
    <s v="documentary"/>
    <x v="177"/>
    <d v="2015-07-22T22:00:00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37620400"/>
    <n v="1445986545"/>
    <b v="0"/>
    <n v="0"/>
    <b v="0"/>
    <s v="film &amp; video/documentary"/>
    <n v="0"/>
    <n v="0"/>
    <x v="0"/>
    <s v="documentary"/>
    <x v="178"/>
    <d v="2015-07-22T22:00:00"/>
    <x v="0"/>
  </r>
  <r>
    <n v="179"/>
    <s v="Sustain: A Film About Survival"/>
    <s v="A feature-length film about how three people survive in a diseased world."/>
    <n v="1000"/>
    <n v="200"/>
    <x v="2"/>
    <s v="US"/>
    <s v="USD"/>
    <n v="1437620400"/>
    <n v="1454464555"/>
    <b v="0"/>
    <n v="2"/>
    <b v="0"/>
    <s v="film &amp; video/documentary"/>
    <n v="20"/>
    <n v="100"/>
    <x v="0"/>
    <s v="documentary"/>
    <x v="179"/>
    <d v="2015-07-22T22:00:00"/>
    <x v="0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37620400"/>
    <n v="1425512843"/>
    <b v="0"/>
    <n v="13"/>
    <b v="0"/>
    <s v="film &amp; video/documentary"/>
    <n v="33"/>
    <n v="30.85"/>
    <x v="0"/>
    <s v="documentary"/>
    <x v="180"/>
    <d v="2015-07-22T22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7620400"/>
    <n v="1432403295"/>
    <b v="0"/>
    <n v="4"/>
    <b v="0"/>
    <s v="film &amp; video/documentary"/>
    <n v="21"/>
    <n v="180.5"/>
    <x v="0"/>
    <s v="documentary"/>
    <x v="181"/>
    <d v="2015-07-22T22:00:00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37620400"/>
    <n v="1481156232"/>
    <b v="0"/>
    <n v="0"/>
    <b v="0"/>
    <s v="film &amp; video/documentary"/>
    <n v="0"/>
    <n v="0"/>
    <x v="0"/>
    <s v="documentary"/>
    <x v="182"/>
    <d v="2015-07-22T22:00:00"/>
    <x v="0"/>
  </r>
  <r>
    <n v="183"/>
    <s v="Three Little Words"/>
    <s v="Don't kill me until I meet my Dad"/>
    <n v="12500"/>
    <n v="4482"/>
    <x v="2"/>
    <s v="GB"/>
    <s v="GBP"/>
    <n v="1437620400"/>
    <n v="1414438010"/>
    <b v="0"/>
    <n v="12"/>
    <b v="0"/>
    <s v="film &amp; video/documentary"/>
    <n v="36"/>
    <n v="373.5"/>
    <x v="0"/>
    <s v="documentary"/>
    <x v="183"/>
    <d v="2015-07-22T22:00:00"/>
    <x v="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37620400"/>
    <n v="1404586762"/>
    <b v="0"/>
    <n v="2"/>
    <b v="0"/>
    <s v="film &amp; video/documentary"/>
    <n v="3"/>
    <n v="25.5"/>
    <x v="0"/>
    <s v="documentary"/>
    <x v="184"/>
    <d v="2015-07-22T22:00:00"/>
    <x v="0"/>
  </r>
  <r>
    <n v="185"/>
    <s v="BLANK Short Movie"/>
    <s v="Love has no boundaries!"/>
    <n v="40000"/>
    <n v="2200"/>
    <x v="2"/>
    <s v="NO"/>
    <s v="NOK"/>
    <n v="1437620400"/>
    <n v="1468965139"/>
    <b v="0"/>
    <n v="10"/>
    <b v="0"/>
    <s v="film &amp; video/documentary"/>
    <n v="6"/>
    <n v="220"/>
    <x v="0"/>
    <s v="documentary"/>
    <x v="185"/>
    <d v="2015-07-22T22:00:00"/>
    <x v="0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37620400"/>
    <n v="1485977434"/>
    <b v="0"/>
    <n v="0"/>
    <b v="0"/>
    <s v="film &amp; video/documentary"/>
    <n v="0"/>
    <n v="0"/>
    <x v="0"/>
    <s v="documentary"/>
    <x v="186"/>
    <d v="2015-07-22T22:00:00"/>
    <x v="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620400"/>
    <n v="1435383457"/>
    <b v="0"/>
    <n v="5"/>
    <b v="0"/>
    <s v="film &amp; video/documentary"/>
    <n v="16"/>
    <n v="160"/>
    <x v="0"/>
    <s v="documentary"/>
    <x v="187"/>
    <d v="2015-07-22T22:00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37620400"/>
    <n v="1407299015"/>
    <b v="0"/>
    <n v="0"/>
    <b v="0"/>
    <s v="film &amp; video/documentary"/>
    <n v="0"/>
    <n v="0"/>
    <x v="0"/>
    <s v="documentary"/>
    <x v="188"/>
    <d v="2015-07-22T22:00:00"/>
    <x v="0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37620400"/>
    <n v="1467736477"/>
    <b v="0"/>
    <n v="5"/>
    <b v="0"/>
    <s v="film &amp; video/documentary"/>
    <n v="0"/>
    <n v="69"/>
    <x v="0"/>
    <s v="documentary"/>
    <x v="189"/>
    <d v="2015-07-22T22:00:00"/>
    <x v="0"/>
  </r>
  <r>
    <n v="190"/>
    <s v="REGIONRAT, the movie"/>
    <s v="Because hope can be a 4 letter word"/>
    <n v="12000"/>
    <n v="50"/>
    <x v="2"/>
    <s v="US"/>
    <s v="USD"/>
    <n v="1437620400"/>
    <n v="1465227446"/>
    <b v="0"/>
    <n v="1"/>
    <b v="0"/>
    <s v="film &amp; video/documentary"/>
    <n v="0"/>
    <n v="50"/>
    <x v="0"/>
    <s v="documentary"/>
    <x v="190"/>
    <d v="2015-07-22T22:00:00"/>
    <x v="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37620400"/>
    <n v="1440326138"/>
    <b v="0"/>
    <n v="3"/>
    <b v="0"/>
    <s v="film &amp; video/documentary"/>
    <n v="5"/>
    <n v="83.33"/>
    <x v="0"/>
    <s v="documentary"/>
    <x v="191"/>
    <d v="2015-07-22T22:00:00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37620400"/>
    <n v="1410980432"/>
    <b v="0"/>
    <n v="3"/>
    <b v="0"/>
    <s v="film &amp; video/documentary"/>
    <n v="0"/>
    <n v="5.67"/>
    <x v="0"/>
    <s v="documentary"/>
    <x v="192"/>
    <d v="2015-07-22T22:00:00"/>
    <x v="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37620400"/>
    <n v="1412029566"/>
    <b v="0"/>
    <n v="0"/>
    <b v="0"/>
    <s v="film &amp; video/documentary"/>
    <n v="0"/>
    <n v="0"/>
    <x v="0"/>
    <s v="documentary"/>
    <x v="193"/>
    <d v="2015-07-22T22:00:00"/>
    <x v="0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37620400"/>
    <n v="1452124531"/>
    <b v="0"/>
    <n v="3"/>
    <b v="0"/>
    <s v="film &amp; video/documentary"/>
    <n v="0"/>
    <n v="1"/>
    <x v="0"/>
    <s v="documentary"/>
    <x v="194"/>
    <d v="2015-07-22T22:00:00"/>
    <x v="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7620400"/>
    <n v="1431360332"/>
    <b v="0"/>
    <n v="0"/>
    <b v="0"/>
    <s v="film &amp; video/documentary"/>
    <n v="0"/>
    <n v="0"/>
    <x v="0"/>
    <s v="documentary"/>
    <x v="195"/>
    <d v="2015-07-22T22:00:00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37620400"/>
    <n v="1442062898"/>
    <b v="0"/>
    <n v="19"/>
    <b v="0"/>
    <s v="film &amp; video/documentary"/>
    <n v="42"/>
    <n v="77.11"/>
    <x v="0"/>
    <s v="documentary"/>
    <x v="196"/>
    <d v="2015-07-22T22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37620400"/>
    <n v="1483734100"/>
    <b v="0"/>
    <n v="8"/>
    <b v="0"/>
    <s v="film &amp; video/documentary"/>
    <n v="10"/>
    <n v="32.75"/>
    <x v="0"/>
    <s v="documentary"/>
    <x v="197"/>
    <d v="2015-07-22T22:00:00"/>
    <x v="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37620400"/>
    <n v="1409908322"/>
    <b v="0"/>
    <n v="6"/>
    <b v="0"/>
    <s v="film &amp; video/documentary"/>
    <n v="1"/>
    <n v="46.5"/>
    <x v="0"/>
    <s v="documentary"/>
    <x v="198"/>
    <d v="2015-07-22T22:00:00"/>
    <x v="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37620400"/>
    <n v="1470106702"/>
    <b v="0"/>
    <n v="0"/>
    <b v="0"/>
    <s v="film &amp; video/documentary"/>
    <n v="0"/>
    <n v="0"/>
    <x v="0"/>
    <s v="documentary"/>
    <x v="199"/>
    <d v="2015-07-22T22:00:00"/>
    <x v="0"/>
  </r>
  <r>
    <n v="200"/>
    <s v="The Crossing Shore"/>
    <s v="A film dedicated to an AAF Pilot's struggle to survive behind enemy lines during WWII."/>
    <n v="6000"/>
    <n v="1571.55"/>
    <x v="2"/>
    <s v="US"/>
    <s v="USD"/>
    <n v="1437620400"/>
    <n v="1408154403"/>
    <b v="0"/>
    <n v="18"/>
    <b v="0"/>
    <s v="film &amp; video/documentary"/>
    <n v="26"/>
    <n v="87.31"/>
    <x v="0"/>
    <s v="documentary"/>
    <x v="200"/>
    <d v="2015-07-22T22:00:00"/>
    <x v="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37620400"/>
    <n v="1421696329"/>
    <b v="0"/>
    <n v="7"/>
    <b v="0"/>
    <s v="film &amp; video/documentary"/>
    <n v="58"/>
    <n v="54.29"/>
    <x v="0"/>
    <s v="documentary"/>
    <x v="201"/>
    <d v="2015-07-22T22:00:00"/>
    <x v="0"/>
  </r>
  <r>
    <n v="202"/>
    <s v="Modern Gangsters"/>
    <s v="new web series created by jonney terry"/>
    <n v="6000"/>
    <n v="0"/>
    <x v="2"/>
    <s v="US"/>
    <s v="USD"/>
    <n v="1437620400"/>
    <n v="1441750564"/>
    <b v="0"/>
    <n v="0"/>
    <b v="0"/>
    <s v="film &amp; video/documentary"/>
    <n v="0"/>
    <n v="0"/>
    <x v="0"/>
    <s v="documentary"/>
    <x v="202"/>
    <d v="2015-07-22T22:00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37620400"/>
    <n v="1417378864"/>
    <b v="0"/>
    <n v="8"/>
    <b v="0"/>
    <s v="film &amp; video/documentary"/>
    <n v="30"/>
    <n v="93.25"/>
    <x v="0"/>
    <s v="documentary"/>
    <x v="203"/>
    <d v="2015-07-22T22:00:00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37620400"/>
    <n v="1467727203"/>
    <b v="0"/>
    <n v="1293"/>
    <b v="0"/>
    <s v="film &amp; video/documentary"/>
    <n v="51"/>
    <n v="117.68"/>
    <x v="0"/>
    <s v="documentary"/>
    <x v="204"/>
    <d v="2015-07-22T22:00:00"/>
    <x v="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37620400"/>
    <n v="1441120222"/>
    <b v="0"/>
    <n v="17"/>
    <b v="0"/>
    <s v="film &amp; video/documentary"/>
    <n v="16"/>
    <n v="76.47"/>
    <x v="0"/>
    <s v="documentary"/>
    <x v="205"/>
    <d v="2015-07-22T22:00:00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37620400"/>
    <n v="1468627583"/>
    <b v="0"/>
    <n v="0"/>
    <b v="0"/>
    <s v="film &amp; video/documentary"/>
    <n v="0"/>
    <n v="0"/>
    <x v="0"/>
    <s v="documentary"/>
    <x v="206"/>
    <d v="2015-07-22T22:00:00"/>
    <x v="0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37620400"/>
    <n v="1417754638"/>
    <b v="0"/>
    <n v="13"/>
    <b v="0"/>
    <s v="film &amp; video/documentary"/>
    <n v="15"/>
    <n v="163.85"/>
    <x v="0"/>
    <s v="documentary"/>
    <x v="207"/>
    <d v="2015-07-22T22:00:00"/>
    <x v="0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37620400"/>
    <n v="1416127967"/>
    <b v="0"/>
    <n v="0"/>
    <b v="0"/>
    <s v="film &amp; video/documentary"/>
    <n v="0"/>
    <n v="0"/>
    <x v="0"/>
    <s v="documentary"/>
    <x v="208"/>
    <d v="2015-07-22T22:00:00"/>
    <x v="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7620400"/>
    <n v="1433974135"/>
    <b v="0"/>
    <n v="0"/>
    <b v="0"/>
    <s v="film &amp; video/documentary"/>
    <n v="0"/>
    <n v="0"/>
    <x v="0"/>
    <s v="documentary"/>
    <x v="209"/>
    <d v="2015-07-22T22:00:00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37620400"/>
    <n v="1441157592"/>
    <b v="0"/>
    <n v="33"/>
    <b v="0"/>
    <s v="film &amp; video/documentary"/>
    <n v="25"/>
    <n v="91.82"/>
    <x v="0"/>
    <s v="documentary"/>
    <x v="210"/>
    <d v="2015-07-22T22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37620400"/>
    <n v="1440042617"/>
    <b v="0"/>
    <n v="12"/>
    <b v="0"/>
    <s v="film &amp; video/documentary"/>
    <n v="45"/>
    <n v="185.83"/>
    <x v="0"/>
    <s v="documentary"/>
    <x v="211"/>
    <d v="2015-07-22T22:00:00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37620400"/>
    <n v="1455656920"/>
    <b v="0"/>
    <n v="1"/>
    <b v="0"/>
    <s v="film &amp; video/documentary"/>
    <n v="0"/>
    <n v="1"/>
    <x v="0"/>
    <s v="documentary"/>
    <x v="212"/>
    <d v="2015-07-22T22:00:00"/>
    <x v="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7620400"/>
    <n v="1437142547"/>
    <b v="0"/>
    <n v="1"/>
    <b v="0"/>
    <s v="film &amp; video/documentary"/>
    <n v="0"/>
    <n v="20"/>
    <x v="0"/>
    <s v="documentary"/>
    <x v="213"/>
    <d v="2015-07-22T22:00:00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37620400"/>
    <n v="1420471349"/>
    <b v="0"/>
    <n v="1"/>
    <b v="0"/>
    <s v="film &amp; video/documentary"/>
    <n v="0"/>
    <n v="1"/>
    <x v="0"/>
    <s v="documentary"/>
    <x v="214"/>
    <d v="2015-07-22T22:00:00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37620400"/>
    <n v="1452058282"/>
    <b v="0"/>
    <n v="1"/>
    <b v="0"/>
    <s v="film &amp; video/documentary"/>
    <n v="0"/>
    <n v="10"/>
    <x v="0"/>
    <s v="documentary"/>
    <x v="215"/>
    <d v="2015-07-22T22:00:00"/>
    <x v="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37620400"/>
    <n v="1425423637"/>
    <b v="0"/>
    <n v="84"/>
    <b v="0"/>
    <s v="film &amp; video/documentary"/>
    <n v="56"/>
    <n v="331.54"/>
    <x v="0"/>
    <s v="documentary"/>
    <x v="216"/>
    <d v="2015-07-22T22:00:00"/>
    <x v="0"/>
  </r>
  <r>
    <n v="217"/>
    <s v="Bitch"/>
    <s v="A roadmovie by paw"/>
    <n v="100000"/>
    <n v="11943"/>
    <x v="2"/>
    <s v="SE"/>
    <s v="SEK"/>
    <n v="1437620400"/>
    <n v="1417101749"/>
    <b v="0"/>
    <n v="38"/>
    <b v="0"/>
    <s v="film &amp; video/documentary"/>
    <n v="12"/>
    <n v="314.29000000000002"/>
    <x v="0"/>
    <s v="documentary"/>
    <x v="217"/>
    <d v="2015-07-22T22:00:00"/>
    <x v="0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7620400"/>
    <n v="1426518289"/>
    <b v="0"/>
    <n v="1"/>
    <b v="0"/>
    <s v="film &amp; video/documentary"/>
    <n v="2"/>
    <n v="100"/>
    <x v="0"/>
    <s v="documentary"/>
    <x v="218"/>
    <d v="2015-07-22T22:00:00"/>
    <x v="0"/>
  </r>
  <r>
    <n v="219"/>
    <s v="True Colors"/>
    <s v="An hour-long pilot about a group of suburban LGBT teens coming of age in the early 90's."/>
    <n v="50000"/>
    <n v="8815"/>
    <x v="2"/>
    <s v="US"/>
    <s v="USD"/>
    <n v="1437620400"/>
    <n v="1456732225"/>
    <b v="0"/>
    <n v="76"/>
    <b v="0"/>
    <s v="film &amp; video/documentary"/>
    <n v="18"/>
    <n v="115.99"/>
    <x v="0"/>
    <s v="documentary"/>
    <x v="219"/>
    <d v="2015-07-22T22:00:00"/>
    <x v="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37620400"/>
    <n v="1436542030"/>
    <b v="0"/>
    <n v="3"/>
    <b v="0"/>
    <s v="film &amp; video/documentary"/>
    <n v="1"/>
    <n v="120"/>
    <x v="0"/>
    <s v="documentary"/>
    <x v="220"/>
    <d v="2015-07-22T22:00:00"/>
    <x v="0"/>
  </r>
  <r>
    <n v="221"/>
    <s v="Archetypes"/>
    <s v="Film about Schizophrenia with Surreal Twists!"/>
    <n v="50000"/>
    <n v="0"/>
    <x v="2"/>
    <s v="US"/>
    <s v="USD"/>
    <n v="1437620400"/>
    <n v="1422389164"/>
    <b v="0"/>
    <n v="0"/>
    <b v="0"/>
    <s v="film &amp; video/documentary"/>
    <n v="0"/>
    <n v="0"/>
    <x v="0"/>
    <s v="documentary"/>
    <x v="221"/>
    <d v="2015-07-22T22:00:00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37620400"/>
    <n v="1422383318"/>
    <b v="0"/>
    <n v="2"/>
    <b v="0"/>
    <s v="film &amp; video/documentary"/>
    <n v="13"/>
    <n v="65"/>
    <x v="0"/>
    <s v="documentary"/>
    <x v="222"/>
    <d v="2015-07-22T22:00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37620400"/>
    <n v="1461287350"/>
    <b v="0"/>
    <n v="0"/>
    <b v="0"/>
    <s v="film &amp; video/documentary"/>
    <n v="0"/>
    <n v="0"/>
    <x v="0"/>
    <s v="documentary"/>
    <x v="223"/>
    <d v="2015-07-22T22:00:00"/>
    <x v="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7620400"/>
    <n v="1431322726"/>
    <b v="0"/>
    <n v="0"/>
    <b v="0"/>
    <s v="film &amp; video/documentary"/>
    <n v="0"/>
    <n v="0"/>
    <x v="0"/>
    <s v="documentary"/>
    <x v="224"/>
    <d v="2015-07-22T22:00:00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37620400"/>
    <n v="1457564654"/>
    <b v="0"/>
    <n v="0"/>
    <b v="0"/>
    <s v="film &amp; video/documentary"/>
    <n v="0"/>
    <n v="0"/>
    <x v="0"/>
    <s v="documentary"/>
    <x v="225"/>
    <d v="2015-07-22T22:00:00"/>
    <x v="0"/>
  </r>
  <r>
    <n v="226"/>
    <s v="MAGGIE Film"/>
    <s v="A TRUE STORY OF DOMESTIC VILOLENCE THAT SEEKS TO OFFER THE VIEWER OUTLEST OF SUPPORT."/>
    <n v="29000"/>
    <n v="250"/>
    <x v="2"/>
    <s v="GB"/>
    <s v="GBP"/>
    <n v="1437620400"/>
    <n v="1428854344"/>
    <b v="0"/>
    <n v="2"/>
    <b v="0"/>
    <s v="film &amp; video/documentary"/>
    <n v="1"/>
    <n v="125"/>
    <x v="0"/>
    <s v="documentary"/>
    <x v="226"/>
    <d v="2015-07-22T22:00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7620400"/>
    <n v="1433885241"/>
    <b v="0"/>
    <n v="0"/>
    <b v="0"/>
    <s v="film &amp; video/documentary"/>
    <n v="0"/>
    <n v="0"/>
    <x v="0"/>
    <s v="documentary"/>
    <x v="227"/>
    <d v="2015-07-22T22:00:00"/>
    <x v="0"/>
  </r>
  <r>
    <n v="228"/>
    <s v="Facets of a Geek life"/>
    <s v="I am making a film from one one of my books called facets of a Geek life."/>
    <n v="8000"/>
    <n v="0"/>
    <x v="2"/>
    <s v="GB"/>
    <s v="GBP"/>
    <n v="1437620400"/>
    <n v="1427992105"/>
    <b v="0"/>
    <n v="0"/>
    <b v="0"/>
    <s v="film &amp; video/documentary"/>
    <n v="0"/>
    <n v="0"/>
    <x v="0"/>
    <s v="documentary"/>
    <x v="228"/>
    <d v="2015-07-22T22:00:00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37620400"/>
    <n v="1452810297"/>
    <b v="0"/>
    <n v="0"/>
    <b v="0"/>
    <s v="film &amp; video/documentary"/>
    <n v="0"/>
    <n v="0"/>
    <x v="0"/>
    <s v="documentary"/>
    <x v="229"/>
    <d v="2015-07-22T22:00:00"/>
    <x v="0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7620400"/>
    <n v="1430851151"/>
    <b v="0"/>
    <n v="2"/>
    <b v="0"/>
    <s v="film &amp; video/documentary"/>
    <n v="0"/>
    <n v="30"/>
    <x v="0"/>
    <s v="documentary"/>
    <x v="230"/>
    <d v="2015-07-22T22:00:00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37620400"/>
    <n v="1449183651"/>
    <b v="0"/>
    <n v="0"/>
    <b v="0"/>
    <s v="film &amp; video/documentary"/>
    <n v="0"/>
    <n v="0"/>
    <x v="0"/>
    <s v="documentary"/>
    <x v="231"/>
    <d v="2015-07-22T22:00:00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37620400"/>
    <n v="1422474546"/>
    <b v="0"/>
    <n v="7"/>
    <b v="0"/>
    <s v="film &amp; video/documentary"/>
    <n v="3"/>
    <n v="15.71"/>
    <x v="0"/>
    <s v="documentary"/>
    <x v="232"/>
    <d v="2015-07-22T22:00:00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37620400"/>
    <n v="1472593972"/>
    <b v="0"/>
    <n v="0"/>
    <b v="0"/>
    <s v="film &amp; video/documentary"/>
    <n v="0"/>
    <n v="0"/>
    <x v="0"/>
    <s v="documentary"/>
    <x v="233"/>
    <d v="2015-07-22T22:00:00"/>
    <x v="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7620400"/>
    <n v="1431391859"/>
    <b v="0"/>
    <n v="5"/>
    <b v="0"/>
    <s v="film &amp; video/documentary"/>
    <n v="40"/>
    <n v="80.2"/>
    <x v="0"/>
    <s v="documentary"/>
    <x v="234"/>
    <d v="2015-07-22T22:00:00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7620400"/>
    <n v="1433886497"/>
    <b v="0"/>
    <n v="0"/>
    <b v="0"/>
    <s v="film &amp; video/documentary"/>
    <n v="0"/>
    <n v="0"/>
    <x v="0"/>
    <s v="documentary"/>
    <x v="235"/>
    <d v="2015-07-22T22:00:00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37620400"/>
    <n v="1447380099"/>
    <b v="0"/>
    <n v="0"/>
    <b v="0"/>
    <s v="film &amp; video/documentary"/>
    <n v="0"/>
    <n v="0"/>
    <x v="0"/>
    <s v="documentary"/>
    <x v="236"/>
    <d v="2015-07-22T22:00:00"/>
    <x v="0"/>
  </r>
  <r>
    <n v="237"/>
    <s v="Making The Choice"/>
    <s v="Making The Choice is a christian short film series."/>
    <n v="15000"/>
    <n v="50"/>
    <x v="2"/>
    <s v="US"/>
    <s v="USD"/>
    <n v="1437620400"/>
    <n v="1452261069"/>
    <b v="0"/>
    <n v="1"/>
    <b v="0"/>
    <s v="film &amp; video/documentary"/>
    <n v="0"/>
    <n v="50"/>
    <x v="0"/>
    <s v="documentary"/>
    <x v="237"/>
    <d v="2015-07-22T22:00:00"/>
    <x v="0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37620400"/>
    <n v="1481324760"/>
    <b v="0"/>
    <n v="0"/>
    <b v="0"/>
    <s v="film &amp; video/documentary"/>
    <n v="0"/>
    <n v="0"/>
    <x v="0"/>
    <s v="documentary"/>
    <x v="238"/>
    <d v="2015-07-22T22:00:00"/>
    <x v="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37620400"/>
    <n v="1445308730"/>
    <b v="0"/>
    <n v="5"/>
    <b v="0"/>
    <s v="film &amp; video/documentary"/>
    <n v="25"/>
    <n v="50"/>
    <x v="0"/>
    <s v="documentary"/>
    <x v="239"/>
    <d v="2015-07-22T2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437620400"/>
    <n v="1363885211"/>
    <b v="1"/>
    <n v="137"/>
    <b v="1"/>
    <s v="film &amp; video/documentary"/>
    <n v="108"/>
    <n v="117.85"/>
    <x v="0"/>
    <s v="documentary"/>
    <x v="240"/>
    <d v="2015-07-22T22:00:00"/>
    <x v="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37620400"/>
    <n v="1415292304"/>
    <b v="1"/>
    <n v="376"/>
    <b v="1"/>
    <s v="film &amp; video/documentary"/>
    <n v="113"/>
    <n v="109.04"/>
    <x v="0"/>
    <s v="documentary"/>
    <x v="241"/>
    <d v="2015-07-22T22:00:00"/>
    <x v="0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437620400"/>
    <n v="1321357790"/>
    <b v="1"/>
    <n v="202"/>
    <b v="1"/>
    <s v="film &amp; video/documentary"/>
    <n v="113"/>
    <n v="73.02"/>
    <x v="0"/>
    <s v="documentary"/>
    <x v="242"/>
    <d v="2015-07-22T22:00:00"/>
    <x v="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437620400"/>
    <n v="1390439304"/>
    <b v="1"/>
    <n v="328"/>
    <b v="1"/>
    <s v="film &amp; video/documentary"/>
    <n v="103"/>
    <n v="78.2"/>
    <x v="0"/>
    <s v="documentary"/>
    <x v="243"/>
    <d v="2015-07-22T22:00:00"/>
    <x v="0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437620400"/>
    <n v="1265269559"/>
    <b v="1"/>
    <n v="84"/>
    <b v="1"/>
    <s v="film &amp; video/documentary"/>
    <n v="114"/>
    <n v="47.4"/>
    <x v="0"/>
    <s v="documentary"/>
    <x v="244"/>
    <d v="2015-07-22T22:00:00"/>
    <x v="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437620400"/>
    <n v="1342487785"/>
    <b v="1"/>
    <n v="96"/>
    <b v="1"/>
    <s v="film &amp; video/documentary"/>
    <n v="104"/>
    <n v="54.02"/>
    <x v="0"/>
    <s v="documentary"/>
    <x v="245"/>
    <d v="2015-07-22T22:00:00"/>
    <x v="0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437620400"/>
    <n v="1288341805"/>
    <b v="1"/>
    <n v="223"/>
    <b v="1"/>
    <s v="film &amp; video/documentary"/>
    <n v="305"/>
    <n v="68.489999999999995"/>
    <x v="0"/>
    <s v="documentary"/>
    <x v="246"/>
    <d v="2015-07-22T22:00:00"/>
    <x v="0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437620400"/>
    <n v="1284042614"/>
    <b v="1"/>
    <n v="62"/>
    <b v="1"/>
    <s v="film &amp; video/documentary"/>
    <n v="134"/>
    <n v="108.15"/>
    <x v="0"/>
    <s v="documentary"/>
    <x v="247"/>
    <d v="2015-07-22T22:00:00"/>
    <x v="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437620400"/>
    <n v="1322073309"/>
    <b v="1"/>
    <n v="146"/>
    <b v="1"/>
    <s v="film &amp; video/documentary"/>
    <n v="101"/>
    <n v="589.95000000000005"/>
    <x v="0"/>
    <s v="documentary"/>
    <x v="248"/>
    <d v="2015-07-22T22:00:00"/>
    <x v="0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437620400"/>
    <n v="1275603020"/>
    <b v="1"/>
    <n v="235"/>
    <b v="1"/>
    <s v="film &amp; video/documentary"/>
    <n v="113"/>
    <n v="48.05"/>
    <x v="0"/>
    <s v="documentary"/>
    <x v="249"/>
    <d v="2015-07-22T22:00:00"/>
    <x v="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437620400"/>
    <n v="1367933691"/>
    <b v="1"/>
    <n v="437"/>
    <b v="1"/>
    <s v="film &amp; video/documentary"/>
    <n v="106"/>
    <n v="72.48"/>
    <x v="0"/>
    <s v="documentary"/>
    <x v="250"/>
    <d v="2015-07-22T22:00:00"/>
    <x v="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437620400"/>
    <n v="1334429646"/>
    <b v="1"/>
    <n v="77"/>
    <b v="1"/>
    <s v="film &amp; video/documentary"/>
    <n v="126"/>
    <n v="57.08"/>
    <x v="0"/>
    <s v="documentary"/>
    <x v="251"/>
    <d v="2015-07-22T22:00:00"/>
    <x v="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437620400"/>
    <n v="1269878058"/>
    <b v="1"/>
    <n v="108"/>
    <b v="1"/>
    <s v="film &amp; video/documentary"/>
    <n v="185"/>
    <n v="85.44"/>
    <x v="0"/>
    <s v="documentary"/>
    <x v="252"/>
    <d v="2015-07-22T22:00:00"/>
    <x v="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437620400"/>
    <n v="1326728235"/>
    <b v="1"/>
    <n v="7"/>
    <b v="1"/>
    <s v="film &amp; video/documentary"/>
    <n v="101"/>
    <n v="215.86"/>
    <x v="0"/>
    <s v="documentary"/>
    <x v="253"/>
    <d v="2015-07-22T22:00:00"/>
    <x v="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37620400"/>
    <n v="1442443910"/>
    <b v="1"/>
    <n v="314"/>
    <b v="1"/>
    <s v="film &amp; video/documentary"/>
    <n v="117"/>
    <n v="89.39"/>
    <x v="0"/>
    <s v="documentary"/>
    <x v="254"/>
    <d v="2015-07-22T2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437620400"/>
    <n v="1297687082"/>
    <b v="1"/>
    <n v="188"/>
    <b v="1"/>
    <s v="film &amp; video/documentary"/>
    <n v="107"/>
    <n v="45.42"/>
    <x v="0"/>
    <s v="documentary"/>
    <x v="255"/>
    <d v="2015-07-22T22:00:00"/>
    <x v="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437620400"/>
    <n v="1360866467"/>
    <b v="1"/>
    <n v="275"/>
    <b v="1"/>
    <s v="film &amp; video/documentary"/>
    <n v="139"/>
    <n v="65.760000000000005"/>
    <x v="0"/>
    <s v="documentary"/>
    <x v="256"/>
    <d v="2015-07-22T22:00:00"/>
    <x v="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37620400"/>
    <n v="1461078162"/>
    <b v="1"/>
    <n v="560"/>
    <b v="1"/>
    <s v="film &amp; video/documentary"/>
    <n v="107"/>
    <n v="66.7"/>
    <x v="0"/>
    <s v="documentary"/>
    <x v="257"/>
    <d v="2015-07-22T22:00:00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437620400"/>
    <n v="1305767666"/>
    <b v="1"/>
    <n v="688"/>
    <b v="1"/>
    <s v="film &amp; video/documentary"/>
    <n v="191"/>
    <n v="83.35"/>
    <x v="0"/>
    <s v="documentary"/>
    <x v="258"/>
    <d v="2015-07-22T22:00:00"/>
    <x v="0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37620400"/>
    <n v="1425922969"/>
    <b v="1"/>
    <n v="942"/>
    <b v="1"/>
    <s v="film &amp; video/documentary"/>
    <n v="132"/>
    <n v="105.05"/>
    <x v="0"/>
    <s v="documentary"/>
    <x v="259"/>
    <d v="2015-07-22T22:00:00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437620400"/>
    <n v="1275415679"/>
    <b v="1"/>
    <n v="88"/>
    <b v="1"/>
    <s v="film &amp; video/documentary"/>
    <n v="106"/>
    <n v="120.91"/>
    <x v="0"/>
    <s v="documentary"/>
    <x v="260"/>
    <d v="2015-07-22T22:00:00"/>
    <x v="0"/>
  </r>
  <r>
    <n v="261"/>
    <s v="Empires: The Film"/>
    <s v="Empires explores the impact of networks on histories and philosophies of political thought."/>
    <n v="20000"/>
    <n v="21480"/>
    <x v="0"/>
    <s v="US"/>
    <s v="USD"/>
    <n v="1437620400"/>
    <n v="1334783704"/>
    <b v="1"/>
    <n v="220"/>
    <b v="1"/>
    <s v="film &amp; video/documentary"/>
    <n v="107"/>
    <n v="97.64"/>
    <x v="0"/>
    <s v="documentary"/>
    <x v="261"/>
    <d v="2015-07-22T22:00:00"/>
    <x v="0"/>
  </r>
  <r>
    <n v="262"/>
    <s v="The Last Cosmonaut"/>
    <s v="He can never die. He will live forever. He is the last cosmonaut, and this is his story."/>
    <n v="2500"/>
    <n v="6000"/>
    <x v="0"/>
    <s v="US"/>
    <s v="USD"/>
    <n v="1437620400"/>
    <n v="1294811828"/>
    <b v="1"/>
    <n v="145"/>
    <b v="1"/>
    <s v="film &amp; video/documentary"/>
    <n v="240"/>
    <n v="41.38"/>
    <x v="0"/>
    <s v="documentary"/>
    <x v="262"/>
    <d v="2015-07-22T22:00:00"/>
    <x v="0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437620400"/>
    <n v="1346194494"/>
    <b v="1"/>
    <n v="963"/>
    <b v="1"/>
    <s v="film &amp; video/documentary"/>
    <n v="118"/>
    <n v="30.65"/>
    <x v="0"/>
    <s v="documentary"/>
    <x v="263"/>
    <d v="2015-07-22T22:00:00"/>
    <x v="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437620400"/>
    <n v="1334155995"/>
    <b v="1"/>
    <n v="91"/>
    <b v="1"/>
    <s v="film &amp; video/documentary"/>
    <n v="118"/>
    <n v="64.95"/>
    <x v="0"/>
    <s v="documentary"/>
    <x v="264"/>
    <d v="2015-07-22T22:00:00"/>
    <x v="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437620400"/>
    <n v="1269928430"/>
    <b v="1"/>
    <n v="58"/>
    <b v="1"/>
    <s v="film &amp; video/documentary"/>
    <n v="111"/>
    <n v="95.78"/>
    <x v="0"/>
    <s v="documentary"/>
    <x v="265"/>
    <d v="2015-07-22T22:00:00"/>
    <x v="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437620400"/>
    <n v="1264565507"/>
    <b v="1"/>
    <n v="36"/>
    <b v="1"/>
    <s v="film &amp; video/documentary"/>
    <n v="146"/>
    <n v="40.42"/>
    <x v="0"/>
    <s v="documentary"/>
    <x v="266"/>
    <d v="2015-07-22T22:00:00"/>
    <x v="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37620400"/>
    <n v="1401101499"/>
    <b v="1"/>
    <n v="165"/>
    <b v="1"/>
    <s v="film &amp; video/documentary"/>
    <n v="132"/>
    <n v="78.58"/>
    <x v="0"/>
    <s v="documentary"/>
    <x v="267"/>
    <d v="2015-07-22T22:00:00"/>
    <x v="0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437620400"/>
    <n v="1316749178"/>
    <b v="1"/>
    <n v="111"/>
    <b v="1"/>
    <s v="film &amp; video/documentary"/>
    <n v="111"/>
    <n v="50.18"/>
    <x v="0"/>
    <s v="documentary"/>
    <x v="268"/>
    <d v="2015-07-22T22:00:00"/>
    <x v="0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37620400"/>
    <n v="1485146622"/>
    <b v="1"/>
    <n v="1596"/>
    <b v="1"/>
    <s v="film &amp; video/documentary"/>
    <n v="147"/>
    <n v="92.25"/>
    <x v="0"/>
    <s v="documentary"/>
    <x v="269"/>
    <d v="2015-07-22T22:00:00"/>
    <x v="0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437620400"/>
    <n v="1301950070"/>
    <b v="1"/>
    <n v="61"/>
    <b v="1"/>
    <s v="film &amp; video/documentary"/>
    <n v="153"/>
    <n v="57.54"/>
    <x v="0"/>
    <s v="documentary"/>
    <x v="270"/>
    <d v="2015-07-22T22:00:00"/>
    <x v="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437620400"/>
    <n v="1386123861"/>
    <b v="1"/>
    <n v="287"/>
    <b v="1"/>
    <s v="film &amp; video/documentary"/>
    <n v="105"/>
    <n v="109.42"/>
    <x v="0"/>
    <s v="documentary"/>
    <x v="271"/>
    <d v="2015-07-22T22:00:00"/>
    <x v="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437620400"/>
    <n v="1267220191"/>
    <b v="1"/>
    <n v="65"/>
    <b v="1"/>
    <s v="film &amp; video/documentary"/>
    <n v="177"/>
    <n v="81.89"/>
    <x v="0"/>
    <s v="documentary"/>
    <x v="272"/>
    <d v="2015-07-22T22:00:00"/>
    <x v="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437620400"/>
    <n v="1307102266"/>
    <b v="1"/>
    <n v="118"/>
    <b v="1"/>
    <s v="film &amp; video/documentary"/>
    <n v="108"/>
    <n v="45.67"/>
    <x v="0"/>
    <s v="documentary"/>
    <x v="273"/>
    <d v="2015-07-22T22:00:00"/>
    <x v="0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437620400"/>
    <n v="1330638829"/>
    <b v="1"/>
    <n v="113"/>
    <b v="1"/>
    <s v="film &amp; video/documentary"/>
    <n v="156"/>
    <n v="55.22"/>
    <x v="0"/>
    <s v="documentary"/>
    <x v="274"/>
    <d v="2015-07-22T22:00:00"/>
    <x v="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437620400"/>
    <n v="1349916366"/>
    <b v="1"/>
    <n v="332"/>
    <b v="1"/>
    <s v="film &amp; video/documentary"/>
    <n v="108"/>
    <n v="65.3"/>
    <x v="0"/>
    <s v="documentary"/>
    <x v="275"/>
    <d v="2015-07-22T22:00:00"/>
    <x v="0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437620400"/>
    <n v="1330394274"/>
    <b v="1"/>
    <n v="62"/>
    <b v="1"/>
    <s v="film &amp; video/documentary"/>
    <n v="148"/>
    <n v="95.23"/>
    <x v="0"/>
    <s v="documentary"/>
    <x v="276"/>
    <d v="2015-07-22T22:00:00"/>
    <x v="0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7620400"/>
    <n v="1429824219"/>
    <b v="1"/>
    <n v="951"/>
    <b v="1"/>
    <s v="film &amp; video/documentary"/>
    <n v="110"/>
    <n v="75.44"/>
    <x v="0"/>
    <s v="documentary"/>
    <x v="277"/>
    <d v="2015-07-22T22:00:00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437620400"/>
    <n v="1347411539"/>
    <b v="1"/>
    <n v="415"/>
    <b v="1"/>
    <s v="film &amp; video/documentary"/>
    <n v="150"/>
    <n v="97.82"/>
    <x v="0"/>
    <s v="documentary"/>
    <x v="278"/>
    <d v="2015-07-22T22:00:00"/>
    <x v="0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37620400"/>
    <n v="1485237096"/>
    <b v="1"/>
    <n v="305"/>
    <b v="1"/>
    <s v="film &amp; video/documentary"/>
    <n v="157"/>
    <n v="87.69"/>
    <x v="0"/>
    <s v="documentary"/>
    <x v="279"/>
    <d v="2015-07-22T22:00:00"/>
    <x v="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37620400"/>
    <n v="1397571035"/>
    <b v="1"/>
    <n v="2139"/>
    <b v="1"/>
    <s v="film &amp; video/drama"/>
    <n v="156"/>
    <n v="54.75"/>
    <x v="0"/>
    <s v="drama"/>
    <x v="280"/>
    <d v="2015-07-22T22:00:00"/>
    <x v="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437620400"/>
    <n v="1242532513"/>
    <b v="1"/>
    <n v="79"/>
    <b v="1"/>
    <s v="film &amp; video/drama"/>
    <n v="121"/>
    <n v="83.95"/>
    <x v="0"/>
    <s v="drama"/>
    <x v="281"/>
    <d v="2015-07-22T22:00:00"/>
    <x v="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437620400"/>
    <n v="1263679492"/>
    <b v="1"/>
    <n v="179"/>
    <b v="1"/>
    <s v="film &amp; video/drama"/>
    <n v="101"/>
    <n v="254.39"/>
    <x v="0"/>
    <s v="drama"/>
    <x v="282"/>
    <d v="2015-07-22T22:00:00"/>
    <x v="0"/>
  </r>
  <r>
    <n v="283"/>
    <s v="SOLE SURVIVOR"/>
    <s v="What is the impact of survivorship on the human condition?"/>
    <n v="18000"/>
    <n v="20569.05"/>
    <x v="0"/>
    <s v="US"/>
    <s v="USD"/>
    <n v="1437620400"/>
    <n v="1305219744"/>
    <b v="1"/>
    <n v="202"/>
    <b v="1"/>
    <s v="film &amp; video/drama"/>
    <n v="114"/>
    <n v="101.83"/>
    <x v="0"/>
    <s v="drama"/>
    <x v="283"/>
    <d v="2015-07-22T22:00:00"/>
    <x v="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437620400"/>
    <n v="1325007780"/>
    <b v="1"/>
    <n v="760"/>
    <b v="1"/>
    <s v="film &amp; video/drama"/>
    <n v="105"/>
    <n v="55.07"/>
    <x v="0"/>
    <s v="drama"/>
    <x v="284"/>
    <d v="2015-07-22T22:00:00"/>
    <x v="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437620400"/>
    <n v="1377022128"/>
    <b v="1"/>
    <n v="563"/>
    <b v="1"/>
    <s v="film &amp; video/drama"/>
    <n v="229"/>
    <n v="56.9"/>
    <x v="0"/>
    <s v="drama"/>
    <x v="285"/>
    <d v="2015-07-22T22:00:00"/>
    <x v="0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437620400"/>
    <n v="1360352124"/>
    <b v="1"/>
    <n v="135"/>
    <b v="1"/>
    <s v="film &amp; video/drama"/>
    <n v="109"/>
    <n v="121.28"/>
    <x v="0"/>
    <s v="drama"/>
    <x v="286"/>
    <d v="2015-07-22T22:00:00"/>
    <x v="0"/>
  </r>
  <r>
    <n v="287"/>
    <s v="In Country: A Documentary Film (POSTPRODUCTION)"/>
    <s v="War is hell. Why would anyone want to spend their weekends there?"/>
    <n v="15000"/>
    <n v="26445"/>
    <x v="0"/>
    <s v="US"/>
    <s v="USD"/>
    <n v="1437620400"/>
    <n v="1349160018"/>
    <b v="1"/>
    <n v="290"/>
    <b v="1"/>
    <s v="film &amp; video/drama"/>
    <n v="176"/>
    <n v="91.19"/>
    <x v="0"/>
    <s v="drama"/>
    <x v="287"/>
    <d v="2015-07-22T22:00:00"/>
    <x v="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437620400"/>
    <n v="1337659393"/>
    <b v="1"/>
    <n v="447"/>
    <b v="1"/>
    <s v="film &amp; video/drama"/>
    <n v="103"/>
    <n v="115.45"/>
    <x v="0"/>
    <s v="drama"/>
    <x v="288"/>
    <d v="2015-07-22T22:00:00"/>
    <x v="0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437620400"/>
    <n v="1380797834"/>
    <b v="1"/>
    <n v="232"/>
    <b v="1"/>
    <s v="film &amp; video/drama"/>
    <n v="105"/>
    <n v="67.77"/>
    <x v="0"/>
    <s v="drama"/>
    <x v="289"/>
    <d v="2015-07-22T22:00:00"/>
    <x v="0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437620400"/>
    <n v="1292316697"/>
    <b v="1"/>
    <n v="168"/>
    <b v="1"/>
    <s v="film &amp; video/drama"/>
    <n v="107"/>
    <n v="28.58"/>
    <x v="0"/>
    <s v="drama"/>
    <x v="290"/>
    <d v="2015-07-22T22:00:00"/>
    <x v="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437620400"/>
    <n v="1365791246"/>
    <b v="1"/>
    <n v="128"/>
    <b v="1"/>
    <s v="film &amp; video/drama"/>
    <n v="120"/>
    <n v="46.88"/>
    <x v="0"/>
    <s v="drama"/>
    <x v="291"/>
    <d v="2015-07-22T22:00:00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437620400"/>
    <n v="1317064599"/>
    <b v="1"/>
    <n v="493"/>
    <b v="1"/>
    <s v="film &amp; video/drama"/>
    <n v="102"/>
    <n v="154.41999999999999"/>
    <x v="0"/>
    <s v="drama"/>
    <x v="292"/>
    <d v="2015-07-22T22:00:00"/>
    <x v="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437620400"/>
    <n v="1395417714"/>
    <b v="1"/>
    <n v="131"/>
    <b v="1"/>
    <s v="film &amp; video/drama"/>
    <n v="101"/>
    <n v="201.22"/>
    <x v="0"/>
    <s v="drama"/>
    <x v="293"/>
    <d v="2015-07-22T22:00:00"/>
    <x v="0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437620400"/>
    <n v="1276480894"/>
    <b v="1"/>
    <n v="50"/>
    <b v="1"/>
    <s v="film &amp; video/drama"/>
    <n v="100"/>
    <n v="100"/>
    <x v="0"/>
    <s v="drama"/>
    <x v="294"/>
    <d v="2015-07-22T22:00:00"/>
    <x v="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437620400"/>
    <n v="1378080409"/>
    <b v="1"/>
    <n v="665"/>
    <b v="1"/>
    <s v="film &amp; video/drama"/>
    <n v="133"/>
    <n v="100.08"/>
    <x v="0"/>
    <s v="drama"/>
    <x v="295"/>
    <d v="2015-07-22T22:00:00"/>
    <x v="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437620400"/>
    <n v="1344857083"/>
    <b v="1"/>
    <n v="129"/>
    <b v="1"/>
    <s v="film &amp; video/drama"/>
    <n v="119"/>
    <n v="230.09"/>
    <x v="0"/>
    <s v="drama"/>
    <x v="296"/>
    <d v="2015-07-22T22:00:00"/>
    <x v="0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7620400"/>
    <n v="1427390901"/>
    <b v="1"/>
    <n v="142"/>
    <b v="1"/>
    <s v="film &amp; video/drama"/>
    <n v="101"/>
    <n v="141.75"/>
    <x v="0"/>
    <s v="drama"/>
    <x v="297"/>
    <d v="2015-07-22T22:00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437620400"/>
    <n v="1394536048"/>
    <b v="1"/>
    <n v="2436"/>
    <b v="1"/>
    <s v="film &amp; video/drama"/>
    <n v="109"/>
    <n v="56.34"/>
    <x v="0"/>
    <s v="drama"/>
    <x v="298"/>
    <d v="2015-07-22T22:00:00"/>
    <x v="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437620400"/>
    <n v="1287379460"/>
    <b v="1"/>
    <n v="244"/>
    <b v="1"/>
    <s v="film &amp; video/drama"/>
    <n v="179"/>
    <n v="73.34"/>
    <x v="0"/>
    <s v="drama"/>
    <x v="299"/>
    <d v="2015-07-22T22:00:00"/>
    <x v="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437620400"/>
    <n v="1301007738"/>
    <b v="1"/>
    <n v="298"/>
    <b v="1"/>
    <s v="film &amp; video/drama"/>
    <n v="102"/>
    <n v="85.34"/>
    <x v="0"/>
    <s v="drama"/>
    <x v="300"/>
    <d v="2015-07-22T22:00:00"/>
    <x v="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437620400"/>
    <n v="1360258935"/>
    <b v="1"/>
    <n v="251"/>
    <b v="1"/>
    <s v="film &amp; video/drama"/>
    <n v="119"/>
    <n v="61.5"/>
    <x v="0"/>
    <s v="drama"/>
    <x v="301"/>
    <d v="2015-07-22T22:00:00"/>
    <x v="0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437620400"/>
    <n v="1327523638"/>
    <b v="1"/>
    <n v="108"/>
    <b v="1"/>
    <s v="film &amp; video/drama"/>
    <n v="100"/>
    <n v="93.02"/>
    <x v="0"/>
    <s v="drama"/>
    <x v="302"/>
    <d v="2015-07-22T22:00:00"/>
    <x v="0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437620400"/>
    <n v="1336009346"/>
    <b v="1"/>
    <n v="82"/>
    <b v="1"/>
    <s v="film &amp; video/drama"/>
    <n v="137"/>
    <n v="50.29"/>
    <x v="0"/>
    <s v="drama"/>
    <x v="303"/>
    <d v="2015-07-22T22:00:00"/>
    <x v="0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437620400"/>
    <n v="1343096197"/>
    <b v="1"/>
    <n v="74"/>
    <b v="1"/>
    <s v="film &amp; video/drama"/>
    <n v="232"/>
    <n v="106.43"/>
    <x v="0"/>
    <s v="drama"/>
    <x v="304"/>
    <d v="2015-07-22T22:00:00"/>
    <x v="0"/>
  </r>
  <r>
    <n v="305"/>
    <s v="My Friend Mott-ly"/>
    <s v="A documentary that I am making about the difficult, but inspiring, life of a late friend of mine."/>
    <n v="7500"/>
    <n v="9775"/>
    <x v="0"/>
    <s v="US"/>
    <s v="USD"/>
    <n v="1437620400"/>
    <n v="1328800049"/>
    <b v="1"/>
    <n v="189"/>
    <b v="1"/>
    <s v="film &amp; video/drama"/>
    <n v="130"/>
    <n v="51.72"/>
    <x v="0"/>
    <s v="drama"/>
    <x v="305"/>
    <d v="2015-07-22T22:00:00"/>
    <x v="0"/>
  </r>
  <r>
    <n v="306"/>
    <s v="Escape/Artist: The Jason Escape Documentary"/>
    <s v="A feature-length documentary on the life of Boston escape artist Jason Escape."/>
    <n v="1000"/>
    <n v="2929"/>
    <x v="0"/>
    <s v="US"/>
    <s v="USD"/>
    <n v="1437620400"/>
    <n v="1362081933"/>
    <b v="1"/>
    <n v="80"/>
    <b v="1"/>
    <s v="film &amp; video/drama"/>
    <n v="293"/>
    <n v="36.61"/>
    <x v="0"/>
    <s v="drama"/>
    <x v="306"/>
    <d v="2015-07-22T22:00:00"/>
    <x v="0"/>
  </r>
  <r>
    <n v="307"/>
    <s v="Grammar Revolution"/>
    <s v="Why is grammar important?"/>
    <n v="22000"/>
    <n v="24490"/>
    <x v="0"/>
    <s v="US"/>
    <s v="USD"/>
    <n v="1437620400"/>
    <n v="1357684801"/>
    <b v="1"/>
    <n v="576"/>
    <b v="1"/>
    <s v="film &amp; video/drama"/>
    <n v="111"/>
    <n v="42.52"/>
    <x v="0"/>
    <s v="drama"/>
    <x v="307"/>
    <d v="2015-07-22T22:00:00"/>
    <x v="0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437620400"/>
    <n v="1295887210"/>
    <b v="1"/>
    <n v="202"/>
    <b v="1"/>
    <s v="film &amp; video/drama"/>
    <n v="106"/>
    <n v="62.71"/>
    <x v="0"/>
    <s v="drama"/>
    <x v="308"/>
    <d v="2015-07-22T22:00:00"/>
    <x v="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437620400"/>
    <n v="1344880934"/>
    <b v="1"/>
    <n v="238"/>
    <b v="1"/>
    <s v="film &amp; video/drama"/>
    <n v="119"/>
    <n v="89.96"/>
    <x v="0"/>
    <s v="drama"/>
    <x v="309"/>
    <d v="2015-07-22T22:00:00"/>
    <x v="0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437620400"/>
    <n v="1317788623"/>
    <b v="1"/>
    <n v="36"/>
    <b v="1"/>
    <s v="film &amp; video/drama"/>
    <n v="104"/>
    <n v="28.92"/>
    <x v="0"/>
    <s v="drama"/>
    <x v="310"/>
    <d v="2015-07-22T22:00:00"/>
    <x v="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437620400"/>
    <n v="1321852592"/>
    <b v="1"/>
    <n v="150"/>
    <b v="1"/>
    <s v="film &amp; video/drama"/>
    <n v="104"/>
    <n v="138.80000000000001"/>
    <x v="0"/>
    <s v="drama"/>
    <x v="311"/>
    <d v="2015-07-22T22:00:00"/>
    <x v="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437620400"/>
    <n v="1363381432"/>
    <b v="1"/>
    <n v="146"/>
    <b v="1"/>
    <s v="film &amp; video/drama"/>
    <n v="112"/>
    <n v="61.3"/>
    <x v="0"/>
    <s v="drama"/>
    <x v="312"/>
    <d v="2015-07-22T22:00:00"/>
    <x v="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437620400"/>
    <n v="1277702894"/>
    <b v="1"/>
    <n v="222"/>
    <b v="1"/>
    <s v="film &amp; video/drama"/>
    <n v="105"/>
    <n v="80.2"/>
    <x v="0"/>
    <s v="drama"/>
    <x v="313"/>
    <d v="2015-07-22T22:00:00"/>
    <x v="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437620400"/>
    <n v="1359575988"/>
    <b v="1"/>
    <n v="120"/>
    <b v="1"/>
    <s v="film &amp; video/drama"/>
    <n v="385"/>
    <n v="32.1"/>
    <x v="0"/>
    <s v="drama"/>
    <x v="314"/>
    <d v="2015-07-22T22:00:00"/>
    <x v="0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437620400"/>
    <n v="1343068334"/>
    <b v="1"/>
    <n v="126"/>
    <b v="1"/>
    <s v="film &amp; video/drama"/>
    <n v="101"/>
    <n v="200.89"/>
    <x v="0"/>
    <s v="drama"/>
    <x v="315"/>
    <d v="2015-07-22T22:00:00"/>
    <x v="0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37620400"/>
    <n v="1415398197"/>
    <b v="1"/>
    <n v="158"/>
    <b v="1"/>
    <s v="film &amp; video/drama"/>
    <n v="114"/>
    <n v="108.01"/>
    <x v="0"/>
    <s v="drama"/>
    <x v="316"/>
    <d v="2015-07-22T22:00:00"/>
    <x v="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437620400"/>
    <n v="1384186483"/>
    <b v="1"/>
    <n v="316"/>
    <b v="1"/>
    <s v="film &amp; video/drama"/>
    <n v="101"/>
    <n v="95.7"/>
    <x v="0"/>
    <s v="drama"/>
    <x v="317"/>
    <d v="2015-07-22T22:00:00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437620400"/>
    <n v="1361753751"/>
    <b v="1"/>
    <n v="284"/>
    <b v="1"/>
    <s v="film &amp; video/drama"/>
    <n v="283"/>
    <n v="49.88"/>
    <x v="0"/>
    <s v="drama"/>
    <x v="318"/>
    <d v="2015-07-22T22:00:00"/>
    <x v="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437620400"/>
    <n v="1257538029"/>
    <b v="1"/>
    <n v="51"/>
    <b v="1"/>
    <s v="film &amp; video/drama"/>
    <n v="113"/>
    <n v="110.47"/>
    <x v="0"/>
    <s v="drama"/>
    <x v="319"/>
    <d v="2015-07-22T22:00:00"/>
    <x v="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37620400"/>
    <n v="1448284433"/>
    <b v="1"/>
    <n v="158"/>
    <b v="1"/>
    <s v="film &amp; video/drama"/>
    <n v="107"/>
    <n v="134.91"/>
    <x v="0"/>
    <s v="drama"/>
    <x v="320"/>
    <d v="2015-07-22T22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37620400"/>
    <n v="1475577786"/>
    <b v="1"/>
    <n v="337"/>
    <b v="1"/>
    <s v="film &amp; video/drama"/>
    <n v="103"/>
    <n v="106.62"/>
    <x v="0"/>
    <s v="drama"/>
    <x v="321"/>
    <d v="2015-07-22T22:00:00"/>
    <x v="0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37620400"/>
    <n v="1460554848"/>
    <b v="1"/>
    <n v="186"/>
    <b v="1"/>
    <s v="film &amp; video/drama"/>
    <n v="108"/>
    <n v="145.04"/>
    <x v="0"/>
    <s v="drama"/>
    <x v="322"/>
    <d v="2015-07-22T22:00:00"/>
    <x v="0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37620400"/>
    <n v="1479886966"/>
    <b v="1"/>
    <n v="58"/>
    <b v="1"/>
    <s v="film &amp; video/drama"/>
    <n v="123"/>
    <n v="114.59"/>
    <x v="0"/>
    <s v="drama"/>
    <x v="323"/>
    <d v="2015-07-22T22:00:00"/>
    <x v="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7620400"/>
    <n v="1435590108"/>
    <b v="1"/>
    <n v="82"/>
    <b v="1"/>
    <s v="film &amp; video/drama"/>
    <n v="102"/>
    <n v="105.32"/>
    <x v="0"/>
    <s v="drama"/>
    <x v="324"/>
    <d v="2015-07-22T22:00:00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37620400"/>
    <n v="1479184233"/>
    <b v="1"/>
    <n v="736"/>
    <b v="1"/>
    <s v="film &amp; video/drama"/>
    <n v="104"/>
    <n v="70.92"/>
    <x v="0"/>
    <s v="drama"/>
    <x v="325"/>
    <d v="2015-07-22T22:00:00"/>
    <x v="0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37620400"/>
    <n v="1486625606"/>
    <b v="1"/>
    <n v="1151"/>
    <b v="1"/>
    <s v="film &amp; video/drama"/>
    <n v="113"/>
    <n v="147.16999999999999"/>
    <x v="0"/>
    <s v="drama"/>
    <x v="326"/>
    <d v="2015-07-22T22:00:00"/>
    <x v="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37620400"/>
    <n v="1424669929"/>
    <b v="1"/>
    <n v="34"/>
    <b v="1"/>
    <s v="film &amp; video/drama"/>
    <n v="136"/>
    <n v="160.47"/>
    <x v="0"/>
    <s v="drama"/>
    <x v="327"/>
    <d v="2015-07-22T22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37620400"/>
    <n v="1443739388"/>
    <b v="1"/>
    <n v="498"/>
    <b v="1"/>
    <s v="film &amp; video/drama"/>
    <n v="104"/>
    <n v="156.05000000000001"/>
    <x v="0"/>
    <s v="drama"/>
    <x v="328"/>
    <d v="2015-07-22T22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37620400"/>
    <n v="1444821127"/>
    <b v="1"/>
    <n v="167"/>
    <b v="1"/>
    <s v="film &amp; video/drama"/>
    <n v="106"/>
    <n v="63.17"/>
    <x v="0"/>
    <s v="drama"/>
    <x v="329"/>
    <d v="2015-07-22T22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437620400"/>
    <n v="1366028563"/>
    <b v="1"/>
    <n v="340"/>
    <b v="1"/>
    <s v="film &amp; video/drama"/>
    <n v="102"/>
    <n v="104.82"/>
    <x v="0"/>
    <s v="drama"/>
    <x v="330"/>
    <d v="2015-07-22T22:00:00"/>
    <x v="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37620400"/>
    <n v="1463493434"/>
    <b v="1"/>
    <n v="438"/>
    <b v="1"/>
    <s v="film &amp; video/drama"/>
    <n v="107"/>
    <n v="97.36"/>
    <x v="0"/>
    <s v="drama"/>
    <x v="331"/>
    <d v="2015-07-22T22:00:00"/>
    <x v="0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37620400"/>
    <n v="1442420377"/>
    <b v="1"/>
    <n v="555"/>
    <b v="1"/>
    <s v="film &amp; video/drama"/>
    <n v="113"/>
    <n v="203.63"/>
    <x v="0"/>
    <s v="drama"/>
    <x v="332"/>
    <d v="2015-07-22T22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37620400"/>
    <n v="1457450191"/>
    <b v="1"/>
    <n v="266"/>
    <b v="1"/>
    <s v="film &amp; video/drama"/>
    <n v="125"/>
    <n v="188.31"/>
    <x v="0"/>
    <s v="drama"/>
    <x v="333"/>
    <d v="2015-07-22T22:00:00"/>
    <x v="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7620400"/>
    <n v="1428423757"/>
    <b v="1"/>
    <n v="69"/>
    <b v="1"/>
    <s v="film &amp; video/drama"/>
    <n v="101"/>
    <n v="146.65"/>
    <x v="0"/>
    <s v="drama"/>
    <x v="334"/>
    <d v="2015-07-22T22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7620400"/>
    <n v="1428428515"/>
    <b v="1"/>
    <n v="80"/>
    <b v="1"/>
    <s v="film &amp; video/drama"/>
    <n v="103"/>
    <n v="109.19"/>
    <x v="0"/>
    <s v="drama"/>
    <x v="335"/>
    <d v="2015-07-22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37620400"/>
    <n v="1444832318"/>
    <b v="1"/>
    <n v="493"/>
    <b v="1"/>
    <s v="film &amp; video/drama"/>
    <n v="117"/>
    <n v="59.25"/>
    <x v="0"/>
    <s v="drama"/>
    <x v="336"/>
    <d v="2015-07-22T22:00:00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37620400"/>
    <n v="1423710308"/>
    <b v="1"/>
    <n v="31"/>
    <b v="1"/>
    <s v="film &amp; video/drama"/>
    <n v="101"/>
    <n v="97.9"/>
    <x v="0"/>
    <s v="drama"/>
    <x v="337"/>
    <d v="2015-07-22T22:00:00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37620400"/>
    <n v="1468001290"/>
    <b v="1"/>
    <n v="236"/>
    <b v="1"/>
    <s v="film &amp; video/drama"/>
    <n v="110"/>
    <n v="70"/>
    <x v="0"/>
    <s v="drama"/>
    <x v="338"/>
    <d v="2015-07-22T22:00:00"/>
    <x v="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7620400"/>
    <n v="1427739268"/>
    <b v="1"/>
    <n v="89"/>
    <b v="1"/>
    <s v="film &amp; video/drama"/>
    <n v="108"/>
    <n v="72.87"/>
    <x v="0"/>
    <s v="drama"/>
    <x v="339"/>
    <d v="2015-07-22T22:00:00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37620400"/>
    <n v="1486397007"/>
    <b v="1"/>
    <n v="299"/>
    <b v="1"/>
    <s v="film &amp; video/drama"/>
    <n v="125"/>
    <n v="146.35"/>
    <x v="0"/>
    <s v="drama"/>
    <x v="340"/>
    <d v="2015-07-22T22:00:00"/>
    <x v="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37620400"/>
    <n v="1410555998"/>
    <b v="1"/>
    <n v="55"/>
    <b v="1"/>
    <s v="film &amp; video/drama"/>
    <n v="107"/>
    <n v="67.91"/>
    <x v="0"/>
    <s v="drama"/>
    <x v="341"/>
    <d v="2015-07-22T22:00:00"/>
    <x v="0"/>
  </r>
  <r>
    <n v="342"/>
    <s v="BREAKING A MONSTER a film about the band Unlocking The Truth"/>
    <s v="BREAKING A MONSTER needs your help to play in THEATERS!"/>
    <n v="55000"/>
    <n v="55201.52"/>
    <x v="0"/>
    <s v="US"/>
    <s v="USD"/>
    <n v="1437620400"/>
    <n v="1459363465"/>
    <b v="1"/>
    <n v="325"/>
    <b v="1"/>
    <s v="film &amp; video/drama"/>
    <n v="100"/>
    <n v="169.85"/>
    <x v="0"/>
    <s v="drama"/>
    <x v="342"/>
    <d v="2015-07-22T22:00:00"/>
    <x v="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37620400"/>
    <n v="1413308545"/>
    <b v="1"/>
    <n v="524"/>
    <b v="1"/>
    <s v="film &amp; video/drama"/>
    <n v="102"/>
    <n v="58.41"/>
    <x v="0"/>
    <s v="drama"/>
    <x v="343"/>
    <d v="2015-07-22T22:00:00"/>
    <x v="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7620400"/>
    <n v="1429312694"/>
    <b v="1"/>
    <n v="285"/>
    <b v="1"/>
    <s v="film &amp; video/drama"/>
    <n v="102"/>
    <n v="119.99"/>
    <x v="0"/>
    <s v="drama"/>
    <x v="344"/>
    <d v="2015-07-22T22:0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7620400"/>
    <n v="1429569590"/>
    <b v="1"/>
    <n v="179"/>
    <b v="1"/>
    <s v="film &amp; video/drama"/>
    <n v="123"/>
    <n v="99.86"/>
    <x v="0"/>
    <s v="drama"/>
    <x v="345"/>
    <d v="2015-07-22T22:00:0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37620400"/>
    <n v="1442232021"/>
    <b v="1"/>
    <n v="188"/>
    <b v="1"/>
    <s v="film &amp; video/drama"/>
    <n v="170"/>
    <n v="90.58"/>
    <x v="0"/>
    <s v="drama"/>
    <x v="346"/>
    <d v="2015-07-22T22:00:00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37620400"/>
    <n v="1444910009"/>
    <b v="1"/>
    <n v="379"/>
    <b v="1"/>
    <s v="film &amp; video/drama"/>
    <n v="112"/>
    <n v="117.77"/>
    <x v="0"/>
    <s v="drama"/>
    <x v="347"/>
    <d v="2015-07-22T22:00:00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37620400"/>
    <n v="1437573916"/>
    <b v="1"/>
    <n v="119"/>
    <b v="1"/>
    <s v="film &amp; video/drama"/>
    <n v="103"/>
    <n v="86.55"/>
    <x v="0"/>
    <s v="drama"/>
    <x v="348"/>
    <d v="2015-07-22T22:00:00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37620400"/>
    <n v="1485345508"/>
    <b v="1"/>
    <n v="167"/>
    <b v="1"/>
    <s v="film &amp; video/drama"/>
    <n v="107"/>
    <n v="71.900000000000006"/>
    <x v="0"/>
    <s v="drama"/>
    <x v="349"/>
    <d v="2015-07-22T22:00:00"/>
    <x v="0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37620400"/>
    <n v="1470274509"/>
    <b v="1"/>
    <n v="221"/>
    <b v="1"/>
    <s v="film &amp; video/drama"/>
    <n v="115"/>
    <n v="129.82"/>
    <x v="0"/>
    <s v="drama"/>
    <x v="350"/>
    <d v="2015-07-22T22:00:00"/>
    <x v="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37620400"/>
    <n v="1456614554"/>
    <b v="1"/>
    <n v="964"/>
    <b v="1"/>
    <s v="film &amp; video/drama"/>
    <n v="127"/>
    <n v="44.91"/>
    <x v="0"/>
    <s v="drama"/>
    <x v="351"/>
    <d v="2015-07-22T22:00:00"/>
    <x v="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37620400"/>
    <n v="1410148868"/>
    <b v="1"/>
    <n v="286"/>
    <b v="1"/>
    <s v="film &amp; video/drama"/>
    <n v="117"/>
    <n v="40.76"/>
    <x v="0"/>
    <s v="drama"/>
    <x v="352"/>
    <d v="2015-07-22T22:00:00"/>
    <x v="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37620400"/>
    <n v="1445367619"/>
    <b v="1"/>
    <n v="613"/>
    <b v="1"/>
    <s v="film &amp; video/drama"/>
    <n v="109"/>
    <n v="103.52"/>
    <x v="0"/>
    <s v="drama"/>
    <x v="353"/>
    <d v="2015-07-22T22:00:00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37620400"/>
    <n v="1457553121"/>
    <b v="1"/>
    <n v="29"/>
    <b v="1"/>
    <s v="film &amp; video/drama"/>
    <n v="104"/>
    <n v="125.45"/>
    <x v="0"/>
    <s v="drama"/>
    <x v="354"/>
    <d v="2015-07-22T22:00:00"/>
    <x v="0"/>
  </r>
  <r>
    <n v="355"/>
    <s v="REZA ABDOH -Theatre Visionary"/>
    <s v="A documentary film about the late REZA ABDOH and his performance company DAR A LUZ."/>
    <n v="35000"/>
    <n v="40690"/>
    <x v="0"/>
    <s v="US"/>
    <s v="USD"/>
    <n v="1437620400"/>
    <n v="1414738994"/>
    <b v="1"/>
    <n v="165"/>
    <b v="1"/>
    <s v="film &amp; video/drama"/>
    <n v="116"/>
    <n v="246.61"/>
    <x v="0"/>
    <s v="drama"/>
    <x v="355"/>
    <d v="2015-07-22T22:00:00"/>
    <x v="0"/>
  </r>
  <r>
    <n v="356"/>
    <s v="43 and 80"/>
    <s v="A documentary about halibut conservation and how it impacts communities of Southeast Alaska."/>
    <n v="7500"/>
    <n v="7701.93"/>
    <x v="0"/>
    <s v="US"/>
    <s v="USD"/>
    <n v="1437620400"/>
    <n v="1455563793"/>
    <b v="1"/>
    <n v="97"/>
    <b v="1"/>
    <s v="film &amp; video/drama"/>
    <n v="103"/>
    <n v="79.400000000000006"/>
    <x v="0"/>
    <s v="drama"/>
    <x v="356"/>
    <d v="2015-07-22T22:00:00"/>
    <x v="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37620400"/>
    <n v="1426396797"/>
    <b v="1"/>
    <n v="303"/>
    <b v="1"/>
    <s v="film &amp; video/drama"/>
    <n v="174"/>
    <n v="86.14"/>
    <x v="0"/>
    <s v="drama"/>
    <x v="357"/>
    <d v="2015-07-22T22:00:00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37620400"/>
    <n v="1463517521"/>
    <b v="1"/>
    <n v="267"/>
    <b v="1"/>
    <s v="film &amp; video/drama"/>
    <n v="103"/>
    <n v="193.05"/>
    <x v="0"/>
    <s v="drama"/>
    <x v="358"/>
    <d v="2015-07-22T22:00:00"/>
    <x v="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37620400"/>
    <n v="1414028490"/>
    <b v="1"/>
    <n v="302"/>
    <b v="1"/>
    <s v="film &amp; video/drama"/>
    <n v="105"/>
    <n v="84.02"/>
    <x v="0"/>
    <s v="drama"/>
    <x v="359"/>
    <d v="2015-07-22T22:00:00"/>
    <x v="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0400"/>
    <n v="1433799180"/>
    <b v="0"/>
    <n v="87"/>
    <b v="1"/>
    <s v="film &amp; video/science fiction"/>
    <n v="101"/>
    <n v="139.83000000000001"/>
    <x v="0"/>
    <s v="science fiction"/>
    <x v="360"/>
    <d v="2015-07-22T22:00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37620400"/>
    <n v="1414108906"/>
    <b v="0"/>
    <n v="354"/>
    <b v="1"/>
    <s v="film &amp; video/science fiction"/>
    <n v="111"/>
    <n v="109.82"/>
    <x v="0"/>
    <s v="science fiction"/>
    <x v="361"/>
    <d v="2015-07-22T22:00:00"/>
    <x v="0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37620400"/>
    <n v="1405573391"/>
    <b v="0"/>
    <n v="86"/>
    <b v="1"/>
    <s v="film &amp; video/science fiction"/>
    <n v="124"/>
    <n v="139.53"/>
    <x v="0"/>
    <s v="science fiction"/>
    <x v="362"/>
    <d v="2015-07-22T22:00:00"/>
    <x v="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437620400"/>
    <n v="1268934736"/>
    <b v="0"/>
    <n v="26"/>
    <b v="1"/>
    <s v="film &amp; video/science fiction"/>
    <n v="101"/>
    <n v="347.85"/>
    <x v="0"/>
    <s v="science fiction"/>
    <x v="363"/>
    <d v="2015-07-22T22:00:00"/>
    <x v="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37620400"/>
    <n v="1400704672"/>
    <b v="0"/>
    <n v="113"/>
    <b v="1"/>
    <s v="film &amp; video/science fiction"/>
    <n v="110"/>
    <n v="68.239999999999995"/>
    <x v="0"/>
    <s v="science fiction"/>
    <x v="364"/>
    <d v="2015-07-22T22:00:00"/>
    <x v="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437620400"/>
    <n v="1391005999"/>
    <b v="0"/>
    <n v="65"/>
    <b v="1"/>
    <s v="film &amp; video/science fiction"/>
    <n v="104"/>
    <n v="239.94"/>
    <x v="0"/>
    <s v="science fiction"/>
    <x v="365"/>
    <d v="2015-07-22T22:00:00"/>
    <x v="0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437620400"/>
    <n v="1334948518"/>
    <b v="0"/>
    <n v="134"/>
    <b v="1"/>
    <s v="film &amp; video/science fiction"/>
    <n v="101"/>
    <n v="287.31"/>
    <x v="0"/>
    <s v="science fiction"/>
    <x v="366"/>
    <d v="2015-07-22T22:00:00"/>
    <x v="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437620400"/>
    <n v="1363960278"/>
    <b v="0"/>
    <n v="119"/>
    <b v="1"/>
    <s v="film &amp; video/science fiction"/>
    <n v="103"/>
    <n v="86.85"/>
    <x v="0"/>
    <s v="science fiction"/>
    <x v="367"/>
    <d v="2015-07-22T22:00:00"/>
    <x v="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37620400"/>
    <n v="1423405922"/>
    <b v="0"/>
    <n v="159"/>
    <b v="1"/>
    <s v="film &amp; video/science fiction"/>
    <n v="104"/>
    <n v="81.849999999999994"/>
    <x v="0"/>
    <s v="science fiction"/>
    <x v="368"/>
    <d v="2015-07-22T22:00:00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437620400"/>
    <n v="1324041269"/>
    <b v="0"/>
    <n v="167"/>
    <b v="1"/>
    <s v="film &amp; video/science fiction"/>
    <n v="110"/>
    <n v="42.87"/>
    <x v="0"/>
    <s v="science fiction"/>
    <x v="369"/>
    <d v="2015-07-22T22:00:00"/>
    <x v="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37620400"/>
    <n v="1481137500"/>
    <b v="0"/>
    <n v="43"/>
    <b v="1"/>
    <s v="film &amp; video/science fiction"/>
    <n v="122"/>
    <n v="709.42"/>
    <x v="0"/>
    <s v="science fiction"/>
    <x v="370"/>
    <d v="2015-07-22T22:00:00"/>
    <x v="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437620400"/>
    <n v="1355855139"/>
    <b v="0"/>
    <n v="1062"/>
    <b v="1"/>
    <s v="film &amp; video/science fiction"/>
    <n v="114"/>
    <n v="161.26"/>
    <x v="0"/>
    <s v="science fiction"/>
    <x v="371"/>
    <d v="2015-07-22T22:00:00"/>
    <x v="0"/>
  </r>
  <r>
    <n v="372"/>
    <s v="Wild Equus"/>
    <s v="A short documentary exploring the uses of 'Natural Horsemanship' across Europe"/>
    <n v="300"/>
    <n v="376"/>
    <x v="0"/>
    <s v="GB"/>
    <s v="GBP"/>
    <n v="1437620400"/>
    <n v="1456408244"/>
    <b v="0"/>
    <n v="9"/>
    <b v="1"/>
    <s v="film &amp; video/science fiction"/>
    <n v="125"/>
    <n v="41.78"/>
    <x v="0"/>
    <s v="science fiction"/>
    <x v="372"/>
    <d v="2015-07-22T22:00:00"/>
    <x v="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437620400"/>
    <n v="1340056398"/>
    <b v="0"/>
    <n v="89"/>
    <b v="1"/>
    <s v="film &amp; video/science fiction"/>
    <n v="107"/>
    <n v="89.89"/>
    <x v="0"/>
    <s v="science fiction"/>
    <x v="373"/>
    <d v="2015-07-22T22:00:00"/>
    <x v="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437620400"/>
    <n v="1312320031"/>
    <b v="0"/>
    <n v="174"/>
    <b v="1"/>
    <s v="film &amp; video/science fiction"/>
    <n v="131"/>
    <n v="45.05"/>
    <x v="0"/>
    <s v="science fiction"/>
    <x v="374"/>
    <d v="2015-07-22T22:00:00"/>
    <x v="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437620400"/>
    <n v="1390088311"/>
    <b v="0"/>
    <n v="14"/>
    <b v="1"/>
    <s v="film &amp; video/science fiction"/>
    <n v="120"/>
    <n v="42.86"/>
    <x v="0"/>
    <s v="science fiction"/>
    <x v="375"/>
    <d v="2015-07-22T22:00:00"/>
    <x v="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37620400"/>
    <n v="1469443916"/>
    <b v="0"/>
    <n v="48"/>
    <b v="1"/>
    <s v="film &amp; video/science fiction"/>
    <n v="106"/>
    <n v="54.08"/>
    <x v="0"/>
    <s v="science fiction"/>
    <x v="376"/>
    <d v="2015-07-22T22:00:00"/>
    <x v="0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37620400"/>
    <n v="1444888868"/>
    <b v="0"/>
    <n v="133"/>
    <b v="1"/>
    <s v="film &amp; video/science fiction"/>
    <n v="114"/>
    <n v="103.22"/>
    <x v="0"/>
    <s v="science fiction"/>
    <x v="377"/>
    <d v="2015-07-22T22:00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37620400"/>
    <n v="1451655808"/>
    <b v="0"/>
    <n v="83"/>
    <b v="1"/>
    <s v="film &amp; video/science fiction"/>
    <n v="112"/>
    <n v="40.4"/>
    <x v="0"/>
    <s v="science fiction"/>
    <x v="378"/>
    <d v="2015-07-22T22:00:00"/>
    <x v="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437620400"/>
    <n v="1332174672"/>
    <b v="0"/>
    <n v="149"/>
    <b v="1"/>
    <s v="film &amp; video/science fiction"/>
    <n v="116"/>
    <n v="116.86"/>
    <x v="0"/>
    <s v="science fiction"/>
    <x v="379"/>
    <d v="2015-07-22T22:00:00"/>
    <x v="0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37620400"/>
    <n v="1451409392"/>
    <b v="0"/>
    <n v="49"/>
    <b v="1"/>
    <s v="film &amp; video/science fiction"/>
    <n v="142"/>
    <n v="115.51"/>
    <x v="0"/>
    <s v="science fiction"/>
    <x v="380"/>
    <d v="2015-07-22T22:00:00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437620400"/>
    <n v="1340642717"/>
    <b v="0"/>
    <n v="251"/>
    <b v="1"/>
    <s v="film &amp; video/science fiction"/>
    <n v="105"/>
    <n v="104.31"/>
    <x v="0"/>
    <s v="science fiction"/>
    <x v="381"/>
    <d v="2015-07-22T22:00:00"/>
    <x v="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437620400"/>
    <n v="1345741300"/>
    <b v="0"/>
    <n v="22"/>
    <b v="1"/>
    <s v="film &amp; video/science fiction"/>
    <n v="256"/>
    <n v="69.77"/>
    <x v="0"/>
    <s v="science fiction"/>
    <x v="382"/>
    <d v="2015-07-22T22:00:00"/>
    <x v="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37620400"/>
    <n v="1398480559"/>
    <b v="0"/>
    <n v="48"/>
    <b v="1"/>
    <s v="film &amp; video/science fiction"/>
    <n v="207"/>
    <n v="43.02"/>
    <x v="0"/>
    <s v="science fiction"/>
    <x v="383"/>
    <d v="2015-07-22T22:00:00"/>
    <x v="0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37620400"/>
    <n v="1417977947"/>
    <b v="0"/>
    <n v="383"/>
    <b v="1"/>
    <s v="film &amp; video/science fiction"/>
    <n v="112"/>
    <n v="58.54"/>
    <x v="0"/>
    <s v="science fiction"/>
    <x v="384"/>
    <d v="2015-07-22T22:00:00"/>
    <x v="0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37620400"/>
    <n v="1413986501"/>
    <b v="0"/>
    <n v="237"/>
    <b v="1"/>
    <s v="film &amp; video/science fiction"/>
    <n v="106"/>
    <n v="111.8"/>
    <x v="0"/>
    <s v="science fiction"/>
    <x v="385"/>
    <d v="2015-07-22T22:00:00"/>
    <x v="0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7620400"/>
    <n v="1437950991"/>
    <b v="0"/>
    <n v="13"/>
    <b v="1"/>
    <s v="film &amp; video/science fiction"/>
    <n v="100"/>
    <n v="46.23"/>
    <x v="0"/>
    <s v="science fiction"/>
    <x v="386"/>
    <d v="2015-07-22T22:00:00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7620400"/>
    <n v="1436976858"/>
    <b v="0"/>
    <n v="562"/>
    <b v="1"/>
    <s v="film &amp; video/science fiction"/>
    <n v="214"/>
    <n v="144.69"/>
    <x v="0"/>
    <s v="science fiction"/>
    <x v="387"/>
    <d v="2015-07-22T22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37620400"/>
    <n v="1467078580"/>
    <b v="0"/>
    <n v="71"/>
    <b v="1"/>
    <s v="film &amp; video/science fiction"/>
    <n v="126"/>
    <n v="88.85"/>
    <x v="0"/>
    <s v="science fiction"/>
    <x v="388"/>
    <d v="2015-07-22T22:00:00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437620400"/>
    <n v="1391477450"/>
    <b v="0"/>
    <n v="1510"/>
    <b v="1"/>
    <s v="film &amp; video/science fiction"/>
    <n v="182"/>
    <n v="81.75"/>
    <x v="0"/>
    <s v="science fiction"/>
    <x v="389"/>
    <d v="2015-07-22T22:00:00"/>
    <x v="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7620400"/>
    <n v="1429318372"/>
    <b v="0"/>
    <n v="14"/>
    <b v="1"/>
    <s v="film &amp; video/science fiction"/>
    <n v="100"/>
    <n v="71.430000000000007"/>
    <x v="0"/>
    <s v="science fiction"/>
    <x v="390"/>
    <d v="2015-07-22T22:00:00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437620400"/>
    <n v="1321578051"/>
    <b v="0"/>
    <n v="193"/>
    <b v="1"/>
    <s v="film &amp; video/science fiction"/>
    <n v="101"/>
    <n v="104.26"/>
    <x v="0"/>
    <s v="science fiction"/>
    <x v="391"/>
    <d v="2015-07-22T22:00:00"/>
    <x v="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437620400"/>
    <n v="1312823571"/>
    <b v="0"/>
    <n v="206"/>
    <b v="1"/>
    <s v="film &amp; video/science fiction"/>
    <n v="101"/>
    <n v="90.62"/>
    <x v="0"/>
    <s v="science fiction"/>
    <x v="392"/>
    <d v="2015-07-22T22:00:00"/>
    <x v="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437620400"/>
    <n v="1378746052"/>
    <b v="0"/>
    <n v="351"/>
    <b v="1"/>
    <s v="film &amp; video/science fiction"/>
    <n v="110"/>
    <n v="157.33000000000001"/>
    <x v="0"/>
    <s v="science fiction"/>
    <x v="393"/>
    <d v="2015-07-22T22:00:00"/>
    <x v="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37620400"/>
    <n v="1455737882"/>
    <b v="0"/>
    <n v="50"/>
    <b v="1"/>
    <s v="film &amp; video/science fiction"/>
    <n v="112"/>
    <n v="105.18"/>
    <x v="0"/>
    <s v="science fiction"/>
    <x v="394"/>
    <d v="2015-07-22T22:00:00"/>
    <x v="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437620400"/>
    <n v="1332452960"/>
    <b v="0"/>
    <n v="184"/>
    <b v="1"/>
    <s v="film &amp; video/science fiction"/>
    <n v="108"/>
    <n v="58.72"/>
    <x v="0"/>
    <s v="science fiction"/>
    <x v="395"/>
    <d v="2015-07-22T22:00:00"/>
    <x v="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437620400"/>
    <n v="1340372006"/>
    <b v="0"/>
    <n v="196"/>
    <b v="1"/>
    <s v="film &amp; video/science fiction"/>
    <n v="107"/>
    <n v="81.63"/>
    <x v="0"/>
    <s v="science fiction"/>
    <x v="396"/>
    <d v="2015-07-22T22:00:00"/>
    <x v="0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437620400"/>
    <n v="1279651084"/>
    <b v="0"/>
    <n v="229"/>
    <b v="1"/>
    <s v="film &amp; video/science fiction"/>
    <n v="104"/>
    <n v="56.46"/>
    <x v="0"/>
    <s v="science fiction"/>
    <x v="397"/>
    <d v="2015-07-22T22:00:00"/>
    <x v="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7620400"/>
    <n v="1426446126"/>
    <b v="0"/>
    <n v="67"/>
    <b v="1"/>
    <s v="film &amp; video/science fiction"/>
    <n v="125"/>
    <n v="140.1"/>
    <x v="0"/>
    <s v="science fiction"/>
    <x v="398"/>
    <d v="2015-07-22T22:00:00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37620400"/>
    <n v="1479070867"/>
    <b v="0"/>
    <n v="95"/>
    <b v="1"/>
    <s v="film &amp; video/science fiction"/>
    <n v="107"/>
    <n v="224.85"/>
    <x v="0"/>
    <s v="science fiction"/>
    <x v="399"/>
    <d v="2015-07-22T22:00:00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37620400"/>
    <n v="1397661347"/>
    <b v="0"/>
    <n v="62"/>
    <b v="1"/>
    <s v="film &amp; video/shorts"/>
    <n v="112"/>
    <n v="181.13"/>
    <x v="0"/>
    <s v="shorts"/>
    <x v="400"/>
    <d v="2015-07-22T22:00:00"/>
    <x v="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437620400"/>
    <n v="1310155970"/>
    <b v="0"/>
    <n v="73"/>
    <b v="1"/>
    <s v="film &amp; video/shorts"/>
    <n v="104"/>
    <n v="711.04"/>
    <x v="0"/>
    <s v="shorts"/>
    <x v="401"/>
    <d v="2015-07-22T22:00:00"/>
    <x v="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37620400"/>
    <n v="1444913817"/>
    <b v="0"/>
    <n v="43"/>
    <b v="1"/>
    <s v="film &amp; video/shorts"/>
    <n v="142"/>
    <n v="65.88"/>
    <x v="0"/>
    <s v="shorts"/>
    <x v="402"/>
    <d v="2015-07-22T22:00:00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437620400"/>
    <n v="1308900441"/>
    <b v="0"/>
    <n v="70"/>
    <b v="1"/>
    <s v="film &amp; video/shorts"/>
    <n v="105"/>
    <n v="75.19"/>
    <x v="0"/>
    <s v="shorts"/>
    <x v="403"/>
    <d v="2015-07-22T22:00:00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437620400"/>
    <n v="1389107062"/>
    <b v="0"/>
    <n v="271"/>
    <b v="1"/>
    <s v="film &amp; video/shorts"/>
    <n v="103"/>
    <n v="133.13999999999999"/>
    <x v="0"/>
    <s v="shorts"/>
    <x v="404"/>
    <d v="2015-07-22T22:00:00"/>
    <x v="0"/>
  </r>
  <r>
    <n v="405"/>
    <s v="The Healing Effect Movie"/>
    <s v="Come, join our movie movement.  A new documentary about the healing power of food."/>
    <n v="2820"/>
    <n v="3036"/>
    <x v="0"/>
    <s v="US"/>
    <s v="USD"/>
    <n v="1437620400"/>
    <n v="1391479339"/>
    <b v="0"/>
    <n v="55"/>
    <b v="1"/>
    <s v="film &amp; video/shorts"/>
    <n v="108"/>
    <n v="55.2"/>
    <x v="0"/>
    <s v="shorts"/>
    <x v="405"/>
    <d v="2015-07-22T22:00:00"/>
    <x v="0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437620400"/>
    <n v="1301975637"/>
    <b v="0"/>
    <n v="35"/>
    <b v="1"/>
    <s v="film &amp; video/shorts"/>
    <n v="108"/>
    <n v="86.16"/>
    <x v="0"/>
    <s v="shorts"/>
    <x v="406"/>
    <d v="2015-07-22T22:00:00"/>
    <x v="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437620400"/>
    <n v="1316552050"/>
    <b v="0"/>
    <n v="22"/>
    <b v="1"/>
    <s v="film &amp; video/shorts"/>
    <n v="102"/>
    <n v="92.32"/>
    <x v="0"/>
    <s v="shorts"/>
    <x v="407"/>
    <d v="2015-07-22T22:00:00"/>
    <x v="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437620400"/>
    <n v="1380217190"/>
    <b v="0"/>
    <n v="38"/>
    <b v="1"/>
    <s v="film &amp; video/shorts"/>
    <n v="101"/>
    <n v="160.16"/>
    <x v="0"/>
    <s v="shorts"/>
    <x v="408"/>
    <d v="2015-07-22T22:00:00"/>
    <x v="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37620400"/>
    <n v="1466628144"/>
    <b v="0"/>
    <n v="15"/>
    <b v="1"/>
    <s v="film &amp; video/shorts"/>
    <n v="137"/>
    <n v="45.6"/>
    <x v="0"/>
    <s v="shorts"/>
    <x v="409"/>
    <d v="2015-07-22T22:00:00"/>
    <x v="0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7620400"/>
    <n v="1429486397"/>
    <b v="0"/>
    <n v="7"/>
    <b v="1"/>
    <s v="film &amp; video/shorts"/>
    <n v="128"/>
    <n v="183.29"/>
    <x v="0"/>
    <s v="shorts"/>
    <x v="410"/>
    <d v="2015-07-22T22:00:00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437620400"/>
    <n v="1384920804"/>
    <b v="0"/>
    <n v="241"/>
    <b v="1"/>
    <s v="film &amp; video/shorts"/>
    <n v="101"/>
    <n v="125.79"/>
    <x v="0"/>
    <s v="shorts"/>
    <x v="411"/>
    <d v="2015-07-22T22:00:00"/>
    <x v="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437620400"/>
    <n v="1341856178"/>
    <b v="0"/>
    <n v="55"/>
    <b v="1"/>
    <s v="film &amp; video/shorts"/>
    <n v="127"/>
    <n v="57.65"/>
    <x v="0"/>
    <s v="shorts"/>
    <x v="412"/>
    <d v="2015-07-22T22:00:00"/>
    <x v="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437620400"/>
    <n v="1340139811"/>
    <b v="0"/>
    <n v="171"/>
    <b v="1"/>
    <s v="film &amp; video/shorts"/>
    <n v="105"/>
    <n v="78.66"/>
    <x v="0"/>
    <s v="shorts"/>
    <x v="413"/>
    <d v="2015-07-22T22:00:00"/>
    <x v="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437620400"/>
    <n v="1378949465"/>
    <b v="0"/>
    <n v="208"/>
    <b v="1"/>
    <s v="film &amp; video/shorts"/>
    <n v="103"/>
    <n v="91.48"/>
    <x v="0"/>
    <s v="shorts"/>
    <x v="414"/>
    <d v="2015-07-22T22:00:00"/>
    <x v="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37620400"/>
    <n v="1411417602"/>
    <b v="0"/>
    <n v="21"/>
    <b v="1"/>
    <s v="film &amp; video/shorts"/>
    <n v="102"/>
    <n v="68.099999999999994"/>
    <x v="0"/>
    <s v="shorts"/>
    <x v="415"/>
    <d v="2015-07-22T22:00:00"/>
    <x v="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437620400"/>
    <n v="1389259831"/>
    <b v="0"/>
    <n v="25"/>
    <b v="1"/>
    <s v="film &amp; video/shorts"/>
    <n v="120"/>
    <n v="48.09"/>
    <x v="0"/>
    <s v="shorts"/>
    <x v="416"/>
    <d v="2015-07-22T22:00:00"/>
    <x v="0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437620400"/>
    <n v="1364426260"/>
    <b v="0"/>
    <n v="52"/>
    <b v="1"/>
    <s v="film &amp; video/shorts"/>
    <n v="100"/>
    <n v="202.42"/>
    <x v="0"/>
    <s v="shorts"/>
    <x v="417"/>
    <d v="2015-07-22T22:00:00"/>
    <x v="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20400"/>
    <n v="1435041997"/>
    <b v="0"/>
    <n v="104"/>
    <b v="1"/>
    <s v="film &amp; video/shorts"/>
    <n v="101"/>
    <n v="216.75"/>
    <x v="0"/>
    <s v="shorts"/>
    <x v="418"/>
    <d v="2015-07-22T22:00:00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437620400"/>
    <n v="1367352787"/>
    <b v="0"/>
    <n v="73"/>
    <b v="1"/>
    <s v="film &amp; video/shorts"/>
    <n v="100"/>
    <n v="110.07"/>
    <x v="0"/>
    <s v="shorts"/>
    <x v="419"/>
    <d v="2015-07-22T22:00:00"/>
    <x v="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437620400"/>
    <n v="1392183631"/>
    <b v="0"/>
    <n v="3"/>
    <b v="0"/>
    <s v="film &amp; video/shorts"/>
    <n v="0"/>
    <n v="4.83"/>
    <x v="0"/>
    <s v="shorts"/>
    <x v="420"/>
    <d v="2015-07-22T22:00:00"/>
    <x v="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37620400"/>
    <n v="1434973656"/>
    <b v="0"/>
    <n v="6"/>
    <b v="0"/>
    <s v="film &amp; video/shorts"/>
    <n v="2"/>
    <n v="50.17"/>
    <x v="0"/>
    <s v="shorts"/>
    <x v="421"/>
    <d v="2015-07-22T22:00:00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37620400"/>
    <n v="1407824097"/>
    <b v="0"/>
    <n v="12"/>
    <b v="0"/>
    <s v="film &amp; video/shorts"/>
    <n v="1"/>
    <n v="35.83"/>
    <x v="0"/>
    <s v="shorts"/>
    <x v="422"/>
    <d v="2015-07-22T22:00:00"/>
    <x v="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437620400"/>
    <n v="1367878430"/>
    <b v="0"/>
    <n v="13"/>
    <b v="0"/>
    <s v="film &amp; video/shorts"/>
    <n v="1"/>
    <n v="11.77"/>
    <x v="0"/>
    <s v="shorts"/>
    <x v="423"/>
    <d v="2015-07-22T22:00:00"/>
    <x v="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437620400"/>
    <n v="1327568499"/>
    <b v="0"/>
    <n v="5"/>
    <b v="0"/>
    <s v="film &amp; video/shorts"/>
    <n v="7"/>
    <n v="40.78"/>
    <x v="0"/>
    <s v="shorts"/>
    <x v="424"/>
    <d v="2015-07-22T22:00:00"/>
    <x v="0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37620400"/>
    <n v="1443472804"/>
    <b v="0"/>
    <n v="2"/>
    <b v="0"/>
    <s v="film &amp; video/shorts"/>
    <n v="0"/>
    <n v="3"/>
    <x v="0"/>
    <s v="shorts"/>
    <x v="425"/>
    <d v="2015-07-22T22:00:00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37620400"/>
    <n v="1454259914"/>
    <b v="0"/>
    <n v="8"/>
    <b v="0"/>
    <s v="film &amp; video/shorts"/>
    <n v="1"/>
    <n v="16.63"/>
    <x v="0"/>
    <s v="shorts"/>
    <x v="426"/>
    <d v="2015-07-22T22:00:00"/>
    <x v="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37620400"/>
    <n v="1444340940"/>
    <b v="0"/>
    <n v="0"/>
    <b v="0"/>
    <s v="film &amp; video/shorts"/>
    <n v="0"/>
    <n v="0"/>
    <x v="0"/>
    <s v="shorts"/>
    <x v="427"/>
    <d v="2015-07-22T22:00:00"/>
    <x v="0"/>
  </r>
  <r>
    <n v="428"/>
    <s v="Little Clay Bible - Zacchaeus"/>
    <s v="Fresh, fun, entertaining Bible stories on YouTube, stop-motion style."/>
    <n v="12000"/>
    <n v="676"/>
    <x v="2"/>
    <s v="US"/>
    <s v="USD"/>
    <n v="1437620400"/>
    <n v="1400523845"/>
    <b v="0"/>
    <n v="13"/>
    <b v="0"/>
    <s v="film &amp; video/shorts"/>
    <n v="6"/>
    <n v="52"/>
    <x v="0"/>
    <s v="shorts"/>
    <x v="428"/>
    <d v="2015-07-22T22:00:00"/>
    <x v="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437620400"/>
    <n v="1252964282"/>
    <b v="0"/>
    <n v="0"/>
    <b v="0"/>
    <s v="film &amp; video/shorts"/>
    <n v="0"/>
    <n v="0"/>
    <x v="0"/>
    <s v="shorts"/>
    <x v="429"/>
    <d v="2015-07-22T22:00:00"/>
    <x v="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437620400"/>
    <n v="1377570867"/>
    <b v="0"/>
    <n v="5"/>
    <b v="0"/>
    <s v="film &amp; video/shorts"/>
    <n v="2"/>
    <n v="4.8"/>
    <x v="0"/>
    <s v="shorts"/>
    <x v="430"/>
    <d v="2015-07-22T22:00:00"/>
    <x v="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37620400"/>
    <n v="1465160083"/>
    <b v="0"/>
    <n v="8"/>
    <b v="0"/>
    <s v="film &amp; video/shorts"/>
    <n v="14"/>
    <n v="51.88"/>
    <x v="0"/>
    <s v="shorts"/>
    <x v="431"/>
    <d v="2015-07-22T22:00:00"/>
    <x v="0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37620400"/>
    <n v="1440264381"/>
    <b v="0"/>
    <n v="8"/>
    <b v="0"/>
    <s v="film &amp; video/shorts"/>
    <n v="10"/>
    <n v="71.25"/>
    <x v="0"/>
    <s v="shorts"/>
    <x v="432"/>
    <d v="2015-07-22T22:00:00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37620400"/>
    <n v="1439392022"/>
    <b v="0"/>
    <n v="0"/>
    <b v="0"/>
    <s v="film &amp; video/shorts"/>
    <n v="0"/>
    <n v="0"/>
    <x v="0"/>
    <s v="shorts"/>
    <x v="433"/>
    <d v="2015-07-22T22:00:00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437620400"/>
    <n v="1383076902"/>
    <b v="0"/>
    <n v="2"/>
    <b v="0"/>
    <s v="film &amp; video/shorts"/>
    <n v="5"/>
    <n v="62.5"/>
    <x v="0"/>
    <s v="shorts"/>
    <x v="434"/>
    <d v="2015-07-22T22:00:00"/>
    <x v="0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437620400"/>
    <n v="1376502980"/>
    <b v="0"/>
    <n v="3"/>
    <b v="0"/>
    <s v="film &amp; video/shorts"/>
    <n v="0"/>
    <n v="1"/>
    <x v="0"/>
    <s v="shorts"/>
    <x v="435"/>
    <d v="2015-07-22T22:00:00"/>
    <x v="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437620400"/>
    <n v="1372668113"/>
    <b v="0"/>
    <n v="0"/>
    <b v="0"/>
    <s v="film &amp; video/shorts"/>
    <n v="0"/>
    <n v="0"/>
    <x v="0"/>
    <s v="shorts"/>
    <x v="436"/>
    <d v="2015-07-22T22:00:00"/>
    <x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37620400"/>
    <n v="1470728326"/>
    <b v="0"/>
    <n v="0"/>
    <b v="0"/>
    <s v="film &amp; video/shorts"/>
    <n v="0"/>
    <n v="0"/>
    <x v="0"/>
    <s v="shorts"/>
    <x v="437"/>
    <d v="2015-07-22T22:00:00"/>
    <x v="0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37620400"/>
    <n v="1445235358"/>
    <b v="0"/>
    <n v="11"/>
    <b v="0"/>
    <s v="film &amp; video/shorts"/>
    <n v="9"/>
    <n v="170.55"/>
    <x v="0"/>
    <s v="shorts"/>
    <x v="438"/>
    <d v="2015-07-22T22:00:00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37620400"/>
    <n v="1412705818"/>
    <b v="0"/>
    <n v="0"/>
    <b v="0"/>
    <s v="film &amp; video/shorts"/>
    <n v="0"/>
    <n v="0"/>
    <x v="0"/>
    <s v="shorts"/>
    <x v="439"/>
    <d v="2015-07-22T22:00:00"/>
    <x v="0"/>
  </r>
  <r>
    <n v="440"/>
    <s v="Consumed"/>
    <s v="A stop-motion animation made by a one girl team, with a camera, creativity, and a lot of determination."/>
    <n v="5000"/>
    <n v="5"/>
    <x v="2"/>
    <s v="US"/>
    <s v="USD"/>
    <n v="1437620400"/>
    <n v="1456270753"/>
    <b v="0"/>
    <n v="1"/>
    <b v="0"/>
    <s v="film &amp; video/shorts"/>
    <n v="0"/>
    <n v="5"/>
    <x v="0"/>
    <s v="shorts"/>
    <x v="440"/>
    <d v="2015-07-22T22:00:00"/>
    <x v="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437620400"/>
    <n v="1380826996"/>
    <b v="0"/>
    <n v="0"/>
    <b v="0"/>
    <s v="film &amp; video/shorts"/>
    <n v="0"/>
    <n v="0"/>
    <x v="0"/>
    <s v="shorts"/>
    <x v="441"/>
    <d v="2015-07-22T22:00:00"/>
    <x v="0"/>
  </r>
  <r>
    <n v="442"/>
    <s v="The Paranormal Idiot"/>
    <s v="Doomsday is here"/>
    <n v="17000"/>
    <n v="6691"/>
    <x v="2"/>
    <s v="US"/>
    <s v="USD"/>
    <n v="1437620400"/>
    <n v="1421788783"/>
    <b v="0"/>
    <n v="17"/>
    <b v="0"/>
    <s v="film &amp; video/shorts"/>
    <n v="39"/>
    <n v="393.59"/>
    <x v="0"/>
    <s v="shorts"/>
    <x v="442"/>
    <d v="2015-07-22T22:00:00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437620400"/>
    <n v="1389399701"/>
    <b v="0"/>
    <n v="2"/>
    <b v="0"/>
    <s v="film &amp; video/shorts"/>
    <n v="0"/>
    <n v="5"/>
    <x v="0"/>
    <s v="shorts"/>
    <x v="443"/>
    <d v="2015-07-22T22:00:00"/>
    <x v="0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437620400"/>
    <n v="1324158361"/>
    <b v="0"/>
    <n v="1"/>
    <b v="0"/>
    <s v="film &amp; video/shorts"/>
    <n v="5"/>
    <n v="50"/>
    <x v="0"/>
    <s v="shorts"/>
    <x v="444"/>
    <d v="2015-07-22T22:00:00"/>
    <x v="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7620400"/>
    <n v="1430899375"/>
    <b v="0"/>
    <n v="2"/>
    <b v="0"/>
    <s v="film &amp; video/shorts"/>
    <n v="0"/>
    <n v="1"/>
    <x v="0"/>
    <s v="shorts"/>
    <x v="445"/>
    <d v="2015-07-22T22:00:00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37620400"/>
    <n v="1422842420"/>
    <b v="0"/>
    <n v="16"/>
    <b v="0"/>
    <s v="film &amp; video/shorts"/>
    <n v="7"/>
    <n v="47.88"/>
    <x v="0"/>
    <s v="shorts"/>
    <x v="446"/>
    <d v="2015-07-22T22:00:0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437620400"/>
    <n v="1361884763"/>
    <b v="0"/>
    <n v="1"/>
    <b v="0"/>
    <s v="film &amp; video/shorts"/>
    <n v="0"/>
    <n v="5"/>
    <x v="0"/>
    <s v="shorts"/>
    <x v="447"/>
    <d v="2015-07-22T22:00:00"/>
    <x v="0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37620400"/>
    <n v="1398363095"/>
    <b v="0"/>
    <n v="4"/>
    <b v="0"/>
    <s v="film &amp; video/shorts"/>
    <n v="3"/>
    <n v="20.5"/>
    <x v="0"/>
    <s v="shorts"/>
    <x v="448"/>
    <d v="2015-07-22T22:00:00"/>
    <x v="0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437620400"/>
    <n v="1379425085"/>
    <b v="0"/>
    <n v="5"/>
    <b v="0"/>
    <s v="film &amp; video/shorts"/>
    <n v="2"/>
    <n v="9"/>
    <x v="0"/>
    <s v="shorts"/>
    <x v="449"/>
    <d v="2015-07-22T22:00:00"/>
    <x v="0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437620400"/>
    <n v="1389825800"/>
    <b v="0"/>
    <n v="7"/>
    <b v="0"/>
    <s v="film &amp; video/shorts"/>
    <n v="1"/>
    <n v="56.57"/>
    <x v="0"/>
    <s v="shorts"/>
    <x v="450"/>
    <d v="2015-07-22T22:00:00"/>
    <x v="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437620400"/>
    <n v="1388077791"/>
    <b v="0"/>
    <n v="0"/>
    <b v="0"/>
    <s v="film &amp; video/shorts"/>
    <n v="0"/>
    <n v="0"/>
    <x v="0"/>
    <s v="shorts"/>
    <x v="451"/>
    <d v="2015-07-22T22:00:00"/>
    <x v="0"/>
  </r>
  <r>
    <n v="452"/>
    <s v="Lost in the Shadows"/>
    <s v="A man must find his way out of the depths of the shadows by using the aid of a little girl."/>
    <n v="750"/>
    <n v="480"/>
    <x v="2"/>
    <s v="US"/>
    <s v="USD"/>
    <n v="1437620400"/>
    <n v="1428944015"/>
    <b v="0"/>
    <n v="12"/>
    <b v="0"/>
    <s v="film &amp; video/shorts"/>
    <n v="64"/>
    <n v="40"/>
    <x v="0"/>
    <s v="shorts"/>
    <x v="452"/>
    <d v="2015-07-22T22:00:00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37620400"/>
    <n v="1422992879"/>
    <b v="0"/>
    <n v="2"/>
    <b v="0"/>
    <s v="film &amp; video/shorts"/>
    <n v="0"/>
    <n v="13"/>
    <x v="0"/>
    <s v="shorts"/>
    <x v="453"/>
    <d v="2015-07-22T22:00:00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37620400"/>
    <n v="1414343571"/>
    <b v="0"/>
    <n v="5"/>
    <b v="0"/>
    <s v="film &amp; video/shorts"/>
    <n v="1"/>
    <n v="16.399999999999999"/>
    <x v="0"/>
    <s v="shorts"/>
    <x v="454"/>
    <d v="2015-07-22T22:00:00"/>
    <x v="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437620400"/>
    <n v="1330733022"/>
    <b v="0"/>
    <n v="2"/>
    <b v="0"/>
    <s v="film &amp; video/shorts"/>
    <n v="0"/>
    <n v="22.5"/>
    <x v="0"/>
    <s v="shorts"/>
    <x v="455"/>
    <d v="2015-07-22T22:00:00"/>
    <x v="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437620400"/>
    <n v="1380559201"/>
    <b v="0"/>
    <n v="3"/>
    <b v="0"/>
    <s v="film &amp; video/shorts"/>
    <n v="1"/>
    <n v="20.329999999999998"/>
    <x v="0"/>
    <s v="shorts"/>
    <x v="456"/>
    <d v="2015-07-22T22:00:00"/>
    <x v="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37620400"/>
    <n v="1405621512"/>
    <b v="0"/>
    <n v="0"/>
    <b v="0"/>
    <s v="film &amp; video/shorts"/>
    <n v="0"/>
    <n v="0"/>
    <x v="0"/>
    <s v="shorts"/>
    <x v="457"/>
    <d v="2015-07-22T22:00:00"/>
    <x v="0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437620400"/>
    <n v="1365958060"/>
    <b v="0"/>
    <n v="49"/>
    <b v="0"/>
    <s v="film &amp; video/shorts"/>
    <n v="8"/>
    <n v="16.760000000000002"/>
    <x v="0"/>
    <s v="shorts"/>
    <x v="458"/>
    <d v="2015-07-22T22:00:00"/>
    <x v="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437620400"/>
    <n v="1316013727"/>
    <b v="0"/>
    <n v="1"/>
    <b v="0"/>
    <s v="film &amp; video/shorts"/>
    <n v="0"/>
    <n v="25"/>
    <x v="0"/>
    <s v="shorts"/>
    <x v="459"/>
    <d v="2015-07-22T22:00:00"/>
    <x v="0"/>
  </r>
  <r>
    <n v="460"/>
    <s v="Darwin's Kiss"/>
    <s v="An animated web series about biological evolution gone haywire."/>
    <n v="8500"/>
    <n v="25"/>
    <x v="2"/>
    <s v="US"/>
    <s v="USD"/>
    <n v="1437620400"/>
    <n v="1398862875"/>
    <b v="0"/>
    <n v="2"/>
    <b v="0"/>
    <s v="film &amp; video/television"/>
    <n v="0"/>
    <n v="12.5"/>
    <x v="0"/>
    <s v="television"/>
    <x v="460"/>
    <d v="2015-07-22T22:00:00"/>
    <x v="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437620400"/>
    <n v="1368476367"/>
    <b v="0"/>
    <n v="0"/>
    <b v="0"/>
    <s v="film &amp; video/television"/>
    <n v="0"/>
    <n v="0"/>
    <x v="0"/>
    <s v="television"/>
    <x v="461"/>
    <d v="2015-07-22T22:00:00"/>
    <x v="0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437620400"/>
    <n v="1307761341"/>
    <b v="0"/>
    <n v="0"/>
    <b v="0"/>
    <s v="film &amp; video/television"/>
    <n v="0"/>
    <n v="0"/>
    <x v="0"/>
    <s v="television"/>
    <x v="462"/>
    <d v="2015-07-22T22:00:00"/>
    <x v="0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437620400"/>
    <n v="1311699753"/>
    <b v="0"/>
    <n v="11"/>
    <b v="0"/>
    <s v="film &amp; video/television"/>
    <n v="2"/>
    <n v="113.64"/>
    <x v="0"/>
    <s v="television"/>
    <x v="463"/>
    <d v="2015-07-22T22:00:00"/>
    <x v="0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37620400"/>
    <n v="1461874935"/>
    <b v="0"/>
    <n v="1"/>
    <b v="0"/>
    <s v="film &amp; video/television"/>
    <n v="0"/>
    <n v="1"/>
    <x v="0"/>
    <s v="television"/>
    <x v="464"/>
    <d v="2015-07-22T22:00:00"/>
    <x v="0"/>
  </r>
  <r>
    <n v="465"/>
    <s v="&quot;Amp&quot; A Story About a Robot"/>
    <s v="&quot;Amp&quot; is a short film about a robot with needs."/>
    <n v="512"/>
    <n v="138"/>
    <x v="2"/>
    <s v="US"/>
    <s v="USD"/>
    <n v="1437620400"/>
    <n v="1402455174"/>
    <b v="0"/>
    <n v="8"/>
    <b v="0"/>
    <s v="film &amp; video/television"/>
    <n v="27"/>
    <n v="17.25"/>
    <x v="0"/>
    <s v="television"/>
    <x v="465"/>
    <d v="2015-07-22T22:00:00"/>
    <x v="0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437620400"/>
    <n v="1344465464"/>
    <b v="0"/>
    <n v="5"/>
    <b v="0"/>
    <s v="film &amp; video/television"/>
    <n v="1"/>
    <n v="15.2"/>
    <x v="0"/>
    <s v="television"/>
    <x v="466"/>
    <d v="2015-07-22T22:00:00"/>
    <x v="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437620400"/>
    <n v="1344961134"/>
    <b v="0"/>
    <n v="39"/>
    <b v="0"/>
    <s v="film &amp; video/television"/>
    <n v="22"/>
    <n v="110.64"/>
    <x v="0"/>
    <s v="television"/>
    <x v="467"/>
    <d v="2015-07-22T22:00:00"/>
    <x v="0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437620400"/>
    <n v="1336795283"/>
    <b v="0"/>
    <n v="0"/>
    <b v="0"/>
    <s v="film &amp; video/television"/>
    <n v="0"/>
    <n v="0"/>
    <x v="0"/>
    <s v="television"/>
    <x v="468"/>
    <d v="2015-07-22T22:00:00"/>
    <x v="0"/>
  </r>
  <r>
    <n v="469"/>
    <s v="Dreamland PERSONALISED Animated Shorts Film"/>
    <s v="Create a personalised animation film using your child's name and photo."/>
    <n v="6000"/>
    <n v="0"/>
    <x v="2"/>
    <s v="GB"/>
    <s v="GBP"/>
    <n v="1437620400"/>
    <n v="1404776724"/>
    <b v="0"/>
    <n v="0"/>
    <b v="0"/>
    <s v="film &amp; video/television"/>
    <n v="0"/>
    <n v="0"/>
    <x v="0"/>
    <s v="television"/>
    <x v="469"/>
    <d v="2015-07-22T22:00:00"/>
    <x v="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437620400"/>
    <n v="1385524889"/>
    <b v="0"/>
    <n v="2"/>
    <b v="0"/>
    <s v="film &amp; video/television"/>
    <n v="1"/>
    <n v="25.5"/>
    <x v="0"/>
    <s v="television"/>
    <x v="470"/>
    <d v="2015-07-22T22:00:00"/>
    <x v="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437620400"/>
    <n v="1394039979"/>
    <b v="0"/>
    <n v="170"/>
    <b v="0"/>
    <s v="film &amp; video/television"/>
    <n v="12"/>
    <n v="38.479999999999997"/>
    <x v="0"/>
    <s v="television"/>
    <x v="471"/>
    <d v="2015-07-22T22:00:00"/>
    <x v="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37620400"/>
    <n v="1406239718"/>
    <b v="0"/>
    <n v="5"/>
    <b v="0"/>
    <s v="film &amp; video/television"/>
    <n v="18"/>
    <n v="28.2"/>
    <x v="0"/>
    <s v="television"/>
    <x v="472"/>
    <d v="2015-07-22T22:00:00"/>
    <x v="0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37620400"/>
    <n v="1408380319"/>
    <b v="0"/>
    <n v="14"/>
    <b v="0"/>
    <s v="film &amp; video/television"/>
    <n v="3"/>
    <n v="61.5"/>
    <x v="0"/>
    <s v="television"/>
    <x v="473"/>
    <d v="2015-07-22T22:00:00"/>
    <x v="0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37620400"/>
    <n v="1484726029"/>
    <b v="0"/>
    <n v="1"/>
    <b v="0"/>
    <s v="film &amp; video/television"/>
    <n v="0"/>
    <n v="1"/>
    <x v="0"/>
    <s v="television"/>
    <x v="474"/>
    <d v="2015-07-22T22:00:00"/>
    <x v="0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7620400"/>
    <n v="1428285843"/>
    <b v="0"/>
    <n v="0"/>
    <b v="0"/>
    <s v="film &amp; video/television"/>
    <n v="0"/>
    <n v="0"/>
    <x v="0"/>
    <s v="television"/>
    <x v="475"/>
    <d v="2015-07-22T22:00:00"/>
    <x v="0"/>
  </r>
  <r>
    <n v="476"/>
    <s v="Sight Word Music Videos"/>
    <s v="Animated Music Videos that teach kids how to read."/>
    <n v="220000"/>
    <n v="4906.59"/>
    <x v="2"/>
    <s v="US"/>
    <s v="USD"/>
    <n v="1437620400"/>
    <n v="1398727441"/>
    <b v="0"/>
    <n v="124"/>
    <b v="0"/>
    <s v="film &amp; video/television"/>
    <n v="2"/>
    <n v="39.57"/>
    <x v="0"/>
    <s v="television"/>
    <x v="476"/>
    <d v="2015-07-22T22:00:00"/>
    <x v="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437620400"/>
    <n v="1332187334"/>
    <b v="0"/>
    <n v="0"/>
    <b v="0"/>
    <s v="film &amp; video/television"/>
    <n v="0"/>
    <n v="0"/>
    <x v="0"/>
    <s v="television"/>
    <x v="477"/>
    <d v="2015-07-22T22:00:00"/>
    <x v="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37620400"/>
    <n v="1425333109"/>
    <b v="0"/>
    <n v="0"/>
    <b v="0"/>
    <s v="film &amp; video/television"/>
    <n v="0"/>
    <n v="0"/>
    <x v="0"/>
    <s v="television"/>
    <x v="478"/>
    <d v="2015-07-22T22:00:00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37620400"/>
    <n v="1411379235"/>
    <b v="0"/>
    <n v="55"/>
    <b v="0"/>
    <s v="film &amp; video/television"/>
    <n v="33"/>
    <n v="88.8"/>
    <x v="0"/>
    <s v="television"/>
    <x v="479"/>
    <d v="2015-07-22T22:00:00"/>
    <x v="0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437620400"/>
    <n v="1373457615"/>
    <b v="0"/>
    <n v="140"/>
    <b v="0"/>
    <s v="film &amp; video/television"/>
    <n v="19"/>
    <n v="55.46"/>
    <x v="0"/>
    <s v="television"/>
    <x v="480"/>
    <d v="2015-07-22T22:00:00"/>
    <x v="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437620400"/>
    <n v="1347293289"/>
    <b v="0"/>
    <n v="21"/>
    <b v="0"/>
    <s v="film &amp; video/television"/>
    <n v="6"/>
    <n v="87.14"/>
    <x v="0"/>
    <s v="television"/>
    <x v="481"/>
    <d v="2015-07-22T22:00:00"/>
    <x v="0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37620400"/>
    <n v="1458336690"/>
    <b v="0"/>
    <n v="1"/>
    <b v="0"/>
    <s v="film &amp; video/television"/>
    <n v="0"/>
    <n v="10"/>
    <x v="0"/>
    <s v="television"/>
    <x v="482"/>
    <d v="2015-07-22T22:00:00"/>
    <x v="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437620400"/>
    <n v="1354250672"/>
    <b v="0"/>
    <n v="147"/>
    <b v="0"/>
    <s v="film &amp; video/television"/>
    <n v="50"/>
    <n v="51.22"/>
    <x v="0"/>
    <s v="television"/>
    <x v="483"/>
    <d v="2015-07-22T22:00:00"/>
    <x v="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37620400"/>
    <n v="1443220372"/>
    <b v="0"/>
    <n v="11"/>
    <b v="0"/>
    <s v="film &amp; video/television"/>
    <n v="0"/>
    <n v="13.55"/>
    <x v="0"/>
    <s v="television"/>
    <x v="484"/>
    <d v="2015-07-22T22:00:00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437620400"/>
    <n v="1366200499"/>
    <b v="0"/>
    <n v="125"/>
    <b v="0"/>
    <s v="film &amp; video/television"/>
    <n v="22"/>
    <n v="66.52"/>
    <x v="0"/>
    <s v="television"/>
    <x v="485"/>
    <d v="2015-07-22T22:00:00"/>
    <x v="0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37620400"/>
    <n v="1399070239"/>
    <b v="0"/>
    <n v="1"/>
    <b v="0"/>
    <s v="film &amp; video/television"/>
    <n v="0"/>
    <n v="50"/>
    <x v="0"/>
    <s v="television"/>
    <x v="486"/>
    <d v="2015-07-22T22:00:00"/>
    <x v="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37620400"/>
    <n v="1477491394"/>
    <b v="0"/>
    <n v="0"/>
    <b v="0"/>
    <s v="film &amp; video/television"/>
    <n v="0"/>
    <n v="0"/>
    <x v="0"/>
    <s v="television"/>
    <x v="487"/>
    <d v="2015-07-22T22:00:00"/>
    <x v="0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37620400"/>
    <n v="1481332700"/>
    <b v="0"/>
    <n v="0"/>
    <b v="0"/>
    <s v="film &amp; video/television"/>
    <n v="0"/>
    <n v="0"/>
    <x v="0"/>
    <s v="television"/>
    <x v="488"/>
    <d v="2015-07-22T22:00:00"/>
    <x v="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437620400"/>
    <n v="1323084816"/>
    <b v="0"/>
    <n v="3"/>
    <b v="0"/>
    <s v="film &amp; video/television"/>
    <n v="0"/>
    <n v="71.67"/>
    <x v="0"/>
    <s v="television"/>
    <x v="489"/>
    <d v="2015-07-22T22:00:00"/>
    <x v="0"/>
  </r>
  <r>
    <n v="490"/>
    <s v="PROJECT IS CANCELLED"/>
    <s v="Cancelled"/>
    <n v="1000"/>
    <n v="0"/>
    <x v="2"/>
    <s v="US"/>
    <s v="USD"/>
    <n v="1437620400"/>
    <n v="1343085285"/>
    <b v="0"/>
    <n v="0"/>
    <b v="0"/>
    <s v="film &amp; video/television"/>
    <n v="0"/>
    <n v="0"/>
    <x v="0"/>
    <s v="television"/>
    <x v="490"/>
    <d v="2015-07-22T22:00:00"/>
    <x v="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37620400"/>
    <n v="1451345699"/>
    <b v="0"/>
    <n v="0"/>
    <b v="0"/>
    <s v="film &amp; video/television"/>
    <n v="0"/>
    <n v="0"/>
    <x v="0"/>
    <s v="television"/>
    <x v="491"/>
    <d v="2015-07-22T22:00:00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37620400"/>
    <n v="1471135830"/>
    <b v="0"/>
    <n v="0"/>
    <b v="0"/>
    <s v="film &amp; video/television"/>
    <n v="0"/>
    <n v="0"/>
    <x v="0"/>
    <s v="television"/>
    <x v="492"/>
    <d v="2015-07-22T22:00:00"/>
    <x v="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7620400"/>
    <n v="1429550738"/>
    <b v="0"/>
    <n v="0"/>
    <b v="0"/>
    <s v="film &amp; video/television"/>
    <n v="0"/>
    <n v="0"/>
    <x v="0"/>
    <s v="television"/>
    <x v="493"/>
    <d v="2015-07-22T22:00:00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37620400"/>
    <n v="1402343765"/>
    <b v="0"/>
    <n v="3"/>
    <b v="0"/>
    <s v="film &amp; video/television"/>
    <n v="0"/>
    <n v="10.33"/>
    <x v="0"/>
    <s v="television"/>
    <x v="494"/>
    <d v="2015-07-22T22:00:00"/>
    <x v="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620400"/>
    <n v="1434484305"/>
    <b v="0"/>
    <n v="0"/>
    <b v="0"/>
    <s v="film &amp; video/television"/>
    <n v="0"/>
    <n v="0"/>
    <x v="0"/>
    <s v="television"/>
    <x v="495"/>
    <d v="2015-07-22T22:00:00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437620400"/>
    <n v="1386886874"/>
    <b v="0"/>
    <n v="1"/>
    <b v="0"/>
    <s v="film &amp; video/television"/>
    <n v="0"/>
    <n v="1"/>
    <x v="0"/>
    <s v="television"/>
    <x v="496"/>
    <d v="2015-07-22T22:00:00"/>
    <x v="0"/>
  </r>
  <r>
    <n v="497"/>
    <s v="Galaxy Probe Kids"/>
    <s v="live-action/animated series pilot."/>
    <n v="4480"/>
    <n v="30"/>
    <x v="2"/>
    <s v="US"/>
    <s v="USD"/>
    <n v="1437620400"/>
    <n v="1414889665"/>
    <b v="0"/>
    <n v="3"/>
    <b v="0"/>
    <s v="film &amp; video/television"/>
    <n v="1"/>
    <n v="10"/>
    <x v="0"/>
    <s v="television"/>
    <x v="497"/>
    <d v="2015-07-22T22:00:00"/>
    <x v="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437620400"/>
    <n v="1321035449"/>
    <b v="0"/>
    <n v="22"/>
    <b v="0"/>
    <s v="film &amp; video/television"/>
    <n v="5"/>
    <n v="136.09"/>
    <x v="0"/>
    <s v="television"/>
    <x v="498"/>
    <d v="2015-07-22T22:00:00"/>
    <x v="0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437620400"/>
    <n v="1250630968"/>
    <b v="0"/>
    <n v="26"/>
    <b v="0"/>
    <s v="film &amp; video/television"/>
    <n v="10"/>
    <n v="73.459999999999994"/>
    <x v="0"/>
    <s v="television"/>
    <x v="499"/>
    <d v="2015-07-22T22:00:00"/>
    <x v="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437620400"/>
    <n v="1268255751"/>
    <b v="0"/>
    <n v="4"/>
    <b v="0"/>
    <s v="film &amp; video/television"/>
    <n v="3"/>
    <n v="53.75"/>
    <x v="0"/>
    <s v="television"/>
    <x v="500"/>
    <d v="2015-07-22T22:00:00"/>
    <x v="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437620400"/>
    <n v="1307597851"/>
    <b v="0"/>
    <n v="0"/>
    <b v="0"/>
    <s v="film &amp; video/television"/>
    <n v="0"/>
    <n v="0"/>
    <x v="0"/>
    <s v="television"/>
    <x v="501"/>
    <d v="2015-07-22T22:00:00"/>
    <x v="0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437620400"/>
    <n v="1329484625"/>
    <b v="0"/>
    <n v="4"/>
    <b v="0"/>
    <s v="film &amp; video/television"/>
    <n v="1"/>
    <n v="57.5"/>
    <x v="0"/>
    <s v="television"/>
    <x v="502"/>
    <d v="2015-07-22T22:00:00"/>
    <x v="0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37620400"/>
    <n v="1418906303"/>
    <b v="0"/>
    <n v="9"/>
    <b v="0"/>
    <s v="film &amp; video/television"/>
    <n v="2"/>
    <n v="12.67"/>
    <x v="0"/>
    <s v="television"/>
    <x v="503"/>
    <d v="2015-07-22T22:00:00"/>
    <x v="0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437620400"/>
    <n v="1328916987"/>
    <b v="0"/>
    <n v="5"/>
    <b v="0"/>
    <s v="film &amp; video/television"/>
    <n v="1"/>
    <n v="67"/>
    <x v="0"/>
    <s v="television"/>
    <x v="504"/>
    <d v="2015-07-22T22:00:00"/>
    <x v="0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37620400"/>
    <n v="1447122086"/>
    <b v="0"/>
    <n v="14"/>
    <b v="0"/>
    <s v="film &amp; video/television"/>
    <n v="0"/>
    <n v="3.71"/>
    <x v="0"/>
    <s v="television"/>
    <x v="505"/>
    <d v="2015-07-22T22:00:00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437620400"/>
    <n v="1373548520"/>
    <b v="0"/>
    <n v="1"/>
    <b v="0"/>
    <s v="film &amp; video/television"/>
    <n v="0"/>
    <n v="250"/>
    <x v="0"/>
    <s v="television"/>
    <x v="506"/>
    <d v="2015-07-22T22:00:00"/>
    <x v="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437620400"/>
    <n v="1346799657"/>
    <b v="0"/>
    <n v="10"/>
    <b v="0"/>
    <s v="film &amp; video/television"/>
    <n v="3"/>
    <n v="64"/>
    <x v="0"/>
    <s v="television"/>
    <x v="507"/>
    <d v="2015-07-22T22:00:00"/>
    <x v="0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437620400"/>
    <n v="1332808501"/>
    <b v="0"/>
    <n v="3"/>
    <b v="0"/>
    <s v="film &amp; video/television"/>
    <n v="1"/>
    <n v="133.33000000000001"/>
    <x v="0"/>
    <s v="television"/>
    <x v="508"/>
    <d v="2015-07-22T22:00:00"/>
    <x v="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7620400"/>
    <n v="1432912170"/>
    <b v="0"/>
    <n v="1"/>
    <b v="0"/>
    <s v="film &amp; video/television"/>
    <n v="0"/>
    <n v="10"/>
    <x v="0"/>
    <s v="television"/>
    <x v="509"/>
    <d v="2015-07-22T22:00:0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37620400"/>
    <n v="1454213639"/>
    <b v="0"/>
    <n v="0"/>
    <b v="0"/>
    <s v="film &amp; video/television"/>
    <n v="0"/>
    <n v="0"/>
    <x v="0"/>
    <s v="television"/>
    <x v="510"/>
    <d v="2015-07-22T22:00:00"/>
    <x v="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437620400"/>
    <n v="1362640582"/>
    <b v="0"/>
    <n v="5"/>
    <b v="0"/>
    <s v="film &amp; video/television"/>
    <n v="3"/>
    <n v="30"/>
    <x v="0"/>
    <s v="television"/>
    <x v="511"/>
    <d v="2015-07-22T22:00:00"/>
    <x v="0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37620400"/>
    <n v="1475776127"/>
    <b v="0"/>
    <n v="2"/>
    <b v="0"/>
    <s v="film &amp; video/television"/>
    <n v="0"/>
    <n v="5.5"/>
    <x v="0"/>
    <s v="television"/>
    <x v="512"/>
    <d v="2015-07-22T22:00:00"/>
    <x v="0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37620400"/>
    <n v="1467387705"/>
    <b v="0"/>
    <n v="68"/>
    <b v="0"/>
    <s v="film &amp; video/television"/>
    <n v="14"/>
    <n v="102.38"/>
    <x v="0"/>
    <s v="television"/>
    <x v="513"/>
    <d v="2015-07-22T22:00:00"/>
    <x v="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37620400"/>
    <n v="1405003447"/>
    <b v="0"/>
    <n v="3"/>
    <b v="0"/>
    <s v="film &amp; video/television"/>
    <n v="3"/>
    <n v="16.670000000000002"/>
    <x v="0"/>
    <s v="television"/>
    <x v="514"/>
    <d v="2015-07-22T22:00:00"/>
    <x v="0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37620400"/>
    <n v="1447933601"/>
    <b v="0"/>
    <n v="34"/>
    <b v="0"/>
    <s v="film &amp; video/television"/>
    <n v="25"/>
    <n v="725.03"/>
    <x v="0"/>
    <s v="television"/>
    <x v="515"/>
    <d v="2015-07-22T22:00:00"/>
    <x v="0"/>
  </r>
  <r>
    <n v="516"/>
    <s v="Shipmates"/>
    <s v="A big brother style comedy animation series starring famous seafarers"/>
    <n v="5000"/>
    <n v="0"/>
    <x v="2"/>
    <s v="GB"/>
    <s v="GBP"/>
    <n v="1437620400"/>
    <n v="1427568080"/>
    <b v="0"/>
    <n v="0"/>
    <b v="0"/>
    <s v="film &amp; video/television"/>
    <n v="0"/>
    <n v="0"/>
    <x v="0"/>
    <s v="television"/>
    <x v="516"/>
    <d v="2015-07-22T22:00:0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37620400"/>
    <n v="1483454761"/>
    <b v="0"/>
    <n v="3"/>
    <b v="0"/>
    <s v="film &amp; video/television"/>
    <n v="1"/>
    <n v="68.33"/>
    <x v="0"/>
    <s v="television"/>
    <x v="517"/>
    <d v="2015-07-22T22:00:00"/>
    <x v="0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37620400"/>
    <n v="1438958824"/>
    <b v="0"/>
    <n v="0"/>
    <b v="0"/>
    <s v="film &amp; video/television"/>
    <n v="0"/>
    <n v="0"/>
    <x v="0"/>
    <s v="television"/>
    <x v="518"/>
    <d v="2015-07-22T22:00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437620400"/>
    <n v="1352107421"/>
    <b v="0"/>
    <n v="70"/>
    <b v="0"/>
    <s v="film &amp; video/television"/>
    <n v="23"/>
    <n v="39.229999999999997"/>
    <x v="0"/>
    <s v="television"/>
    <x v="519"/>
    <d v="2015-07-22T22:00:00"/>
    <x v="0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37620400"/>
    <n v="1447174261"/>
    <b v="0"/>
    <n v="34"/>
    <b v="1"/>
    <s v="food/food trucks"/>
    <n v="102"/>
    <n v="150.15"/>
    <x v="1"/>
    <s v="food trucks"/>
    <x v="520"/>
    <d v="2015-07-22T22:00:00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37620400"/>
    <n v="1475460819"/>
    <b v="0"/>
    <n v="56"/>
    <b v="1"/>
    <s v="food/food trucks"/>
    <n v="105"/>
    <n v="93.43"/>
    <x v="1"/>
    <s v="food trucks"/>
    <x v="521"/>
    <d v="2015-07-22T22:00:00"/>
    <x v="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37620400"/>
    <n v="1456793925"/>
    <b v="0"/>
    <n v="31"/>
    <b v="1"/>
    <s v="food/food trucks"/>
    <n v="115"/>
    <n v="110.97"/>
    <x v="1"/>
    <s v="food trucks"/>
    <x v="522"/>
    <d v="2015-07-22T22:00:00"/>
    <x v="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37620400"/>
    <n v="1440213076"/>
    <b v="0"/>
    <n v="84"/>
    <b v="1"/>
    <s v="food/food trucks"/>
    <n v="121"/>
    <n v="71.790000000000006"/>
    <x v="1"/>
    <s v="food trucks"/>
    <x v="523"/>
    <d v="2015-07-22T22:00:00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37620400"/>
    <n v="1462209169"/>
    <b v="0"/>
    <n v="130"/>
    <b v="1"/>
    <s v="food/food trucks"/>
    <n v="109"/>
    <n v="29.26"/>
    <x v="1"/>
    <s v="food trucks"/>
    <x v="524"/>
    <d v="2015-07-22T22:00:00"/>
    <x v="0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37620400"/>
    <n v="1406713041"/>
    <b v="0"/>
    <n v="12"/>
    <b v="1"/>
    <s v="food/food trucks"/>
    <n v="100"/>
    <n v="1000"/>
    <x v="1"/>
    <s v="food trucks"/>
    <x v="525"/>
    <d v="2015-07-22T22:00:00"/>
    <x v="0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7620400"/>
    <n v="1436278344"/>
    <b v="0"/>
    <n v="23"/>
    <b v="1"/>
    <s v="food/food trucks"/>
    <n v="114"/>
    <n v="74.349999999999994"/>
    <x v="1"/>
    <s v="food trucks"/>
    <x v="526"/>
    <d v="2015-07-22T22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37620400"/>
    <n v="1484715366"/>
    <b v="0"/>
    <n v="158"/>
    <b v="1"/>
    <s v="food/food trucks"/>
    <n v="101"/>
    <n v="63.83"/>
    <x v="1"/>
    <s v="food trucks"/>
    <x v="527"/>
    <d v="2015-07-22T22:00:00"/>
    <x v="0"/>
  </r>
  <r>
    <n v="528"/>
    <s v="Devastated No Matter What"/>
    <s v="A Festival Backed Production of a Full-Length Play."/>
    <n v="1150"/>
    <n v="1330"/>
    <x v="0"/>
    <s v="US"/>
    <s v="USD"/>
    <n v="1437620400"/>
    <n v="1433109907"/>
    <b v="0"/>
    <n v="30"/>
    <b v="1"/>
    <s v="food/food trucks"/>
    <n v="116"/>
    <n v="44.33"/>
    <x v="1"/>
    <s v="food trucks"/>
    <x v="528"/>
    <d v="2015-07-22T22:0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37620400"/>
    <n v="1482281094"/>
    <b v="0"/>
    <n v="18"/>
    <b v="1"/>
    <s v="food/food trucks"/>
    <n v="130"/>
    <n v="86.94"/>
    <x v="1"/>
    <s v="food trucks"/>
    <x v="529"/>
    <d v="2015-07-22T22:00:00"/>
    <x v="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7620400"/>
    <n v="1433254268"/>
    <b v="0"/>
    <n v="29"/>
    <b v="1"/>
    <s v="food/food trucks"/>
    <n v="108"/>
    <n v="126.55"/>
    <x v="1"/>
    <s v="food trucks"/>
    <x v="530"/>
    <d v="2015-07-22T2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37620400"/>
    <n v="1478050429"/>
    <b v="0"/>
    <n v="31"/>
    <b v="1"/>
    <s v="food/food trucks"/>
    <n v="100"/>
    <n v="129.03"/>
    <x v="1"/>
    <s v="food trucks"/>
    <x v="531"/>
    <d v="2015-07-22T22:00:00"/>
    <x v="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37620400"/>
    <n v="1460506208"/>
    <b v="0"/>
    <n v="173"/>
    <b v="1"/>
    <s v="food/food trucks"/>
    <n v="123"/>
    <n v="71.239999999999995"/>
    <x v="1"/>
    <s v="food trucks"/>
    <x v="532"/>
    <d v="2015-07-22T22:00:00"/>
    <x v="0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37620400"/>
    <n v="1461320765"/>
    <b v="0"/>
    <n v="17"/>
    <b v="1"/>
    <s v="food/food trucks"/>
    <n v="100"/>
    <n v="117.88"/>
    <x v="1"/>
    <s v="food trucks"/>
    <x v="533"/>
    <d v="2015-07-22T22:00:00"/>
    <x v="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37620400"/>
    <n v="1443036470"/>
    <b v="0"/>
    <n v="48"/>
    <b v="1"/>
    <s v="food/food trucks"/>
    <n v="105"/>
    <n v="327.08"/>
    <x v="1"/>
    <s v="food trucks"/>
    <x v="534"/>
    <d v="2015-07-22T22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37620400"/>
    <n v="1481115905"/>
    <b v="0"/>
    <n v="59"/>
    <b v="1"/>
    <s v="food/food trucks"/>
    <n v="103"/>
    <n v="34.75"/>
    <x v="1"/>
    <s v="food trucks"/>
    <x v="535"/>
    <d v="2015-07-22T22:00:00"/>
    <x v="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7620400"/>
    <n v="1435133807"/>
    <b v="0"/>
    <n v="39"/>
    <b v="1"/>
    <s v="food/food trucks"/>
    <n v="118"/>
    <n v="100.06"/>
    <x v="1"/>
    <s v="food trucks"/>
    <x v="536"/>
    <d v="2015-07-22T22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37620400"/>
    <n v="1444069591"/>
    <b v="0"/>
    <n v="59"/>
    <b v="1"/>
    <s v="food/food trucks"/>
    <n v="121"/>
    <n v="40.85"/>
    <x v="1"/>
    <s v="food trucks"/>
    <x v="537"/>
    <d v="2015-07-22T22:00:00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37620400"/>
    <n v="1460574263"/>
    <b v="0"/>
    <n v="60"/>
    <b v="1"/>
    <s v="food/food trucks"/>
    <n v="302"/>
    <n v="252.02"/>
    <x v="1"/>
    <s v="food trucks"/>
    <x v="538"/>
    <d v="2015-07-22T22:00:00"/>
    <x v="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37620400"/>
    <n v="1465866707"/>
    <b v="0"/>
    <n v="20"/>
    <b v="1"/>
    <s v="food/food trucks"/>
    <n v="101"/>
    <n v="25.16"/>
    <x v="1"/>
    <s v="food trucks"/>
    <x v="539"/>
    <d v="2015-07-22T22:00:00"/>
    <x v="0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37620400"/>
    <n v="1420486606"/>
    <b v="0"/>
    <n v="1"/>
    <b v="0"/>
    <s v="food/food trucks"/>
    <n v="0"/>
    <n v="1"/>
    <x v="1"/>
    <s v="food trucks"/>
    <x v="540"/>
    <d v="2015-07-22T22:00:00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37620400"/>
    <n v="1443488834"/>
    <b v="0"/>
    <n v="1"/>
    <b v="0"/>
    <s v="food/food trucks"/>
    <n v="1"/>
    <n v="25"/>
    <x v="1"/>
    <s v="food trucks"/>
    <x v="541"/>
    <d v="2015-07-22T22:00:00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37620400"/>
    <n v="1457113316"/>
    <b v="0"/>
    <n v="1"/>
    <b v="0"/>
    <s v="food/food trucks"/>
    <n v="0"/>
    <n v="1"/>
    <x v="1"/>
    <s v="food trucks"/>
    <x v="542"/>
    <d v="2015-07-22T22:00:00"/>
    <x v="0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37620400"/>
    <n v="1412215962"/>
    <b v="0"/>
    <n v="2"/>
    <b v="0"/>
    <s v="food/food trucks"/>
    <n v="0"/>
    <n v="35"/>
    <x v="1"/>
    <s v="food trucks"/>
    <x v="543"/>
    <d v="2015-07-22T22:00:00"/>
    <x v="0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37620400"/>
    <n v="1465055160"/>
    <b v="0"/>
    <n v="2"/>
    <b v="0"/>
    <s v="food/food trucks"/>
    <n v="1"/>
    <n v="3"/>
    <x v="1"/>
    <s v="food trucks"/>
    <x v="544"/>
    <d v="2015-07-22T22:00:00"/>
    <x v="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37620400"/>
    <n v="1444140789"/>
    <b v="0"/>
    <n v="34"/>
    <b v="0"/>
    <s v="food/food trucks"/>
    <n v="27"/>
    <n v="402.71"/>
    <x v="1"/>
    <s v="food trucks"/>
    <x v="545"/>
    <d v="2015-07-22T22:00:00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37620400"/>
    <n v="1441209715"/>
    <b v="0"/>
    <n v="2"/>
    <b v="0"/>
    <s v="food/food trucks"/>
    <n v="0"/>
    <n v="26"/>
    <x v="1"/>
    <s v="food trucks"/>
    <x v="546"/>
    <d v="2015-07-22T22:00:00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37620400"/>
    <n v="1452530564"/>
    <b v="0"/>
    <n v="0"/>
    <b v="0"/>
    <s v="food/food trucks"/>
    <n v="0"/>
    <n v="0"/>
    <x v="1"/>
    <s v="food trucks"/>
    <x v="547"/>
    <d v="2015-07-22T22:00:00"/>
    <x v="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37620400"/>
    <n v="1443562848"/>
    <b v="0"/>
    <n v="1"/>
    <b v="0"/>
    <s v="food/food trucks"/>
    <n v="0"/>
    <n v="9"/>
    <x v="1"/>
    <s v="food trucks"/>
    <x v="548"/>
    <d v="2015-07-22T22:00:00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7620400"/>
    <n v="1433776622"/>
    <b v="0"/>
    <n v="8"/>
    <b v="0"/>
    <s v="food/food trucks"/>
    <n v="3"/>
    <n v="8.5"/>
    <x v="1"/>
    <s v="food trucks"/>
    <x v="549"/>
    <d v="2015-07-22T22:00:00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37620400"/>
    <n v="1484756245"/>
    <b v="0"/>
    <n v="4"/>
    <b v="0"/>
    <s v="food/food trucks"/>
    <n v="1"/>
    <n v="8.75"/>
    <x v="1"/>
    <s v="food trucks"/>
    <x v="550"/>
    <d v="2015-07-22T22:00:00"/>
    <x v="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7620400"/>
    <n v="1434609424"/>
    <b v="0"/>
    <n v="28"/>
    <b v="0"/>
    <s v="food/food trucks"/>
    <n v="5"/>
    <n v="135.04"/>
    <x v="1"/>
    <s v="food trucks"/>
    <x v="551"/>
    <d v="2015-07-22T22:00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37620400"/>
    <n v="1447166896"/>
    <b v="0"/>
    <n v="0"/>
    <b v="0"/>
    <s v="food/food trucks"/>
    <n v="0"/>
    <n v="0"/>
    <x v="1"/>
    <s v="food trucks"/>
    <x v="552"/>
    <d v="2015-07-22T22:00:00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37620400"/>
    <n v="1413393391"/>
    <b v="0"/>
    <n v="6"/>
    <b v="0"/>
    <s v="food/food trucks"/>
    <n v="0"/>
    <n v="20.5"/>
    <x v="1"/>
    <s v="food trucks"/>
    <x v="553"/>
    <d v="2015-07-22T22:00:00"/>
    <x v="0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37620400"/>
    <n v="1411143972"/>
    <b v="0"/>
    <n v="22"/>
    <b v="0"/>
    <s v="food/food trucks"/>
    <n v="37"/>
    <n v="64.36"/>
    <x v="1"/>
    <s v="food trucks"/>
    <x v="554"/>
    <d v="2015-07-22T22:00:00"/>
    <x v="0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37620400"/>
    <n v="1463128143"/>
    <b v="0"/>
    <n v="0"/>
    <b v="0"/>
    <s v="food/food trucks"/>
    <n v="0"/>
    <n v="0"/>
    <x v="1"/>
    <s v="food trucks"/>
    <x v="555"/>
    <d v="2015-07-22T22:00:00"/>
    <x v="0"/>
  </r>
  <r>
    <n v="556"/>
    <s v="Braille Academy"/>
    <s v="An educational platform for learning Unified English Braille Code"/>
    <n v="8000"/>
    <n v="200"/>
    <x v="2"/>
    <s v="US"/>
    <s v="USD"/>
    <n v="1437620400"/>
    <n v="1449520717"/>
    <b v="0"/>
    <n v="1"/>
    <b v="0"/>
    <s v="food/food trucks"/>
    <n v="3"/>
    <n v="200"/>
    <x v="1"/>
    <s v="food trucks"/>
    <x v="556"/>
    <d v="2015-07-22T22:00:00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37620400"/>
    <n v="1478126203"/>
    <b v="0"/>
    <n v="20"/>
    <b v="0"/>
    <s v="food/food trucks"/>
    <n v="1"/>
    <n v="68.3"/>
    <x v="1"/>
    <s v="food trucks"/>
    <x v="557"/>
    <d v="2015-07-22T22:00:00"/>
    <x v="0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37620400"/>
    <n v="1424639505"/>
    <b v="0"/>
    <n v="0"/>
    <b v="0"/>
    <s v="food/food trucks"/>
    <n v="0"/>
    <n v="0"/>
    <x v="1"/>
    <s v="food trucks"/>
    <x v="558"/>
    <d v="2015-07-22T22:00:00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37620400"/>
    <n v="1447397260"/>
    <b v="0"/>
    <n v="1"/>
    <b v="0"/>
    <s v="food/food trucks"/>
    <n v="0"/>
    <n v="50"/>
    <x v="1"/>
    <s v="food trucks"/>
    <x v="559"/>
    <d v="2015-07-22T22:00:0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37620400"/>
    <n v="1416249045"/>
    <b v="0"/>
    <n v="3"/>
    <b v="0"/>
    <s v="food/food trucks"/>
    <n v="0"/>
    <n v="4"/>
    <x v="1"/>
    <s v="food trucks"/>
    <x v="560"/>
    <d v="2015-07-22T22:00:00"/>
    <x v="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37620400"/>
    <n v="1442850513"/>
    <b v="0"/>
    <n v="2"/>
    <b v="0"/>
    <s v="food/food trucks"/>
    <n v="0"/>
    <n v="27.5"/>
    <x v="1"/>
    <s v="food trucks"/>
    <x v="561"/>
    <d v="2015-07-22T22:00:00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37620400"/>
    <n v="1479460815"/>
    <b v="0"/>
    <n v="0"/>
    <b v="0"/>
    <s v="food/food trucks"/>
    <n v="0"/>
    <n v="0"/>
    <x v="1"/>
    <s v="food trucks"/>
    <x v="562"/>
    <d v="2015-07-22T22:00:00"/>
    <x v="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37620400"/>
    <n v="1421545247"/>
    <b v="0"/>
    <n v="2"/>
    <b v="0"/>
    <s v="food/food trucks"/>
    <n v="0"/>
    <n v="34"/>
    <x v="1"/>
    <s v="food trucks"/>
    <x v="563"/>
    <d v="2015-07-22T22:00:00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37620400"/>
    <n v="1455230275"/>
    <b v="0"/>
    <n v="1"/>
    <b v="0"/>
    <s v="food/food trucks"/>
    <n v="0"/>
    <n v="1"/>
    <x v="1"/>
    <s v="food trucks"/>
    <x v="564"/>
    <d v="2015-07-22T22:00:00"/>
    <x v="0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7620400"/>
    <n v="1433962249"/>
    <b v="0"/>
    <n v="0"/>
    <b v="0"/>
    <s v="food/food trucks"/>
    <n v="0"/>
    <n v="0"/>
    <x v="1"/>
    <s v="food trucks"/>
    <x v="565"/>
    <d v="2015-07-22T22:00:00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37620400"/>
    <n v="1465921533"/>
    <b v="0"/>
    <n v="1"/>
    <b v="0"/>
    <s v="food/food trucks"/>
    <n v="0"/>
    <n v="1"/>
    <x v="1"/>
    <s v="food trucks"/>
    <x v="566"/>
    <d v="2015-07-22T22:00:00"/>
    <x v="0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37620400"/>
    <n v="1417551194"/>
    <b v="0"/>
    <n v="0"/>
    <b v="0"/>
    <s v="food/food trucks"/>
    <n v="0"/>
    <n v="0"/>
    <x v="1"/>
    <s v="food trucks"/>
    <x v="567"/>
    <d v="2015-07-22T22:00:00"/>
    <x v="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37620400"/>
    <n v="1449785223"/>
    <b v="0"/>
    <n v="5"/>
    <b v="0"/>
    <s v="food/food trucks"/>
    <n v="1"/>
    <n v="49"/>
    <x v="1"/>
    <s v="food trucks"/>
    <x v="568"/>
    <d v="2015-07-22T22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37620400"/>
    <n v="1449087612"/>
    <b v="0"/>
    <n v="1"/>
    <b v="0"/>
    <s v="food/food trucks"/>
    <n v="1"/>
    <n v="20"/>
    <x v="1"/>
    <s v="food trucks"/>
    <x v="569"/>
    <d v="2015-07-22T22:00:00"/>
    <x v="0"/>
  </r>
  <r>
    <n v="570"/>
    <s v="Relaunching in May"/>
    <s v="Humans have AM/FM/Satellite radio, kids have radio Disney, pets have DogCatRadio."/>
    <n v="85000"/>
    <n v="142"/>
    <x v="2"/>
    <s v="US"/>
    <s v="USD"/>
    <n v="1437620400"/>
    <n v="1453230569"/>
    <b v="0"/>
    <n v="1"/>
    <b v="0"/>
    <s v="food/food trucks"/>
    <n v="0"/>
    <n v="142"/>
    <x v="1"/>
    <s v="food trucks"/>
    <x v="570"/>
    <d v="2015-07-22T22:00:00"/>
    <x v="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620400"/>
    <n v="1436297723"/>
    <b v="0"/>
    <n v="2"/>
    <b v="0"/>
    <s v="food/food trucks"/>
    <n v="0"/>
    <n v="53"/>
    <x v="1"/>
    <s v="food trucks"/>
    <x v="571"/>
    <d v="2015-07-22T22:00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37620400"/>
    <n v="1444065088"/>
    <b v="0"/>
    <n v="0"/>
    <b v="0"/>
    <s v="food/food trucks"/>
    <n v="0"/>
    <n v="0"/>
    <x v="1"/>
    <s v="food trucks"/>
    <x v="572"/>
    <d v="2015-07-22T22:00:00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37620400"/>
    <n v="1416445931"/>
    <b v="0"/>
    <n v="9"/>
    <b v="0"/>
    <s v="food/food trucks"/>
    <n v="0"/>
    <n v="38.44"/>
    <x v="1"/>
    <s v="food trucks"/>
    <x v="573"/>
    <d v="2015-07-22T22:00:00"/>
    <x v="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37620400"/>
    <n v="1474281507"/>
    <b v="0"/>
    <n v="4"/>
    <b v="0"/>
    <s v="food/food trucks"/>
    <n v="1"/>
    <n v="20"/>
    <x v="1"/>
    <s v="food trucks"/>
    <x v="574"/>
    <d v="2015-07-22T22:00:00"/>
    <x v="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7620400"/>
    <n v="1431621443"/>
    <b v="0"/>
    <n v="4"/>
    <b v="0"/>
    <s v="food/food trucks"/>
    <n v="0"/>
    <n v="64.75"/>
    <x v="1"/>
    <s v="food trucks"/>
    <x v="575"/>
    <d v="2015-07-22T22:00:00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37620400"/>
    <n v="1422357552"/>
    <b v="0"/>
    <n v="1"/>
    <b v="0"/>
    <s v="food/food trucks"/>
    <n v="0"/>
    <n v="1"/>
    <x v="1"/>
    <s v="food trucks"/>
    <x v="576"/>
    <d v="2015-07-22T22:00:00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37620400"/>
    <n v="1458569302"/>
    <b v="0"/>
    <n v="1"/>
    <b v="0"/>
    <s v="food/food trucks"/>
    <n v="0"/>
    <n v="10"/>
    <x v="1"/>
    <s v="food trucks"/>
    <x v="577"/>
    <d v="2015-07-22T22:00:00"/>
    <x v="0"/>
  </r>
  <r>
    <n v="578"/>
    <s v="weBuy Crowdsourced Shopping"/>
    <s v="weBuy trade built on technology and Crowd Sourced Power"/>
    <n v="125000"/>
    <n v="14"/>
    <x v="2"/>
    <s v="GB"/>
    <s v="GBP"/>
    <n v="1437620400"/>
    <n v="1439560393"/>
    <b v="0"/>
    <n v="7"/>
    <b v="0"/>
    <s v="food/food trucks"/>
    <n v="0"/>
    <n v="2"/>
    <x v="1"/>
    <s v="food trucks"/>
    <x v="578"/>
    <d v="2015-07-22T22:00:00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37620400"/>
    <n v="1416947223"/>
    <b v="0"/>
    <n v="5"/>
    <b v="0"/>
    <s v="food/food trucks"/>
    <n v="1"/>
    <n v="35"/>
    <x v="1"/>
    <s v="food trucks"/>
    <x v="579"/>
    <d v="2015-07-22T22:00:00"/>
    <x v="0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37620400"/>
    <n v="1471988867"/>
    <b v="0"/>
    <n v="1"/>
    <b v="0"/>
    <s v="food/food trucks"/>
    <n v="0"/>
    <n v="1"/>
    <x v="1"/>
    <s v="food trucks"/>
    <x v="580"/>
    <d v="2015-07-22T22:00:00"/>
    <x v="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7620400"/>
    <n v="1435882704"/>
    <b v="0"/>
    <n v="0"/>
    <b v="0"/>
    <s v="food/food trucks"/>
    <n v="0"/>
    <n v="0"/>
    <x v="1"/>
    <s v="food trucks"/>
    <x v="581"/>
    <d v="2015-07-22T22:00:00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37620400"/>
    <n v="1424454319"/>
    <b v="0"/>
    <n v="0"/>
    <b v="0"/>
    <s v="food/food trucks"/>
    <n v="0"/>
    <n v="0"/>
    <x v="1"/>
    <s v="food trucks"/>
    <x v="582"/>
    <d v="2015-07-22T22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37620400"/>
    <n v="1424212287"/>
    <b v="0"/>
    <n v="1"/>
    <b v="0"/>
    <s v="food/food trucks"/>
    <n v="0"/>
    <n v="1"/>
    <x v="1"/>
    <s v="food trucks"/>
    <x v="583"/>
    <d v="2015-07-22T22:00:00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37620400"/>
    <n v="1423933916"/>
    <b v="0"/>
    <n v="2"/>
    <b v="0"/>
    <s v="food/food trucks"/>
    <n v="1"/>
    <n v="5"/>
    <x v="1"/>
    <s v="food trucks"/>
    <x v="584"/>
    <d v="2015-07-22T22:00:00"/>
    <x v="0"/>
  </r>
  <r>
    <n v="585"/>
    <s v="Link Card"/>
    <s v="SAVE UP TO 40% WHEN YOU SPEND!_x000a__x000a_PRE-ORDER YOUR LINK CARD TODAY"/>
    <n v="9000"/>
    <n v="0"/>
    <x v="2"/>
    <s v="GB"/>
    <s v="GBP"/>
    <n v="1437620400"/>
    <n v="1444123377"/>
    <b v="0"/>
    <n v="0"/>
    <b v="0"/>
    <s v="food/food trucks"/>
    <n v="0"/>
    <n v="0"/>
    <x v="1"/>
    <s v="food trucks"/>
    <x v="585"/>
    <d v="2015-07-22T22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37620400"/>
    <n v="1421440207"/>
    <b v="0"/>
    <n v="4"/>
    <b v="0"/>
    <s v="food/food trucks"/>
    <n v="1"/>
    <n v="14"/>
    <x v="1"/>
    <s v="food trucks"/>
    <x v="586"/>
    <d v="2015-07-22T22:00:00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37620400"/>
    <n v="1426615833"/>
    <b v="0"/>
    <n v="7"/>
    <b v="0"/>
    <s v="food/food trucks"/>
    <n v="9"/>
    <n v="389.29"/>
    <x v="1"/>
    <s v="food trucks"/>
    <x v="587"/>
    <d v="2015-07-22T22:00:00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37620400"/>
    <n v="1474223286"/>
    <b v="0"/>
    <n v="2"/>
    <b v="0"/>
    <s v="food/food trucks"/>
    <n v="3"/>
    <n v="150.5"/>
    <x v="1"/>
    <s v="food trucks"/>
    <x v="588"/>
    <d v="2015-07-22T22:00:00"/>
    <x v="0"/>
  </r>
  <r>
    <n v="589"/>
    <s v="Get Neighborly"/>
    <s v="Services closer than you think..."/>
    <n v="7500"/>
    <n v="1"/>
    <x v="2"/>
    <s v="US"/>
    <s v="USD"/>
    <n v="1437620400"/>
    <n v="1435070699"/>
    <b v="0"/>
    <n v="1"/>
    <b v="0"/>
    <s v="food/food trucks"/>
    <n v="0"/>
    <n v="1"/>
    <x v="1"/>
    <s v="food trucks"/>
    <x v="589"/>
    <d v="2015-07-22T22:00:00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37620400"/>
    <n v="1452259131"/>
    <b v="0"/>
    <n v="9"/>
    <b v="0"/>
    <s v="food/food trucks"/>
    <n v="4"/>
    <n v="24.78"/>
    <x v="1"/>
    <s v="food trucks"/>
    <x v="590"/>
    <d v="2015-07-22T22:00:00"/>
    <x v="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620400"/>
    <n v="1434978130"/>
    <b v="0"/>
    <n v="2"/>
    <b v="0"/>
    <s v="food/food trucks"/>
    <n v="0"/>
    <n v="30.5"/>
    <x v="1"/>
    <s v="food trucks"/>
    <x v="591"/>
    <d v="2015-07-22T22:00:0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37620400"/>
    <n v="1414992860"/>
    <b v="0"/>
    <n v="1"/>
    <b v="0"/>
    <s v="food/food trucks"/>
    <n v="3"/>
    <n v="250"/>
    <x v="1"/>
    <s v="food trucks"/>
    <x v="592"/>
    <d v="2015-07-22T22:00:00"/>
    <x v="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37620400"/>
    <n v="1425744945"/>
    <b v="0"/>
    <n v="7"/>
    <b v="0"/>
    <s v="food/food trucks"/>
    <n v="23"/>
    <n v="16.43"/>
    <x v="1"/>
    <s v="food trucks"/>
    <x v="593"/>
    <d v="2015-07-22T22:00:00"/>
    <x v="0"/>
  </r>
  <r>
    <n v="594"/>
    <s v="Unleashed Fitness"/>
    <s v="Creating a fitness site that will change the fitness game forever!"/>
    <n v="25000"/>
    <n v="26"/>
    <x v="2"/>
    <s v="US"/>
    <s v="USD"/>
    <n v="1437620400"/>
    <n v="1458240206"/>
    <b v="0"/>
    <n v="2"/>
    <b v="0"/>
    <s v="food/food trucks"/>
    <n v="0"/>
    <n v="13"/>
    <x v="1"/>
    <s v="food trucks"/>
    <x v="594"/>
    <d v="2015-07-22T22:00:00"/>
    <x v="0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7620400"/>
    <n v="1426815638"/>
    <b v="0"/>
    <n v="8"/>
    <b v="0"/>
    <s v="food/food trucks"/>
    <n v="0"/>
    <n v="53.25"/>
    <x v="1"/>
    <s v="food trucks"/>
    <x v="595"/>
    <d v="2015-07-22T22:00:00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37620400"/>
    <n v="1475530292"/>
    <b v="0"/>
    <n v="2"/>
    <b v="0"/>
    <s v="food/food trucks"/>
    <n v="0"/>
    <n v="3"/>
    <x v="1"/>
    <s v="food trucks"/>
    <x v="596"/>
    <d v="2015-07-22T22:00:00"/>
    <x v="0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37620400"/>
    <n v="1466787335"/>
    <b v="0"/>
    <n v="2"/>
    <b v="0"/>
    <s v="food/food trucks"/>
    <n v="0"/>
    <n v="10"/>
    <x v="1"/>
    <s v="food trucks"/>
    <x v="597"/>
    <d v="2015-07-22T22:00:00"/>
    <x v="0"/>
  </r>
  <r>
    <n v="598"/>
    <s v="Goals not creeds"/>
    <s v="This is a project to create a crowd-funding site for Urantia Book readers worldwide."/>
    <n v="2500"/>
    <n v="850"/>
    <x v="2"/>
    <s v="US"/>
    <s v="USD"/>
    <n v="1437620400"/>
    <n v="1415145781"/>
    <b v="0"/>
    <n v="7"/>
    <b v="0"/>
    <s v="food/food trucks"/>
    <n v="34"/>
    <n v="121.43"/>
    <x v="1"/>
    <s v="food trucks"/>
    <x v="598"/>
    <d v="2015-07-22T22:00:00"/>
    <x v="0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37620400"/>
    <n v="1423769402"/>
    <b v="0"/>
    <n v="2"/>
    <b v="0"/>
    <s v="food/food trucks"/>
    <n v="0"/>
    <n v="15.5"/>
    <x v="1"/>
    <s v="food trucks"/>
    <x v="599"/>
    <d v="2015-07-22T22:00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7620400"/>
    <n v="1426014562"/>
    <b v="0"/>
    <n v="1"/>
    <b v="0"/>
    <s v="food/food trucks"/>
    <n v="2"/>
    <n v="100"/>
    <x v="1"/>
    <s v="food trucks"/>
    <x v="600"/>
    <d v="2015-07-22T22:00:00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37620400"/>
    <n v="1417034139"/>
    <b v="0"/>
    <n v="6"/>
    <b v="0"/>
    <s v="food/food trucks"/>
    <n v="1"/>
    <n v="23.33"/>
    <x v="1"/>
    <s v="food trucks"/>
    <x v="601"/>
    <d v="2015-07-22T22:00:00"/>
    <x v="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7620400"/>
    <n v="1432062215"/>
    <b v="0"/>
    <n v="0"/>
    <b v="0"/>
    <s v="food/food trucks"/>
    <n v="0"/>
    <n v="0"/>
    <x v="1"/>
    <s v="food trucks"/>
    <x v="602"/>
    <d v="2015-07-22T22:00:00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37620400"/>
    <n v="1405437623"/>
    <b v="0"/>
    <n v="13"/>
    <b v="0"/>
    <s v="food/food trucks"/>
    <n v="4"/>
    <n v="45.39"/>
    <x v="1"/>
    <s v="food trucks"/>
    <x v="603"/>
    <d v="2015-07-22T22:00:00"/>
    <x v="0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37620400"/>
    <n v="1406595056"/>
    <b v="0"/>
    <n v="0"/>
    <b v="0"/>
    <s v="food/food trucks"/>
    <n v="0"/>
    <n v="0"/>
    <x v="1"/>
    <s v="food trucks"/>
    <x v="604"/>
    <d v="2015-07-22T22:00:00"/>
    <x v="0"/>
  </r>
  <r>
    <n v="605"/>
    <s v="Teach Your Parents iPad (Canceled)"/>
    <s v="An iPad support care package for your parents / seniors."/>
    <n v="5000"/>
    <n v="131"/>
    <x v="1"/>
    <s v="US"/>
    <s v="USD"/>
    <n v="1437620400"/>
    <n v="1436430908"/>
    <b v="0"/>
    <n v="8"/>
    <b v="0"/>
    <s v="food/food trucks"/>
    <n v="3"/>
    <n v="16.38"/>
    <x v="1"/>
    <s v="food trucks"/>
    <x v="605"/>
    <d v="2015-07-22T22:00:00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7620400"/>
    <n v="1428507409"/>
    <b v="0"/>
    <n v="1"/>
    <b v="0"/>
    <s v="food/food trucks"/>
    <n v="0"/>
    <n v="10"/>
    <x v="1"/>
    <s v="food trucks"/>
    <x v="606"/>
    <d v="2015-07-22T22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37620400"/>
    <n v="1445629736"/>
    <b v="0"/>
    <n v="0"/>
    <b v="0"/>
    <s v="food/food trucks"/>
    <n v="0"/>
    <n v="0"/>
    <x v="1"/>
    <s v="food trucks"/>
    <x v="607"/>
    <d v="2015-07-22T22:00:00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7620400"/>
    <n v="1431813980"/>
    <b v="0"/>
    <n v="5"/>
    <b v="0"/>
    <s v="food/food trucks"/>
    <n v="1"/>
    <n v="292.2"/>
    <x v="1"/>
    <s v="food trucks"/>
    <x v="608"/>
    <d v="2015-07-22T22:00:0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37620400"/>
    <n v="1446166144"/>
    <b v="0"/>
    <n v="1"/>
    <b v="0"/>
    <s v="food/food trucks"/>
    <n v="1"/>
    <n v="5"/>
    <x v="1"/>
    <s v="food trucks"/>
    <x v="609"/>
    <d v="2015-07-22T22:00:00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37620400"/>
    <n v="1427140586"/>
    <b v="0"/>
    <n v="0"/>
    <b v="0"/>
    <s v="food/food trucks"/>
    <n v="0"/>
    <n v="0"/>
    <x v="1"/>
    <s v="food trucks"/>
    <x v="610"/>
    <d v="2015-07-22T22:00:00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37620400"/>
    <n v="1448026037"/>
    <b v="0"/>
    <n v="0"/>
    <b v="0"/>
    <s v="food/food trucks"/>
    <n v="0"/>
    <n v="0"/>
    <x v="1"/>
    <s v="food trucks"/>
    <x v="611"/>
    <d v="2015-07-22T22:00:00"/>
    <x v="0"/>
  </r>
  <r>
    <n v="612"/>
    <s v="Web Streaming 2.0 (Canceled)"/>
    <s v="A Fast and Reliable new Web platform to stream videos from Internet"/>
    <n v="10000"/>
    <n v="0"/>
    <x v="1"/>
    <s v="IT"/>
    <s v="EUR"/>
    <n v="1437620400"/>
    <n v="1470185146"/>
    <b v="0"/>
    <n v="0"/>
    <b v="0"/>
    <s v="food/food trucks"/>
    <n v="0"/>
    <n v="0"/>
    <x v="1"/>
    <s v="food trucks"/>
    <x v="612"/>
    <d v="2015-07-22T22:00:00"/>
    <x v="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37620400"/>
    <n v="1441022120"/>
    <b v="0"/>
    <n v="121"/>
    <b v="0"/>
    <s v="food/food trucks"/>
    <n v="21"/>
    <n v="105.93"/>
    <x v="1"/>
    <s v="food trucks"/>
    <x v="613"/>
    <d v="2015-07-22T22:00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37620400"/>
    <n v="1464139740"/>
    <b v="0"/>
    <n v="0"/>
    <b v="0"/>
    <s v="food/food trucks"/>
    <n v="0"/>
    <n v="0"/>
    <x v="1"/>
    <s v="food trucks"/>
    <x v="614"/>
    <d v="2015-07-22T22:00:00"/>
    <x v="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37620400"/>
    <n v="1440557759"/>
    <b v="0"/>
    <n v="0"/>
    <b v="0"/>
    <s v="food/food trucks"/>
    <n v="0"/>
    <n v="0"/>
    <x v="1"/>
    <s v="food trucks"/>
    <x v="615"/>
    <d v="2015-07-22T22:00:00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37620400"/>
    <n v="1485421307"/>
    <b v="0"/>
    <n v="0"/>
    <b v="0"/>
    <s v="food/food trucks"/>
    <n v="0"/>
    <n v="0"/>
    <x v="1"/>
    <s v="food trucks"/>
    <x v="616"/>
    <d v="2015-07-22T22:00:00"/>
    <x v="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7620400"/>
    <n v="1427184843"/>
    <b v="0"/>
    <n v="3"/>
    <b v="0"/>
    <s v="food/food trucks"/>
    <n v="3"/>
    <n v="20"/>
    <x v="1"/>
    <s v="food trucks"/>
    <x v="617"/>
    <d v="2015-07-22T22:00:00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37620400"/>
    <n v="1447097203"/>
    <b v="0"/>
    <n v="0"/>
    <b v="0"/>
    <s v="food/food trucks"/>
    <n v="0"/>
    <n v="0"/>
    <x v="1"/>
    <s v="food trucks"/>
    <x v="618"/>
    <d v="2015-07-22T22:00:00"/>
    <x v="0"/>
  </r>
  <r>
    <n v="619"/>
    <s v="Big Data (Canceled)"/>
    <s v="Big Data Sets for researchers interested in improving the quality of life."/>
    <n v="2500000"/>
    <n v="1"/>
    <x v="1"/>
    <s v="US"/>
    <s v="USD"/>
    <n v="1437620400"/>
    <n v="1411745790"/>
    <b v="0"/>
    <n v="1"/>
    <b v="0"/>
    <s v="food/food trucks"/>
    <n v="0"/>
    <n v="1"/>
    <x v="1"/>
    <s v="food trucks"/>
    <x v="619"/>
    <d v="2015-07-22T22:00:00"/>
    <x v="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37620400"/>
    <n v="1405098738"/>
    <b v="0"/>
    <n v="1"/>
    <b v="0"/>
    <s v="food/food trucks"/>
    <n v="1"/>
    <n v="300"/>
    <x v="1"/>
    <s v="food trucks"/>
    <x v="620"/>
    <d v="2015-07-22T22:00:00"/>
    <x v="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37620400"/>
    <n v="1465342937"/>
    <b v="0"/>
    <n v="3"/>
    <b v="0"/>
    <s v="food/food trucks"/>
    <n v="1"/>
    <n v="87"/>
    <x v="1"/>
    <s v="food trucks"/>
    <x v="621"/>
    <d v="2015-07-22T22:00:00"/>
    <x v="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37620400"/>
    <n v="1465670138"/>
    <b v="0"/>
    <n v="9"/>
    <b v="0"/>
    <s v="food/food trucks"/>
    <n v="6"/>
    <n v="37.89"/>
    <x v="1"/>
    <s v="food trucks"/>
    <x v="622"/>
    <d v="2015-07-22T22:00:00"/>
    <x v="0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7620400"/>
    <n v="1430179997"/>
    <b v="0"/>
    <n v="0"/>
    <b v="0"/>
    <s v="food/food trucks"/>
    <n v="0"/>
    <n v="0"/>
    <x v="1"/>
    <s v="food trucks"/>
    <x v="623"/>
    <d v="2015-07-22T22:00:00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7620400"/>
    <n v="1429055041"/>
    <b v="0"/>
    <n v="0"/>
    <b v="0"/>
    <s v="food/food trucks"/>
    <n v="0"/>
    <n v="0"/>
    <x v="1"/>
    <s v="food trucks"/>
    <x v="624"/>
    <d v="2015-07-22T22:00:00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37620400"/>
    <n v="1487971777"/>
    <b v="0"/>
    <n v="0"/>
    <b v="0"/>
    <s v="food/food trucks"/>
    <n v="0"/>
    <n v="0"/>
    <x v="1"/>
    <s v="food trucks"/>
    <x v="625"/>
    <d v="2015-07-22T22:00:00"/>
    <x v="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7620400"/>
    <n v="1436793939"/>
    <b v="0"/>
    <n v="39"/>
    <b v="0"/>
    <s v="food/food trucks"/>
    <n v="17"/>
    <n v="111.41"/>
    <x v="1"/>
    <s v="food trucks"/>
    <x v="626"/>
    <d v="2015-07-22T22:00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37620400"/>
    <n v="1452842511"/>
    <b v="0"/>
    <n v="1"/>
    <b v="0"/>
    <s v="food/food trucks"/>
    <n v="0"/>
    <n v="90"/>
    <x v="1"/>
    <s v="food trucks"/>
    <x v="627"/>
    <d v="2015-07-22T22:00:00"/>
    <x v="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37620400"/>
    <n v="1402677457"/>
    <b v="0"/>
    <n v="0"/>
    <b v="0"/>
    <s v="food/food trucks"/>
    <n v="0"/>
    <n v="0"/>
    <x v="1"/>
    <s v="food trucks"/>
    <x v="628"/>
    <d v="2015-07-22T22:00:00"/>
    <x v="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37620400"/>
    <n v="1460647108"/>
    <b v="0"/>
    <n v="3"/>
    <b v="0"/>
    <s v="food/food trucks"/>
    <n v="0"/>
    <n v="116.67"/>
    <x v="1"/>
    <s v="food trucks"/>
    <x v="629"/>
    <d v="2015-07-22T22:00:00"/>
    <x v="0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37620400"/>
    <n v="1438959121"/>
    <b v="0"/>
    <n v="1"/>
    <b v="0"/>
    <s v="food/food trucks"/>
    <n v="0"/>
    <n v="10"/>
    <x v="1"/>
    <s v="food trucks"/>
    <x v="630"/>
    <d v="2015-07-22T22:0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37620400"/>
    <n v="1461954729"/>
    <b v="0"/>
    <n v="9"/>
    <b v="0"/>
    <s v="food/food trucks"/>
    <n v="1"/>
    <n v="76.67"/>
    <x v="1"/>
    <s v="food trucks"/>
    <x v="631"/>
    <d v="2015-07-22T22:00:00"/>
    <x v="0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37620400"/>
    <n v="1445874565"/>
    <b v="0"/>
    <n v="0"/>
    <b v="0"/>
    <s v="food/food trucks"/>
    <n v="0"/>
    <n v="0"/>
    <x v="1"/>
    <s v="food trucks"/>
    <x v="632"/>
    <d v="2015-07-22T22:00:00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37620400"/>
    <n v="1463469062"/>
    <b v="0"/>
    <n v="25"/>
    <b v="0"/>
    <s v="food/food trucks"/>
    <n v="12"/>
    <n v="49.8"/>
    <x v="1"/>
    <s v="food trucks"/>
    <x v="633"/>
    <d v="2015-07-22T22:00:00"/>
    <x v="0"/>
  </r>
  <r>
    <n v="634"/>
    <s v="pitchtograndma (Canceled)"/>
    <s v="We help companies to explain what they do in simple, grandma-would-understand terms."/>
    <n v="5000"/>
    <n v="1"/>
    <x v="1"/>
    <s v="US"/>
    <s v="USD"/>
    <n v="1437620400"/>
    <n v="1422397029"/>
    <b v="0"/>
    <n v="1"/>
    <b v="0"/>
    <s v="food/food trucks"/>
    <n v="0"/>
    <n v="1"/>
    <x v="1"/>
    <s v="food trucks"/>
    <x v="634"/>
    <d v="2015-07-22T22:00:00"/>
    <x v="0"/>
  </r>
  <r>
    <n v="635"/>
    <s v="Pleero, A Technology Team Building Website (Canceled)"/>
    <s v="Network used for building technology development teams."/>
    <n v="25000"/>
    <n v="2"/>
    <x v="1"/>
    <s v="US"/>
    <s v="USD"/>
    <n v="1437620400"/>
    <n v="1426212762"/>
    <b v="0"/>
    <n v="1"/>
    <b v="0"/>
    <s v="food/food trucks"/>
    <n v="0"/>
    <n v="2"/>
    <x v="1"/>
    <s v="food trucks"/>
    <x v="635"/>
    <d v="2015-07-22T22:00:00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7620400"/>
    <n v="1430996150"/>
    <b v="0"/>
    <n v="1"/>
    <b v="0"/>
    <s v="food/food trucks"/>
    <n v="0"/>
    <n v="4"/>
    <x v="1"/>
    <s v="food trucks"/>
    <x v="636"/>
    <d v="2015-07-22T22:00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37620400"/>
    <n v="1485558318"/>
    <b v="0"/>
    <n v="0"/>
    <b v="0"/>
    <s v="food/food trucks"/>
    <n v="0"/>
    <n v="0"/>
    <x v="1"/>
    <s v="food trucks"/>
    <x v="637"/>
    <d v="2015-07-22T22:00:00"/>
    <x v="0"/>
  </r>
  <r>
    <n v="638"/>
    <s v="W (Canceled)"/>
    <s v="O0"/>
    <n v="200000"/>
    <n v="18"/>
    <x v="1"/>
    <s v="DE"/>
    <s v="EUR"/>
    <n v="1437620400"/>
    <n v="1485267262"/>
    <b v="0"/>
    <n v="6"/>
    <b v="0"/>
    <s v="food/food trucks"/>
    <n v="0"/>
    <n v="3"/>
    <x v="1"/>
    <s v="food trucks"/>
    <x v="638"/>
    <d v="2015-07-22T22:00:00"/>
    <x v="0"/>
  </r>
  <r>
    <n v="639"/>
    <s v="Kids Educational Social Media Site (Canceled)"/>
    <s v="Development of a Safe and Educational Social Media site for kids."/>
    <n v="1000000"/>
    <n v="1"/>
    <x v="1"/>
    <s v="US"/>
    <s v="USD"/>
    <n v="1437620400"/>
    <n v="1408024795"/>
    <b v="0"/>
    <n v="1"/>
    <b v="0"/>
    <s v="food/food trucks"/>
    <n v="0"/>
    <n v="1"/>
    <x v="1"/>
    <s v="food trucks"/>
    <x v="639"/>
    <d v="2015-07-22T22:00:00"/>
    <x v="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37620400"/>
    <n v="1478685915"/>
    <b v="0"/>
    <n v="2"/>
    <b v="1"/>
    <s v="food/food trucks"/>
    <n v="144"/>
    <n v="50.5"/>
    <x v="1"/>
    <s v="food trucks"/>
    <x v="640"/>
    <d v="2015-07-22T22:00:00"/>
    <x v="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7620400"/>
    <n v="1436881248"/>
    <b v="0"/>
    <n v="315"/>
    <b v="1"/>
    <s v="food/food trucks"/>
    <n v="119"/>
    <n v="151.32"/>
    <x v="1"/>
    <s v="food trucks"/>
    <x v="641"/>
    <d v="2015-07-22T22:00:00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7620400"/>
    <n v="1436888274"/>
    <b v="0"/>
    <n v="2174"/>
    <b v="1"/>
    <s v="food/food trucks"/>
    <n v="1460"/>
    <n v="134.36000000000001"/>
    <x v="1"/>
    <s v="food trucks"/>
    <x v="642"/>
    <d v="2015-07-22T22:00:00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7620400"/>
    <n v="1428333875"/>
    <b v="0"/>
    <n v="152"/>
    <b v="1"/>
    <s v="food/food trucks"/>
    <n v="106"/>
    <n v="174.03"/>
    <x v="1"/>
    <s v="food trucks"/>
    <x v="643"/>
    <d v="2015-07-22T22:00:00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37620400"/>
    <n v="1410883139"/>
    <b v="0"/>
    <n v="1021"/>
    <b v="1"/>
    <s v="food/food trucks"/>
    <n v="300"/>
    <n v="73.489999999999995"/>
    <x v="1"/>
    <s v="food trucks"/>
    <x v="644"/>
    <d v="2015-07-22T22:00:00"/>
    <x v="0"/>
  </r>
  <r>
    <n v="645"/>
    <s v="Carbon Fiber Collar Stays"/>
    <s v="Ever wanted to own something made out of carbon fiber? Now you can!"/>
    <n v="2000"/>
    <n v="5574"/>
    <x v="0"/>
    <s v="US"/>
    <s v="USD"/>
    <n v="1437620400"/>
    <n v="1468370274"/>
    <b v="0"/>
    <n v="237"/>
    <b v="1"/>
    <s v="food/food trucks"/>
    <n v="279"/>
    <n v="23.52"/>
    <x v="1"/>
    <s v="food trucks"/>
    <x v="645"/>
    <d v="2015-07-22T22:00:00"/>
    <x v="0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37620400"/>
    <n v="1405196867"/>
    <b v="0"/>
    <n v="27"/>
    <b v="1"/>
    <s v="food/food trucks"/>
    <n v="132"/>
    <n v="39.07"/>
    <x v="1"/>
    <s v="food trucks"/>
    <x v="646"/>
    <d v="2015-07-22T22:00:00"/>
    <x v="0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37620400"/>
    <n v="1455647149"/>
    <b v="0"/>
    <n v="17"/>
    <b v="1"/>
    <s v="food/food trucks"/>
    <n v="107"/>
    <n v="125.94"/>
    <x v="1"/>
    <s v="food trucks"/>
    <x v="647"/>
    <d v="2015-07-22T22:00:00"/>
    <x v="0"/>
  </r>
  <r>
    <n v="648"/>
    <s v="Audio Jacket"/>
    <s v="Get ready for the next product that you canâ€™t live without"/>
    <n v="35000"/>
    <n v="44388"/>
    <x v="0"/>
    <s v="US"/>
    <s v="USD"/>
    <n v="1437620400"/>
    <n v="1410280708"/>
    <b v="0"/>
    <n v="27"/>
    <b v="1"/>
    <s v="food/food trucks"/>
    <n v="127"/>
    <n v="1644"/>
    <x v="1"/>
    <s v="food trucks"/>
    <x v="648"/>
    <d v="2015-07-22T22:00:00"/>
    <x v="0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37620400"/>
    <n v="1409090013"/>
    <b v="0"/>
    <n v="82"/>
    <b v="1"/>
    <s v="food/food trucks"/>
    <n v="140"/>
    <n v="42.67"/>
    <x v="1"/>
    <s v="food trucks"/>
    <x v="649"/>
    <d v="2015-07-22T22:00:00"/>
    <x v="0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37620400"/>
    <n v="1413766384"/>
    <b v="0"/>
    <n v="48"/>
    <b v="1"/>
    <s v="food/food trucks"/>
    <n v="112"/>
    <n v="35.130000000000003"/>
    <x v="1"/>
    <s v="food trucks"/>
    <x v="650"/>
    <d v="2015-07-22T22:00:00"/>
    <x v="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37620400"/>
    <n v="1415838311"/>
    <b v="0"/>
    <n v="105"/>
    <b v="1"/>
    <s v="food/food trucks"/>
    <n v="101"/>
    <n v="239.35"/>
    <x v="1"/>
    <s v="food trucks"/>
    <x v="651"/>
    <d v="2015-07-22T22:00:00"/>
    <x v="0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37620400"/>
    <n v="1478018050"/>
    <b v="0"/>
    <n v="28"/>
    <b v="1"/>
    <s v="food/food trucks"/>
    <n v="100"/>
    <n v="107.64"/>
    <x v="1"/>
    <s v="food trucks"/>
    <x v="652"/>
    <d v="2015-07-22T22:00:00"/>
    <x v="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37620400"/>
    <n v="1436885440"/>
    <b v="0"/>
    <n v="1107"/>
    <b v="1"/>
    <s v="food/food trucks"/>
    <n v="141"/>
    <n v="95.83"/>
    <x v="1"/>
    <s v="food trucks"/>
    <x v="653"/>
    <d v="2015-07-22T22:00:0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7620400"/>
    <n v="1433804313"/>
    <b v="0"/>
    <n v="1013"/>
    <b v="1"/>
    <s v="food/food trucks"/>
    <n v="267"/>
    <n v="31.66"/>
    <x v="1"/>
    <s v="food trucks"/>
    <x v="654"/>
    <d v="2015-07-22T22:00:00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37620400"/>
    <n v="1423609112"/>
    <b v="0"/>
    <n v="274"/>
    <b v="1"/>
    <s v="food/food trucks"/>
    <n v="147"/>
    <n v="42.89"/>
    <x v="1"/>
    <s v="food trucks"/>
    <x v="655"/>
    <d v="2015-07-22T22:00:00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37620400"/>
    <n v="1455736719"/>
    <b v="0"/>
    <n v="87"/>
    <b v="1"/>
    <s v="food/food trucks"/>
    <n v="214"/>
    <n v="122.74"/>
    <x v="1"/>
    <s v="food trucks"/>
    <x v="656"/>
    <d v="2015-07-22T22:00:00"/>
    <x v="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37620400"/>
    <n v="1448309872"/>
    <b v="0"/>
    <n v="99"/>
    <b v="1"/>
    <s v="food/food trucks"/>
    <n v="126"/>
    <n v="190.45"/>
    <x v="1"/>
    <s v="food trucks"/>
    <x v="657"/>
    <d v="2015-07-22T22:00:00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620400"/>
    <n v="1435117889"/>
    <b v="0"/>
    <n v="276"/>
    <b v="1"/>
    <s v="food/food trucks"/>
    <n v="104"/>
    <n v="109.34"/>
    <x v="1"/>
    <s v="food trucks"/>
    <x v="658"/>
    <d v="2015-07-22T22:00:00"/>
    <x v="0"/>
  </r>
  <r>
    <n v="659"/>
    <s v="Lulu Watch Designs - Apple Watch"/>
    <s v="Sync up your lifestyle"/>
    <n v="3000"/>
    <n v="3017"/>
    <x v="0"/>
    <s v="US"/>
    <s v="USD"/>
    <n v="1437620400"/>
    <n v="1437747295"/>
    <b v="0"/>
    <n v="21"/>
    <b v="1"/>
    <s v="food/food trucks"/>
    <n v="101"/>
    <n v="143.66999999999999"/>
    <x v="1"/>
    <s v="food trucks"/>
    <x v="659"/>
    <d v="2015-07-22T22:00:00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37620400"/>
    <n v="1412963279"/>
    <b v="0"/>
    <n v="18"/>
    <b v="0"/>
    <s v="food/restaurants"/>
    <n v="3"/>
    <n v="84.94"/>
    <x v="1"/>
    <s v="restaurants"/>
    <x v="660"/>
    <d v="2015-07-22T22:00:00"/>
    <x v="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37620400"/>
    <n v="1474644559"/>
    <b v="0"/>
    <n v="9"/>
    <b v="0"/>
    <s v="food/restaurants"/>
    <n v="1"/>
    <n v="10.56"/>
    <x v="1"/>
    <s v="restaurants"/>
    <x v="661"/>
    <d v="2015-07-22T22:00:00"/>
    <x v="0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37620400"/>
    <n v="1418812247"/>
    <b v="0"/>
    <n v="4"/>
    <b v="0"/>
    <s v="food/restaurants"/>
    <n v="0"/>
    <n v="39"/>
    <x v="1"/>
    <s v="restaurants"/>
    <x v="662"/>
    <d v="2015-07-22T22:00:00"/>
    <x v="0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620400"/>
    <n v="1434658456"/>
    <b v="0"/>
    <n v="7"/>
    <b v="0"/>
    <s v="food/restaurants"/>
    <n v="0"/>
    <n v="100"/>
    <x v="1"/>
    <s v="restaurants"/>
    <x v="663"/>
    <d v="2015-07-22T22:00:00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37620400"/>
    <n v="1426348775"/>
    <b v="0"/>
    <n v="29"/>
    <b v="0"/>
    <s v="food/restaurants"/>
    <n v="8"/>
    <n v="31.17"/>
    <x v="1"/>
    <s v="restaurants"/>
    <x v="664"/>
    <d v="2015-07-22T22:00:00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37620400"/>
    <n v="1479143061"/>
    <b v="0"/>
    <n v="12"/>
    <b v="0"/>
    <s v="food/restaurants"/>
    <n v="19"/>
    <n v="155.33000000000001"/>
    <x v="1"/>
    <s v="restaurants"/>
    <x v="665"/>
    <d v="2015-07-22T22:00:00"/>
    <x v="0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37620400"/>
    <n v="1405713498"/>
    <b v="0"/>
    <n v="4"/>
    <b v="0"/>
    <s v="food/restaurants"/>
    <n v="0"/>
    <n v="2"/>
    <x v="1"/>
    <s v="restaurants"/>
    <x v="666"/>
    <d v="2015-07-22T22:00:00"/>
    <x v="0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37620400"/>
    <n v="1474275463"/>
    <b v="0"/>
    <n v="28"/>
    <b v="0"/>
    <s v="food/restaurants"/>
    <n v="10"/>
    <n v="178.93"/>
    <x v="1"/>
    <s v="restaurants"/>
    <x v="667"/>
    <d v="2015-07-22T22:00:00"/>
    <x v="0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7620400"/>
    <n v="1427486222"/>
    <b v="0"/>
    <n v="25"/>
    <b v="0"/>
    <s v="food/restaurants"/>
    <n v="5"/>
    <n v="27.36"/>
    <x v="1"/>
    <s v="restaurants"/>
    <x v="668"/>
    <d v="2015-07-22T22:00:00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37620400"/>
    <n v="1465225258"/>
    <b v="0"/>
    <n v="28"/>
    <b v="0"/>
    <s v="food/restaurants"/>
    <n v="22"/>
    <n v="1536.25"/>
    <x v="1"/>
    <s v="restaurants"/>
    <x v="669"/>
    <d v="2015-07-22T22:00:00"/>
    <x v="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37620400"/>
    <n v="1463418120"/>
    <b v="0"/>
    <n v="310"/>
    <b v="0"/>
    <s v="food/restaurants"/>
    <n v="29"/>
    <n v="85"/>
    <x v="1"/>
    <s v="restaurants"/>
    <x v="670"/>
    <d v="2015-07-22T22:00:00"/>
    <x v="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37620400"/>
    <n v="1418315852"/>
    <b v="0"/>
    <n v="15"/>
    <b v="0"/>
    <s v="food/restaurants"/>
    <n v="39"/>
    <n v="788.53"/>
    <x v="1"/>
    <s v="restaurants"/>
    <x v="671"/>
    <d v="2015-07-22T22:00:00"/>
    <x v="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37620400"/>
    <n v="1417410964"/>
    <b v="0"/>
    <n v="215"/>
    <b v="0"/>
    <s v="food/restaurants"/>
    <n v="22"/>
    <n v="50.3"/>
    <x v="1"/>
    <s v="restaurants"/>
    <x v="672"/>
    <d v="2015-07-22T22:00:00"/>
    <x v="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37620400"/>
    <n v="1405714217"/>
    <b v="0"/>
    <n v="3"/>
    <b v="0"/>
    <s v="food/restaurants"/>
    <n v="0"/>
    <n v="68.33"/>
    <x v="1"/>
    <s v="restaurants"/>
    <x v="673"/>
    <d v="2015-07-22T22:00:00"/>
    <x v="0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37620400"/>
    <n v="1402627627"/>
    <b v="0"/>
    <n v="2"/>
    <b v="0"/>
    <s v="food/restaurants"/>
    <n v="0"/>
    <n v="7.5"/>
    <x v="1"/>
    <s v="restaurants"/>
    <x v="674"/>
    <d v="2015-07-22T22:00:00"/>
    <x v="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37620400"/>
    <n v="1417558804"/>
    <b v="0"/>
    <n v="26"/>
    <b v="0"/>
    <s v="food/restaurants"/>
    <n v="15"/>
    <n v="34.270000000000003"/>
    <x v="1"/>
    <s v="restaurants"/>
    <x v="675"/>
    <d v="2015-07-22T22:00:00"/>
    <x v="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37620400"/>
    <n v="1420741581"/>
    <b v="0"/>
    <n v="24"/>
    <b v="0"/>
    <s v="food/restaurants"/>
    <n v="1"/>
    <n v="61.29"/>
    <x v="1"/>
    <s v="restaurants"/>
    <x v="676"/>
    <d v="2015-07-22T22:00:00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37620400"/>
    <n v="1463218895"/>
    <b v="0"/>
    <n v="96"/>
    <b v="0"/>
    <s v="food/restaurants"/>
    <n v="26"/>
    <n v="133.25"/>
    <x v="1"/>
    <s v="restaurants"/>
    <x v="677"/>
    <d v="2015-07-22T22:00:00"/>
    <x v="0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37620400"/>
    <n v="1461229338"/>
    <b v="0"/>
    <n v="17"/>
    <b v="0"/>
    <s v="food/restaurants"/>
    <n v="4"/>
    <n v="65.180000000000007"/>
    <x v="1"/>
    <s v="restaurants"/>
    <x v="678"/>
    <d v="2015-07-22T22:00:00"/>
    <x v="0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37620400"/>
    <n v="1467736909"/>
    <b v="0"/>
    <n v="94"/>
    <b v="0"/>
    <s v="food/restaurants"/>
    <n v="15"/>
    <n v="93.9"/>
    <x v="1"/>
    <s v="restaurants"/>
    <x v="679"/>
    <d v="2015-07-22T22:00:00"/>
    <x v="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37620400"/>
    <n v="1407931331"/>
    <b v="0"/>
    <n v="129"/>
    <b v="0"/>
    <s v="food/small batch"/>
    <n v="26"/>
    <n v="150.65"/>
    <x v="1"/>
    <s v="small batch"/>
    <x v="680"/>
    <d v="2015-07-22T22:00:00"/>
    <x v="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37620400"/>
    <n v="1474917604"/>
    <b v="0"/>
    <n v="1"/>
    <b v="0"/>
    <s v="food/small batch"/>
    <n v="0"/>
    <n v="1"/>
    <x v="1"/>
    <s v="small batch"/>
    <x v="681"/>
    <d v="2015-07-22T22:00:00"/>
    <x v="0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37620400"/>
    <n v="1486923722"/>
    <b v="0"/>
    <n v="4"/>
    <b v="0"/>
    <s v="food/small batch"/>
    <n v="0"/>
    <n v="13.25"/>
    <x v="1"/>
    <s v="small batch"/>
    <x v="682"/>
    <d v="2015-07-22T22:00:00"/>
    <x v="0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37620400"/>
    <n v="1474493764"/>
    <b v="0"/>
    <n v="3"/>
    <b v="0"/>
    <s v="food/small batch"/>
    <n v="1"/>
    <n v="99.33"/>
    <x v="1"/>
    <s v="small batch"/>
    <x v="683"/>
    <d v="2015-07-22T22:00:00"/>
    <x v="0"/>
  </r>
  <r>
    <n v="684"/>
    <s v="Arcus Motion Analyzer | The Versatile Smart Ring"/>
    <s v="Arcus gives your fingers super powers."/>
    <n v="320000"/>
    <n v="23948"/>
    <x v="2"/>
    <s v="US"/>
    <s v="USD"/>
    <n v="1437620400"/>
    <n v="1403176891"/>
    <b v="0"/>
    <n v="135"/>
    <b v="0"/>
    <s v="food/small batch"/>
    <n v="7"/>
    <n v="177.39"/>
    <x v="1"/>
    <s v="small batch"/>
    <x v="684"/>
    <d v="2015-07-22T22:00:00"/>
    <x v="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37620400"/>
    <n v="1417207672"/>
    <b v="0"/>
    <n v="10"/>
    <b v="0"/>
    <s v="food/small batch"/>
    <n v="28"/>
    <n v="55.3"/>
    <x v="1"/>
    <s v="small batch"/>
    <x v="685"/>
    <d v="2015-07-22T22:00:00"/>
    <x v="0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7620400"/>
    <n v="1436026170"/>
    <b v="0"/>
    <n v="0"/>
    <b v="0"/>
    <s v="food/small batch"/>
    <n v="0"/>
    <n v="0"/>
    <x v="1"/>
    <s v="small batch"/>
    <x v="686"/>
    <d v="2015-07-22T22:00:0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37620400"/>
    <n v="1481133653"/>
    <b v="0"/>
    <n v="6"/>
    <b v="0"/>
    <s v="food/small batch"/>
    <n v="4"/>
    <n v="591.66999999999996"/>
    <x v="1"/>
    <s v="small batch"/>
    <x v="687"/>
    <d v="2015-07-22T22:00:00"/>
    <x v="0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37620400"/>
    <n v="1442284253"/>
    <b v="0"/>
    <n v="36"/>
    <b v="0"/>
    <s v="food/small batch"/>
    <n v="73"/>
    <n v="405.5"/>
    <x v="1"/>
    <s v="small batch"/>
    <x v="688"/>
    <d v="2015-07-22T22:00:00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37620400"/>
    <n v="1478016097"/>
    <b v="0"/>
    <n v="336"/>
    <b v="0"/>
    <s v="food/small batch"/>
    <n v="58"/>
    <n v="343.15"/>
    <x v="1"/>
    <s v="small batch"/>
    <x v="689"/>
    <d v="2015-07-22T22:00:00"/>
    <x v="0"/>
  </r>
  <r>
    <n v="690"/>
    <s v="BLOXSHIELD"/>
    <s v="A radiation shield for your fitness tracker, smartwatch or other wearable smart device"/>
    <n v="20000"/>
    <n v="2468"/>
    <x v="2"/>
    <s v="US"/>
    <s v="USD"/>
    <n v="1437620400"/>
    <n v="1469718841"/>
    <b v="0"/>
    <n v="34"/>
    <b v="0"/>
    <s v="food/small batch"/>
    <n v="12"/>
    <n v="72.59"/>
    <x v="1"/>
    <s v="small batch"/>
    <x v="690"/>
    <d v="2015-07-22T22:00:00"/>
    <x v="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7620400"/>
    <n v="1433292046"/>
    <b v="0"/>
    <n v="10"/>
    <b v="0"/>
    <s v="food/small batch"/>
    <n v="1"/>
    <n v="26"/>
    <x v="1"/>
    <s v="small batch"/>
    <x v="691"/>
    <d v="2015-07-22T22:00:00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37620400"/>
    <n v="1479805263"/>
    <b v="0"/>
    <n v="201"/>
    <b v="0"/>
    <s v="food/small batch"/>
    <n v="7"/>
    <n v="6.5"/>
    <x v="1"/>
    <s v="small batch"/>
    <x v="692"/>
    <d v="2015-07-22T22:00:00"/>
    <x v="0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7620400"/>
    <n v="1427829827"/>
    <b v="0"/>
    <n v="296"/>
    <b v="0"/>
    <s v="food/small batch"/>
    <n v="35"/>
    <n v="119.39"/>
    <x v="1"/>
    <s v="small batch"/>
    <x v="693"/>
    <d v="2015-07-22T22:00:00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37620400"/>
    <n v="1483372559"/>
    <b v="0"/>
    <n v="7"/>
    <b v="0"/>
    <s v="food/small batch"/>
    <n v="0"/>
    <n v="84.29"/>
    <x v="1"/>
    <s v="small batch"/>
    <x v="694"/>
    <d v="2015-07-22T22:00:00"/>
    <x v="0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37620400"/>
    <n v="1412166620"/>
    <b v="0"/>
    <n v="7"/>
    <b v="0"/>
    <s v="food/small batch"/>
    <n v="1"/>
    <n v="90.86"/>
    <x v="1"/>
    <s v="small batch"/>
    <x v="695"/>
    <d v="2015-07-22T22:00:00"/>
    <x v="0"/>
  </r>
  <r>
    <n v="696"/>
    <s v="trustee"/>
    <s v="Show your fidelity by wearing the Trustee rings! Show where you are (at)!"/>
    <n v="175000"/>
    <n v="1"/>
    <x v="2"/>
    <s v="NL"/>
    <s v="EUR"/>
    <n v="1437620400"/>
    <n v="1403734502"/>
    <b v="0"/>
    <n v="1"/>
    <b v="0"/>
    <s v="food/small batch"/>
    <n v="0"/>
    <n v="1"/>
    <x v="1"/>
    <s v="small batch"/>
    <x v="696"/>
    <d v="2015-07-22T22:00:00"/>
    <x v="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37620400"/>
    <n v="1453206789"/>
    <b v="0"/>
    <n v="114"/>
    <b v="0"/>
    <s v="food/small batch"/>
    <n v="46"/>
    <n v="20.34"/>
    <x v="1"/>
    <s v="small batch"/>
    <x v="697"/>
    <d v="2015-07-22T22:00:00"/>
    <x v="0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37620400"/>
    <n v="1408141245"/>
    <b v="0"/>
    <n v="29"/>
    <b v="0"/>
    <s v="food/small batch"/>
    <n v="15"/>
    <n v="530.69000000000005"/>
    <x v="1"/>
    <s v="small batch"/>
    <x v="698"/>
    <d v="2015-07-22T22:00:00"/>
    <x v="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437620400"/>
    <n v="1381923548"/>
    <b v="0"/>
    <n v="890"/>
    <b v="0"/>
    <s v="food/small batch"/>
    <n v="82"/>
    <n v="120.39"/>
    <x v="1"/>
    <s v="small batch"/>
    <x v="699"/>
    <d v="2015-07-22T22:00:00"/>
    <x v="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37620400"/>
    <n v="1481473881"/>
    <b v="0"/>
    <n v="31"/>
    <b v="0"/>
    <s v="food/small batch"/>
    <n v="3"/>
    <n v="13"/>
    <x v="1"/>
    <s v="small batch"/>
    <x v="700"/>
    <d v="2015-07-22T22:00:00"/>
    <x v="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37620400"/>
    <n v="1403538880"/>
    <b v="0"/>
    <n v="21"/>
    <b v="0"/>
    <s v="food/small batch"/>
    <n v="27"/>
    <n v="291.33"/>
    <x v="1"/>
    <s v="small batch"/>
    <x v="701"/>
    <d v="2015-07-22T22:00:00"/>
    <x v="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37620400"/>
    <n v="1477416387"/>
    <b v="0"/>
    <n v="37"/>
    <b v="0"/>
    <s v="food/small batch"/>
    <n v="31"/>
    <n v="124.92"/>
    <x v="1"/>
    <s v="small batch"/>
    <x v="702"/>
    <d v="2015-07-22T22:00:00"/>
    <x v="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37620400"/>
    <n v="1481150949"/>
    <b v="0"/>
    <n v="7"/>
    <b v="0"/>
    <s v="food/small batch"/>
    <n v="6"/>
    <n v="119.57"/>
    <x v="1"/>
    <s v="small batch"/>
    <x v="703"/>
    <d v="2015-07-22T22:00:00"/>
    <x v="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37620400"/>
    <n v="1482381468"/>
    <b v="0"/>
    <n v="4"/>
    <b v="0"/>
    <s v="food/small batch"/>
    <n v="1"/>
    <n v="120.25"/>
    <x v="1"/>
    <s v="small batch"/>
    <x v="704"/>
    <d v="2015-07-22T22:00:00"/>
    <x v="0"/>
  </r>
  <r>
    <n v="705"/>
    <s v="SomnoScope"/>
    <s v="The closest thing ever to the Holy Grail of wearables technology"/>
    <n v="100000"/>
    <n v="977"/>
    <x v="2"/>
    <s v="NL"/>
    <s v="EUR"/>
    <n v="1437620400"/>
    <n v="1482407278"/>
    <b v="0"/>
    <n v="5"/>
    <b v="0"/>
    <s v="food/small batch"/>
    <n v="1"/>
    <n v="195.4"/>
    <x v="1"/>
    <s v="small batch"/>
    <x v="705"/>
    <d v="2015-07-22T22:00:00"/>
    <x v="0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37620400"/>
    <n v="1478130783"/>
    <b v="0"/>
    <n v="0"/>
    <b v="0"/>
    <s v="food/small batch"/>
    <n v="0"/>
    <n v="0"/>
    <x v="1"/>
    <s v="small batch"/>
    <x v="706"/>
    <d v="2015-07-22T22:00:00"/>
    <x v="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37620400"/>
    <n v="1479830127"/>
    <b v="0"/>
    <n v="456"/>
    <b v="0"/>
    <s v="food/small batch"/>
    <n v="79"/>
    <n v="117.7"/>
    <x v="1"/>
    <s v="small batch"/>
    <x v="707"/>
    <d v="2015-07-22T22:00:00"/>
    <x v="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37620400"/>
    <n v="1405432600"/>
    <b v="0"/>
    <n v="369"/>
    <b v="0"/>
    <s v="food/small batch"/>
    <n v="22"/>
    <n v="23.95"/>
    <x v="1"/>
    <s v="small batch"/>
    <x v="708"/>
    <d v="2015-07-22T22:00:00"/>
    <x v="0"/>
  </r>
  <r>
    <n v="709"/>
    <s v="lumiglove"/>
    <s v="A &quot;handheld&quot; light, which eases the way you illuminate objects and/or paths."/>
    <n v="15000"/>
    <n v="61"/>
    <x v="2"/>
    <s v="US"/>
    <s v="USD"/>
    <n v="1437620400"/>
    <n v="1415149159"/>
    <b v="0"/>
    <n v="2"/>
    <b v="0"/>
    <s v="food/small batch"/>
    <n v="0"/>
    <n v="30.5"/>
    <x v="1"/>
    <s v="small batch"/>
    <x v="709"/>
    <d v="2015-07-22T22:00:00"/>
    <x v="0"/>
  </r>
  <r>
    <n v="710"/>
    <s v="Hate York Shirt 2.0"/>
    <s v="Shirts, so technologically advanced, they connect mentally to their audience upon sight."/>
    <n v="1200"/>
    <n v="0"/>
    <x v="2"/>
    <s v="CA"/>
    <s v="CAD"/>
    <n v="1437620400"/>
    <n v="1405640302"/>
    <b v="0"/>
    <n v="0"/>
    <b v="0"/>
    <s v="food/small batch"/>
    <n v="0"/>
    <n v="0"/>
    <x v="1"/>
    <s v="small batch"/>
    <x v="710"/>
    <d v="2015-07-22T22:00:00"/>
    <x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37620400"/>
    <n v="1478257268"/>
    <b v="0"/>
    <n v="338"/>
    <b v="0"/>
    <s v="food/small batch"/>
    <n v="34"/>
    <n v="99.97"/>
    <x v="1"/>
    <s v="small batch"/>
    <x v="711"/>
    <d v="2015-07-22T22:00:00"/>
    <x v="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37620400"/>
    <n v="1452874832"/>
    <b v="0"/>
    <n v="4"/>
    <b v="0"/>
    <s v="food/small batch"/>
    <n v="0"/>
    <n v="26.25"/>
    <x v="1"/>
    <s v="small batch"/>
    <x v="712"/>
    <d v="2015-07-22T22:00:00"/>
    <x v="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37620400"/>
    <n v="1462538532"/>
    <b v="0"/>
    <n v="1"/>
    <b v="0"/>
    <s v="food/small batch"/>
    <n v="1"/>
    <n v="199"/>
    <x v="1"/>
    <s v="small batch"/>
    <x v="713"/>
    <d v="2015-07-22T22:00:00"/>
    <x v="0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37620400"/>
    <n v="1483124082"/>
    <b v="0"/>
    <n v="28"/>
    <b v="0"/>
    <s v="food/small batch"/>
    <n v="15"/>
    <n v="80.319999999999993"/>
    <x v="1"/>
    <s v="small batch"/>
    <x v="714"/>
    <d v="2015-07-22T22:00:00"/>
    <x v="0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37620400"/>
    <n v="1443233440"/>
    <b v="0"/>
    <n v="12"/>
    <b v="0"/>
    <s v="food/small batch"/>
    <n v="5"/>
    <n v="115.75"/>
    <x v="1"/>
    <s v="small batch"/>
    <x v="715"/>
    <d v="2015-07-22T22:00:0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37620400"/>
    <n v="1414511307"/>
    <b v="0"/>
    <n v="16"/>
    <b v="0"/>
    <s v="food/small batch"/>
    <n v="10"/>
    <n v="44.69"/>
    <x v="1"/>
    <s v="small batch"/>
    <x v="716"/>
    <d v="2015-07-22T22:00:00"/>
    <x v="0"/>
  </r>
  <r>
    <n v="717"/>
    <s v="cool air belt"/>
    <s v="Cool air flowing under clothing keeps you cool."/>
    <n v="100000"/>
    <n v="305"/>
    <x v="2"/>
    <s v="US"/>
    <s v="USD"/>
    <n v="1437620400"/>
    <n v="1407357002"/>
    <b v="0"/>
    <n v="4"/>
    <b v="0"/>
    <s v="food/small batch"/>
    <n v="0"/>
    <n v="76.25"/>
    <x v="1"/>
    <s v="small batch"/>
    <x v="717"/>
    <d v="2015-07-22T22:00:00"/>
    <x v="0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37620400"/>
    <n v="1484684247"/>
    <b v="0"/>
    <n v="4"/>
    <b v="0"/>
    <s v="food/small batch"/>
    <n v="1"/>
    <n v="22.5"/>
    <x v="1"/>
    <s v="small batch"/>
    <x v="718"/>
    <d v="2015-07-22T22:00:00"/>
    <x v="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37620400"/>
    <n v="1454979476"/>
    <b v="0"/>
    <n v="10"/>
    <b v="0"/>
    <s v="food/small batch"/>
    <n v="1"/>
    <n v="19.399999999999999"/>
    <x v="1"/>
    <s v="small batch"/>
    <x v="719"/>
    <d v="2015-07-22T22:00:00"/>
    <x v="0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437620400"/>
    <n v="1325432091"/>
    <b v="0"/>
    <n v="41"/>
    <b v="1"/>
    <s v="games/mobile games"/>
    <n v="144"/>
    <n v="66.709999999999994"/>
    <x v="2"/>
    <s v="mobile games"/>
    <x v="720"/>
    <d v="2015-07-22T22:00:00"/>
    <x v="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37620400"/>
    <n v="1403012607"/>
    <b v="0"/>
    <n v="119"/>
    <b v="1"/>
    <s v="games/mobile games"/>
    <n v="122"/>
    <n v="84.14"/>
    <x v="2"/>
    <s v="mobile games"/>
    <x v="721"/>
    <d v="2015-07-22T22:00:00"/>
    <x v="0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437620400"/>
    <n v="1331320778"/>
    <b v="0"/>
    <n v="153"/>
    <b v="1"/>
    <s v="games/mobile games"/>
    <n v="132"/>
    <n v="215.73"/>
    <x v="2"/>
    <s v="mobile games"/>
    <x v="722"/>
    <d v="2015-07-22T22:00:00"/>
    <x v="0"/>
  </r>
  <r>
    <n v="723"/>
    <s v="The 2015 Pro Football Beast Book"/>
    <s v="The Definitive (and Slightly Ridiculous) Guide to Enjoying the 2015 Pro Football Season"/>
    <n v="5000"/>
    <n v="5469"/>
    <x v="0"/>
    <s v="US"/>
    <s v="USD"/>
    <n v="1437620400"/>
    <n v="1435606549"/>
    <b v="0"/>
    <n v="100"/>
    <b v="1"/>
    <s v="games/mobile games"/>
    <n v="109"/>
    <n v="54.69"/>
    <x v="2"/>
    <s v="mobile games"/>
    <x v="723"/>
    <d v="2015-07-22T22:00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437620400"/>
    <n v="1306855163"/>
    <b v="0"/>
    <n v="143"/>
    <b v="1"/>
    <s v="games/mobile games"/>
    <n v="105"/>
    <n v="51.63"/>
    <x v="2"/>
    <s v="mobile games"/>
    <x v="724"/>
    <d v="2015-07-22T22:00:00"/>
    <x v="0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37620400"/>
    <n v="1447426912"/>
    <b v="0"/>
    <n v="140"/>
    <b v="1"/>
    <s v="games/mobile games"/>
    <n v="100"/>
    <n v="143.36000000000001"/>
    <x v="2"/>
    <s v="mobile games"/>
    <x v="725"/>
    <d v="2015-07-22T22:00:00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437620400"/>
    <n v="1363136487"/>
    <b v="0"/>
    <n v="35"/>
    <b v="1"/>
    <s v="games/mobile games"/>
    <n v="101"/>
    <n v="72.430000000000007"/>
    <x v="2"/>
    <s v="mobile games"/>
    <x v="726"/>
    <d v="2015-07-22T22:00:00"/>
    <x v="0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437620400"/>
    <n v="1354580949"/>
    <b v="0"/>
    <n v="149"/>
    <b v="1"/>
    <s v="games/mobile games"/>
    <n v="156"/>
    <n v="36.53"/>
    <x v="2"/>
    <s v="mobile games"/>
    <x v="727"/>
    <d v="2015-07-22T22:00:00"/>
    <x v="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437620400"/>
    <n v="1310069157"/>
    <b v="0"/>
    <n v="130"/>
    <b v="1"/>
    <s v="games/mobile games"/>
    <n v="106"/>
    <n v="60.9"/>
    <x v="2"/>
    <s v="mobile games"/>
    <x v="728"/>
    <d v="2015-07-22T22:00:00"/>
    <x v="0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437620400"/>
    <n v="1342844861"/>
    <b v="0"/>
    <n v="120"/>
    <b v="1"/>
    <s v="games/mobile games"/>
    <n v="131"/>
    <n v="43.55"/>
    <x v="2"/>
    <s v="mobile games"/>
    <x v="729"/>
    <d v="2015-07-22T22:00:00"/>
    <x v="0"/>
  </r>
  <r>
    <n v="730"/>
    <s v="Encyclopedia of Surfing"/>
    <s v="A Massive but Cheerful Online Digital Archive of Surfing"/>
    <n v="20000"/>
    <n v="26438"/>
    <x v="0"/>
    <s v="US"/>
    <s v="USD"/>
    <n v="1437620400"/>
    <n v="1320688391"/>
    <b v="0"/>
    <n v="265"/>
    <b v="1"/>
    <s v="games/mobile games"/>
    <n v="132"/>
    <n v="99.77"/>
    <x v="2"/>
    <s v="mobile games"/>
    <x v="730"/>
    <d v="2015-07-22T22:00:00"/>
    <x v="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437620400"/>
    <n v="1322852747"/>
    <b v="0"/>
    <n v="71"/>
    <b v="1"/>
    <s v="games/mobile games"/>
    <n v="126"/>
    <n v="88.73"/>
    <x v="2"/>
    <s v="mobile games"/>
    <x v="731"/>
    <d v="2015-07-22T22:00:00"/>
    <x v="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437620400"/>
    <n v="1375265461"/>
    <b v="0"/>
    <n v="13"/>
    <b v="1"/>
    <s v="games/mobile games"/>
    <n v="160"/>
    <n v="4.92"/>
    <x v="2"/>
    <s v="mobile games"/>
    <x v="732"/>
    <d v="2015-07-22T22:00:00"/>
    <x v="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437620400"/>
    <n v="1384941892"/>
    <b v="0"/>
    <n v="169"/>
    <b v="1"/>
    <s v="games/mobile games"/>
    <n v="120"/>
    <n v="17.82"/>
    <x v="2"/>
    <s v="mobile games"/>
    <x v="733"/>
    <d v="2015-07-22T22:00:00"/>
    <x v="0"/>
  </r>
  <r>
    <n v="734"/>
    <s v="Sideswiped"/>
    <s v="Sideswiped is my story of growing in and trusting God through the mess and mysteries of life."/>
    <n v="8500"/>
    <n v="10670"/>
    <x v="0"/>
    <s v="CA"/>
    <s v="CAD"/>
    <n v="1437620400"/>
    <n v="1428465420"/>
    <b v="0"/>
    <n v="57"/>
    <b v="1"/>
    <s v="games/mobile games"/>
    <n v="126"/>
    <n v="187.19"/>
    <x v="2"/>
    <s v="mobile games"/>
    <x v="734"/>
    <d v="2015-07-22T22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37620400"/>
    <n v="1414975346"/>
    <b v="0"/>
    <n v="229"/>
    <b v="1"/>
    <s v="games/mobile games"/>
    <n v="114"/>
    <n v="234.81"/>
    <x v="2"/>
    <s v="mobile games"/>
    <x v="735"/>
    <d v="2015-07-22T22:00:00"/>
    <x v="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437620400"/>
    <n v="1383327440"/>
    <b v="0"/>
    <n v="108"/>
    <b v="1"/>
    <s v="games/mobile games"/>
    <n v="315"/>
    <n v="105.05"/>
    <x v="2"/>
    <s v="mobile games"/>
    <x v="736"/>
    <d v="2015-07-22T22:00:00"/>
    <x v="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437620400"/>
    <n v="1390890987"/>
    <b v="0"/>
    <n v="108"/>
    <b v="1"/>
    <s v="games/mobile games"/>
    <n v="122"/>
    <n v="56.67"/>
    <x v="2"/>
    <s v="mobile games"/>
    <x v="737"/>
    <d v="2015-07-22T22:00:00"/>
    <x v="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37620400"/>
    <n v="1414765794"/>
    <b v="0"/>
    <n v="41"/>
    <b v="1"/>
    <s v="games/mobile games"/>
    <n v="107"/>
    <n v="39.049999999999997"/>
    <x v="2"/>
    <s v="mobile games"/>
    <x v="738"/>
    <d v="2015-07-22T22:00:00"/>
    <x v="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37620400"/>
    <n v="1404907429"/>
    <b v="0"/>
    <n v="139"/>
    <b v="1"/>
    <s v="games/mobile games"/>
    <n v="158"/>
    <n v="68.349999999999994"/>
    <x v="2"/>
    <s v="mobile games"/>
    <x v="739"/>
    <d v="2015-07-22T22:00:00"/>
    <x v="0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7620400"/>
    <n v="1433647882"/>
    <b v="0"/>
    <n v="19"/>
    <b v="1"/>
    <s v="games/mobile games"/>
    <n v="107"/>
    <n v="169.58"/>
    <x v="2"/>
    <s v="mobile games"/>
    <x v="740"/>
    <d v="2015-07-22T22:00:00"/>
    <x v="0"/>
  </r>
  <r>
    <n v="741"/>
    <s v="reVILNA: the vilna ghetto project"/>
    <s v="A revolutionary digital mapping project of the Vilna Ghetto"/>
    <n v="13000"/>
    <n v="13293.8"/>
    <x v="0"/>
    <s v="US"/>
    <s v="USD"/>
    <n v="1437620400"/>
    <n v="1367940806"/>
    <b v="0"/>
    <n v="94"/>
    <b v="1"/>
    <s v="games/mobile games"/>
    <n v="102"/>
    <n v="141.41999999999999"/>
    <x v="2"/>
    <s v="mobile games"/>
    <x v="741"/>
    <d v="2015-07-22T22:00:00"/>
    <x v="0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437620400"/>
    <n v="1392847312"/>
    <b v="0"/>
    <n v="23"/>
    <b v="1"/>
    <s v="games/mobile games"/>
    <n v="111"/>
    <n v="67.39"/>
    <x v="2"/>
    <s v="mobile games"/>
    <x v="742"/>
    <d v="2015-07-22T22:00:00"/>
    <x v="0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437620400"/>
    <n v="1332435685"/>
    <b v="0"/>
    <n v="15"/>
    <b v="1"/>
    <s v="games/mobile games"/>
    <n v="148"/>
    <n v="54.27"/>
    <x v="2"/>
    <s v="mobile games"/>
    <x v="743"/>
    <d v="2015-07-22T22:00:00"/>
    <x v="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437620400"/>
    <n v="1352847503"/>
    <b v="0"/>
    <n v="62"/>
    <b v="1"/>
    <s v="games/mobile games"/>
    <n v="102"/>
    <n v="82.52"/>
    <x v="2"/>
    <s v="mobile games"/>
    <x v="744"/>
    <d v="2015-07-22T22:00:00"/>
    <x v="0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437620400"/>
    <n v="1364996645"/>
    <b v="0"/>
    <n v="74"/>
    <b v="1"/>
    <s v="games/mobile games"/>
    <n v="179"/>
    <n v="53.73"/>
    <x v="2"/>
    <s v="mobile games"/>
    <x v="745"/>
    <d v="2015-07-22T22:00:00"/>
    <x v="0"/>
  </r>
  <r>
    <n v="746"/>
    <s v="Attention: People With Body Parts"/>
    <s v="This is a book of letters. Letters to our body parts."/>
    <n v="2987"/>
    <n v="3318"/>
    <x v="0"/>
    <s v="US"/>
    <s v="USD"/>
    <n v="1437620400"/>
    <n v="1346806909"/>
    <b v="0"/>
    <n v="97"/>
    <b v="1"/>
    <s v="games/mobile games"/>
    <n v="111"/>
    <n v="34.21"/>
    <x v="2"/>
    <s v="mobile games"/>
    <x v="746"/>
    <d v="2015-07-22T22:00:00"/>
    <x v="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37620400"/>
    <n v="1418649019"/>
    <b v="0"/>
    <n v="55"/>
    <b v="1"/>
    <s v="games/mobile games"/>
    <n v="100"/>
    <n v="127.33"/>
    <x v="2"/>
    <s v="mobile games"/>
    <x v="747"/>
    <d v="2015-07-22T22:00:00"/>
    <x v="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37620400"/>
    <n v="1405109966"/>
    <b v="0"/>
    <n v="44"/>
    <b v="1"/>
    <s v="games/mobile games"/>
    <n v="100"/>
    <n v="45.57"/>
    <x v="2"/>
    <s v="mobile games"/>
    <x v="748"/>
    <d v="2015-07-22T22:00:00"/>
    <x v="0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37620400"/>
    <n v="1483050930"/>
    <b v="0"/>
    <n v="110"/>
    <b v="1"/>
    <s v="games/mobile games"/>
    <n v="106"/>
    <n v="95.96"/>
    <x v="2"/>
    <s v="mobile games"/>
    <x v="749"/>
    <d v="2015-07-22T22:00:00"/>
    <x v="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437620400"/>
    <n v="1359147872"/>
    <b v="0"/>
    <n v="59"/>
    <b v="1"/>
    <s v="games/mobile games"/>
    <n v="103"/>
    <n v="77.27"/>
    <x v="2"/>
    <s v="mobile games"/>
    <x v="750"/>
    <d v="2015-07-22T22:00:00"/>
    <x v="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437620400"/>
    <n v="1308496075"/>
    <b v="0"/>
    <n v="62"/>
    <b v="1"/>
    <s v="games/mobile games"/>
    <n v="119"/>
    <n v="57.34"/>
    <x v="2"/>
    <s v="mobile games"/>
    <x v="751"/>
    <d v="2015-07-22T22:00:00"/>
    <x v="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37620400"/>
    <n v="1474884417"/>
    <b v="0"/>
    <n v="105"/>
    <b v="1"/>
    <s v="games/mobile games"/>
    <n v="112"/>
    <n v="53.19"/>
    <x v="2"/>
    <s v="mobile games"/>
    <x v="752"/>
    <d v="2015-07-22T22:00:00"/>
    <x v="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37620400"/>
    <n v="1421330991"/>
    <b v="0"/>
    <n v="26"/>
    <b v="1"/>
    <s v="games/mobile games"/>
    <n v="128"/>
    <n v="492.31"/>
    <x v="2"/>
    <s v="mobile games"/>
    <x v="753"/>
    <d v="2015-07-22T22:00:00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437620400"/>
    <n v="1354816721"/>
    <b v="0"/>
    <n v="49"/>
    <b v="1"/>
    <s v="games/mobile games"/>
    <n v="104"/>
    <n v="42.35"/>
    <x v="2"/>
    <s v="mobile games"/>
    <x v="754"/>
    <d v="2015-07-22T22:00:00"/>
    <x v="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437620400"/>
    <n v="1366381877"/>
    <b v="0"/>
    <n v="68"/>
    <b v="1"/>
    <s v="games/mobile games"/>
    <n v="102"/>
    <n v="37.47"/>
    <x v="2"/>
    <s v="mobile games"/>
    <x v="755"/>
    <d v="2015-07-22T22:00:00"/>
    <x v="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437620400"/>
    <n v="1297880659"/>
    <b v="0"/>
    <n v="22"/>
    <b v="1"/>
    <s v="games/mobile games"/>
    <n v="118"/>
    <n v="37.450000000000003"/>
    <x v="2"/>
    <s v="mobile games"/>
    <x v="756"/>
    <d v="2015-07-22T22:00:00"/>
    <x v="0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437620400"/>
    <n v="1353547114"/>
    <b v="0"/>
    <n v="18"/>
    <b v="1"/>
    <s v="games/mobile games"/>
    <n v="238"/>
    <n v="33.06"/>
    <x v="2"/>
    <s v="mobile games"/>
    <x v="757"/>
    <d v="2015-07-22T22:00:00"/>
    <x v="0"/>
  </r>
  <r>
    <n v="758"/>
    <s v="Publish Waiting On Humanity"/>
    <s v="I am publishing my book, Waiting on Humanity and need some finishing funds to do so."/>
    <n v="2500"/>
    <n v="2550"/>
    <x v="0"/>
    <s v="US"/>
    <s v="USD"/>
    <n v="1437620400"/>
    <n v="1283976268"/>
    <b v="0"/>
    <n v="19"/>
    <b v="1"/>
    <s v="games/mobile games"/>
    <n v="102"/>
    <n v="134.21"/>
    <x v="2"/>
    <s v="mobile games"/>
    <x v="758"/>
    <d v="2015-07-22T22:00:00"/>
    <x v="0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37620400"/>
    <n v="1401436539"/>
    <b v="0"/>
    <n v="99"/>
    <b v="1"/>
    <s v="games/mobile games"/>
    <n v="102"/>
    <n v="51.47"/>
    <x v="2"/>
    <s v="mobile games"/>
    <x v="759"/>
    <d v="2015-07-22T22:00:00"/>
    <x v="0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37620400"/>
    <n v="1477592413"/>
    <b v="0"/>
    <n v="0"/>
    <b v="0"/>
    <s v="games/tabletop games"/>
    <n v="0"/>
    <n v="0"/>
    <x v="2"/>
    <s v="tabletop games"/>
    <x v="760"/>
    <d v="2015-07-22T22:00:00"/>
    <x v="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437620400"/>
    <n v="1388772126"/>
    <b v="0"/>
    <n v="6"/>
    <b v="0"/>
    <s v="games/tabletop games"/>
    <n v="5"/>
    <n v="39.17"/>
    <x v="2"/>
    <s v="tabletop games"/>
    <x v="761"/>
    <d v="2015-07-22T22:00:00"/>
    <x v="0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37620400"/>
    <n v="1479328570"/>
    <b v="0"/>
    <n v="0"/>
    <b v="0"/>
    <s v="games/tabletop games"/>
    <n v="0"/>
    <n v="0"/>
    <x v="2"/>
    <s v="tabletop games"/>
    <x v="762"/>
    <d v="2015-07-22T22:00:00"/>
    <x v="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437620400"/>
    <n v="1373971408"/>
    <b v="0"/>
    <n v="1"/>
    <b v="0"/>
    <s v="games/tabletop games"/>
    <n v="0"/>
    <n v="5"/>
    <x v="2"/>
    <s v="tabletop games"/>
    <x v="763"/>
    <d v="2015-07-22T22:00:00"/>
    <x v="0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37620400"/>
    <n v="1439266161"/>
    <b v="0"/>
    <n v="0"/>
    <b v="0"/>
    <s v="games/tabletop games"/>
    <n v="0"/>
    <n v="0"/>
    <x v="2"/>
    <s v="tabletop games"/>
    <x v="764"/>
    <d v="2015-07-22T22:00:00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37620400"/>
    <n v="1411131684"/>
    <b v="0"/>
    <n v="44"/>
    <b v="0"/>
    <s v="games/tabletop games"/>
    <n v="36"/>
    <n v="57.3"/>
    <x v="2"/>
    <s v="tabletop games"/>
    <x v="765"/>
    <d v="2015-07-22T22:00:00"/>
    <x v="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37620400"/>
    <n v="1421520483"/>
    <b v="0"/>
    <n v="0"/>
    <b v="0"/>
    <s v="games/tabletop games"/>
    <n v="0"/>
    <n v="0"/>
    <x v="2"/>
    <s v="tabletop games"/>
    <x v="766"/>
    <d v="2015-07-22T22:00:00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7620400"/>
    <n v="1429586810"/>
    <b v="0"/>
    <n v="3"/>
    <b v="0"/>
    <s v="games/tabletop games"/>
    <n v="4"/>
    <n v="59"/>
    <x v="2"/>
    <s v="tabletop games"/>
    <x v="767"/>
    <d v="2015-07-22T22:00:0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437620400"/>
    <n v="1384577890"/>
    <b v="0"/>
    <n v="0"/>
    <b v="0"/>
    <s v="games/tabletop games"/>
    <n v="0"/>
    <n v="0"/>
    <x v="2"/>
    <s v="tabletop games"/>
    <x v="768"/>
    <d v="2015-07-22T22:00:00"/>
    <x v="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437620400"/>
    <n v="1385510094"/>
    <b v="0"/>
    <n v="52"/>
    <b v="0"/>
    <s v="games/tabletop games"/>
    <n v="41"/>
    <n v="31.85"/>
    <x v="2"/>
    <s v="tabletop games"/>
    <x v="769"/>
    <d v="2015-07-22T22:00:00"/>
    <x v="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437620400"/>
    <n v="1358294369"/>
    <b v="0"/>
    <n v="0"/>
    <b v="0"/>
    <s v="games/tabletop games"/>
    <n v="0"/>
    <n v="0"/>
    <x v="2"/>
    <s v="tabletop games"/>
    <x v="770"/>
    <d v="2015-07-22T22:00:00"/>
    <x v="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37620400"/>
    <n v="1449863202"/>
    <b v="0"/>
    <n v="1"/>
    <b v="0"/>
    <s v="games/tabletop games"/>
    <n v="0"/>
    <n v="10"/>
    <x v="2"/>
    <s v="tabletop games"/>
    <x v="771"/>
    <d v="2015-07-22T22:00:00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437620400"/>
    <n v="1252718519"/>
    <b v="0"/>
    <n v="1"/>
    <b v="0"/>
    <s v="games/tabletop games"/>
    <n v="3"/>
    <n v="50"/>
    <x v="2"/>
    <s v="tabletop games"/>
    <x v="772"/>
    <d v="2015-07-22T22:00:00"/>
    <x v="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7620400"/>
    <n v="1428341985"/>
    <b v="0"/>
    <n v="2"/>
    <b v="0"/>
    <s v="games/tabletop games"/>
    <n v="1"/>
    <n v="16"/>
    <x v="2"/>
    <s v="tabletop games"/>
    <x v="773"/>
    <d v="2015-07-22T22:00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437620400"/>
    <n v="1390589018"/>
    <b v="0"/>
    <n v="9"/>
    <b v="0"/>
    <s v="games/tabletop games"/>
    <n v="70"/>
    <n v="39"/>
    <x v="2"/>
    <s v="tabletop games"/>
    <x v="774"/>
    <d v="2015-07-22T22:00:00"/>
    <x v="0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437620400"/>
    <n v="1321406795"/>
    <b v="0"/>
    <n v="5"/>
    <b v="0"/>
    <s v="games/tabletop games"/>
    <n v="2"/>
    <n v="34"/>
    <x v="2"/>
    <s v="tabletop games"/>
    <x v="775"/>
    <d v="2015-07-22T22:00:00"/>
    <x v="0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37620400"/>
    <n v="1441297645"/>
    <b v="0"/>
    <n v="57"/>
    <b v="0"/>
    <s v="games/tabletop games"/>
    <n v="51"/>
    <n v="63.12"/>
    <x v="2"/>
    <s v="tabletop games"/>
    <x v="776"/>
    <d v="2015-07-22T22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437620400"/>
    <n v="1372721577"/>
    <b v="0"/>
    <n v="3"/>
    <b v="0"/>
    <s v="games/tabletop games"/>
    <n v="1"/>
    <n v="7"/>
    <x v="2"/>
    <s v="tabletop games"/>
    <x v="777"/>
    <d v="2015-07-22T22:00:00"/>
    <x v="0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437620400"/>
    <n v="1396284680"/>
    <b v="0"/>
    <n v="1"/>
    <b v="0"/>
    <s v="games/tabletop games"/>
    <n v="0"/>
    <n v="2"/>
    <x v="2"/>
    <s v="tabletop games"/>
    <x v="778"/>
    <d v="2015-07-22T22:00:00"/>
    <x v="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437620400"/>
    <n v="1284567905"/>
    <b v="0"/>
    <n v="6"/>
    <b v="0"/>
    <s v="games/tabletop games"/>
    <n v="3"/>
    <n v="66.67"/>
    <x v="2"/>
    <s v="tabletop games"/>
    <x v="779"/>
    <d v="2015-07-22T22:00:00"/>
    <x v="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437620400"/>
    <n v="1301847025"/>
    <b v="0"/>
    <n v="27"/>
    <b v="1"/>
    <s v="games/tabletop games"/>
    <n v="104"/>
    <n v="38.520000000000003"/>
    <x v="2"/>
    <s v="tabletop games"/>
    <x v="780"/>
    <d v="2015-07-22T22:00:00"/>
    <x v="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437620400"/>
    <n v="1368057674"/>
    <b v="0"/>
    <n v="25"/>
    <b v="1"/>
    <s v="games/tabletop games"/>
    <n v="133"/>
    <n v="42.61"/>
    <x v="2"/>
    <s v="tabletop games"/>
    <x v="781"/>
    <d v="2015-07-22T22:00:00"/>
    <x v="0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437620400"/>
    <n v="1343326302"/>
    <b v="0"/>
    <n v="14"/>
    <b v="1"/>
    <s v="games/tabletop games"/>
    <n v="100"/>
    <n v="50"/>
    <x v="2"/>
    <s v="tabletop games"/>
    <x v="782"/>
    <d v="2015-07-22T22:00:00"/>
    <x v="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437620400"/>
    <n v="1332182049"/>
    <b v="0"/>
    <n v="35"/>
    <b v="1"/>
    <s v="games/tabletop games"/>
    <n v="148"/>
    <n v="63.49"/>
    <x v="2"/>
    <s v="tabletop games"/>
    <x v="783"/>
    <d v="2015-07-22T22:00:00"/>
    <x v="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437620400"/>
    <n v="1391571319"/>
    <b v="0"/>
    <n v="10"/>
    <b v="1"/>
    <s v="games/tabletop games"/>
    <n v="103"/>
    <n v="102.5"/>
    <x v="2"/>
    <s v="tabletop games"/>
    <x v="784"/>
    <d v="2015-07-22T22:00:00"/>
    <x v="0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437620400"/>
    <n v="1359468915"/>
    <b v="0"/>
    <n v="29"/>
    <b v="1"/>
    <s v="games/tabletop games"/>
    <n v="181"/>
    <n v="31.14"/>
    <x v="2"/>
    <s v="tabletop games"/>
    <x v="785"/>
    <d v="2015-07-22T22:00:00"/>
    <x v="0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437620400"/>
    <n v="1331774434"/>
    <b v="0"/>
    <n v="44"/>
    <b v="1"/>
    <s v="games/tabletop games"/>
    <n v="143"/>
    <n v="162.27000000000001"/>
    <x v="2"/>
    <s v="tabletop games"/>
    <x v="786"/>
    <d v="2015-07-22T22:00:00"/>
    <x v="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437620400"/>
    <n v="1380726226"/>
    <b v="0"/>
    <n v="17"/>
    <b v="1"/>
    <s v="games/tabletop games"/>
    <n v="114"/>
    <n v="80.59"/>
    <x v="2"/>
    <s v="tabletop games"/>
    <x v="787"/>
    <d v="2015-07-22T22:00:00"/>
    <x v="0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437620400"/>
    <n v="1338336588"/>
    <b v="0"/>
    <n v="34"/>
    <b v="1"/>
    <s v="games/tabletop games"/>
    <n v="204"/>
    <n v="59.85"/>
    <x v="2"/>
    <s v="tabletop games"/>
    <x v="788"/>
    <d v="2015-07-22T22:00:00"/>
    <x v="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437620400"/>
    <n v="1357187280"/>
    <b v="0"/>
    <n v="14"/>
    <b v="1"/>
    <s v="games/tabletop games"/>
    <n v="109"/>
    <n v="132.86000000000001"/>
    <x v="2"/>
    <s v="tabletop games"/>
    <x v="789"/>
    <d v="2015-07-22T22:00:00"/>
    <x v="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437620400"/>
    <n v="1357088939"/>
    <b v="0"/>
    <n v="156"/>
    <b v="1"/>
    <s v="games/tabletop games"/>
    <n v="144"/>
    <n v="92.55"/>
    <x v="2"/>
    <s v="tabletop games"/>
    <x v="790"/>
    <d v="2015-07-22T22:00:00"/>
    <x v="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437620400"/>
    <n v="1381430646"/>
    <b v="0"/>
    <n v="128"/>
    <b v="1"/>
    <s v="games/tabletop games"/>
    <n v="104"/>
    <n v="60.86"/>
    <x v="2"/>
    <s v="tabletop games"/>
    <x v="791"/>
    <d v="2015-07-22T22:00:00"/>
    <x v="0"/>
  </r>
  <r>
    <n v="792"/>
    <s v="&quot;Believable Lies&quot; - The Album"/>
    <s v="Rock n' Roll about the intersection of lies and belief: the Believable Lie."/>
    <n v="2500"/>
    <n v="2511.11"/>
    <x v="0"/>
    <s v="US"/>
    <s v="USD"/>
    <n v="1437620400"/>
    <n v="1381265883"/>
    <b v="0"/>
    <n v="60"/>
    <b v="1"/>
    <s v="games/tabletop games"/>
    <n v="100"/>
    <n v="41.85"/>
    <x v="2"/>
    <s v="tabletop games"/>
    <x v="792"/>
    <d v="2015-07-22T22:00:00"/>
    <x v="0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437620400"/>
    <n v="1371491244"/>
    <b v="0"/>
    <n v="32"/>
    <b v="1"/>
    <s v="games/tabletop games"/>
    <n v="103"/>
    <n v="88.33"/>
    <x v="2"/>
    <s v="tabletop games"/>
    <x v="793"/>
    <d v="2015-07-22T22:00:00"/>
    <x v="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437620400"/>
    <n v="1310438737"/>
    <b v="0"/>
    <n v="53"/>
    <b v="1"/>
    <s v="games/tabletop games"/>
    <n v="105"/>
    <n v="158.96"/>
    <x v="2"/>
    <s v="tabletop games"/>
    <x v="794"/>
    <d v="2015-07-22T22:00:00"/>
    <x v="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437620400"/>
    <n v="1330094566"/>
    <b v="0"/>
    <n v="184"/>
    <b v="1"/>
    <s v="games/tabletop games"/>
    <n v="112"/>
    <n v="85.05"/>
    <x v="2"/>
    <s v="tabletop games"/>
    <x v="795"/>
    <d v="2015-07-22T22:00:00"/>
    <x v="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437620400"/>
    <n v="1376687485"/>
    <b v="0"/>
    <n v="90"/>
    <b v="1"/>
    <s v="games/tabletop games"/>
    <n v="101"/>
    <n v="112.61"/>
    <x v="2"/>
    <s v="tabletop games"/>
    <x v="796"/>
    <d v="2015-07-22T22:00:00"/>
    <x v="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437620400"/>
    <n v="1332978688"/>
    <b v="0"/>
    <n v="71"/>
    <b v="1"/>
    <s v="games/tabletop games"/>
    <n v="108"/>
    <n v="45.44"/>
    <x v="2"/>
    <s v="tabletop games"/>
    <x v="797"/>
    <d v="2015-07-22T22:00:00"/>
    <x v="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37620400"/>
    <n v="1409494187"/>
    <b v="0"/>
    <n v="87"/>
    <b v="1"/>
    <s v="games/tabletop games"/>
    <n v="115"/>
    <n v="46.22"/>
    <x v="2"/>
    <s v="tabletop games"/>
    <x v="798"/>
    <d v="2015-07-22T22:00:00"/>
    <x v="0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437620400"/>
    <n v="1332950446"/>
    <b v="0"/>
    <n v="28"/>
    <b v="1"/>
    <s v="games/tabletop games"/>
    <n v="100"/>
    <n v="178.61"/>
    <x v="2"/>
    <s v="tabletop games"/>
    <x v="799"/>
    <d v="2015-07-22T22:00:00"/>
    <x v="0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37620400"/>
    <n v="1407839054"/>
    <b v="0"/>
    <n v="56"/>
    <b v="1"/>
    <s v="games/tabletop games"/>
    <n v="152"/>
    <n v="40.75"/>
    <x v="2"/>
    <s v="tabletop games"/>
    <x v="800"/>
    <d v="2015-07-22T22:00:00"/>
    <x v="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437620400"/>
    <n v="1306955120"/>
    <b v="0"/>
    <n v="51"/>
    <b v="1"/>
    <s v="games/tabletop games"/>
    <n v="112"/>
    <n v="43.73"/>
    <x v="2"/>
    <s v="tabletop games"/>
    <x v="801"/>
    <d v="2015-07-22T22:00:00"/>
    <x v="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437620400"/>
    <n v="1343867524"/>
    <b v="0"/>
    <n v="75"/>
    <b v="1"/>
    <s v="games/tabletop games"/>
    <n v="101"/>
    <n v="81.069999999999993"/>
    <x v="2"/>
    <s v="tabletop games"/>
    <x v="802"/>
    <d v="2015-07-22T22:00:00"/>
    <x v="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437620400"/>
    <n v="1304376478"/>
    <b v="0"/>
    <n v="38"/>
    <b v="1"/>
    <s v="games/tabletop games"/>
    <n v="123"/>
    <n v="74.61"/>
    <x v="2"/>
    <s v="tabletop games"/>
    <x v="803"/>
    <d v="2015-07-22T22:00:00"/>
    <x v="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437620400"/>
    <n v="1309919526"/>
    <b v="0"/>
    <n v="18"/>
    <b v="1"/>
    <s v="games/tabletop games"/>
    <n v="100"/>
    <n v="305.56"/>
    <x v="2"/>
    <s v="tabletop games"/>
    <x v="804"/>
    <d v="2015-07-22T22:00:00"/>
    <x v="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437620400"/>
    <n v="1306525512"/>
    <b v="0"/>
    <n v="54"/>
    <b v="1"/>
    <s v="games/tabletop games"/>
    <n v="105"/>
    <n v="58.33"/>
    <x v="2"/>
    <s v="tabletop games"/>
    <x v="805"/>
    <d v="2015-07-22T22:00:00"/>
    <x v="0"/>
  </r>
  <r>
    <n v="806"/>
    <s v="Golden Animals NEW Album!"/>
    <s v="Help Golden Animals finish their NEW Album!"/>
    <n v="8000"/>
    <n v="8355"/>
    <x v="0"/>
    <s v="US"/>
    <s v="USD"/>
    <n v="1437620400"/>
    <n v="1312821339"/>
    <b v="0"/>
    <n v="71"/>
    <b v="1"/>
    <s v="games/tabletop games"/>
    <n v="104"/>
    <n v="117.68"/>
    <x v="2"/>
    <s v="tabletop games"/>
    <x v="806"/>
    <d v="2015-07-22T22:00:00"/>
    <x v="0"/>
  </r>
  <r>
    <n v="807"/>
    <s v="Sic Vita - New EP Release - 2017"/>
    <s v="Join the Sic Vita family and lend a hand as we create a new album!"/>
    <n v="4000"/>
    <n v="4205"/>
    <x v="0"/>
    <s v="US"/>
    <s v="USD"/>
    <n v="1437620400"/>
    <n v="1485270311"/>
    <b v="0"/>
    <n v="57"/>
    <b v="1"/>
    <s v="games/tabletop games"/>
    <n v="105"/>
    <n v="73.77"/>
    <x v="2"/>
    <s v="tabletop games"/>
    <x v="807"/>
    <d v="2015-07-22T22:00:00"/>
    <x v="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37620400"/>
    <n v="1416363886"/>
    <b v="0"/>
    <n v="43"/>
    <b v="1"/>
    <s v="games/tabletop games"/>
    <n v="100"/>
    <n v="104.65"/>
    <x v="2"/>
    <s v="tabletop games"/>
    <x v="808"/>
    <d v="2015-07-22T22:00:00"/>
    <x v="0"/>
  </r>
  <r>
    <n v="809"/>
    <s v="Peter's New Album!!"/>
    <s v="Acknowledged songwriter looking to record album of new songs to secure a Publishing Contract"/>
    <n v="4000"/>
    <n v="4151"/>
    <x v="0"/>
    <s v="US"/>
    <s v="USD"/>
    <n v="1437620400"/>
    <n v="1387569630"/>
    <b v="0"/>
    <n v="52"/>
    <b v="1"/>
    <s v="games/tabletop games"/>
    <n v="104"/>
    <n v="79.83"/>
    <x v="2"/>
    <s v="tabletop games"/>
    <x v="809"/>
    <d v="2015-07-22T22:00:00"/>
    <x v="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437620400"/>
    <n v="1343870462"/>
    <b v="0"/>
    <n v="27"/>
    <b v="1"/>
    <s v="games/tabletop games"/>
    <n v="105"/>
    <n v="58.33"/>
    <x v="2"/>
    <s v="tabletop games"/>
    <x v="810"/>
    <d v="2015-07-22T22:00:00"/>
    <x v="0"/>
  </r>
  <r>
    <n v="811"/>
    <s v="Love Water Tour"/>
    <s v="We need your financial support to cover the tour costs!  (Sound, lights, travel, stage design)"/>
    <n v="1000"/>
    <n v="1040"/>
    <x v="0"/>
    <s v="US"/>
    <s v="USD"/>
    <n v="1437620400"/>
    <n v="1371569202"/>
    <b v="0"/>
    <n v="12"/>
    <b v="1"/>
    <s v="games/tabletop games"/>
    <n v="104"/>
    <n v="86.67"/>
    <x v="2"/>
    <s v="tabletop games"/>
    <x v="811"/>
    <d v="2015-07-22T22:00:00"/>
    <x v="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437620400"/>
    <n v="1357604752"/>
    <b v="0"/>
    <n v="33"/>
    <b v="1"/>
    <s v="games/tabletop games"/>
    <n v="152"/>
    <n v="27.61"/>
    <x v="2"/>
    <s v="tabletop games"/>
    <x v="812"/>
    <d v="2015-07-22T22:00:00"/>
    <x v="0"/>
  </r>
  <r>
    <n v="813"/>
    <s v="Rules of Civility and Decent Behavior"/>
    <s v="A pre order campaign to fund the pressing of our second full length vinyl LP"/>
    <n v="1500"/>
    <n v="2399.94"/>
    <x v="0"/>
    <s v="US"/>
    <s v="USD"/>
    <n v="1437620400"/>
    <n v="1340233365"/>
    <b v="0"/>
    <n v="96"/>
    <b v="1"/>
    <s v="games/tabletop games"/>
    <n v="160"/>
    <n v="25"/>
    <x v="2"/>
    <s v="tabletop games"/>
    <x v="813"/>
    <d v="2015-07-22T22:00:00"/>
    <x v="0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437620400"/>
    <n v="1305568201"/>
    <b v="0"/>
    <n v="28"/>
    <b v="1"/>
    <s v="games/tabletop games"/>
    <n v="127"/>
    <n v="45.46"/>
    <x v="2"/>
    <s v="tabletop games"/>
    <x v="814"/>
    <d v="2015-07-22T22:00:00"/>
    <x v="0"/>
  </r>
  <r>
    <n v="815"/>
    <s v="Some Late Help for The Early Reset"/>
    <s v="Be a part of helping The Early Reset finish their new 7 song EP."/>
    <n v="4000"/>
    <n v="4280"/>
    <x v="0"/>
    <s v="US"/>
    <s v="USD"/>
    <n v="1437620400"/>
    <n v="1412287303"/>
    <b v="0"/>
    <n v="43"/>
    <b v="1"/>
    <s v="games/tabletop games"/>
    <n v="107"/>
    <n v="99.53"/>
    <x v="2"/>
    <s v="tabletop games"/>
    <x v="815"/>
    <d v="2015-07-22T22:00:00"/>
    <x v="0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437620400"/>
    <n v="1362776043"/>
    <b v="0"/>
    <n v="205"/>
    <b v="1"/>
    <s v="games/tabletop games"/>
    <n v="115"/>
    <n v="39.31"/>
    <x v="2"/>
    <s v="tabletop games"/>
    <x v="816"/>
    <d v="2015-07-22T22:00:00"/>
    <x v="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437620400"/>
    <n v="1326810211"/>
    <b v="0"/>
    <n v="23"/>
    <b v="1"/>
    <s v="games/tabletop games"/>
    <n v="137"/>
    <n v="89.42"/>
    <x v="2"/>
    <s v="tabletop games"/>
    <x v="817"/>
    <d v="2015-07-22T22:00:00"/>
    <x v="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437620400"/>
    <n v="1343682681"/>
    <b v="0"/>
    <n v="19"/>
    <b v="1"/>
    <s v="games/tabletop games"/>
    <n v="156"/>
    <n v="28.68"/>
    <x v="2"/>
    <s v="tabletop games"/>
    <x v="818"/>
    <d v="2015-07-22T22:00:00"/>
    <x v="0"/>
  </r>
  <r>
    <n v="819"/>
    <s v="Winter Tour"/>
    <s v="We are touring the Southeast in support of our new EP"/>
    <n v="400"/>
    <n v="435"/>
    <x v="0"/>
    <s v="US"/>
    <s v="USD"/>
    <n v="1437620400"/>
    <n v="1386806254"/>
    <b v="0"/>
    <n v="14"/>
    <b v="1"/>
    <s v="games/tabletop games"/>
    <n v="109"/>
    <n v="31.07"/>
    <x v="2"/>
    <s v="tabletop games"/>
    <x v="819"/>
    <d v="2015-07-22T22:00:00"/>
    <x v="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37620400"/>
    <n v="1399666342"/>
    <b v="0"/>
    <n v="38"/>
    <b v="1"/>
    <s v="games/tabletop games"/>
    <n v="134"/>
    <n v="70.55"/>
    <x v="2"/>
    <s v="tabletop games"/>
    <x v="820"/>
    <d v="2015-07-22T22:00:00"/>
    <x v="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7620400"/>
    <n v="1427753265"/>
    <b v="0"/>
    <n v="78"/>
    <b v="1"/>
    <s v="games/tabletop games"/>
    <n v="100"/>
    <n v="224.13"/>
    <x v="2"/>
    <s v="tabletop games"/>
    <x v="821"/>
    <d v="2015-07-22T22:00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437620400"/>
    <n v="1346885050"/>
    <b v="0"/>
    <n v="69"/>
    <b v="1"/>
    <s v="games/tabletop games"/>
    <n v="119"/>
    <n v="51.81"/>
    <x v="2"/>
    <s v="tabletop games"/>
    <x v="822"/>
    <d v="2015-07-22T22:00:00"/>
    <x v="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37620400"/>
    <n v="1424474452"/>
    <b v="0"/>
    <n v="33"/>
    <b v="1"/>
    <s v="games/tabletop games"/>
    <n v="180"/>
    <n v="43.52"/>
    <x v="2"/>
    <s v="tabletop games"/>
    <x v="823"/>
    <d v="2015-07-22T22:00:00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437620400"/>
    <n v="1268459318"/>
    <b v="0"/>
    <n v="54"/>
    <b v="1"/>
    <s v="games/tabletop games"/>
    <n v="134"/>
    <n v="39.82"/>
    <x v="2"/>
    <s v="tabletop games"/>
    <x v="824"/>
    <d v="2015-07-22T22:00:00"/>
    <x v="0"/>
  </r>
  <r>
    <n v="825"/>
    <s v="KILL FREEMAN"/>
    <s v="Kickstarting Kill Freeman independently. Help fund the New Record, Video and Live Shows."/>
    <n v="12500"/>
    <n v="12554"/>
    <x v="0"/>
    <s v="US"/>
    <s v="USD"/>
    <n v="1437620400"/>
    <n v="1349335284"/>
    <b v="0"/>
    <n v="99"/>
    <b v="1"/>
    <s v="games/tabletop games"/>
    <n v="100"/>
    <n v="126.81"/>
    <x v="2"/>
    <s v="tabletop games"/>
    <x v="825"/>
    <d v="2015-07-22T22:00:00"/>
    <x v="0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437620400"/>
    <n v="1330908930"/>
    <b v="0"/>
    <n v="49"/>
    <b v="1"/>
    <s v="games/tabletop games"/>
    <n v="101"/>
    <n v="113.88"/>
    <x v="2"/>
    <s v="tabletop games"/>
    <x v="826"/>
    <d v="2015-07-22T22:00:00"/>
    <x v="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437620400"/>
    <n v="1326972107"/>
    <b v="0"/>
    <n v="11"/>
    <b v="1"/>
    <s v="games/tabletop games"/>
    <n v="103"/>
    <n v="28.18"/>
    <x v="2"/>
    <s v="tabletop games"/>
    <x v="827"/>
    <d v="2015-07-22T22:00:00"/>
    <x v="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437620400"/>
    <n v="1339549982"/>
    <b v="0"/>
    <n v="38"/>
    <b v="1"/>
    <s v="games/tabletop games"/>
    <n v="107"/>
    <n v="36.61"/>
    <x v="2"/>
    <s v="tabletop games"/>
    <x v="828"/>
    <d v="2015-07-22T22:00:00"/>
    <x v="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37620400"/>
    <n v="1463253240"/>
    <b v="0"/>
    <n v="16"/>
    <b v="1"/>
    <s v="games/tabletop games"/>
    <n v="104"/>
    <n v="32.5"/>
    <x v="2"/>
    <s v="tabletop games"/>
    <x v="829"/>
    <d v="2015-07-22T22:00:00"/>
    <x v="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437620400"/>
    <n v="1361363825"/>
    <b v="0"/>
    <n v="32"/>
    <b v="1"/>
    <s v="games/tabletop games"/>
    <n v="108"/>
    <n v="60.66"/>
    <x v="2"/>
    <s v="tabletop games"/>
    <x v="830"/>
    <d v="2015-07-22T22:00:00"/>
    <x v="0"/>
  </r>
  <r>
    <n v="831"/>
    <s v="Let The 7Horse Run!"/>
    <s v="7Horse is a new band with a self-funded album and a show they want to rock in your town!"/>
    <n v="1500"/>
    <n v="3500"/>
    <x v="0"/>
    <s v="US"/>
    <s v="USD"/>
    <n v="1437620400"/>
    <n v="1332948694"/>
    <b v="0"/>
    <n v="20"/>
    <b v="1"/>
    <s v="games/tabletop games"/>
    <n v="233"/>
    <n v="175"/>
    <x v="2"/>
    <s v="tabletop games"/>
    <x v="831"/>
    <d v="2015-07-22T22:00:00"/>
    <x v="0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437620400"/>
    <n v="1321978335"/>
    <b v="0"/>
    <n v="154"/>
    <b v="1"/>
    <s v="games/tabletop games"/>
    <n v="101"/>
    <n v="97.99"/>
    <x v="2"/>
    <s v="tabletop games"/>
    <x v="832"/>
    <d v="2015-07-22T22:00:00"/>
    <x v="0"/>
  </r>
  <r>
    <n v="833"/>
    <s v="Ragman Rolls"/>
    <s v="This is an American rock album."/>
    <n v="6000"/>
    <n v="6100"/>
    <x v="0"/>
    <s v="US"/>
    <s v="USD"/>
    <n v="1437620400"/>
    <n v="1395349475"/>
    <b v="0"/>
    <n v="41"/>
    <b v="1"/>
    <s v="games/tabletop games"/>
    <n v="102"/>
    <n v="148.78"/>
    <x v="2"/>
    <s v="tabletop games"/>
    <x v="833"/>
    <d v="2015-07-22T22:00:00"/>
    <x v="0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437620400"/>
    <n v="1369770292"/>
    <b v="0"/>
    <n v="75"/>
    <b v="1"/>
    <s v="games/tabletop games"/>
    <n v="131"/>
    <n v="96.08"/>
    <x v="2"/>
    <s v="tabletop games"/>
    <x v="834"/>
    <d v="2015-07-22T22:00:00"/>
    <x v="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437620400"/>
    <n v="1333709958"/>
    <b v="0"/>
    <n v="40"/>
    <b v="1"/>
    <s v="games/tabletop games"/>
    <n v="117"/>
    <n v="58.63"/>
    <x v="2"/>
    <s v="tabletop games"/>
    <x v="835"/>
    <d v="2015-07-22T22:00:00"/>
    <x v="0"/>
  </r>
  <r>
    <n v="836"/>
    <s v="DESMADRE Full Album + Press Kit"/>
    <s v="An album you can bring home to mom."/>
    <n v="5000"/>
    <n v="5046.5200000000004"/>
    <x v="0"/>
    <s v="US"/>
    <s v="USD"/>
    <n v="1437620400"/>
    <n v="1378516918"/>
    <b v="0"/>
    <n v="46"/>
    <b v="1"/>
    <s v="games/tabletop games"/>
    <n v="101"/>
    <n v="109.71"/>
    <x v="2"/>
    <s v="tabletop games"/>
    <x v="836"/>
    <d v="2015-07-22T22:00:00"/>
    <x v="0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437620400"/>
    <n v="1396396662"/>
    <b v="0"/>
    <n v="62"/>
    <b v="1"/>
    <s v="games/tabletop games"/>
    <n v="122"/>
    <n v="49.11"/>
    <x v="2"/>
    <s v="tabletop games"/>
    <x v="837"/>
    <d v="2015-07-22T22:00:00"/>
    <x v="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437620400"/>
    <n v="1324243985"/>
    <b v="0"/>
    <n v="61"/>
    <b v="1"/>
    <s v="games/tabletop games"/>
    <n v="145"/>
    <n v="47.67"/>
    <x v="2"/>
    <s v="tabletop games"/>
    <x v="838"/>
    <d v="2015-07-22T22:00:00"/>
    <x v="0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437620400"/>
    <n v="1345745956"/>
    <b v="0"/>
    <n v="96"/>
    <b v="1"/>
    <s v="games/tabletop games"/>
    <n v="117"/>
    <n v="60.74"/>
    <x v="2"/>
    <s v="tabletop games"/>
    <x v="839"/>
    <d v="2015-07-22T22:00:00"/>
    <x v="0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37620400"/>
    <n v="1472102787"/>
    <b v="0"/>
    <n v="190"/>
    <b v="1"/>
    <s v="games/video games"/>
    <n v="120"/>
    <n v="63.38"/>
    <x v="2"/>
    <s v="video games"/>
    <x v="840"/>
    <d v="2015-07-22T22:00:00"/>
    <x v="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37620400"/>
    <n v="1413058063"/>
    <b v="1"/>
    <n v="94"/>
    <b v="1"/>
    <s v="games/video games"/>
    <n v="101"/>
    <n v="53.89"/>
    <x v="2"/>
    <s v="video games"/>
    <x v="841"/>
    <d v="2015-07-22T22:00:00"/>
    <x v="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437620400"/>
    <n v="1378735983"/>
    <b v="1"/>
    <n v="39"/>
    <b v="1"/>
    <s v="games/video games"/>
    <n v="104"/>
    <n v="66.87"/>
    <x v="2"/>
    <s v="video games"/>
    <x v="842"/>
    <d v="2015-07-22T22:00:00"/>
    <x v="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37620400"/>
    <n v="1479708680"/>
    <b v="0"/>
    <n v="127"/>
    <b v="1"/>
    <s v="games/video games"/>
    <n v="267"/>
    <n v="63.1"/>
    <x v="2"/>
    <s v="video games"/>
    <x v="843"/>
    <d v="2015-07-22T22:00:00"/>
    <x v="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37620400"/>
    <n v="1411489552"/>
    <b v="1"/>
    <n v="159"/>
    <b v="1"/>
    <s v="games/video games"/>
    <n v="194"/>
    <n v="36.630000000000003"/>
    <x v="2"/>
    <s v="video games"/>
    <x v="844"/>
    <d v="2015-07-22T22:00:00"/>
    <x v="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37620400"/>
    <n v="1469595396"/>
    <b v="0"/>
    <n v="177"/>
    <b v="1"/>
    <s v="games/video games"/>
    <n v="120"/>
    <n v="34.01"/>
    <x v="2"/>
    <s v="video games"/>
    <x v="845"/>
    <d v="2015-07-22T22:00:00"/>
    <x v="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437620400"/>
    <n v="1393233855"/>
    <b v="0"/>
    <n v="47"/>
    <b v="1"/>
    <s v="games/video games"/>
    <n v="122"/>
    <n v="28.55"/>
    <x v="2"/>
    <s v="video games"/>
    <x v="846"/>
    <d v="2015-07-22T22:00:00"/>
    <x v="0"/>
  </r>
  <r>
    <n v="847"/>
    <s v="CENTROPYMUSIC"/>
    <s v="MUSIC WITH MEANING!  MUSIC THAT MATTERS!!!"/>
    <n v="10"/>
    <n v="10"/>
    <x v="0"/>
    <s v="US"/>
    <s v="USD"/>
    <n v="1437620400"/>
    <n v="1433963376"/>
    <b v="0"/>
    <n v="1"/>
    <b v="1"/>
    <s v="games/video games"/>
    <n v="100"/>
    <n v="10"/>
    <x v="2"/>
    <s v="video games"/>
    <x v="847"/>
    <d v="2015-07-22T22:00:00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37620400"/>
    <n v="1426446033"/>
    <b v="0"/>
    <n v="16"/>
    <b v="1"/>
    <s v="games/video games"/>
    <n v="100"/>
    <n v="18.75"/>
    <x v="2"/>
    <s v="video games"/>
    <x v="848"/>
    <d v="2015-07-22T22:00:00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37620400"/>
    <n v="1424057664"/>
    <b v="0"/>
    <n v="115"/>
    <b v="1"/>
    <s v="games/video games"/>
    <n v="120"/>
    <n v="41.7"/>
    <x v="2"/>
    <s v="video games"/>
    <x v="849"/>
    <d v="2015-07-22T22:00:00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37620400"/>
    <n v="1458762717"/>
    <b v="0"/>
    <n v="133"/>
    <b v="1"/>
    <s v="games/video games"/>
    <n v="155"/>
    <n v="46.67"/>
    <x v="2"/>
    <s v="video games"/>
    <x v="850"/>
    <d v="2015-07-22T22:00:00"/>
    <x v="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37620400"/>
    <n v="1464815253"/>
    <b v="0"/>
    <n v="70"/>
    <b v="1"/>
    <s v="games/video games"/>
    <n v="130"/>
    <n v="37.270000000000003"/>
    <x v="2"/>
    <s v="video games"/>
    <x v="851"/>
    <d v="2015-07-22T22:00:00"/>
    <x v="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37620400"/>
    <n v="1476386395"/>
    <b v="0"/>
    <n v="62"/>
    <b v="1"/>
    <s v="games/video games"/>
    <n v="105"/>
    <n v="59.26"/>
    <x v="2"/>
    <s v="video games"/>
    <x v="852"/>
    <d v="2015-07-22T22:00:00"/>
    <x v="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37620400"/>
    <n v="1421524709"/>
    <b v="0"/>
    <n v="10"/>
    <b v="1"/>
    <s v="games/video games"/>
    <n v="100"/>
    <n v="30"/>
    <x v="2"/>
    <s v="video games"/>
    <x v="853"/>
    <d v="2015-07-22T22:00:00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37620400"/>
    <n v="1480309546"/>
    <b v="0"/>
    <n v="499"/>
    <b v="1"/>
    <s v="games/video games"/>
    <n v="118"/>
    <n v="65.86"/>
    <x v="2"/>
    <s v="video games"/>
    <x v="854"/>
    <d v="2015-07-22T22:00:00"/>
    <x v="0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37620400"/>
    <n v="1466737217"/>
    <b v="0"/>
    <n v="47"/>
    <b v="1"/>
    <s v="games/video games"/>
    <n v="103"/>
    <n v="31.91"/>
    <x v="2"/>
    <s v="video games"/>
    <x v="855"/>
    <d v="2015-07-22T22:00:00"/>
    <x v="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37620400"/>
    <n v="1472282956"/>
    <b v="0"/>
    <n v="28"/>
    <b v="1"/>
    <s v="games/video games"/>
    <n v="218"/>
    <n v="19.46"/>
    <x v="2"/>
    <s v="video games"/>
    <x v="856"/>
    <d v="2015-07-22T22:00:00"/>
    <x v="0"/>
  </r>
  <r>
    <n v="857"/>
    <s v="A Reason To Breathe - DEBUT ALBUM"/>
    <s v="Modern Post-Hardcore/Electro music (Hardstyle, EDM, Trap, Dubstep, Dembow, House)."/>
    <n v="1200"/>
    <n v="1200"/>
    <x v="0"/>
    <s v="ES"/>
    <s v="EUR"/>
    <n v="1437620400"/>
    <n v="1444831031"/>
    <b v="0"/>
    <n v="24"/>
    <b v="1"/>
    <s v="games/video games"/>
    <n v="100"/>
    <n v="50"/>
    <x v="2"/>
    <s v="video games"/>
    <x v="857"/>
    <d v="2015-07-22T22:00:00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37620400"/>
    <n v="1426528418"/>
    <b v="0"/>
    <n v="76"/>
    <b v="1"/>
    <s v="games/video games"/>
    <n v="144"/>
    <n v="22.74"/>
    <x v="2"/>
    <s v="video games"/>
    <x v="858"/>
    <d v="2015-07-22T22:00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7620400"/>
    <n v="1430768468"/>
    <b v="0"/>
    <n v="98"/>
    <b v="1"/>
    <s v="games/video games"/>
    <n v="105"/>
    <n v="42.72"/>
    <x v="2"/>
    <s v="video games"/>
    <x v="859"/>
    <d v="2015-07-22T22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437620400"/>
    <n v="1382528113"/>
    <b v="0"/>
    <n v="48"/>
    <b v="0"/>
    <s v="games/video games"/>
    <n v="18"/>
    <n v="52.92"/>
    <x v="2"/>
    <s v="video games"/>
    <x v="860"/>
    <d v="2015-07-22T22:00:00"/>
    <x v="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37620400"/>
    <n v="1471475404"/>
    <b v="0"/>
    <n v="2"/>
    <b v="0"/>
    <s v="games/video games"/>
    <n v="2"/>
    <n v="50.5"/>
    <x v="2"/>
    <s v="video games"/>
    <x v="861"/>
    <d v="2015-07-22T22:00:00"/>
    <x v="0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437620400"/>
    <n v="1381583948"/>
    <b v="0"/>
    <n v="4"/>
    <b v="0"/>
    <s v="games/video games"/>
    <n v="0"/>
    <n v="42.5"/>
    <x v="2"/>
    <s v="video games"/>
    <x v="862"/>
    <d v="2015-07-22T22:00:00"/>
    <x v="0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437620400"/>
    <n v="1326422966"/>
    <b v="0"/>
    <n v="5"/>
    <b v="0"/>
    <s v="games/video games"/>
    <n v="5"/>
    <n v="18"/>
    <x v="2"/>
    <s v="video games"/>
    <x v="863"/>
    <d v="2015-07-22T22:00:00"/>
    <x v="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437620400"/>
    <n v="1379990038"/>
    <b v="0"/>
    <n v="79"/>
    <b v="0"/>
    <s v="games/video games"/>
    <n v="42"/>
    <n v="34.18"/>
    <x v="2"/>
    <s v="video games"/>
    <x v="864"/>
    <d v="2015-07-22T22:00:00"/>
    <x v="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437620400"/>
    <n v="1353177197"/>
    <b v="0"/>
    <n v="2"/>
    <b v="0"/>
    <s v="games/video games"/>
    <n v="2"/>
    <n v="22.5"/>
    <x v="2"/>
    <s v="video games"/>
    <x v="865"/>
    <d v="2015-07-22T22:00:00"/>
    <x v="0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37620400"/>
    <n v="1421853518"/>
    <b v="0"/>
    <n v="11"/>
    <b v="0"/>
    <s v="games/video games"/>
    <n v="18"/>
    <n v="58.18"/>
    <x v="2"/>
    <s v="video games"/>
    <x v="866"/>
    <d v="2015-07-22T22:0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437620400"/>
    <n v="1254450706"/>
    <b v="0"/>
    <n v="11"/>
    <b v="0"/>
    <s v="games/video games"/>
    <n v="24"/>
    <n v="109.18"/>
    <x v="2"/>
    <s v="video games"/>
    <x v="867"/>
    <d v="2015-07-22T22:00:00"/>
    <x v="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437620400"/>
    <n v="1386463198"/>
    <b v="0"/>
    <n v="1"/>
    <b v="0"/>
    <s v="games/video games"/>
    <n v="0"/>
    <n v="50"/>
    <x v="2"/>
    <s v="video games"/>
    <x v="868"/>
    <d v="2015-07-22T22:00:00"/>
    <x v="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437620400"/>
    <n v="1362860257"/>
    <b v="0"/>
    <n v="3"/>
    <b v="0"/>
    <s v="games/video games"/>
    <n v="12"/>
    <n v="346.67"/>
    <x v="2"/>
    <s v="video games"/>
    <x v="869"/>
    <d v="2015-07-22T22:00:00"/>
    <x v="0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437620400"/>
    <n v="1375403523"/>
    <b v="0"/>
    <n v="5"/>
    <b v="0"/>
    <s v="games/video games"/>
    <n v="0"/>
    <n v="12.4"/>
    <x v="2"/>
    <s v="video games"/>
    <x v="870"/>
    <d v="2015-07-22T22:00:00"/>
    <x v="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437620400"/>
    <n v="1383139695"/>
    <b v="0"/>
    <n v="12"/>
    <b v="0"/>
    <s v="games/video games"/>
    <n v="5"/>
    <n v="27.08"/>
    <x v="2"/>
    <s v="video games"/>
    <x v="871"/>
    <d v="2015-07-22T22:00:00"/>
    <x v="0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437620400"/>
    <n v="1295898527"/>
    <b v="0"/>
    <n v="2"/>
    <b v="0"/>
    <s v="games/video games"/>
    <n v="1"/>
    <n v="32.5"/>
    <x v="2"/>
    <s v="video games"/>
    <x v="872"/>
    <d v="2015-07-22T22:00:00"/>
    <x v="0"/>
  </r>
  <r>
    <n v="873"/>
    <s v="The Dreamer-An Original Jazz CD"/>
    <s v="Fall in love with &quot;The Dreamer&quot;, new original music from trumpeter Freddie Dunn!"/>
    <n v="3500"/>
    <n v="45"/>
    <x v="2"/>
    <s v="US"/>
    <s v="USD"/>
    <n v="1437620400"/>
    <n v="1349150440"/>
    <b v="0"/>
    <n v="5"/>
    <b v="0"/>
    <s v="games/video games"/>
    <n v="1"/>
    <n v="9"/>
    <x v="2"/>
    <s v="video games"/>
    <x v="873"/>
    <d v="2015-07-22T22:00:00"/>
    <x v="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437620400"/>
    <n v="1365084034"/>
    <b v="0"/>
    <n v="21"/>
    <b v="0"/>
    <s v="games/video games"/>
    <n v="24"/>
    <n v="34.76"/>
    <x v="2"/>
    <s v="video games"/>
    <x v="874"/>
    <d v="2015-07-22T22:00:00"/>
    <x v="0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37620400"/>
    <n v="1441128131"/>
    <b v="0"/>
    <n v="0"/>
    <b v="0"/>
    <s v="games/video games"/>
    <n v="0"/>
    <n v="0"/>
    <x v="2"/>
    <s v="video games"/>
    <x v="875"/>
    <d v="2015-07-22T22:00:00"/>
    <x v="0"/>
  </r>
  <r>
    <n v="876"/>
    <s v="Sound Of Dobells"/>
    <s v="What was the greatest record shop ever?  DOBELLS!"/>
    <n v="3152"/>
    <n v="1286"/>
    <x v="2"/>
    <s v="GB"/>
    <s v="GBP"/>
    <n v="1437620400"/>
    <n v="1357127727"/>
    <b v="0"/>
    <n v="45"/>
    <b v="0"/>
    <s v="games/video games"/>
    <n v="41"/>
    <n v="28.58"/>
    <x v="2"/>
    <s v="video games"/>
    <x v="876"/>
    <d v="2015-07-22T22:00:00"/>
    <x v="0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437620400"/>
    <n v="1384887360"/>
    <b v="0"/>
    <n v="29"/>
    <b v="0"/>
    <s v="games/video games"/>
    <n v="68"/>
    <n v="46.59"/>
    <x v="2"/>
    <s v="video games"/>
    <x v="877"/>
    <d v="2015-07-22T22:00:00"/>
    <x v="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437620400"/>
    <n v="1290490524"/>
    <b v="0"/>
    <n v="2"/>
    <b v="0"/>
    <s v="games/video games"/>
    <n v="1"/>
    <n v="32.5"/>
    <x v="2"/>
    <s v="video games"/>
    <x v="878"/>
    <d v="2015-07-22T22:00:00"/>
    <x v="0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437620400"/>
    <n v="1336506905"/>
    <b v="0"/>
    <n v="30"/>
    <b v="0"/>
    <s v="games/video games"/>
    <n v="31"/>
    <n v="21.47"/>
    <x v="2"/>
    <s v="video games"/>
    <x v="879"/>
    <d v="2015-07-22T22:00:00"/>
    <x v="0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437620400"/>
    <n v="1348731738"/>
    <b v="0"/>
    <n v="8"/>
    <b v="0"/>
    <s v="games/video games"/>
    <n v="3"/>
    <n v="14.13"/>
    <x v="2"/>
    <s v="video games"/>
    <x v="880"/>
    <d v="2015-07-22T22:00:00"/>
    <x v="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437620400"/>
    <n v="1322632886"/>
    <b v="0"/>
    <n v="1"/>
    <b v="0"/>
    <s v="games/video games"/>
    <n v="1"/>
    <n v="30"/>
    <x v="2"/>
    <s v="video games"/>
    <x v="881"/>
    <d v="2015-07-22T22:00:00"/>
    <x v="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437620400"/>
    <n v="1312490350"/>
    <b v="0"/>
    <n v="14"/>
    <b v="0"/>
    <s v="games/video games"/>
    <n v="20"/>
    <n v="21.57"/>
    <x v="2"/>
    <s v="video games"/>
    <x v="882"/>
    <d v="2015-07-22T22:00:00"/>
    <x v="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37620400"/>
    <n v="1451773635"/>
    <b v="0"/>
    <n v="24"/>
    <b v="0"/>
    <s v="games/video games"/>
    <n v="40"/>
    <n v="83.38"/>
    <x v="2"/>
    <s v="video games"/>
    <x v="883"/>
    <d v="2015-07-22T22:00:00"/>
    <x v="0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437620400"/>
    <n v="1331666146"/>
    <b v="0"/>
    <n v="2"/>
    <b v="0"/>
    <s v="games/video games"/>
    <n v="1"/>
    <n v="10"/>
    <x v="2"/>
    <s v="video games"/>
    <x v="884"/>
    <d v="2015-07-22T22:00:00"/>
    <x v="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37620400"/>
    <n v="1481322911"/>
    <b v="0"/>
    <n v="21"/>
    <b v="0"/>
    <s v="games/video games"/>
    <n v="75"/>
    <n v="35.71"/>
    <x v="2"/>
    <s v="video games"/>
    <x v="885"/>
    <d v="2015-07-22T22:00:00"/>
    <x v="0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37620400"/>
    <n v="1471812813"/>
    <b v="0"/>
    <n v="7"/>
    <b v="0"/>
    <s v="games/video games"/>
    <n v="41"/>
    <n v="29.29"/>
    <x v="2"/>
    <s v="video games"/>
    <x v="886"/>
    <d v="2015-07-22T22:00:00"/>
    <x v="0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437620400"/>
    <n v="1335567655"/>
    <b v="0"/>
    <n v="0"/>
    <b v="0"/>
    <s v="games/video games"/>
    <n v="0"/>
    <n v="0"/>
    <x v="2"/>
    <s v="video games"/>
    <x v="887"/>
    <d v="2015-07-22T22:00:00"/>
    <x v="0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437620400"/>
    <n v="1311789885"/>
    <b v="0"/>
    <n v="4"/>
    <b v="0"/>
    <s v="games/video games"/>
    <n v="7"/>
    <n v="18"/>
    <x v="2"/>
    <s v="video games"/>
    <x v="888"/>
    <d v="2015-07-22T22:00:00"/>
    <x v="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37620400"/>
    <n v="1409942943"/>
    <b v="0"/>
    <n v="32"/>
    <b v="0"/>
    <s v="games/video games"/>
    <n v="9"/>
    <n v="73.760000000000005"/>
    <x v="2"/>
    <s v="video games"/>
    <x v="889"/>
    <d v="2015-07-22T22:00:00"/>
    <x v="0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437620400"/>
    <n v="1382460379"/>
    <b v="0"/>
    <n v="4"/>
    <b v="0"/>
    <s v="games/video games"/>
    <n v="4"/>
    <n v="31.25"/>
    <x v="2"/>
    <s v="video games"/>
    <x v="890"/>
    <d v="2015-07-22T22:00:00"/>
    <x v="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37620400"/>
    <n v="1405989930"/>
    <b v="0"/>
    <n v="9"/>
    <b v="0"/>
    <s v="games/video games"/>
    <n v="3"/>
    <n v="28.89"/>
    <x v="2"/>
    <s v="video games"/>
    <x v="891"/>
    <d v="2015-07-22T22:00:00"/>
    <x v="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437620400"/>
    <n v="1273121283"/>
    <b v="0"/>
    <n v="17"/>
    <b v="0"/>
    <s v="games/video games"/>
    <n v="41"/>
    <n v="143.82"/>
    <x v="2"/>
    <s v="video games"/>
    <x v="892"/>
    <d v="2015-07-22T22:00:00"/>
    <x v="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37620400"/>
    <n v="1425331963"/>
    <b v="0"/>
    <n v="5"/>
    <b v="0"/>
    <s v="games/video games"/>
    <n v="10"/>
    <n v="40"/>
    <x v="2"/>
    <s v="video games"/>
    <x v="893"/>
    <d v="2015-07-22T22:00:00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37620400"/>
    <n v="1462577610"/>
    <b v="0"/>
    <n v="53"/>
    <b v="0"/>
    <s v="games/video games"/>
    <n v="39"/>
    <n v="147.81"/>
    <x v="2"/>
    <s v="video games"/>
    <x v="894"/>
    <d v="2015-07-22T22:00:00"/>
    <x v="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437620400"/>
    <n v="1284087829"/>
    <b v="0"/>
    <n v="7"/>
    <b v="0"/>
    <s v="games/video games"/>
    <n v="2"/>
    <n v="27.86"/>
    <x v="2"/>
    <s v="video games"/>
    <x v="895"/>
    <d v="2015-07-22T22:00:00"/>
    <x v="0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37620400"/>
    <n v="1438549026"/>
    <b v="0"/>
    <n v="72"/>
    <b v="0"/>
    <s v="games/video games"/>
    <n v="40"/>
    <n v="44.44"/>
    <x v="2"/>
    <s v="video games"/>
    <x v="896"/>
    <d v="2015-07-22T22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437620400"/>
    <n v="1351528308"/>
    <b v="0"/>
    <n v="0"/>
    <b v="0"/>
    <s v="games/video games"/>
    <n v="0"/>
    <n v="0"/>
    <x v="2"/>
    <s v="video games"/>
    <x v="897"/>
    <d v="2015-07-22T22:00:00"/>
    <x v="0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437620400"/>
    <n v="1322763110"/>
    <b v="0"/>
    <n v="2"/>
    <b v="0"/>
    <s v="games/video games"/>
    <n v="3"/>
    <n v="35"/>
    <x v="2"/>
    <s v="video games"/>
    <x v="898"/>
    <d v="2015-07-22T22:00:00"/>
    <x v="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437620400"/>
    <n v="1302661362"/>
    <b v="0"/>
    <n v="8"/>
    <b v="0"/>
    <s v="games/video games"/>
    <n v="37"/>
    <n v="35"/>
    <x v="2"/>
    <s v="video games"/>
    <x v="899"/>
    <d v="2015-07-22T22:00:00"/>
    <x v="0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37620400"/>
    <n v="1456777402"/>
    <b v="0"/>
    <n v="2"/>
    <b v="0"/>
    <s v="games/video games"/>
    <n v="0"/>
    <n v="10.5"/>
    <x v="2"/>
    <s v="video games"/>
    <x v="900"/>
    <d v="2015-07-22T22:00:00"/>
    <x v="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437620400"/>
    <n v="1272050914"/>
    <b v="0"/>
    <n v="0"/>
    <b v="0"/>
    <s v="games/video games"/>
    <n v="0"/>
    <n v="0"/>
    <x v="2"/>
    <s v="video games"/>
    <x v="901"/>
    <d v="2015-07-22T22:00:00"/>
    <x v="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37620400"/>
    <n v="1404947422"/>
    <b v="0"/>
    <n v="3"/>
    <b v="0"/>
    <s v="games/video games"/>
    <n v="0"/>
    <n v="30"/>
    <x v="2"/>
    <s v="video games"/>
    <x v="902"/>
    <d v="2015-07-22T22:00:00"/>
    <x v="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437620400"/>
    <n v="1346180780"/>
    <b v="0"/>
    <n v="4"/>
    <b v="0"/>
    <s v="games/video games"/>
    <n v="3"/>
    <n v="40"/>
    <x v="2"/>
    <s v="video games"/>
    <x v="903"/>
    <d v="2015-07-22T22:00:00"/>
    <x v="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37620400"/>
    <n v="1449194137"/>
    <b v="0"/>
    <n v="3"/>
    <b v="0"/>
    <s v="games/video games"/>
    <n v="0"/>
    <n v="50.33"/>
    <x v="2"/>
    <s v="video games"/>
    <x v="904"/>
    <d v="2015-07-22T22:00:00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437620400"/>
    <n v="1290663926"/>
    <b v="0"/>
    <n v="6"/>
    <b v="0"/>
    <s v="games/video games"/>
    <n v="3"/>
    <n v="32.67"/>
    <x v="2"/>
    <s v="video games"/>
    <x v="905"/>
    <d v="2015-07-22T22:00:00"/>
    <x v="0"/>
  </r>
  <r>
    <n v="906"/>
    <s v="24th Music Presents Channeling Motown (Live)"/>
    <s v="The DMV's most respected saxophonist pay tribute to Motown."/>
    <n v="15000"/>
    <n v="0"/>
    <x v="2"/>
    <s v="US"/>
    <s v="USD"/>
    <n v="1437620400"/>
    <n v="1392093190"/>
    <b v="0"/>
    <n v="0"/>
    <b v="0"/>
    <s v="games/video games"/>
    <n v="0"/>
    <n v="0"/>
    <x v="2"/>
    <s v="video games"/>
    <x v="906"/>
    <d v="2015-07-22T22:00:00"/>
    <x v="0"/>
  </r>
  <r>
    <n v="907"/>
    <s v="Greg Chambers Saxophone CD"/>
    <s v="Greg Chambers' self-titled CD needs support for post production, replication, and promotion."/>
    <n v="2900"/>
    <n v="0"/>
    <x v="2"/>
    <s v="US"/>
    <s v="USD"/>
    <n v="1437620400"/>
    <n v="1313123823"/>
    <b v="0"/>
    <n v="0"/>
    <b v="0"/>
    <s v="games/video games"/>
    <n v="0"/>
    <n v="0"/>
    <x v="2"/>
    <s v="video games"/>
    <x v="907"/>
    <d v="2015-07-22T22:00:00"/>
    <x v="0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437620400"/>
    <n v="1276283655"/>
    <b v="0"/>
    <n v="0"/>
    <b v="0"/>
    <s v="games/video games"/>
    <n v="0"/>
    <n v="0"/>
    <x v="2"/>
    <s v="video games"/>
    <x v="908"/>
    <d v="2015-07-22T22:00:00"/>
    <x v="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437620400"/>
    <n v="1340296440"/>
    <b v="0"/>
    <n v="8"/>
    <b v="0"/>
    <s v="games/video games"/>
    <n v="3"/>
    <n v="65"/>
    <x v="2"/>
    <s v="video games"/>
    <x v="909"/>
    <d v="2015-07-22T22:00:00"/>
    <x v="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37620400"/>
    <n v="1483362319"/>
    <b v="0"/>
    <n v="5"/>
    <b v="0"/>
    <s v="games/video games"/>
    <n v="22"/>
    <n v="24.6"/>
    <x v="2"/>
    <s v="video games"/>
    <x v="910"/>
    <d v="2015-07-22T22:00:00"/>
    <x v="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437620400"/>
    <n v="1388707645"/>
    <b v="0"/>
    <n v="0"/>
    <b v="0"/>
    <s v="games/video games"/>
    <n v="0"/>
    <n v="0"/>
    <x v="2"/>
    <s v="video games"/>
    <x v="911"/>
    <d v="2015-07-22T22:00:00"/>
    <x v="0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437620400"/>
    <n v="1350009447"/>
    <b v="0"/>
    <n v="2"/>
    <b v="0"/>
    <s v="games/video games"/>
    <n v="1"/>
    <n v="15"/>
    <x v="2"/>
    <s v="video games"/>
    <x v="912"/>
    <d v="2015-07-22T22:00:00"/>
    <x v="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437620400"/>
    <n v="1333596019"/>
    <b v="0"/>
    <n v="24"/>
    <b v="0"/>
    <s v="games/video games"/>
    <n v="7"/>
    <n v="82.58"/>
    <x v="2"/>
    <s v="video games"/>
    <x v="913"/>
    <d v="2015-07-22T22:00:00"/>
    <x v="0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437620400"/>
    <n v="1343326747"/>
    <b v="0"/>
    <n v="0"/>
    <b v="0"/>
    <s v="games/video games"/>
    <n v="0"/>
    <n v="0"/>
    <x v="2"/>
    <s v="video games"/>
    <x v="914"/>
    <d v="2015-07-22T22:00:00"/>
    <x v="0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437620400"/>
    <n v="1327853914"/>
    <b v="0"/>
    <n v="9"/>
    <b v="0"/>
    <s v="games/video games"/>
    <n v="6"/>
    <n v="41.67"/>
    <x v="2"/>
    <s v="video games"/>
    <x v="915"/>
    <d v="2015-07-22T22:00:00"/>
    <x v="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437620400"/>
    <n v="1284409734"/>
    <b v="0"/>
    <n v="0"/>
    <b v="0"/>
    <s v="games/video games"/>
    <n v="0"/>
    <n v="0"/>
    <x v="2"/>
    <s v="video games"/>
    <x v="916"/>
    <d v="2015-07-22T22:00:00"/>
    <x v="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37620400"/>
    <n v="1402612730"/>
    <b v="0"/>
    <n v="1"/>
    <b v="0"/>
    <s v="games/video games"/>
    <n v="1"/>
    <n v="30"/>
    <x v="2"/>
    <s v="video games"/>
    <x v="917"/>
    <d v="2015-07-22T22:00:00"/>
    <x v="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37620400"/>
    <n v="1414879161"/>
    <b v="0"/>
    <n v="10"/>
    <b v="0"/>
    <s v="games/video games"/>
    <n v="5"/>
    <n v="19.600000000000001"/>
    <x v="2"/>
    <s v="video games"/>
    <x v="918"/>
    <d v="2015-07-22T22:00:00"/>
    <x v="0"/>
  </r>
  <r>
    <n v="919"/>
    <s v="Jazz CD:  Out of The Blue"/>
    <s v="Cool jazz with a New Orleans flavor."/>
    <n v="20000"/>
    <n v="100"/>
    <x v="2"/>
    <s v="US"/>
    <s v="USD"/>
    <n v="1437620400"/>
    <n v="1352906645"/>
    <b v="0"/>
    <n v="1"/>
    <b v="0"/>
    <s v="games/video games"/>
    <n v="1"/>
    <n v="100"/>
    <x v="2"/>
    <s v="video games"/>
    <x v="919"/>
    <d v="2015-07-22T22:00:00"/>
    <x v="0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437620400"/>
    <n v="1381853222"/>
    <b v="0"/>
    <n v="0"/>
    <b v="0"/>
    <s v="games/video games"/>
    <n v="0"/>
    <n v="0"/>
    <x v="2"/>
    <s v="video games"/>
    <x v="920"/>
    <d v="2015-07-22T22:00:00"/>
    <x v="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437620400"/>
    <n v="1320033976"/>
    <b v="0"/>
    <n v="20"/>
    <b v="0"/>
    <s v="games/video games"/>
    <n v="31"/>
    <n v="231.75"/>
    <x v="2"/>
    <s v="video games"/>
    <x v="921"/>
    <d v="2015-07-22T22:00:00"/>
    <x v="0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37620400"/>
    <n v="1409143393"/>
    <b v="0"/>
    <n v="30"/>
    <b v="0"/>
    <s v="games/video games"/>
    <n v="21"/>
    <n v="189.33"/>
    <x v="2"/>
    <s v="video games"/>
    <x v="922"/>
    <d v="2015-07-22T22:00:00"/>
    <x v="0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37620400"/>
    <n v="1414018923"/>
    <b v="0"/>
    <n v="6"/>
    <b v="0"/>
    <s v="games/video games"/>
    <n v="2"/>
    <n v="55"/>
    <x v="2"/>
    <s v="video games"/>
    <x v="923"/>
    <d v="2015-07-22T22:00:00"/>
    <x v="0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437620400"/>
    <n v="1358203069"/>
    <b v="0"/>
    <n v="15"/>
    <b v="0"/>
    <s v="games/video games"/>
    <n v="11"/>
    <n v="21.8"/>
    <x v="2"/>
    <s v="video games"/>
    <x v="924"/>
    <d v="2015-07-22T22:00:00"/>
    <x v="0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437620400"/>
    <n v="1382994511"/>
    <b v="0"/>
    <n v="5"/>
    <b v="0"/>
    <s v="games/video games"/>
    <n v="3"/>
    <n v="32"/>
    <x v="2"/>
    <s v="video games"/>
    <x v="925"/>
    <d v="2015-07-22T22:00:00"/>
    <x v="0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437620400"/>
    <n v="1276043330"/>
    <b v="0"/>
    <n v="0"/>
    <b v="0"/>
    <s v="games/video games"/>
    <n v="0"/>
    <n v="0"/>
    <x v="2"/>
    <s v="video games"/>
    <x v="926"/>
    <d v="2015-07-22T22:00:00"/>
    <x v="0"/>
  </r>
  <r>
    <n v="927"/>
    <s v="JETRO DA SILVA FUNK PROJECT"/>
    <s v="Studio CD/DVD Solo project of Pianist &amp; Keyboardist Jetro da Silva"/>
    <n v="20000"/>
    <n v="0"/>
    <x v="2"/>
    <s v="US"/>
    <s v="USD"/>
    <n v="1437620400"/>
    <n v="1334432695"/>
    <b v="0"/>
    <n v="0"/>
    <b v="0"/>
    <s v="games/video games"/>
    <n v="0"/>
    <n v="0"/>
    <x v="2"/>
    <s v="video games"/>
    <x v="927"/>
    <d v="2015-07-22T22:00:00"/>
    <x v="0"/>
  </r>
  <r>
    <n v="928"/>
    <s v="In a Jazzy Motown"/>
    <s v="A real Motown Backup singer on 22 gold and platinum albums headlines her own Jazz CD of Motown songs."/>
    <n v="14500"/>
    <n v="1575"/>
    <x v="2"/>
    <s v="US"/>
    <s v="USD"/>
    <n v="1437620400"/>
    <n v="1348864913"/>
    <b v="0"/>
    <n v="28"/>
    <b v="0"/>
    <s v="games/video games"/>
    <n v="11"/>
    <n v="56.25"/>
    <x v="2"/>
    <s v="video games"/>
    <x v="928"/>
    <d v="2015-07-22T22:00:00"/>
    <x v="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437620400"/>
    <n v="1331358169"/>
    <b v="0"/>
    <n v="0"/>
    <b v="0"/>
    <s v="games/video games"/>
    <n v="0"/>
    <n v="0"/>
    <x v="2"/>
    <s v="video games"/>
    <x v="929"/>
    <d v="2015-07-22T22:00:00"/>
    <x v="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437620400"/>
    <n v="1273874306"/>
    <b v="0"/>
    <n v="5"/>
    <b v="0"/>
    <s v="games/video games"/>
    <n v="38"/>
    <n v="69"/>
    <x v="2"/>
    <s v="video games"/>
    <x v="930"/>
    <d v="2015-07-22T22:00:00"/>
    <x v="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437620400"/>
    <n v="1392021502"/>
    <b v="0"/>
    <n v="7"/>
    <b v="0"/>
    <s v="games/video games"/>
    <n v="7"/>
    <n v="18.71"/>
    <x v="2"/>
    <s v="video games"/>
    <x v="931"/>
    <d v="2015-07-22T22:00:00"/>
    <x v="0"/>
  </r>
  <r>
    <n v="932"/>
    <s v="Mandy Harvey Christmas Album"/>
    <s v="Help me to create my 3rd album, a Christmas CD with 16 Holiday/Original favorites!"/>
    <n v="9500"/>
    <n v="1381"/>
    <x v="2"/>
    <s v="US"/>
    <s v="USD"/>
    <n v="1437620400"/>
    <n v="1360106145"/>
    <b v="0"/>
    <n v="30"/>
    <b v="0"/>
    <s v="games/video games"/>
    <n v="15"/>
    <n v="46.03"/>
    <x v="2"/>
    <s v="video games"/>
    <x v="932"/>
    <d v="2015-07-22T22:00:00"/>
    <x v="0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437620400"/>
    <n v="1394683409"/>
    <b v="0"/>
    <n v="2"/>
    <b v="0"/>
    <s v="games/video games"/>
    <n v="6"/>
    <n v="60"/>
    <x v="2"/>
    <s v="video games"/>
    <x v="933"/>
    <d v="2015-07-22T22:00:00"/>
    <x v="0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437620400"/>
    <n v="1396633284"/>
    <b v="0"/>
    <n v="30"/>
    <b v="0"/>
    <s v="games/video games"/>
    <n v="30"/>
    <n v="50.67"/>
    <x v="2"/>
    <s v="video games"/>
    <x v="934"/>
    <d v="2015-07-22T22:00:00"/>
    <x v="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37620400"/>
    <n v="1451462429"/>
    <b v="0"/>
    <n v="2"/>
    <b v="0"/>
    <s v="games/video games"/>
    <n v="1"/>
    <n v="25"/>
    <x v="2"/>
    <s v="video games"/>
    <x v="935"/>
    <d v="2015-07-22T22:00:00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437620400"/>
    <n v="1323131689"/>
    <b v="0"/>
    <n v="0"/>
    <b v="0"/>
    <s v="games/video games"/>
    <n v="0"/>
    <n v="0"/>
    <x v="2"/>
    <s v="video games"/>
    <x v="936"/>
    <d v="2015-07-22T22:00:00"/>
    <x v="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437620400"/>
    <n v="1380913757"/>
    <b v="0"/>
    <n v="2"/>
    <b v="0"/>
    <s v="games/video games"/>
    <n v="1"/>
    <n v="20"/>
    <x v="2"/>
    <s v="video games"/>
    <x v="937"/>
    <d v="2015-07-22T22:00:00"/>
    <x v="0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437620400"/>
    <n v="1343993448"/>
    <b v="0"/>
    <n v="1"/>
    <b v="0"/>
    <s v="games/video games"/>
    <n v="0"/>
    <n v="25"/>
    <x v="2"/>
    <s v="video games"/>
    <x v="938"/>
    <d v="2015-07-22T22:00:00"/>
    <x v="0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437620400"/>
    <n v="1369246738"/>
    <b v="0"/>
    <n v="2"/>
    <b v="0"/>
    <s v="games/video games"/>
    <n v="1"/>
    <n v="20"/>
    <x v="2"/>
    <s v="video games"/>
    <x v="939"/>
    <d v="2015-07-22T22:00:00"/>
    <x v="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7620400"/>
    <n v="1435363926"/>
    <b v="0"/>
    <n v="14"/>
    <b v="0"/>
    <s v="journalism/audio"/>
    <n v="17"/>
    <n v="110.29"/>
    <x v="3"/>
    <s v="audio"/>
    <x v="940"/>
    <d v="2015-07-22T22:00:00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37620400"/>
    <n v="1484101145"/>
    <b v="0"/>
    <n v="31"/>
    <b v="0"/>
    <s v="journalism/audio"/>
    <n v="2"/>
    <n v="37.450000000000003"/>
    <x v="3"/>
    <s v="audio"/>
    <x v="941"/>
    <d v="2015-07-22T22:00:00"/>
    <x v="0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37620400"/>
    <n v="1452716060"/>
    <b v="0"/>
    <n v="16"/>
    <b v="0"/>
    <s v="journalism/audio"/>
    <n v="9"/>
    <n v="41.75"/>
    <x v="3"/>
    <s v="audio"/>
    <x v="942"/>
    <d v="2015-07-22T22:00:00"/>
    <x v="0"/>
  </r>
  <r>
    <n v="943"/>
    <s v="SleepMode"/>
    <s v="A mask for home or travel that will give you the best, undisturbed sleep of your life."/>
    <n v="3000"/>
    <n v="289"/>
    <x v="2"/>
    <s v="US"/>
    <s v="USD"/>
    <n v="1437620400"/>
    <n v="1477843305"/>
    <b v="0"/>
    <n v="12"/>
    <b v="0"/>
    <s v="journalism/audio"/>
    <n v="10"/>
    <n v="24.08"/>
    <x v="3"/>
    <s v="audio"/>
    <x v="943"/>
    <d v="2015-07-22T22:00:00"/>
    <x v="0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37620400"/>
    <n v="1458050450"/>
    <b v="0"/>
    <n v="96"/>
    <b v="0"/>
    <s v="journalism/audio"/>
    <n v="13"/>
    <n v="69.41"/>
    <x v="3"/>
    <s v="audio"/>
    <x v="944"/>
    <d v="2015-07-22T22:00:00"/>
    <x v="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37620400"/>
    <n v="1482958626"/>
    <b v="0"/>
    <n v="16"/>
    <b v="0"/>
    <s v="journalism/audio"/>
    <n v="2"/>
    <n v="155.25"/>
    <x v="3"/>
    <s v="audio"/>
    <x v="945"/>
    <d v="2015-07-22T22:00:00"/>
    <x v="0"/>
  </r>
  <r>
    <n v="946"/>
    <s v="OmniTrade Apron"/>
    <s v="Soft edged-Hard working. The perfect wearable organization for the home and professional shop."/>
    <n v="15000"/>
    <n v="286"/>
    <x v="2"/>
    <s v="US"/>
    <s v="USD"/>
    <n v="1437620400"/>
    <n v="1470852048"/>
    <b v="0"/>
    <n v="5"/>
    <b v="0"/>
    <s v="journalism/audio"/>
    <n v="2"/>
    <n v="57.2"/>
    <x v="3"/>
    <s v="audio"/>
    <x v="946"/>
    <d v="2015-07-22T22:00:00"/>
    <x v="0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37620400"/>
    <n v="1462128306"/>
    <b v="0"/>
    <n v="0"/>
    <b v="0"/>
    <s v="journalism/audio"/>
    <n v="0"/>
    <n v="0"/>
    <x v="3"/>
    <s v="audio"/>
    <x v="947"/>
    <d v="2015-07-22T22:00:00"/>
    <x v="0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37620400"/>
    <n v="1455220364"/>
    <b v="0"/>
    <n v="8"/>
    <b v="0"/>
    <s v="journalism/audio"/>
    <n v="12"/>
    <n v="60"/>
    <x v="3"/>
    <s v="audio"/>
    <x v="948"/>
    <d v="2015-07-22T22:00:00"/>
    <x v="0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37620400"/>
    <n v="1450832576"/>
    <b v="0"/>
    <n v="7"/>
    <b v="0"/>
    <s v="journalism/audio"/>
    <n v="1"/>
    <n v="39"/>
    <x v="3"/>
    <s v="audio"/>
    <x v="949"/>
    <d v="2015-07-22T22:00:00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37620400"/>
    <n v="1450461661"/>
    <b v="0"/>
    <n v="24"/>
    <b v="0"/>
    <s v="journalism/audio"/>
    <n v="28"/>
    <n v="58.42"/>
    <x v="3"/>
    <s v="audio"/>
    <x v="950"/>
    <d v="2015-07-22T22:00:00"/>
    <x v="0"/>
  </r>
  <r>
    <n v="951"/>
    <s v="Smart Harness"/>
    <s v="Revolutionizing the way we walk our dogs!"/>
    <n v="50000"/>
    <n v="19195"/>
    <x v="2"/>
    <s v="US"/>
    <s v="USD"/>
    <n v="1437620400"/>
    <n v="1461166872"/>
    <b v="0"/>
    <n v="121"/>
    <b v="0"/>
    <s v="journalism/audio"/>
    <n v="38"/>
    <n v="158.63999999999999"/>
    <x v="3"/>
    <s v="audio"/>
    <x v="951"/>
    <d v="2015-07-22T22:00:00"/>
    <x v="0"/>
  </r>
  <r>
    <n v="952"/>
    <s v="Audionoggin - Join the Earvolution"/>
    <s v="Audionoggin: Wireless personal surround sound for the athlete in everyone."/>
    <n v="49000"/>
    <n v="19572"/>
    <x v="2"/>
    <s v="US"/>
    <s v="USD"/>
    <n v="1437620400"/>
    <n v="1476888212"/>
    <b v="0"/>
    <n v="196"/>
    <b v="0"/>
    <s v="journalism/audio"/>
    <n v="40"/>
    <n v="99.86"/>
    <x v="3"/>
    <s v="audio"/>
    <x v="952"/>
    <d v="2015-07-22T22:00:00"/>
    <x v="0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37620400"/>
    <n v="1419566199"/>
    <b v="0"/>
    <n v="5"/>
    <b v="0"/>
    <s v="journalism/audio"/>
    <n v="1"/>
    <n v="25.2"/>
    <x v="3"/>
    <s v="audio"/>
    <x v="953"/>
    <d v="2015-07-22T22:00:00"/>
    <x v="0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37620400"/>
    <n v="1436472039"/>
    <b v="0"/>
    <n v="73"/>
    <b v="0"/>
    <s v="journalism/audio"/>
    <n v="43"/>
    <n v="89.19"/>
    <x v="3"/>
    <s v="audio"/>
    <x v="954"/>
    <d v="2015-07-22T22:00:00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37620400"/>
    <n v="1470294300"/>
    <b v="0"/>
    <n v="93"/>
    <b v="0"/>
    <s v="journalism/audio"/>
    <n v="6"/>
    <n v="182.62"/>
    <x v="3"/>
    <s v="audio"/>
    <x v="955"/>
    <d v="2015-07-22T22:00:00"/>
    <x v="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7620400"/>
    <n v="1424901359"/>
    <b v="0"/>
    <n v="17"/>
    <b v="0"/>
    <s v="journalism/audio"/>
    <n v="2"/>
    <n v="50.65"/>
    <x v="3"/>
    <s v="audio"/>
    <x v="956"/>
    <d v="2015-07-22T22:00:00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37620400"/>
    <n v="1476710133"/>
    <b v="0"/>
    <n v="7"/>
    <b v="0"/>
    <s v="journalism/audio"/>
    <n v="2"/>
    <n v="33.29"/>
    <x v="3"/>
    <s v="audio"/>
    <x v="957"/>
    <d v="2015-07-22T22:00:00"/>
    <x v="0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37620400"/>
    <n v="1426792563"/>
    <b v="0"/>
    <n v="17"/>
    <b v="0"/>
    <s v="journalism/audio"/>
    <n v="11"/>
    <n v="51.82"/>
    <x v="3"/>
    <s v="audio"/>
    <x v="958"/>
    <d v="2015-07-22T22:00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37620400"/>
    <n v="1419048665"/>
    <b v="0"/>
    <n v="171"/>
    <b v="0"/>
    <s v="journalism/audio"/>
    <n v="39"/>
    <n v="113.63"/>
    <x v="3"/>
    <s v="audio"/>
    <x v="959"/>
    <d v="2015-07-22T22:00:00"/>
    <x v="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37620400"/>
    <n v="1485874955"/>
    <b v="0"/>
    <n v="188"/>
    <b v="0"/>
    <s v="journalism/audio"/>
    <n v="46"/>
    <n v="136.46"/>
    <x v="3"/>
    <s v="audio"/>
    <x v="960"/>
    <d v="2015-07-22T22:00:00"/>
    <x v="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37620400"/>
    <n v="1483634335"/>
    <b v="0"/>
    <n v="110"/>
    <b v="0"/>
    <s v="journalism/audio"/>
    <n v="42"/>
    <n v="364.35"/>
    <x v="3"/>
    <s v="audio"/>
    <x v="961"/>
    <d v="2015-07-22T22:00:00"/>
    <x v="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37620400"/>
    <n v="1451927153"/>
    <b v="0"/>
    <n v="37"/>
    <b v="0"/>
    <s v="journalism/audio"/>
    <n v="28"/>
    <n v="19.239999999999998"/>
    <x v="3"/>
    <s v="audio"/>
    <x v="962"/>
    <d v="2015-07-22T22:00:00"/>
    <x v="0"/>
  </r>
  <r>
    <n v="963"/>
    <s v="The Ultimate Learning Center"/>
    <s v="WE are molding an educated, motivated, non violent GENERATION!"/>
    <n v="35000"/>
    <n v="377"/>
    <x v="2"/>
    <s v="US"/>
    <s v="USD"/>
    <n v="1437620400"/>
    <n v="1473693319"/>
    <b v="0"/>
    <n v="9"/>
    <b v="0"/>
    <s v="journalism/audio"/>
    <n v="1"/>
    <n v="41.89"/>
    <x v="3"/>
    <s v="audio"/>
    <x v="963"/>
    <d v="2015-07-22T22:00:00"/>
    <x v="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37620400"/>
    <n v="1437663919"/>
    <b v="0"/>
    <n v="29"/>
    <b v="0"/>
    <s v="music/classical music"/>
    <n v="1"/>
    <n v="30.31"/>
    <x v="4"/>
    <s v="classical music"/>
    <x v="964"/>
    <d v="2015-07-22T22:00:00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37620400"/>
    <n v="1474676646"/>
    <b v="0"/>
    <n v="6"/>
    <b v="0"/>
    <s v="music/classical music"/>
    <n v="1"/>
    <n v="49.67"/>
    <x v="4"/>
    <s v="classical music"/>
    <x v="965"/>
    <d v="2015-07-22T22:00:00"/>
    <x v="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37620400"/>
    <n v="1473174932"/>
    <b v="0"/>
    <n v="30"/>
    <b v="0"/>
    <s v="music/classical music"/>
    <n v="15"/>
    <n v="59.2"/>
    <x v="4"/>
    <s v="classical music"/>
    <x v="966"/>
    <d v="2015-07-22T22:00:00"/>
    <x v="0"/>
  </r>
  <r>
    <n v="967"/>
    <s v="Better Beanie"/>
    <s v="Better Beanie is the new therapeutic wearable designed to assist you while keeping your hands free."/>
    <n v="20000"/>
    <n v="3562"/>
    <x v="2"/>
    <s v="US"/>
    <s v="USD"/>
    <n v="1437620400"/>
    <n v="1456121174"/>
    <b v="0"/>
    <n v="81"/>
    <b v="0"/>
    <s v="music/classical music"/>
    <n v="18"/>
    <n v="43.98"/>
    <x v="4"/>
    <s v="classical music"/>
    <x v="967"/>
    <d v="2015-07-22T22:00:00"/>
    <x v="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37620400"/>
    <n v="1405542034"/>
    <b v="0"/>
    <n v="4"/>
    <b v="0"/>
    <s v="music/classical music"/>
    <n v="1"/>
    <n v="26.5"/>
    <x v="4"/>
    <s v="classical music"/>
    <x v="968"/>
    <d v="2015-07-22T22:00:00"/>
    <x v="0"/>
  </r>
  <r>
    <n v="969"/>
    <s v="Make 100 | Geek &amp; Chic: Smart Safety Jewelry."/>
    <s v="Geek &amp; Chic Smart Jewelry Collection, Wearables Meet Style!"/>
    <n v="30000"/>
    <n v="14000"/>
    <x v="2"/>
    <s v="MX"/>
    <s v="MXN"/>
    <n v="1437620400"/>
    <n v="1483773407"/>
    <b v="0"/>
    <n v="11"/>
    <b v="0"/>
    <s v="music/classical music"/>
    <n v="47"/>
    <n v="1272.73"/>
    <x v="4"/>
    <s v="classical music"/>
    <x v="969"/>
    <d v="2015-07-22T22:00:00"/>
    <x v="0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37620400"/>
    <n v="1481951853"/>
    <b v="0"/>
    <n v="14"/>
    <b v="0"/>
    <s v="music/classical music"/>
    <n v="46"/>
    <n v="164"/>
    <x v="4"/>
    <s v="classical music"/>
    <x v="970"/>
    <d v="2015-07-22T22:00:00"/>
    <x v="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7620400"/>
    <n v="1429290060"/>
    <b v="0"/>
    <n v="5"/>
    <b v="0"/>
    <s v="music/classical music"/>
    <n v="0"/>
    <n v="45.2"/>
    <x v="4"/>
    <s v="classical music"/>
    <x v="971"/>
    <d v="2015-07-22T22:00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37620400"/>
    <n v="1407271598"/>
    <b v="0"/>
    <n v="45"/>
    <b v="0"/>
    <s v="music/classical music"/>
    <n v="35"/>
    <n v="153.88999999999999"/>
    <x v="4"/>
    <s v="classical music"/>
    <x v="972"/>
    <d v="2015-07-22T22:00:00"/>
    <x v="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37620400"/>
    <n v="1441844493"/>
    <b v="0"/>
    <n v="8"/>
    <b v="0"/>
    <s v="music/classical music"/>
    <n v="2"/>
    <n v="51.38"/>
    <x v="4"/>
    <s v="classical music"/>
    <x v="973"/>
    <d v="2015-07-22T22:00:00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37620400"/>
    <n v="1456336756"/>
    <b v="0"/>
    <n v="3"/>
    <b v="0"/>
    <s v="music/classical music"/>
    <n v="1"/>
    <n v="93.33"/>
    <x v="4"/>
    <s v="classical music"/>
    <x v="974"/>
    <d v="2015-07-22T22:00:00"/>
    <x v="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37620400"/>
    <n v="1461948185"/>
    <b v="0"/>
    <n v="24"/>
    <b v="0"/>
    <s v="music/classical music"/>
    <n v="3"/>
    <n v="108.63"/>
    <x v="4"/>
    <s v="classical music"/>
    <x v="975"/>
    <d v="2015-07-22T22:00:00"/>
    <x v="0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7620400"/>
    <n v="1435627497"/>
    <b v="0"/>
    <n v="18"/>
    <b v="0"/>
    <s v="music/classical music"/>
    <n v="2"/>
    <n v="160.5"/>
    <x v="4"/>
    <s v="classical music"/>
    <x v="976"/>
    <d v="2015-07-22T22:00:00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37620400"/>
    <n v="1453502197"/>
    <b v="0"/>
    <n v="12"/>
    <b v="0"/>
    <s v="music/classical music"/>
    <n v="34"/>
    <n v="75.75"/>
    <x v="4"/>
    <s v="classical music"/>
    <x v="977"/>
    <d v="2015-07-22T22:00:00"/>
    <x v="0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37620400"/>
    <n v="1453793101"/>
    <b v="0"/>
    <n v="123"/>
    <b v="0"/>
    <s v="music/classical music"/>
    <n v="56"/>
    <n v="790.84"/>
    <x v="4"/>
    <s v="classical music"/>
    <x v="978"/>
    <d v="2015-07-22T22:00:00"/>
    <x v="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37620400"/>
    <n v="1463392828"/>
    <b v="0"/>
    <n v="96"/>
    <b v="0"/>
    <s v="music/classical music"/>
    <n v="83"/>
    <n v="301.94"/>
    <x v="4"/>
    <s v="classical music"/>
    <x v="979"/>
    <d v="2015-07-22T22:00:00"/>
    <x v="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37620400"/>
    <n v="1413495722"/>
    <b v="0"/>
    <n v="31"/>
    <b v="0"/>
    <s v="music/classical music"/>
    <n v="15"/>
    <n v="47.94"/>
    <x v="4"/>
    <s v="classical music"/>
    <x v="980"/>
    <d v="2015-07-22T22:00:00"/>
    <x v="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37620400"/>
    <n v="1405032222"/>
    <b v="0"/>
    <n v="4"/>
    <b v="0"/>
    <s v="music/classical music"/>
    <n v="0"/>
    <n v="2.75"/>
    <x v="4"/>
    <s v="classical music"/>
    <x v="981"/>
    <d v="2015-07-22T22:00:00"/>
    <x v="0"/>
  </r>
  <r>
    <n v="982"/>
    <s v="Smart 2-in-1 I-PHONE HANDLE/WALLETtm"/>
    <s v="revolutonary ultra-slim 2-in-1 Smart  2-in-1 I-PHONE handle/WALLETtm with 360 rotatiion"/>
    <n v="17500"/>
    <n v="3"/>
    <x v="2"/>
    <s v="US"/>
    <s v="USD"/>
    <n v="1437620400"/>
    <n v="1472839486"/>
    <b v="0"/>
    <n v="3"/>
    <b v="0"/>
    <s v="music/classical music"/>
    <n v="0"/>
    <n v="1"/>
    <x v="4"/>
    <s v="classical music"/>
    <x v="982"/>
    <d v="2015-07-22T22:00:00"/>
    <x v="0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37620400"/>
    <n v="1469289685"/>
    <b v="0"/>
    <n v="179"/>
    <b v="0"/>
    <s v="music/classical music"/>
    <n v="30"/>
    <n v="171.79"/>
    <x v="4"/>
    <s v="classical music"/>
    <x v="983"/>
    <d v="2015-07-22T22:00:00"/>
    <x v="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37620400"/>
    <n v="1424918808"/>
    <b v="0"/>
    <n v="3"/>
    <b v="0"/>
    <s v="music/classical music"/>
    <n v="1"/>
    <n v="35.33"/>
    <x v="4"/>
    <s v="classical music"/>
    <x v="984"/>
    <d v="2015-07-22T22:00:00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37620400"/>
    <n v="1449011610"/>
    <b v="0"/>
    <n v="23"/>
    <b v="0"/>
    <s v="music/classical music"/>
    <n v="6"/>
    <n v="82.09"/>
    <x v="4"/>
    <s v="classical music"/>
    <x v="985"/>
    <d v="2015-07-22T22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37620400"/>
    <n v="1447698300"/>
    <b v="0"/>
    <n v="23"/>
    <b v="0"/>
    <s v="music/classical music"/>
    <n v="13"/>
    <n v="110.87"/>
    <x v="4"/>
    <s v="classical music"/>
    <x v="986"/>
    <d v="2015-07-22T22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37620400"/>
    <n v="1400051050"/>
    <b v="0"/>
    <n v="41"/>
    <b v="0"/>
    <s v="music/classical music"/>
    <n v="13"/>
    <n v="161.22"/>
    <x v="4"/>
    <s v="classical music"/>
    <x v="987"/>
    <d v="2015-07-22T22:00:00"/>
    <x v="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37620400"/>
    <n v="1472718825"/>
    <b v="0"/>
    <n v="0"/>
    <b v="0"/>
    <s v="music/classical music"/>
    <n v="0"/>
    <n v="0"/>
    <x v="4"/>
    <s v="classical music"/>
    <x v="988"/>
    <d v="2015-07-22T22:00:00"/>
    <x v="0"/>
  </r>
  <r>
    <n v="989"/>
    <s v="Power Rope"/>
    <s v="The most useful phone charger you will ever buy"/>
    <n v="10000"/>
    <n v="1677"/>
    <x v="2"/>
    <s v="US"/>
    <s v="USD"/>
    <n v="1437620400"/>
    <n v="1472509495"/>
    <b v="0"/>
    <n v="32"/>
    <b v="0"/>
    <s v="music/classical music"/>
    <n v="17"/>
    <n v="52.41"/>
    <x v="4"/>
    <s v="classical music"/>
    <x v="989"/>
    <d v="2015-07-22T22:00:00"/>
    <x v="0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37620400"/>
    <n v="1407178164"/>
    <b v="0"/>
    <n v="2"/>
    <b v="0"/>
    <s v="music/classical music"/>
    <n v="0"/>
    <n v="13"/>
    <x v="4"/>
    <s v="classical music"/>
    <x v="990"/>
    <d v="2015-07-22T22:00:00"/>
    <x v="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37620400"/>
    <n v="1466186988"/>
    <b v="0"/>
    <n v="7"/>
    <b v="0"/>
    <s v="music/classical music"/>
    <n v="4"/>
    <n v="30.29"/>
    <x v="4"/>
    <s v="classical music"/>
    <x v="991"/>
    <d v="2015-07-22T22:00:00"/>
    <x v="0"/>
  </r>
  <r>
    <n v="992"/>
    <s v="WairConditioning"/>
    <s v="The HOTTEST and COOLEST thing yet! WairConditioning... an entirely new level of comfortability!"/>
    <n v="100000"/>
    <n v="467"/>
    <x v="2"/>
    <s v="US"/>
    <s v="USD"/>
    <n v="1437620400"/>
    <n v="1457475119"/>
    <b v="0"/>
    <n v="4"/>
    <b v="0"/>
    <s v="music/classical music"/>
    <n v="0"/>
    <n v="116.75"/>
    <x v="4"/>
    <s v="classical music"/>
    <x v="992"/>
    <d v="2015-07-22T22:00:00"/>
    <x v="0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37620400"/>
    <n v="1476054568"/>
    <b v="0"/>
    <n v="196"/>
    <b v="0"/>
    <s v="music/classical music"/>
    <n v="25"/>
    <n v="89.6"/>
    <x v="4"/>
    <s v="classical music"/>
    <x v="993"/>
    <d v="2015-07-22T22:00:00"/>
    <x v="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37620400"/>
    <n v="1412835530"/>
    <b v="0"/>
    <n v="11"/>
    <b v="0"/>
    <s v="music/classical music"/>
    <n v="2"/>
    <n v="424.45"/>
    <x v="4"/>
    <s v="classical music"/>
    <x v="994"/>
    <d v="2015-07-22T22:00:00"/>
    <x v="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37620400"/>
    <n v="1415140480"/>
    <b v="0"/>
    <n v="9"/>
    <b v="0"/>
    <s v="music/classical music"/>
    <n v="7"/>
    <n v="80.67"/>
    <x v="4"/>
    <s v="classical music"/>
    <x v="995"/>
    <d v="2015-07-22T22:00:00"/>
    <x v="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37620400"/>
    <n v="1403902060"/>
    <b v="0"/>
    <n v="5"/>
    <b v="0"/>
    <s v="music/classical music"/>
    <n v="2"/>
    <n v="13"/>
    <x v="4"/>
    <s v="classical music"/>
    <x v="996"/>
    <d v="2015-07-22T22:00:00"/>
    <x v="0"/>
  </r>
  <r>
    <n v="997"/>
    <s v="iPhanny"/>
    <s v="The iPhanny keeps your iPhone 6 safe from bending in those dangerous pants pockets."/>
    <n v="5000"/>
    <n v="65"/>
    <x v="2"/>
    <s v="US"/>
    <s v="USD"/>
    <n v="1437620400"/>
    <n v="1414549697"/>
    <b v="0"/>
    <n v="8"/>
    <b v="0"/>
    <s v="music/classical music"/>
    <n v="1"/>
    <n v="8.1300000000000008"/>
    <x v="4"/>
    <s v="classical music"/>
    <x v="997"/>
    <d v="2015-07-22T22:00:00"/>
    <x v="0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37620400"/>
    <n v="1444017801"/>
    <b v="0"/>
    <n v="229"/>
    <b v="0"/>
    <s v="music/classical music"/>
    <n v="59"/>
    <n v="153.43"/>
    <x v="4"/>
    <s v="classical music"/>
    <x v="998"/>
    <d v="2015-07-22T22:00:00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37620400"/>
    <n v="1413270690"/>
    <b v="0"/>
    <n v="40"/>
    <b v="0"/>
    <s v="music/classical music"/>
    <n v="8"/>
    <n v="292.08"/>
    <x v="4"/>
    <s v="classical music"/>
    <x v="999"/>
    <d v="2015-07-22T22:00:00"/>
    <x v="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37620400"/>
    <n v="1484357160"/>
    <b v="0"/>
    <n v="6"/>
    <b v="0"/>
    <s v="music/classical music"/>
    <n v="2"/>
    <n v="3304"/>
    <x v="4"/>
    <s v="classical music"/>
    <x v="1000"/>
    <d v="2015-07-22T22:00:00"/>
    <x v="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37620400"/>
    <n v="1481908613"/>
    <b v="0"/>
    <n v="4"/>
    <b v="0"/>
    <s v="music/classical music"/>
    <n v="104"/>
    <n v="1300"/>
    <x v="4"/>
    <s v="classical music"/>
    <x v="1001"/>
    <d v="2015-07-22T22:00:00"/>
    <x v="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37620400"/>
    <n v="1447777514"/>
    <b v="0"/>
    <n v="22"/>
    <b v="0"/>
    <s v="music/classical music"/>
    <n v="30"/>
    <n v="134.55000000000001"/>
    <x v="4"/>
    <s v="classical music"/>
    <x v="1002"/>
    <d v="2015-07-22T22:00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37620400"/>
    <n v="1487091661"/>
    <b v="0"/>
    <n v="15"/>
    <b v="0"/>
    <s v="music/classical music"/>
    <n v="16"/>
    <n v="214.07"/>
    <x v="4"/>
    <s v="classical music"/>
    <x v="1003"/>
    <d v="2015-07-22T22:00:00"/>
    <x v="0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37620400"/>
    <n v="1453222827"/>
    <b v="0"/>
    <n v="95"/>
    <b v="0"/>
    <s v="music/electronic music"/>
    <n v="82"/>
    <n v="216.34"/>
    <x v="4"/>
    <s v="electronic music"/>
    <x v="1004"/>
    <d v="2015-07-22T22:00:00"/>
    <x v="0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37620400"/>
    <n v="1443538783"/>
    <b v="0"/>
    <n v="161"/>
    <b v="0"/>
    <s v="music/electronic music"/>
    <n v="75"/>
    <n v="932.31"/>
    <x v="4"/>
    <s v="electronic music"/>
    <x v="1005"/>
    <d v="2015-07-22T22:00:00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37620400"/>
    <n v="1417654672"/>
    <b v="0"/>
    <n v="8"/>
    <b v="0"/>
    <s v="music/electronic music"/>
    <n v="6"/>
    <n v="29.25"/>
    <x v="4"/>
    <s v="electronic music"/>
    <x v="1006"/>
    <d v="2015-07-22T22:00:00"/>
    <x v="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37620400"/>
    <n v="1478095223"/>
    <b v="0"/>
    <n v="76"/>
    <b v="0"/>
    <s v="music/electronic music"/>
    <n v="44"/>
    <n v="174.95"/>
    <x v="4"/>
    <s v="electronic music"/>
    <x v="1007"/>
    <d v="2015-07-22T22:00:00"/>
    <x v="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37620400"/>
    <n v="1480361115"/>
    <b v="0"/>
    <n v="1"/>
    <b v="0"/>
    <s v="music/electronic music"/>
    <n v="0"/>
    <n v="250"/>
    <x v="4"/>
    <s v="electronic music"/>
    <x v="1008"/>
    <d v="2015-07-22T22:00:00"/>
    <x v="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37620400"/>
    <n v="1463754646"/>
    <b v="0"/>
    <n v="101"/>
    <b v="0"/>
    <s v="music/electronic music"/>
    <n v="13"/>
    <n v="65"/>
    <x v="4"/>
    <s v="electronic music"/>
    <x v="1009"/>
    <d v="2015-07-22T22:00:00"/>
    <x v="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37620400"/>
    <n v="1468180462"/>
    <b v="0"/>
    <n v="4"/>
    <b v="0"/>
    <s v="music/electronic music"/>
    <n v="0"/>
    <n v="55"/>
    <x v="4"/>
    <s v="electronic music"/>
    <x v="1010"/>
    <d v="2015-07-22T22:00:00"/>
    <x v="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37620400"/>
    <n v="1415050395"/>
    <b v="0"/>
    <n v="1"/>
    <b v="0"/>
    <s v="music/electronic music"/>
    <n v="0"/>
    <n v="75"/>
    <x v="4"/>
    <s v="electronic music"/>
    <x v="1011"/>
    <d v="2015-07-22T22:00:00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37620400"/>
    <n v="1481366052"/>
    <b v="0"/>
    <n v="775"/>
    <b v="0"/>
    <s v="music/electronic music"/>
    <n v="21535"/>
    <n v="1389.36"/>
    <x v="4"/>
    <s v="electronic music"/>
    <x v="1012"/>
    <d v="2015-07-22T22:00:00"/>
    <x v="0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37620400"/>
    <n v="1449000056"/>
    <b v="0"/>
    <n v="90"/>
    <b v="0"/>
    <s v="music/electronic music"/>
    <n v="35"/>
    <n v="95.91"/>
    <x v="4"/>
    <s v="electronic music"/>
    <x v="1013"/>
    <d v="2015-07-22T22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37620400"/>
    <n v="1415750615"/>
    <b v="0"/>
    <n v="16"/>
    <b v="0"/>
    <s v="music/electronic music"/>
    <n v="31"/>
    <n v="191.25"/>
    <x v="4"/>
    <s v="electronic music"/>
    <x v="1014"/>
    <d v="2015-07-22T22:00:00"/>
    <x v="0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37620400"/>
    <n v="1445893495"/>
    <b v="0"/>
    <n v="6"/>
    <b v="0"/>
    <s v="music/electronic music"/>
    <n v="3"/>
    <n v="40"/>
    <x v="4"/>
    <s v="electronic music"/>
    <x v="1015"/>
    <d v="2015-07-22T22:00:00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37620400"/>
    <n v="1456108456"/>
    <b v="0"/>
    <n v="38"/>
    <b v="0"/>
    <s v="music/electronic music"/>
    <n v="3"/>
    <n v="74.790000000000006"/>
    <x v="4"/>
    <s v="electronic music"/>
    <x v="1016"/>
    <d v="2015-07-22T22:00:00"/>
    <x v="0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37620400"/>
    <n v="1444666335"/>
    <b v="0"/>
    <n v="355"/>
    <b v="0"/>
    <s v="music/electronic music"/>
    <n v="23"/>
    <n v="161.12"/>
    <x v="4"/>
    <s v="electronic music"/>
    <x v="1017"/>
    <d v="2015-07-22T22:00:00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37620400"/>
    <n v="1465904933"/>
    <b v="0"/>
    <n v="7"/>
    <b v="0"/>
    <s v="music/electronic music"/>
    <n v="3"/>
    <n v="88.71"/>
    <x v="4"/>
    <s v="electronic music"/>
    <x v="1018"/>
    <d v="2015-07-22T22:00:00"/>
    <x v="0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37620400"/>
    <n v="1420500149"/>
    <b v="0"/>
    <n v="400"/>
    <b v="0"/>
    <s v="music/electronic music"/>
    <n v="47"/>
    <n v="53.25"/>
    <x v="4"/>
    <s v="electronic music"/>
    <x v="1019"/>
    <d v="2015-07-22T22:00:00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7620400"/>
    <n v="1430617209"/>
    <b v="0"/>
    <n v="30"/>
    <b v="1"/>
    <s v="music/electronic music"/>
    <n v="206"/>
    <n v="106.2"/>
    <x v="4"/>
    <s v="electronic music"/>
    <x v="1020"/>
    <d v="2015-07-22T22:00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37620400"/>
    <n v="1443074571"/>
    <b v="1"/>
    <n v="478"/>
    <b v="1"/>
    <s v="music/electronic music"/>
    <n v="352"/>
    <n v="22.08"/>
    <x v="4"/>
    <s v="electronic music"/>
    <x v="1021"/>
    <d v="2015-07-22T22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7620400"/>
    <n v="1429284677"/>
    <b v="1"/>
    <n v="74"/>
    <b v="1"/>
    <s v="music/electronic music"/>
    <n v="115"/>
    <n v="31.05"/>
    <x v="4"/>
    <s v="electronic music"/>
    <x v="1022"/>
    <d v="2015-07-22T22:00:00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7620400"/>
    <n v="1432245861"/>
    <b v="0"/>
    <n v="131"/>
    <b v="1"/>
    <s v="music/electronic music"/>
    <n v="237"/>
    <n v="36.21"/>
    <x v="4"/>
    <s v="electronic music"/>
    <x v="1023"/>
    <d v="2015-07-22T22:00:00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37620400"/>
    <n v="1451656563"/>
    <b v="1"/>
    <n v="61"/>
    <b v="1"/>
    <s v="music/electronic music"/>
    <n v="119"/>
    <n v="388.98"/>
    <x v="4"/>
    <s v="electronic music"/>
    <x v="1024"/>
    <d v="2015-07-22T22:00:00"/>
    <x v="0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37620400"/>
    <n v="1423944037"/>
    <b v="1"/>
    <n v="1071"/>
    <b v="1"/>
    <s v="music/electronic music"/>
    <n v="110"/>
    <n v="71.849999999999994"/>
    <x v="4"/>
    <s v="electronic music"/>
    <x v="1025"/>
    <d v="2015-07-22T22:00:00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37620400"/>
    <n v="1456480016"/>
    <b v="1"/>
    <n v="122"/>
    <b v="1"/>
    <s v="music/electronic music"/>
    <n v="100"/>
    <n v="57.38"/>
    <x v="4"/>
    <s v="electronic music"/>
    <x v="1026"/>
    <d v="2015-07-22T22:00:00"/>
    <x v="0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37620400"/>
    <n v="1411433347"/>
    <b v="1"/>
    <n v="111"/>
    <b v="1"/>
    <s v="music/electronic music"/>
    <n v="103"/>
    <n v="69.67"/>
    <x v="4"/>
    <s v="electronic music"/>
    <x v="1027"/>
    <d v="2015-07-22T22:00:00"/>
    <x v="0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37620400"/>
    <n v="1484924605"/>
    <b v="1"/>
    <n v="255"/>
    <b v="1"/>
    <s v="music/electronic music"/>
    <n v="117"/>
    <n v="45.99"/>
    <x v="4"/>
    <s v="electronic music"/>
    <x v="1028"/>
    <d v="2015-07-22T22:00:00"/>
    <x v="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37620400"/>
    <n v="1423501507"/>
    <b v="0"/>
    <n v="141"/>
    <b v="1"/>
    <s v="music/electronic music"/>
    <n v="112"/>
    <n v="79.260000000000005"/>
    <x v="4"/>
    <s v="electronic music"/>
    <x v="1029"/>
    <d v="2015-07-22T22:00:00"/>
    <x v="0"/>
  </r>
  <r>
    <n v="1030"/>
    <s v="The Gothsicles - I FEEL SICLE"/>
    <s v="Help fund the latest Gothsicles mega-album, I FEEL SICLE!"/>
    <n v="2000"/>
    <n v="6842"/>
    <x v="0"/>
    <s v="US"/>
    <s v="USD"/>
    <n v="1437620400"/>
    <n v="1472470549"/>
    <b v="0"/>
    <n v="159"/>
    <b v="1"/>
    <s v="music/electronic music"/>
    <n v="342"/>
    <n v="43.03"/>
    <x v="4"/>
    <s v="electronic music"/>
    <x v="1030"/>
    <d v="2015-07-22T22:00:00"/>
    <x v="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37620400"/>
    <n v="1447698010"/>
    <b v="0"/>
    <n v="99"/>
    <b v="1"/>
    <s v="music/electronic music"/>
    <n v="107"/>
    <n v="108.48"/>
    <x v="4"/>
    <s v="electronic music"/>
    <x v="1031"/>
    <d v="2015-07-22T22:00:00"/>
    <x v="0"/>
  </r>
  <r>
    <n v="1032"/>
    <s v="Phantom Ship / Coastal (Album Preorder)"/>
    <s v="Ideal for living rooms and open spaces."/>
    <n v="5400"/>
    <n v="5858.84"/>
    <x v="0"/>
    <s v="US"/>
    <s v="USD"/>
    <n v="1437620400"/>
    <n v="1464105625"/>
    <b v="0"/>
    <n v="96"/>
    <b v="1"/>
    <s v="music/electronic music"/>
    <n v="108"/>
    <n v="61.03"/>
    <x v="4"/>
    <s v="electronic music"/>
    <x v="1032"/>
    <d v="2015-07-22T22:00:00"/>
    <x v="0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37620400"/>
    <n v="1479144880"/>
    <b v="0"/>
    <n v="27"/>
    <b v="1"/>
    <s v="music/electronic music"/>
    <n v="103"/>
    <n v="50.59"/>
    <x v="4"/>
    <s v="electronic music"/>
    <x v="1033"/>
    <d v="2015-07-22T22:00:00"/>
    <x v="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37620400"/>
    <n v="1467604804"/>
    <b v="0"/>
    <n v="166"/>
    <b v="1"/>
    <s v="music/electronic music"/>
    <n v="130"/>
    <n v="39.159999999999997"/>
    <x v="4"/>
    <s v="electronic music"/>
    <x v="1034"/>
    <d v="2015-07-22T22:00:00"/>
    <x v="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37620400"/>
    <n v="1421076220"/>
    <b v="0"/>
    <n v="76"/>
    <b v="1"/>
    <s v="music/electronic music"/>
    <n v="108"/>
    <n v="65.16"/>
    <x v="4"/>
    <s v="electronic music"/>
    <x v="1035"/>
    <d v="2015-07-22T22:00:0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437620400"/>
    <n v="1354790790"/>
    <b v="0"/>
    <n v="211"/>
    <b v="1"/>
    <s v="music/electronic music"/>
    <n v="112"/>
    <n v="23.96"/>
    <x v="4"/>
    <s v="electronic music"/>
    <x v="1036"/>
    <d v="2015-07-22T22:00:00"/>
    <x v="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7620400"/>
    <n v="1429991062"/>
    <b v="0"/>
    <n v="21"/>
    <b v="1"/>
    <s v="music/electronic music"/>
    <n v="102"/>
    <n v="48.62"/>
    <x v="4"/>
    <s v="electronic music"/>
    <x v="1037"/>
    <d v="2015-07-22T22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37620400"/>
    <n v="1455773623"/>
    <b v="0"/>
    <n v="61"/>
    <b v="1"/>
    <s v="music/electronic music"/>
    <n v="145"/>
    <n v="35.74"/>
    <x v="4"/>
    <s v="electronic music"/>
    <x v="1038"/>
    <d v="2015-07-22T22:00:00"/>
    <x v="0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37620400"/>
    <n v="1479436646"/>
    <b v="0"/>
    <n v="30"/>
    <b v="1"/>
    <s v="music/electronic music"/>
    <n v="128"/>
    <n v="21.37"/>
    <x v="4"/>
    <s v="electronic music"/>
    <x v="1039"/>
    <d v="2015-07-22T22:00:00"/>
    <x v="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37620400"/>
    <n v="1469725209"/>
    <b v="0"/>
    <n v="1"/>
    <b v="0"/>
    <s v="music/electronic music"/>
    <n v="0"/>
    <n v="250"/>
    <x v="4"/>
    <s v="electronic music"/>
    <x v="1040"/>
    <d v="2015-07-22T22:00:00"/>
    <x v="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37620400"/>
    <n v="1405041992"/>
    <b v="0"/>
    <n v="0"/>
    <b v="0"/>
    <s v="music/electronic music"/>
    <n v="0"/>
    <n v="0"/>
    <x v="4"/>
    <s v="electronic music"/>
    <x v="1041"/>
    <d v="2015-07-22T22:00:00"/>
    <x v="0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37620400"/>
    <n v="1406824948"/>
    <b v="0"/>
    <n v="1"/>
    <b v="0"/>
    <s v="music/electronic music"/>
    <n v="2"/>
    <n v="10"/>
    <x v="4"/>
    <s v="electronic music"/>
    <x v="1042"/>
    <d v="2015-07-22T22:00:00"/>
    <x v="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7620400"/>
    <n v="1429509855"/>
    <b v="0"/>
    <n v="292"/>
    <b v="0"/>
    <s v="music/electronic music"/>
    <n v="9"/>
    <n v="29.24"/>
    <x v="4"/>
    <s v="electronic music"/>
    <x v="1043"/>
    <d v="2015-07-22T22:00:00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37620400"/>
    <n v="1420668801"/>
    <b v="0"/>
    <n v="2"/>
    <b v="0"/>
    <s v="music/faith"/>
    <n v="0"/>
    <n v="3"/>
    <x v="4"/>
    <s v="faith"/>
    <x v="1044"/>
    <d v="2015-07-22T22:00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37620400"/>
    <n v="1406235550"/>
    <b v="0"/>
    <n v="8"/>
    <b v="0"/>
    <s v="music/faith"/>
    <n v="3"/>
    <n v="33.25"/>
    <x v="4"/>
    <s v="faith"/>
    <x v="1045"/>
    <d v="2015-07-22T22:00:00"/>
    <x v="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37620400"/>
    <n v="1447273560"/>
    <b v="0"/>
    <n v="0"/>
    <b v="0"/>
    <s v="music/faith"/>
    <n v="0"/>
    <n v="0"/>
    <x v="4"/>
    <s v="faith"/>
    <x v="1046"/>
    <d v="2015-07-22T22:00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37620400"/>
    <n v="1412624315"/>
    <b v="0"/>
    <n v="1"/>
    <b v="0"/>
    <s v="music/faith"/>
    <n v="0"/>
    <n v="1"/>
    <x v="4"/>
    <s v="faith"/>
    <x v="1047"/>
    <d v="2015-07-22T22:00:00"/>
    <x v="0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37620400"/>
    <n v="1471310189"/>
    <b v="0"/>
    <n v="4"/>
    <b v="0"/>
    <s v="music/faith"/>
    <n v="1"/>
    <n v="53"/>
    <x v="4"/>
    <s v="faith"/>
    <x v="1048"/>
    <d v="2015-07-22T22:00:00"/>
    <x v="0"/>
  </r>
  <r>
    <n v="1049"/>
    <s v="J1 (Canceled)"/>
    <s v="------"/>
    <n v="12000"/>
    <n v="0"/>
    <x v="1"/>
    <s v="US"/>
    <s v="USD"/>
    <n v="1437620400"/>
    <n v="1452680445"/>
    <b v="0"/>
    <n v="0"/>
    <b v="0"/>
    <s v="music/faith"/>
    <n v="0"/>
    <n v="0"/>
    <x v="4"/>
    <s v="faith"/>
    <x v="1049"/>
    <d v="2015-07-22T22:00:00"/>
    <x v="0"/>
  </r>
  <r>
    <n v="1050"/>
    <s v="The (Secular) Barbershop Podcast (Canceled)"/>
    <s v="Secularism is on the rise and I hear you.Talk to me."/>
    <n v="2500"/>
    <n v="0"/>
    <x v="1"/>
    <s v="US"/>
    <s v="USD"/>
    <n v="1437620400"/>
    <n v="1439665677"/>
    <b v="0"/>
    <n v="0"/>
    <b v="0"/>
    <s v="music/faith"/>
    <n v="0"/>
    <n v="0"/>
    <x v="4"/>
    <s v="faith"/>
    <x v="1050"/>
    <d v="2015-07-22T22:00:00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37620400"/>
    <n v="1406679625"/>
    <b v="0"/>
    <n v="0"/>
    <b v="0"/>
    <s v="music/faith"/>
    <n v="0"/>
    <n v="0"/>
    <x v="4"/>
    <s v="faith"/>
    <x v="1051"/>
    <d v="2015-07-22T22:00:00"/>
    <x v="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37620400"/>
    <n v="1461438495"/>
    <b v="0"/>
    <n v="0"/>
    <b v="0"/>
    <s v="music/faith"/>
    <n v="0"/>
    <n v="0"/>
    <x v="4"/>
    <s v="faith"/>
    <x v="1052"/>
    <d v="2015-07-22T22:00:00"/>
    <x v="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37620400"/>
    <n v="1486613332"/>
    <b v="0"/>
    <n v="1"/>
    <b v="0"/>
    <s v="music/faith"/>
    <n v="1"/>
    <n v="15"/>
    <x v="4"/>
    <s v="faith"/>
    <x v="1053"/>
    <d v="2015-07-22T22:00:00"/>
    <x v="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37620400"/>
    <n v="1405110399"/>
    <b v="0"/>
    <n v="0"/>
    <b v="0"/>
    <s v="music/faith"/>
    <n v="0"/>
    <n v="0"/>
    <x v="4"/>
    <s v="faith"/>
    <x v="1054"/>
    <d v="2015-07-22T22:00:00"/>
    <x v="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37620400"/>
    <n v="1454802545"/>
    <b v="0"/>
    <n v="0"/>
    <b v="0"/>
    <s v="music/faith"/>
    <n v="0"/>
    <n v="0"/>
    <x v="4"/>
    <s v="faith"/>
    <x v="1055"/>
    <d v="2015-07-22T22:00:00"/>
    <x v="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37620400"/>
    <n v="1424711777"/>
    <b v="0"/>
    <n v="0"/>
    <b v="0"/>
    <s v="music/faith"/>
    <n v="0"/>
    <n v="0"/>
    <x v="4"/>
    <s v="faith"/>
    <x v="1056"/>
    <d v="2015-07-22T22:00:00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37620400"/>
    <n v="1478292883"/>
    <b v="0"/>
    <n v="0"/>
    <b v="0"/>
    <s v="music/faith"/>
    <n v="0"/>
    <n v="0"/>
    <x v="4"/>
    <s v="faith"/>
    <x v="1057"/>
    <d v="2015-07-22T22:00:00"/>
    <x v="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37620400"/>
    <n v="1423777043"/>
    <b v="0"/>
    <n v="0"/>
    <b v="0"/>
    <s v="music/faith"/>
    <n v="0"/>
    <n v="0"/>
    <x v="4"/>
    <s v="faith"/>
    <x v="1058"/>
    <d v="2015-07-22T22:00:00"/>
    <x v="0"/>
  </r>
  <r>
    <n v="1059"/>
    <s v="Voice Over Artist (Canceled)"/>
    <s v="Turning myself into a vocal artist."/>
    <n v="1100"/>
    <n v="0"/>
    <x v="1"/>
    <s v="US"/>
    <s v="USD"/>
    <n v="1437620400"/>
    <n v="1423681056"/>
    <b v="0"/>
    <n v="0"/>
    <b v="0"/>
    <s v="music/faith"/>
    <n v="0"/>
    <n v="0"/>
    <x v="4"/>
    <s v="faith"/>
    <x v="1059"/>
    <d v="2015-07-22T22:00:00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37620400"/>
    <n v="1426542893"/>
    <b v="0"/>
    <n v="1"/>
    <b v="0"/>
    <s v="music/faith"/>
    <n v="1"/>
    <n v="50"/>
    <x v="4"/>
    <s v="faith"/>
    <x v="1060"/>
    <d v="2015-07-22T22:00:00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37620400"/>
    <n v="1456987108"/>
    <b v="0"/>
    <n v="0"/>
    <b v="0"/>
    <s v="music/faith"/>
    <n v="0"/>
    <n v="0"/>
    <x v="4"/>
    <s v="faith"/>
    <x v="1061"/>
    <d v="2015-07-22T22:00:00"/>
    <x v="0"/>
  </r>
  <r>
    <n v="1062"/>
    <s v="RETURNING AT A LATER DATE"/>
    <s v="SEE US ON PATREON www.badgirlartwork.com"/>
    <n v="199"/>
    <n v="190"/>
    <x v="1"/>
    <s v="US"/>
    <s v="USD"/>
    <n v="1437620400"/>
    <n v="1467746541"/>
    <b v="0"/>
    <n v="4"/>
    <b v="0"/>
    <s v="music/faith"/>
    <n v="95"/>
    <n v="47.5"/>
    <x v="4"/>
    <s v="faith"/>
    <x v="1062"/>
    <d v="2015-07-22T22:00:00"/>
    <x v="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37620400"/>
    <n v="1470012262"/>
    <b v="0"/>
    <n v="0"/>
    <b v="0"/>
    <s v="music/faith"/>
    <n v="0"/>
    <n v="0"/>
    <x v="4"/>
    <s v="faith"/>
    <x v="1063"/>
    <d v="2015-07-22T22:00:00"/>
    <x v="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437620400"/>
    <n v="1369286903"/>
    <b v="0"/>
    <n v="123"/>
    <b v="0"/>
    <s v="music/faith"/>
    <n v="9"/>
    <n v="65.67"/>
    <x v="4"/>
    <s v="faith"/>
    <x v="1064"/>
    <d v="2015-07-22T22:00:00"/>
    <x v="0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437620400"/>
    <n v="1390381722"/>
    <b v="0"/>
    <n v="5"/>
    <b v="0"/>
    <s v="music/faith"/>
    <n v="3"/>
    <n v="16.2"/>
    <x v="4"/>
    <s v="faith"/>
    <x v="1065"/>
    <d v="2015-07-22T22:00:00"/>
    <x v="0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437620400"/>
    <n v="1371769582"/>
    <b v="0"/>
    <n v="148"/>
    <b v="0"/>
    <s v="music/faith"/>
    <n v="3"/>
    <n v="34.130000000000003"/>
    <x v="4"/>
    <s v="faith"/>
    <x v="1066"/>
    <d v="2015-07-22T22:00:00"/>
    <x v="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437620400"/>
    <n v="1385065931"/>
    <b v="0"/>
    <n v="10"/>
    <b v="0"/>
    <s v="music/faith"/>
    <n v="26"/>
    <n v="13"/>
    <x v="4"/>
    <s v="faith"/>
    <x v="1067"/>
    <d v="2015-07-22T22:00:00"/>
    <x v="0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37620400"/>
    <n v="1457686464"/>
    <b v="0"/>
    <n v="4"/>
    <b v="0"/>
    <s v="music/faith"/>
    <n v="0"/>
    <n v="11.25"/>
    <x v="4"/>
    <s v="faith"/>
    <x v="1068"/>
    <d v="2015-07-22T22:00:00"/>
    <x v="0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437620400"/>
    <n v="1382679059"/>
    <b v="0"/>
    <n v="21"/>
    <b v="0"/>
    <s v="music/faith"/>
    <n v="39"/>
    <n v="40.479999999999997"/>
    <x v="4"/>
    <s v="faith"/>
    <x v="1069"/>
    <d v="2015-07-22T22:00:00"/>
    <x v="0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437620400"/>
    <n v="1347322622"/>
    <b v="0"/>
    <n v="2"/>
    <b v="0"/>
    <s v="music/faith"/>
    <n v="1"/>
    <n v="35"/>
    <x v="4"/>
    <s v="faith"/>
    <x v="1070"/>
    <d v="2015-07-22T22:00:00"/>
    <x v="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37620400"/>
    <n v="1445191493"/>
    <b v="0"/>
    <n v="0"/>
    <b v="0"/>
    <s v="music/faith"/>
    <n v="0"/>
    <n v="0"/>
    <x v="4"/>
    <s v="faith"/>
    <x v="1071"/>
    <d v="2015-07-22T22:00:00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437620400"/>
    <n v="1389038297"/>
    <b v="0"/>
    <n v="4"/>
    <b v="0"/>
    <s v="music/faith"/>
    <n v="0"/>
    <n v="12.75"/>
    <x v="4"/>
    <s v="faith"/>
    <x v="1072"/>
    <d v="2015-07-22T22:00:00"/>
    <x v="0"/>
  </r>
  <r>
    <n v="1073"/>
    <s v="Rainbow Ball to the Iphone"/>
    <s v="We want to bring our Game Rainbow Ball to the iphone and to do that we need a little help"/>
    <n v="750"/>
    <n v="10"/>
    <x v="2"/>
    <s v="US"/>
    <s v="USD"/>
    <n v="1437620400"/>
    <n v="1316214541"/>
    <b v="0"/>
    <n v="1"/>
    <b v="0"/>
    <s v="music/faith"/>
    <n v="1"/>
    <n v="10"/>
    <x v="4"/>
    <s v="faith"/>
    <x v="1073"/>
    <d v="2015-07-22T22:00:00"/>
    <x v="0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437620400"/>
    <n v="1386216545"/>
    <b v="0"/>
    <n v="30"/>
    <b v="0"/>
    <s v="music/faith"/>
    <n v="6"/>
    <n v="113.57"/>
    <x v="4"/>
    <s v="faith"/>
    <x v="1074"/>
    <d v="2015-07-22T22:00:00"/>
    <x v="0"/>
  </r>
  <r>
    <n v="1075"/>
    <s v="Towers Of The Apocalypse"/>
    <s v="Fully 3D, post Apocalyptic themed tower defense video game. New take on the genre."/>
    <n v="1000"/>
    <n v="45"/>
    <x v="2"/>
    <s v="US"/>
    <s v="USD"/>
    <n v="1437620400"/>
    <n v="1333748516"/>
    <b v="0"/>
    <n v="3"/>
    <b v="0"/>
    <s v="music/faith"/>
    <n v="5"/>
    <n v="15"/>
    <x v="4"/>
    <s v="faith"/>
    <x v="1075"/>
    <d v="2015-07-22T22:00:00"/>
    <x v="0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37620400"/>
    <n v="1405674250"/>
    <b v="0"/>
    <n v="975"/>
    <b v="0"/>
    <s v="music/faith"/>
    <n v="63"/>
    <n v="48.28"/>
    <x v="4"/>
    <s v="faith"/>
    <x v="1076"/>
    <d v="2015-07-22T22:00:00"/>
    <x v="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37620400"/>
    <n v="1450152011"/>
    <b v="0"/>
    <n v="167"/>
    <b v="0"/>
    <s v="music/faith"/>
    <n v="29"/>
    <n v="43.98"/>
    <x v="4"/>
    <s v="faith"/>
    <x v="1077"/>
    <d v="2015-07-22T22:00:00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437620400"/>
    <n v="1307421721"/>
    <b v="0"/>
    <n v="5"/>
    <b v="0"/>
    <s v="music/faith"/>
    <n v="8"/>
    <n v="9"/>
    <x v="4"/>
    <s v="faith"/>
    <x v="1078"/>
    <d v="2015-07-22T22:00:00"/>
    <x v="0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37620400"/>
    <n v="1461072936"/>
    <b v="0"/>
    <n v="18"/>
    <b v="0"/>
    <s v="music/faith"/>
    <n v="3"/>
    <n v="37.67"/>
    <x v="4"/>
    <s v="faith"/>
    <x v="1079"/>
    <d v="2015-07-22T22:00:00"/>
    <x v="0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437620400"/>
    <n v="1397186333"/>
    <b v="0"/>
    <n v="98"/>
    <b v="0"/>
    <s v="music/faith"/>
    <n v="9"/>
    <n v="18.579999999999998"/>
    <x v="4"/>
    <s v="faith"/>
    <x v="1080"/>
    <d v="2015-07-22T22:00:00"/>
    <x v="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37620400"/>
    <n v="1419891292"/>
    <b v="0"/>
    <n v="4"/>
    <b v="0"/>
    <s v="music/faith"/>
    <n v="0"/>
    <n v="3"/>
    <x v="4"/>
    <s v="faith"/>
    <x v="1081"/>
    <d v="2015-07-22T22:00:00"/>
    <x v="0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437620400"/>
    <n v="1342043088"/>
    <b v="0"/>
    <n v="3"/>
    <b v="0"/>
    <s v="music/faith"/>
    <n v="1"/>
    <n v="18.670000000000002"/>
    <x v="4"/>
    <s v="faith"/>
    <x v="1082"/>
    <d v="2015-07-22T22:00:00"/>
    <x v="0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37620400"/>
    <n v="1401810583"/>
    <b v="0"/>
    <n v="1"/>
    <b v="0"/>
    <s v="music/faith"/>
    <n v="1"/>
    <n v="410"/>
    <x v="4"/>
    <s v="faith"/>
    <x v="1083"/>
    <d v="2015-07-22T22:00:00"/>
    <x v="0"/>
  </r>
  <r>
    <n v="1084"/>
    <s v="My own channel"/>
    <s v="I want to start my own channel for gaming"/>
    <n v="550"/>
    <n v="0"/>
    <x v="2"/>
    <s v="US"/>
    <s v="USD"/>
    <n v="1437620400"/>
    <n v="1404942804"/>
    <b v="0"/>
    <n v="0"/>
    <b v="0"/>
    <s v="music/faith"/>
    <n v="0"/>
    <n v="0"/>
    <x v="4"/>
    <s v="faith"/>
    <x v="1084"/>
    <d v="2015-07-22T22:00:00"/>
    <x v="0"/>
  </r>
  <r>
    <n v="1085"/>
    <s v="Sun Dryd Studios"/>
    <s v="The new kid on the block. Re-imagining old games and creating new ones. Ship, Lazer, Rock is first."/>
    <n v="30000"/>
    <n v="1026"/>
    <x v="2"/>
    <s v="CA"/>
    <s v="CAD"/>
    <n v="1437620400"/>
    <n v="1455379575"/>
    <b v="0"/>
    <n v="9"/>
    <b v="0"/>
    <s v="music/faith"/>
    <n v="3"/>
    <n v="114"/>
    <x v="4"/>
    <s v="faith"/>
    <x v="1085"/>
    <d v="2015-07-22T22:00:00"/>
    <x v="0"/>
  </r>
  <r>
    <n v="1086"/>
    <s v="Cyber Universe Online"/>
    <s v="Humanity's future in the Galaxy"/>
    <n v="18000"/>
    <n v="15"/>
    <x v="2"/>
    <s v="US"/>
    <s v="USD"/>
    <n v="1437620400"/>
    <n v="1406321291"/>
    <b v="0"/>
    <n v="2"/>
    <b v="0"/>
    <s v="music/faith"/>
    <n v="0"/>
    <n v="7.5"/>
    <x v="4"/>
    <s v="faith"/>
    <x v="1086"/>
    <d v="2015-07-22T22:00:00"/>
    <x v="0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37620400"/>
    <n v="1400260087"/>
    <b v="0"/>
    <n v="0"/>
    <b v="0"/>
    <s v="music/faith"/>
    <n v="0"/>
    <n v="0"/>
    <x v="4"/>
    <s v="faith"/>
    <x v="1087"/>
    <d v="2015-07-22T22:00:00"/>
    <x v="0"/>
  </r>
  <r>
    <n v="1088"/>
    <s v="Still Alive"/>
    <s v="A fresh twist on survival games. Intense, high-stakes 30 minute rounds for up to 10 players."/>
    <n v="45000"/>
    <n v="6382.34"/>
    <x v="2"/>
    <s v="US"/>
    <s v="USD"/>
    <n v="1437620400"/>
    <n v="1395774667"/>
    <b v="0"/>
    <n v="147"/>
    <b v="0"/>
    <s v="music/faith"/>
    <n v="14"/>
    <n v="43.42"/>
    <x v="4"/>
    <s v="faith"/>
    <x v="1088"/>
    <d v="2015-07-22T22:00:00"/>
    <x v="0"/>
  </r>
  <r>
    <n v="1089"/>
    <s v="Farabel"/>
    <s v="Farabel is a single player turn-based fantasy strategy game for Mac/PC/Linux"/>
    <n v="15000"/>
    <n v="1174"/>
    <x v="2"/>
    <s v="FR"/>
    <s v="EUR"/>
    <n v="1437620400"/>
    <n v="1432701175"/>
    <b v="0"/>
    <n v="49"/>
    <b v="0"/>
    <s v="music/faith"/>
    <n v="8"/>
    <n v="23.96"/>
    <x v="4"/>
    <s v="faith"/>
    <x v="1089"/>
    <d v="2015-07-22T22:00:00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7620400"/>
    <n v="1430281653"/>
    <b v="0"/>
    <n v="1"/>
    <b v="0"/>
    <s v="music/faith"/>
    <n v="0"/>
    <n v="5"/>
    <x v="4"/>
    <s v="faith"/>
    <x v="1090"/>
    <d v="2015-07-22T22:00:00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37620400"/>
    <n v="1457725272"/>
    <b v="0"/>
    <n v="2"/>
    <b v="0"/>
    <s v="music/faith"/>
    <n v="13"/>
    <n v="12.5"/>
    <x v="4"/>
    <s v="faith"/>
    <x v="1091"/>
    <d v="2015-07-22T22:00:00"/>
    <x v="0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437620400"/>
    <n v="1354840638"/>
    <b v="0"/>
    <n v="7"/>
    <b v="0"/>
    <s v="music/faith"/>
    <n v="1"/>
    <n v="3"/>
    <x v="4"/>
    <s v="faith"/>
    <x v="1092"/>
    <d v="2015-07-22T22:00:00"/>
    <x v="0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37620400"/>
    <n v="1453936937"/>
    <b v="0"/>
    <n v="4"/>
    <b v="0"/>
    <s v="music/faith"/>
    <n v="14"/>
    <n v="10.56"/>
    <x v="4"/>
    <s v="faith"/>
    <x v="1093"/>
    <d v="2015-07-22T22:00:00"/>
    <x v="0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437620400"/>
    <n v="1315588033"/>
    <b v="0"/>
    <n v="27"/>
    <b v="0"/>
    <s v="music/faith"/>
    <n v="18"/>
    <n v="122"/>
    <x v="4"/>
    <s v="faith"/>
    <x v="1094"/>
    <d v="2015-07-22T22:00:00"/>
    <x v="0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437620400"/>
    <n v="1375275220"/>
    <b v="0"/>
    <n v="94"/>
    <b v="0"/>
    <s v="music/faith"/>
    <n v="5"/>
    <n v="267.81"/>
    <x v="4"/>
    <s v="faith"/>
    <x v="1095"/>
    <d v="2015-07-22T22:00:00"/>
    <x v="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37620400"/>
    <n v="1409747154"/>
    <b v="0"/>
    <n v="29"/>
    <b v="0"/>
    <s v="music/faith"/>
    <n v="18"/>
    <n v="74.209999999999994"/>
    <x v="4"/>
    <s v="faith"/>
    <x v="1096"/>
    <d v="2015-07-22T22:00:00"/>
    <x v="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437620400"/>
    <n v="1390330877"/>
    <b v="0"/>
    <n v="7"/>
    <b v="0"/>
    <s v="music/faith"/>
    <n v="0"/>
    <n v="6.71"/>
    <x v="4"/>
    <s v="faith"/>
    <x v="1097"/>
    <d v="2015-07-22T22:00:00"/>
    <x v="0"/>
  </r>
  <r>
    <n v="1098"/>
    <s v="Kick, Punch... Fireball"/>
    <s v="Kick, Punch... Fireball is an FPS type arena game set inside the fantasy world."/>
    <n v="25000"/>
    <n v="1803"/>
    <x v="2"/>
    <s v="US"/>
    <s v="USD"/>
    <n v="1437620400"/>
    <n v="1394821095"/>
    <b v="0"/>
    <n v="22"/>
    <b v="0"/>
    <s v="music/faith"/>
    <n v="7"/>
    <n v="81.95"/>
    <x v="4"/>
    <s v="faith"/>
    <x v="1098"/>
    <d v="2015-07-22T22:00:00"/>
    <x v="0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7620400"/>
    <n v="1428955468"/>
    <b v="0"/>
    <n v="1"/>
    <b v="0"/>
    <s v="music/faith"/>
    <n v="1"/>
    <n v="25"/>
    <x v="4"/>
    <s v="faith"/>
    <x v="1099"/>
    <d v="2015-07-22T22:00:00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37620400"/>
    <n v="1452825571"/>
    <b v="0"/>
    <n v="10"/>
    <b v="0"/>
    <s v="music/faith"/>
    <n v="3"/>
    <n v="10"/>
    <x v="4"/>
    <s v="faith"/>
    <x v="1100"/>
    <d v="2015-07-22T22:00:00"/>
    <x v="0"/>
  </r>
  <r>
    <n v="1101"/>
    <s v="Strain Wars"/>
    <s v="Different strains of marijuana leafs battling to the death to see which one is the top strain."/>
    <n v="100000"/>
    <n v="41"/>
    <x v="2"/>
    <s v="US"/>
    <s v="USD"/>
    <n v="1437620400"/>
    <n v="1466188338"/>
    <b v="0"/>
    <n v="6"/>
    <b v="0"/>
    <s v="music/faith"/>
    <n v="0"/>
    <n v="6.83"/>
    <x v="4"/>
    <s v="faith"/>
    <x v="1101"/>
    <d v="2015-07-22T22:00:00"/>
    <x v="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437620400"/>
    <n v="1383095125"/>
    <b v="0"/>
    <n v="24"/>
    <b v="0"/>
    <s v="music/faith"/>
    <n v="5"/>
    <n v="17.71"/>
    <x v="4"/>
    <s v="faith"/>
    <x v="1102"/>
    <d v="2015-07-22T22:00:00"/>
    <x v="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37620400"/>
    <n v="1461043190"/>
    <b v="0"/>
    <n v="15"/>
    <b v="0"/>
    <s v="music/faith"/>
    <n v="2"/>
    <n v="16.2"/>
    <x v="4"/>
    <s v="faith"/>
    <x v="1103"/>
    <d v="2015-07-22T22:00:00"/>
    <x v="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37620400"/>
    <n v="1399888221"/>
    <b v="0"/>
    <n v="37"/>
    <b v="0"/>
    <s v="music/indie rock"/>
    <n v="5"/>
    <n v="80.3"/>
    <x v="4"/>
    <s v="indie rock"/>
    <x v="1104"/>
    <d v="2015-07-22T22:00:00"/>
    <x v="0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437620400"/>
    <n v="1393038927"/>
    <b v="0"/>
    <n v="20"/>
    <b v="0"/>
    <s v="music/indie rock"/>
    <n v="0"/>
    <n v="71.55"/>
    <x v="4"/>
    <s v="indie rock"/>
    <x v="1105"/>
    <d v="2015-07-22T22:00:00"/>
    <x v="0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437620400"/>
    <n v="1330969575"/>
    <b v="0"/>
    <n v="7"/>
    <b v="0"/>
    <s v="music/indie rock"/>
    <n v="41"/>
    <n v="23.57"/>
    <x v="4"/>
    <s v="indie rock"/>
    <x v="1106"/>
    <d v="2015-07-22T22:00:00"/>
    <x v="0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37620400"/>
    <n v="1403556024"/>
    <b v="0"/>
    <n v="0"/>
    <b v="0"/>
    <s v="music/indie rock"/>
    <n v="0"/>
    <n v="0"/>
    <x v="4"/>
    <s v="indie rock"/>
    <x v="1107"/>
    <d v="2015-07-22T22:00:00"/>
    <x v="0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437620400"/>
    <n v="1329146235"/>
    <b v="0"/>
    <n v="21"/>
    <b v="0"/>
    <s v="music/indie rock"/>
    <n v="3"/>
    <n v="34.880000000000003"/>
    <x v="4"/>
    <s v="indie rock"/>
    <x v="1108"/>
    <d v="2015-07-22T22:00:00"/>
    <x v="0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37620400"/>
    <n v="1476900190"/>
    <b v="0"/>
    <n v="3"/>
    <b v="0"/>
    <s v="music/indie rock"/>
    <n v="0"/>
    <n v="15"/>
    <x v="4"/>
    <s v="indie rock"/>
    <x v="1109"/>
    <d v="2015-07-22T22:00:00"/>
    <x v="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437620400"/>
    <n v="1352327022"/>
    <b v="0"/>
    <n v="11"/>
    <b v="0"/>
    <s v="music/indie rock"/>
    <n v="1"/>
    <n v="23.18"/>
    <x v="4"/>
    <s v="indie rock"/>
    <x v="1110"/>
    <d v="2015-07-22T22:00:00"/>
    <x v="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37620400"/>
    <n v="1449636790"/>
    <b v="0"/>
    <n v="1"/>
    <b v="0"/>
    <s v="music/indie rock"/>
    <n v="0"/>
    <n v="1"/>
    <x v="4"/>
    <s v="indie rock"/>
    <x v="1111"/>
    <d v="2015-07-22T22:00:0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37620400"/>
    <n v="1416507211"/>
    <b v="0"/>
    <n v="312"/>
    <b v="0"/>
    <s v="music/indie rock"/>
    <n v="36"/>
    <n v="100.23"/>
    <x v="4"/>
    <s v="indie rock"/>
    <x v="1112"/>
    <d v="2015-07-22T22:00:00"/>
    <x v="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37620400"/>
    <n v="1405466820"/>
    <b v="0"/>
    <n v="1"/>
    <b v="0"/>
    <s v="music/indie rock"/>
    <n v="1"/>
    <n v="5"/>
    <x v="4"/>
    <s v="indie rock"/>
    <x v="1113"/>
    <d v="2015-07-22T22:00:00"/>
    <x v="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437620400"/>
    <n v="1378714687"/>
    <b v="0"/>
    <n v="3"/>
    <b v="0"/>
    <s v="music/indie rock"/>
    <n v="0"/>
    <n v="3.33"/>
    <x v="4"/>
    <s v="indie rock"/>
    <x v="1114"/>
    <d v="2015-07-22T22:00:00"/>
    <x v="0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37620400"/>
    <n v="1456764095"/>
    <b v="0"/>
    <n v="4"/>
    <b v="0"/>
    <s v="music/indie rock"/>
    <n v="0"/>
    <n v="13.25"/>
    <x v="4"/>
    <s v="indie rock"/>
    <x v="1115"/>
    <d v="2015-07-22T22:00:00"/>
    <x v="0"/>
  </r>
  <r>
    <n v="1116"/>
    <s v="Quest Remnants of Chaos"/>
    <s v="A medieval, post apocolyptic, Online, MMORPG. Class morphing, character customization game."/>
    <n v="500000"/>
    <n v="178.52"/>
    <x v="2"/>
    <s v="US"/>
    <s v="USD"/>
    <n v="1437620400"/>
    <n v="1334089208"/>
    <b v="0"/>
    <n v="10"/>
    <b v="0"/>
    <s v="music/indie rock"/>
    <n v="0"/>
    <n v="17.850000000000001"/>
    <x v="4"/>
    <s v="indie rock"/>
    <x v="1116"/>
    <d v="2015-07-22T22:00:00"/>
    <x v="0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37620400"/>
    <n v="1448461313"/>
    <b v="0"/>
    <n v="8"/>
    <b v="0"/>
    <s v="music/indie rock"/>
    <n v="8"/>
    <n v="10.38"/>
    <x v="4"/>
    <s v="indie rock"/>
    <x v="1117"/>
    <d v="2015-07-22T22:00:00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437620400"/>
    <n v="1394078379"/>
    <b v="0"/>
    <n v="3"/>
    <b v="0"/>
    <s v="music/indie rock"/>
    <n v="2"/>
    <n v="36.33"/>
    <x v="4"/>
    <s v="indie rock"/>
    <x v="1118"/>
    <d v="2015-07-22T22:00:00"/>
    <x v="0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437620400"/>
    <n v="1395687664"/>
    <b v="0"/>
    <n v="1"/>
    <b v="0"/>
    <s v="music/indie rock"/>
    <n v="0"/>
    <n v="5"/>
    <x v="4"/>
    <s v="indie rock"/>
    <x v="1119"/>
    <d v="2015-07-22T22:00:00"/>
    <x v="0"/>
  </r>
  <r>
    <n v="1120"/>
    <s v="PlanEt Ninjahwah"/>
    <s v="Planet Ninjahwah is a highly anticipated futuristic action adventure game that will blow your mind!!"/>
    <n v="25000"/>
    <n v="0"/>
    <x v="2"/>
    <s v="US"/>
    <s v="USD"/>
    <n v="1437620400"/>
    <n v="1315947400"/>
    <b v="0"/>
    <n v="0"/>
    <b v="0"/>
    <s v="music/indie rock"/>
    <n v="0"/>
    <n v="0"/>
    <x v="4"/>
    <s v="indie rock"/>
    <x v="1120"/>
    <d v="2015-07-22T22:00:00"/>
    <x v="0"/>
  </r>
  <r>
    <n v="1121"/>
    <s v="Pwincess"/>
    <s v="An action packed, side scrolling, platform jumping, laser shooting ADVENTURE that will be fun for everyone."/>
    <n v="250000"/>
    <n v="29"/>
    <x v="2"/>
    <s v="US"/>
    <s v="USD"/>
    <n v="1437620400"/>
    <n v="1455315916"/>
    <b v="0"/>
    <n v="5"/>
    <b v="0"/>
    <s v="music/indie rock"/>
    <n v="0"/>
    <n v="5.8"/>
    <x v="4"/>
    <s v="indie rock"/>
    <x v="1121"/>
    <d v="2015-07-22T22:00:00"/>
    <x v="0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437620400"/>
    <n v="1368723225"/>
    <b v="0"/>
    <n v="0"/>
    <b v="0"/>
    <s v="music/indie rock"/>
    <n v="0"/>
    <n v="0"/>
    <x v="4"/>
    <s v="indie rock"/>
    <x v="1122"/>
    <d v="2015-07-22T22:00:00"/>
    <x v="0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437620400"/>
    <n v="1395318848"/>
    <b v="0"/>
    <n v="3"/>
    <b v="0"/>
    <s v="music/indie rock"/>
    <n v="0"/>
    <n v="3.67"/>
    <x v="4"/>
    <s v="indie rock"/>
    <x v="1123"/>
    <d v="2015-07-22T22:00:00"/>
    <x v="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7620400"/>
    <n v="1427817651"/>
    <b v="0"/>
    <n v="7"/>
    <b v="0"/>
    <s v="music/indie rock"/>
    <n v="0"/>
    <n v="60.71"/>
    <x v="4"/>
    <s v="indie rock"/>
    <x v="1124"/>
    <d v="2015-07-22T22:00:00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37620400"/>
    <n v="1438009130"/>
    <b v="0"/>
    <n v="0"/>
    <b v="0"/>
    <s v="music/indie rock"/>
    <n v="0"/>
    <n v="0"/>
    <x v="4"/>
    <s v="indie rock"/>
    <x v="1125"/>
    <d v="2015-07-22T22:00:0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37620400"/>
    <n v="1465890694"/>
    <b v="0"/>
    <n v="2"/>
    <b v="0"/>
    <s v="music/indie rock"/>
    <n v="1"/>
    <n v="5"/>
    <x v="4"/>
    <s v="indie rock"/>
    <x v="1126"/>
    <d v="2015-07-22T22:00:00"/>
    <x v="0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37620400"/>
    <n v="1413318600"/>
    <b v="0"/>
    <n v="23"/>
    <b v="0"/>
    <s v="music/indie rock"/>
    <n v="2"/>
    <n v="25.43"/>
    <x v="4"/>
    <s v="indie rock"/>
    <x v="1127"/>
    <d v="2015-07-22T22:00:00"/>
    <x v="0"/>
  </r>
  <r>
    <n v="1128"/>
    <s v="Flying Turds"/>
    <s v="#havingfunFTW"/>
    <n v="1000"/>
    <n v="1"/>
    <x v="2"/>
    <s v="GB"/>
    <s v="GBP"/>
    <n v="1437620400"/>
    <n v="1404833717"/>
    <b v="0"/>
    <n v="1"/>
    <b v="0"/>
    <s v="music/indie rock"/>
    <n v="0"/>
    <n v="1"/>
    <x v="4"/>
    <s v="indie rock"/>
    <x v="1128"/>
    <d v="2015-07-22T22:00:00"/>
    <x v="0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37620400"/>
    <n v="1462515693"/>
    <b v="0"/>
    <n v="2"/>
    <b v="0"/>
    <s v="music/indie rock"/>
    <n v="0"/>
    <n v="10.5"/>
    <x v="4"/>
    <s v="indie rock"/>
    <x v="1129"/>
    <d v="2015-07-22T22:00:00"/>
    <x v="0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37620400"/>
    <n v="1411775700"/>
    <b v="0"/>
    <n v="3"/>
    <b v="0"/>
    <s v="music/indie rock"/>
    <n v="0"/>
    <n v="3.67"/>
    <x v="4"/>
    <s v="indie rock"/>
    <x v="1130"/>
    <d v="2015-07-22T22:00:00"/>
    <x v="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37620400"/>
    <n v="1448401668"/>
    <b v="0"/>
    <n v="0"/>
    <b v="0"/>
    <s v="music/indie rock"/>
    <n v="0"/>
    <n v="0"/>
    <x v="4"/>
    <s v="indie rock"/>
    <x v="1131"/>
    <d v="2015-07-22T22:00:00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37620400"/>
    <n v="1480646771"/>
    <b v="0"/>
    <n v="13"/>
    <b v="0"/>
    <s v="music/indie rock"/>
    <n v="14"/>
    <n v="110.62"/>
    <x v="4"/>
    <s v="indie rock"/>
    <x v="1132"/>
    <d v="2015-07-22T22:00:00"/>
    <x v="0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37620400"/>
    <n v="1404207981"/>
    <b v="0"/>
    <n v="1"/>
    <b v="0"/>
    <s v="music/indie rock"/>
    <n v="1"/>
    <n v="20"/>
    <x v="4"/>
    <s v="indie rock"/>
    <x v="1133"/>
    <d v="2015-07-22T22:00:00"/>
    <x v="0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37620400"/>
    <n v="1416034228"/>
    <b v="0"/>
    <n v="1"/>
    <b v="0"/>
    <s v="music/indie rock"/>
    <n v="0"/>
    <n v="1"/>
    <x v="4"/>
    <s v="indie rock"/>
    <x v="1134"/>
    <d v="2015-07-22T22:00:00"/>
    <x v="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37620400"/>
    <n v="1467935094"/>
    <b v="0"/>
    <n v="1"/>
    <b v="0"/>
    <s v="music/indie rock"/>
    <n v="5"/>
    <n v="50"/>
    <x v="4"/>
    <s v="indie rock"/>
    <x v="1135"/>
    <d v="2015-07-22T22:00:00"/>
    <x v="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37620400"/>
    <n v="1447949229"/>
    <b v="0"/>
    <n v="6"/>
    <b v="0"/>
    <s v="music/indie rock"/>
    <n v="6"/>
    <n v="45"/>
    <x v="4"/>
    <s v="indie rock"/>
    <x v="1136"/>
    <d v="2015-07-22T22:00:00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37620400"/>
    <n v="1458848421"/>
    <b v="0"/>
    <n v="39"/>
    <b v="0"/>
    <s v="music/indie rock"/>
    <n v="40"/>
    <n v="253.21"/>
    <x v="4"/>
    <s v="indie rock"/>
    <x v="1137"/>
    <d v="2015-07-22T22:00:00"/>
    <x v="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37620400"/>
    <n v="1483307131"/>
    <b v="0"/>
    <n v="4"/>
    <b v="0"/>
    <s v="music/indie rock"/>
    <n v="0"/>
    <n v="31.25"/>
    <x v="4"/>
    <s v="indie rock"/>
    <x v="1138"/>
    <d v="2015-07-22T22:00:00"/>
    <x v="0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37620400"/>
    <n v="1417508426"/>
    <b v="0"/>
    <n v="1"/>
    <b v="0"/>
    <s v="music/indie rock"/>
    <n v="0"/>
    <n v="5"/>
    <x v="4"/>
    <s v="indie rock"/>
    <x v="1139"/>
    <d v="2015-07-22T22:00:00"/>
    <x v="0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7620400"/>
    <n v="1436267121"/>
    <b v="0"/>
    <n v="0"/>
    <b v="0"/>
    <s v="music/indie rock"/>
    <n v="0"/>
    <n v="0"/>
    <x v="4"/>
    <s v="indie rock"/>
    <x v="1140"/>
    <d v="2015-07-22T22:00:00"/>
    <x v="0"/>
  </r>
  <r>
    <n v="1141"/>
    <s v="Arena Z - Zombie Survival"/>
    <s v="I think this will be a great game!"/>
    <n v="500"/>
    <n v="0"/>
    <x v="2"/>
    <s v="DE"/>
    <s v="EUR"/>
    <n v="1437620400"/>
    <n v="1433868450"/>
    <b v="0"/>
    <n v="0"/>
    <b v="0"/>
    <s v="music/indie rock"/>
    <n v="0"/>
    <n v="0"/>
    <x v="4"/>
    <s v="indie rock"/>
    <x v="1141"/>
    <d v="2015-07-22T22:00:0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37620400"/>
    <n v="1421539727"/>
    <b v="0"/>
    <n v="0"/>
    <b v="0"/>
    <s v="music/indie rock"/>
    <n v="0"/>
    <n v="0"/>
    <x v="4"/>
    <s v="indie rock"/>
    <x v="1142"/>
    <d v="2015-07-22T22:00:00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37620400"/>
    <n v="1447735126"/>
    <b v="0"/>
    <n v="8"/>
    <b v="0"/>
    <s v="music/indie rock"/>
    <n v="0"/>
    <n v="23.25"/>
    <x v="4"/>
    <s v="indie rock"/>
    <x v="1143"/>
    <d v="2015-07-22T22:00:00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7620400"/>
    <n v="1427689320"/>
    <b v="0"/>
    <n v="0"/>
    <b v="0"/>
    <s v="music/indie rock"/>
    <n v="0"/>
    <n v="0"/>
    <x v="4"/>
    <s v="indie rock"/>
    <x v="1144"/>
    <d v="2015-07-22T22:00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37620400"/>
    <n v="1407088592"/>
    <b v="0"/>
    <n v="1"/>
    <b v="0"/>
    <s v="music/indie rock"/>
    <n v="0"/>
    <n v="100"/>
    <x v="4"/>
    <s v="indie rock"/>
    <x v="1145"/>
    <d v="2015-07-22T22:00:00"/>
    <x v="0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437620400"/>
    <n v="1395787973"/>
    <b v="0"/>
    <n v="12"/>
    <b v="0"/>
    <s v="music/indie rock"/>
    <n v="9"/>
    <n v="44.17"/>
    <x v="4"/>
    <s v="indie rock"/>
    <x v="1146"/>
    <d v="2015-07-22T22:00:00"/>
    <x v="0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37620400"/>
    <n v="1408576783"/>
    <b v="0"/>
    <n v="0"/>
    <b v="0"/>
    <s v="music/indie rock"/>
    <n v="0"/>
    <n v="0"/>
    <x v="4"/>
    <s v="indie rock"/>
    <x v="1147"/>
    <d v="2015-07-22T22:00:00"/>
    <x v="0"/>
  </r>
  <r>
    <n v="1148"/>
    <s v="Warren's / Adilyn's Rollin' Bistro"/>
    <s v="New local (Louisville, KY.) food truck with a refreshing spin on rolling kitchens."/>
    <n v="15000"/>
    <n v="73"/>
    <x v="2"/>
    <s v="US"/>
    <s v="USD"/>
    <n v="1437620400"/>
    <n v="1477973181"/>
    <b v="0"/>
    <n v="3"/>
    <b v="0"/>
    <s v="music/indie rock"/>
    <n v="0"/>
    <n v="24.33"/>
    <x v="4"/>
    <s v="indie rock"/>
    <x v="1148"/>
    <d v="2015-07-22T22:00:00"/>
    <x v="0"/>
  </r>
  <r>
    <n v="1149"/>
    <s v="The Floridian Food Truck"/>
    <s v="Bringing culturally diverse Floridian cuisine to the people!"/>
    <n v="50000"/>
    <n v="75"/>
    <x v="2"/>
    <s v="US"/>
    <s v="USD"/>
    <n v="1437620400"/>
    <n v="1463504566"/>
    <b v="0"/>
    <n v="2"/>
    <b v="0"/>
    <s v="music/indie rock"/>
    <n v="0"/>
    <n v="37.5"/>
    <x v="4"/>
    <s v="indie rock"/>
    <x v="1149"/>
    <d v="2015-07-22T22:00:00"/>
    <x v="0"/>
  </r>
  <r>
    <n v="1150"/>
    <s v="Chef Po's Food Truck"/>
    <s v="Bringing delicious authentic and fusion Taiwanese Food to the West Coast."/>
    <n v="2500"/>
    <n v="252"/>
    <x v="2"/>
    <s v="US"/>
    <s v="USD"/>
    <n v="1437620400"/>
    <n v="1447109675"/>
    <b v="0"/>
    <n v="6"/>
    <b v="0"/>
    <s v="music/indie rock"/>
    <n v="10"/>
    <n v="42"/>
    <x v="4"/>
    <s v="indie rock"/>
    <x v="1150"/>
    <d v="2015-07-22T22:00:00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37620400"/>
    <n v="1439000863"/>
    <b v="0"/>
    <n v="0"/>
    <b v="0"/>
    <s v="music/indie rock"/>
    <n v="0"/>
    <n v="0"/>
    <x v="4"/>
    <s v="indie rock"/>
    <x v="1151"/>
    <d v="2015-07-22T22:00:00"/>
    <x v="0"/>
  </r>
  <r>
    <n v="1152"/>
    <s v="Peruvian King Food Truck"/>
    <s v="Peruvian food truck with an LA twist."/>
    <n v="16000"/>
    <n v="911"/>
    <x v="2"/>
    <s v="US"/>
    <s v="USD"/>
    <n v="1437620400"/>
    <n v="1429117312"/>
    <b v="0"/>
    <n v="15"/>
    <b v="0"/>
    <s v="music/indie rock"/>
    <n v="6"/>
    <n v="60.73"/>
    <x v="4"/>
    <s v="indie rock"/>
    <x v="1152"/>
    <d v="2015-07-22T22:00:00"/>
    <x v="0"/>
  </r>
  <r>
    <n v="1153"/>
    <s v="The Cold Spot Mobile Trailer"/>
    <s v="A mobile concession trailer for snow cones, ice cream, smoothies and more"/>
    <n v="8000"/>
    <n v="50"/>
    <x v="2"/>
    <s v="US"/>
    <s v="USD"/>
    <n v="1437620400"/>
    <n v="1432055305"/>
    <b v="0"/>
    <n v="1"/>
    <b v="0"/>
    <s v="music/indie rock"/>
    <n v="1"/>
    <n v="50"/>
    <x v="4"/>
    <s v="indie rock"/>
    <x v="1153"/>
    <d v="2015-07-22T22:00:00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37620400"/>
    <n v="1438915006"/>
    <b v="0"/>
    <n v="3"/>
    <b v="0"/>
    <s v="music/indie rock"/>
    <n v="7"/>
    <n v="108.33"/>
    <x v="4"/>
    <s v="indie rock"/>
    <x v="1154"/>
    <d v="2015-07-22T22:00:00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37620400"/>
    <n v="1405448408"/>
    <b v="0"/>
    <n v="8"/>
    <b v="0"/>
    <s v="music/indie rock"/>
    <n v="1"/>
    <n v="23.5"/>
    <x v="4"/>
    <s v="indie rock"/>
    <x v="1155"/>
    <d v="2015-07-22T22:00:00"/>
    <x v="0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37620400"/>
    <n v="1422150162"/>
    <b v="0"/>
    <n v="0"/>
    <b v="0"/>
    <s v="music/indie rock"/>
    <n v="0"/>
    <n v="0"/>
    <x v="4"/>
    <s v="indie rock"/>
    <x v="1156"/>
    <d v="2015-07-22T22:00:00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37620400"/>
    <n v="1412607880"/>
    <b v="0"/>
    <n v="3"/>
    <b v="0"/>
    <s v="music/indie rock"/>
    <n v="2"/>
    <n v="50.33"/>
    <x v="4"/>
    <s v="indie rock"/>
    <x v="1157"/>
    <d v="2015-07-22T22:00:00"/>
    <x v="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37620400"/>
    <n v="1415499128"/>
    <b v="0"/>
    <n v="3"/>
    <b v="0"/>
    <s v="music/indie rock"/>
    <n v="0"/>
    <n v="11.67"/>
    <x v="4"/>
    <s v="indie rock"/>
    <x v="1158"/>
    <d v="2015-07-22T22:00:00"/>
    <x v="0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7620400"/>
    <n v="1433006765"/>
    <b v="0"/>
    <n v="0"/>
    <b v="0"/>
    <s v="music/indie rock"/>
    <n v="0"/>
    <n v="0"/>
    <x v="4"/>
    <s v="indie rock"/>
    <x v="1159"/>
    <d v="2015-07-22T22:00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37620400"/>
    <n v="1424922186"/>
    <b v="0"/>
    <n v="19"/>
    <b v="0"/>
    <s v="music/indie rock"/>
    <n v="4"/>
    <n v="60.79"/>
    <x v="4"/>
    <s v="indie rock"/>
    <x v="1160"/>
    <d v="2015-07-22T22:00:00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7620400"/>
    <n v="1430233589"/>
    <b v="0"/>
    <n v="0"/>
    <b v="0"/>
    <s v="music/indie rock"/>
    <n v="0"/>
    <n v="0"/>
    <x v="4"/>
    <s v="indie rock"/>
    <x v="1161"/>
    <d v="2015-07-22T22:00:00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37620400"/>
    <n v="1408983864"/>
    <b v="0"/>
    <n v="2"/>
    <b v="0"/>
    <s v="music/indie rock"/>
    <n v="0"/>
    <n v="17.5"/>
    <x v="4"/>
    <s v="indie rock"/>
    <x v="1162"/>
    <d v="2015-07-22T22:00:00"/>
    <x v="0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37620400"/>
    <n v="1405012920"/>
    <b v="0"/>
    <n v="0"/>
    <b v="0"/>
    <s v="music/indie rock"/>
    <n v="0"/>
    <n v="0"/>
    <x v="4"/>
    <s v="indie rock"/>
    <x v="1163"/>
    <d v="2015-07-22T22:00:00"/>
    <x v="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37620400"/>
    <n v="1463678582"/>
    <b v="0"/>
    <n v="0"/>
    <b v="0"/>
    <s v="music/indie rock"/>
    <n v="0"/>
    <n v="0"/>
    <x v="4"/>
    <s v="indie rock"/>
    <x v="1164"/>
    <d v="2015-07-22T22:00:00"/>
    <x v="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37620400"/>
    <n v="1401685730"/>
    <b v="0"/>
    <n v="25"/>
    <b v="0"/>
    <s v="music/indie rock"/>
    <n v="21"/>
    <n v="82.82"/>
    <x v="4"/>
    <s v="indie rock"/>
    <x v="1165"/>
    <d v="2015-07-22T22:00:00"/>
    <x v="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7620400"/>
    <n v="1432640342"/>
    <b v="0"/>
    <n v="8"/>
    <b v="0"/>
    <s v="music/indie rock"/>
    <n v="19"/>
    <n v="358.88"/>
    <x v="4"/>
    <s v="indie rock"/>
    <x v="1166"/>
    <d v="2015-07-22T22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37620400"/>
    <n v="1407865095"/>
    <b v="0"/>
    <n v="16"/>
    <b v="0"/>
    <s v="music/indie rock"/>
    <n v="2"/>
    <n v="61.19"/>
    <x v="4"/>
    <s v="indie rock"/>
    <x v="1167"/>
    <d v="2015-07-22T22:00:00"/>
    <x v="0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37620400"/>
    <n v="1471915065"/>
    <b v="0"/>
    <n v="3"/>
    <b v="0"/>
    <s v="music/indie rock"/>
    <n v="6"/>
    <n v="340"/>
    <x v="4"/>
    <s v="indie rock"/>
    <x v="1168"/>
    <d v="2015-07-22T22:00:00"/>
    <x v="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37620400"/>
    <n v="1422001763"/>
    <b v="0"/>
    <n v="3"/>
    <b v="0"/>
    <s v="music/indie rock"/>
    <n v="0"/>
    <n v="5.67"/>
    <x v="4"/>
    <s v="indie rock"/>
    <x v="1169"/>
    <d v="2015-07-22T22:00:00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7620400"/>
    <n v="1430429171"/>
    <b v="0"/>
    <n v="2"/>
    <b v="0"/>
    <s v="music/indie rock"/>
    <n v="0"/>
    <n v="50"/>
    <x v="4"/>
    <s v="indie rock"/>
    <x v="1170"/>
    <d v="2015-07-22T22:00:00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37620400"/>
    <n v="1414351127"/>
    <b v="0"/>
    <n v="1"/>
    <b v="0"/>
    <s v="music/indie rock"/>
    <n v="0"/>
    <n v="25"/>
    <x v="4"/>
    <s v="indie rock"/>
    <x v="1171"/>
    <d v="2015-07-22T22:00:00"/>
    <x v="0"/>
  </r>
  <r>
    <n v="1172"/>
    <s v="let your dayz take you to the dogs."/>
    <s v="Bringing YOUR favorite dog recipes to the streets."/>
    <n v="9000"/>
    <n v="0"/>
    <x v="2"/>
    <s v="US"/>
    <s v="USD"/>
    <n v="1437620400"/>
    <n v="1405959752"/>
    <b v="0"/>
    <n v="0"/>
    <b v="0"/>
    <s v="music/indie rock"/>
    <n v="0"/>
    <n v="0"/>
    <x v="4"/>
    <s v="indie rock"/>
    <x v="1172"/>
    <d v="2015-07-22T22:00:00"/>
    <x v="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7620400"/>
    <n v="1435552057"/>
    <b v="0"/>
    <n v="1"/>
    <b v="0"/>
    <s v="music/indie rock"/>
    <n v="0"/>
    <n v="30"/>
    <x v="4"/>
    <s v="indie rock"/>
    <x v="1173"/>
    <d v="2015-07-22T22:00:00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37620400"/>
    <n v="1460146327"/>
    <b v="0"/>
    <n v="19"/>
    <b v="0"/>
    <s v="music/indie rock"/>
    <n v="6"/>
    <n v="46.63"/>
    <x v="4"/>
    <s v="indie rock"/>
    <x v="1174"/>
    <d v="2015-07-22T22:00:00"/>
    <x v="0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7620400"/>
    <n v="1434389339"/>
    <b v="0"/>
    <n v="9"/>
    <b v="0"/>
    <s v="music/indie rock"/>
    <n v="3"/>
    <n v="65"/>
    <x v="4"/>
    <s v="indie rock"/>
    <x v="1175"/>
    <d v="2015-07-22T22:00:00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37620400"/>
    <n v="1484094498"/>
    <b v="0"/>
    <n v="1"/>
    <b v="0"/>
    <s v="music/indie rock"/>
    <n v="0"/>
    <n v="10"/>
    <x v="4"/>
    <s v="indie rock"/>
    <x v="1176"/>
    <d v="2015-07-22T22:00:00"/>
    <x v="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37620400"/>
    <n v="1410796296"/>
    <b v="0"/>
    <n v="0"/>
    <b v="0"/>
    <s v="music/indie rock"/>
    <n v="0"/>
    <n v="0"/>
    <x v="4"/>
    <s v="indie rock"/>
    <x v="1177"/>
    <d v="2015-07-22T22:00:00"/>
    <x v="0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37620400"/>
    <n v="1405633452"/>
    <b v="0"/>
    <n v="1"/>
    <b v="0"/>
    <s v="music/indie rock"/>
    <n v="0"/>
    <n v="5"/>
    <x v="4"/>
    <s v="indie rock"/>
    <x v="1178"/>
    <d v="2015-07-22T22:00:00"/>
    <x v="0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37620400"/>
    <n v="1443460627"/>
    <b v="0"/>
    <n v="5"/>
    <b v="0"/>
    <s v="music/indie rock"/>
    <n v="5"/>
    <n v="640"/>
    <x v="4"/>
    <s v="indie rock"/>
    <x v="1179"/>
    <d v="2015-07-22T22:00:00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37620400"/>
    <n v="1400786514"/>
    <b v="0"/>
    <n v="85"/>
    <b v="0"/>
    <s v="music/indie rock"/>
    <n v="12"/>
    <n v="69.12"/>
    <x v="4"/>
    <s v="indie rock"/>
    <x v="1180"/>
    <d v="2015-07-22T22:00:00"/>
    <x v="0"/>
  </r>
  <r>
    <n v="1181"/>
    <s v="Gringo Loco Tacos Food Truck"/>
    <s v="Bringing the best tacos to the streets of Chicago!"/>
    <n v="50000"/>
    <n v="4"/>
    <x v="2"/>
    <s v="US"/>
    <s v="USD"/>
    <n v="1437620400"/>
    <n v="1422605321"/>
    <b v="0"/>
    <n v="3"/>
    <b v="0"/>
    <s v="music/indie rock"/>
    <n v="0"/>
    <n v="1.33"/>
    <x v="4"/>
    <s v="indie rock"/>
    <x v="1181"/>
    <d v="2015-07-22T22:00:00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37620400"/>
    <n v="1482609088"/>
    <b v="0"/>
    <n v="4"/>
    <b v="0"/>
    <s v="music/indie rock"/>
    <n v="4"/>
    <n v="10.5"/>
    <x v="4"/>
    <s v="indie rock"/>
    <x v="1182"/>
    <d v="2015-07-22T22:00:00"/>
    <x v="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37620400"/>
    <n v="1476391223"/>
    <b v="0"/>
    <n v="3"/>
    <b v="0"/>
    <s v="music/indie rock"/>
    <n v="4"/>
    <n v="33.33"/>
    <x v="4"/>
    <s v="indie rock"/>
    <x v="1183"/>
    <d v="2015-07-22T22:00:00"/>
    <x v="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37620400"/>
    <n v="1483712611"/>
    <b v="0"/>
    <n v="375"/>
    <b v="1"/>
    <s v="music/indie rock"/>
    <n v="105"/>
    <n v="61.56"/>
    <x v="4"/>
    <s v="indie rock"/>
    <x v="1184"/>
    <d v="2015-07-22T22:00:00"/>
    <x v="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7620400"/>
    <n v="1430945149"/>
    <b v="0"/>
    <n v="111"/>
    <b v="1"/>
    <s v="music/indie rock"/>
    <n v="105"/>
    <n v="118.74"/>
    <x v="4"/>
    <s v="indie rock"/>
    <x v="1185"/>
    <d v="2015-07-22T22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7620400"/>
    <n v="1430340195"/>
    <b v="0"/>
    <n v="123"/>
    <b v="1"/>
    <s v="music/indie rock"/>
    <n v="107"/>
    <n v="65.08"/>
    <x v="4"/>
    <s v="indie rock"/>
    <x v="1186"/>
    <d v="2015-07-22T22:00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7620400"/>
    <n v="1429133323"/>
    <b v="0"/>
    <n v="70"/>
    <b v="1"/>
    <s v="music/indie rock"/>
    <n v="104"/>
    <n v="130.16"/>
    <x v="4"/>
    <s v="indie rock"/>
    <x v="1187"/>
    <d v="2015-07-22T22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37620400"/>
    <n v="1481129340"/>
    <b v="0"/>
    <n v="85"/>
    <b v="1"/>
    <s v="music/indie rock"/>
    <n v="161"/>
    <n v="37.78"/>
    <x v="4"/>
    <s v="indie rock"/>
    <x v="1188"/>
    <d v="2015-07-22T22:00:00"/>
    <x v="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37620400"/>
    <n v="1465428595"/>
    <b v="0"/>
    <n v="86"/>
    <b v="1"/>
    <s v="music/indie rock"/>
    <n v="108"/>
    <n v="112.79"/>
    <x v="4"/>
    <s v="indie rock"/>
    <x v="1189"/>
    <d v="2015-07-22T22:00:00"/>
    <x v="0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37620400"/>
    <n v="1406908725"/>
    <b v="0"/>
    <n v="13"/>
    <b v="1"/>
    <s v="music/indie rock"/>
    <n v="135"/>
    <n v="51.92"/>
    <x v="4"/>
    <s v="indie rock"/>
    <x v="1190"/>
    <d v="2015-07-22T22:00:00"/>
    <x v="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37620400"/>
    <n v="1455892160"/>
    <b v="0"/>
    <n v="33"/>
    <b v="1"/>
    <s v="music/indie rock"/>
    <n v="109"/>
    <n v="89.24"/>
    <x v="4"/>
    <s v="indie rock"/>
    <x v="1191"/>
    <d v="2015-07-22T22:00:00"/>
    <x v="0"/>
  </r>
  <r>
    <n v="1192"/>
    <s v="Other Worlds - A Make 100 Project"/>
    <s v="A macro landscape photography art book &amp; limited edition prints. A Make 100 project."/>
    <n v="100"/>
    <n v="290"/>
    <x v="0"/>
    <s v="GB"/>
    <s v="GBP"/>
    <n v="1437620400"/>
    <n v="1484222978"/>
    <b v="0"/>
    <n v="15"/>
    <b v="1"/>
    <s v="music/indie rock"/>
    <n v="290"/>
    <n v="19.329999999999998"/>
    <x v="4"/>
    <s v="indie rock"/>
    <x v="1192"/>
    <d v="2015-07-22T22:00:00"/>
    <x v="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37620400"/>
    <n v="1455043053"/>
    <b v="0"/>
    <n v="273"/>
    <b v="1"/>
    <s v="music/indie rock"/>
    <n v="104"/>
    <n v="79.97"/>
    <x v="4"/>
    <s v="indie rock"/>
    <x v="1193"/>
    <d v="2015-07-22T22:00:00"/>
    <x v="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37620400"/>
    <n v="1425901379"/>
    <b v="0"/>
    <n v="714"/>
    <b v="1"/>
    <s v="music/indie rock"/>
    <n v="322"/>
    <n v="56.41"/>
    <x v="4"/>
    <s v="indie rock"/>
    <x v="1194"/>
    <d v="2015-07-22T22:00:00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37620400"/>
    <n v="1445415653"/>
    <b v="0"/>
    <n v="170"/>
    <b v="1"/>
    <s v="music/indie rock"/>
    <n v="135"/>
    <n v="79.41"/>
    <x v="4"/>
    <s v="indie rock"/>
    <x v="1195"/>
    <d v="2015-07-22T22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37620400"/>
    <n v="1447875539"/>
    <b v="0"/>
    <n v="512"/>
    <b v="1"/>
    <s v="music/indie rock"/>
    <n v="270"/>
    <n v="76.44"/>
    <x v="4"/>
    <s v="indie rock"/>
    <x v="1196"/>
    <d v="2015-07-22T22:00:00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37620400"/>
    <n v="1463155034"/>
    <b v="0"/>
    <n v="314"/>
    <b v="1"/>
    <s v="music/indie rock"/>
    <n v="253"/>
    <n v="121"/>
    <x v="4"/>
    <s v="indie rock"/>
    <x v="1197"/>
    <d v="2015-07-22T22:00:00"/>
    <x v="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37620400"/>
    <n v="1448463086"/>
    <b v="0"/>
    <n v="167"/>
    <b v="1"/>
    <s v="music/indie rock"/>
    <n v="261"/>
    <n v="54.62"/>
    <x v="4"/>
    <s v="indie rock"/>
    <x v="1198"/>
    <d v="2015-07-22T22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7620400"/>
    <n v="1433615400"/>
    <b v="0"/>
    <n v="9"/>
    <b v="1"/>
    <s v="music/indie rock"/>
    <n v="101"/>
    <n v="299.22000000000003"/>
    <x v="4"/>
    <s v="indie rock"/>
    <x v="1199"/>
    <d v="2015-07-22T22:0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37620400"/>
    <n v="1427369256"/>
    <b v="0"/>
    <n v="103"/>
    <b v="1"/>
    <s v="music/indie rock"/>
    <n v="126"/>
    <n v="58.53"/>
    <x v="4"/>
    <s v="indie rock"/>
    <x v="1200"/>
    <d v="2015-07-22T22:00:00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37620400"/>
    <n v="1466001246"/>
    <b v="0"/>
    <n v="111"/>
    <b v="1"/>
    <s v="music/indie rock"/>
    <n v="102"/>
    <n v="55.37"/>
    <x v="4"/>
    <s v="indie rock"/>
    <x v="1201"/>
    <d v="2015-07-22T22:00:00"/>
    <x v="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7620400"/>
    <n v="1432796154"/>
    <b v="0"/>
    <n v="271"/>
    <b v="1"/>
    <s v="music/indie rock"/>
    <n v="199"/>
    <n v="183.8"/>
    <x v="4"/>
    <s v="indie rock"/>
    <x v="1202"/>
    <d v="2015-07-22T22:00:00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7620400"/>
    <n v="1430491527"/>
    <b v="0"/>
    <n v="101"/>
    <b v="1"/>
    <s v="music/indie rock"/>
    <n v="102"/>
    <n v="165.35"/>
    <x v="4"/>
    <s v="indie rock"/>
    <x v="1203"/>
    <d v="2015-07-22T22:00:00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37620400"/>
    <n v="1445363833"/>
    <b v="0"/>
    <n v="57"/>
    <b v="1"/>
    <s v="music/indie rock"/>
    <n v="103"/>
    <n v="234.79"/>
    <x v="4"/>
    <s v="indie rock"/>
    <x v="1204"/>
    <d v="2015-07-22T22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7620400"/>
    <n v="1431605351"/>
    <b v="0"/>
    <n v="62"/>
    <b v="1"/>
    <s v="music/indie rock"/>
    <n v="101"/>
    <n v="211.48"/>
    <x v="4"/>
    <s v="indie rock"/>
    <x v="1205"/>
    <d v="2015-07-22T22:00:00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37620400"/>
    <n v="1486406253"/>
    <b v="0"/>
    <n v="32"/>
    <b v="1"/>
    <s v="music/indie rock"/>
    <n v="115"/>
    <n v="32.340000000000003"/>
    <x v="4"/>
    <s v="indie rock"/>
    <x v="1206"/>
    <d v="2015-07-22T22:00:00"/>
    <x v="0"/>
  </r>
  <r>
    <n v="1207"/>
    <s v="ITALIANA"/>
    <s v="A humanistic photo book about ancestral &amp; post-modern Italy."/>
    <n v="16700"/>
    <n v="17396"/>
    <x v="0"/>
    <s v="IT"/>
    <s v="EUR"/>
    <n v="1437620400"/>
    <n v="1456827573"/>
    <b v="0"/>
    <n v="141"/>
    <b v="1"/>
    <s v="music/indie rock"/>
    <n v="104"/>
    <n v="123.38"/>
    <x v="4"/>
    <s v="indie rock"/>
    <x v="1207"/>
    <d v="2015-07-22T22:00:00"/>
    <x v="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37620400"/>
    <n v="1456246864"/>
    <b v="0"/>
    <n v="75"/>
    <b v="1"/>
    <s v="music/indie rock"/>
    <n v="155"/>
    <n v="207.07"/>
    <x v="4"/>
    <s v="indie rock"/>
    <x v="1208"/>
    <d v="2015-07-22T22:00:00"/>
    <x v="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37620400"/>
    <n v="1485461905"/>
    <b v="0"/>
    <n v="46"/>
    <b v="1"/>
    <s v="music/indie rock"/>
    <n v="106"/>
    <n v="138.26"/>
    <x v="4"/>
    <s v="indie rock"/>
    <x v="1209"/>
    <d v="2015-07-22T22:00:00"/>
    <x v="0"/>
  </r>
  <r>
    <n v="1210"/>
    <s v="Det Andra GÃ¶teborg"/>
    <s v="En fotobok om livet i det enda andra GÃ¶teborg i vÃ¤rlden"/>
    <n v="20000"/>
    <n v="50863"/>
    <x v="0"/>
    <s v="SE"/>
    <s v="SEK"/>
    <n v="1437620400"/>
    <n v="1431124572"/>
    <b v="0"/>
    <n v="103"/>
    <b v="1"/>
    <s v="music/indie rock"/>
    <n v="254"/>
    <n v="493.82"/>
    <x v="4"/>
    <s v="indie rock"/>
    <x v="1210"/>
    <d v="2015-07-22T22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37620400"/>
    <n v="1464209261"/>
    <b v="0"/>
    <n v="6"/>
    <b v="1"/>
    <s v="music/indie rock"/>
    <n v="101"/>
    <n v="168.5"/>
    <x v="4"/>
    <s v="indie rock"/>
    <x v="1211"/>
    <d v="2015-07-22T22:00:00"/>
    <x v="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37620400"/>
    <n v="1447195695"/>
    <b v="0"/>
    <n v="83"/>
    <b v="1"/>
    <s v="music/indie rock"/>
    <n v="129"/>
    <n v="38.869999999999997"/>
    <x v="4"/>
    <s v="indie rock"/>
    <x v="1212"/>
    <d v="2015-07-22T22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37620400"/>
    <n v="1482862100"/>
    <b v="0"/>
    <n v="108"/>
    <b v="1"/>
    <s v="music/indie rock"/>
    <n v="102"/>
    <n v="61.53"/>
    <x v="4"/>
    <s v="indie rock"/>
    <x v="1213"/>
    <d v="2015-07-22T22:00:00"/>
    <x v="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7620400"/>
    <n v="1428696605"/>
    <b v="0"/>
    <n v="25"/>
    <b v="1"/>
    <s v="music/indie rock"/>
    <n v="132"/>
    <n v="105.44"/>
    <x v="4"/>
    <s v="indie rock"/>
    <x v="1214"/>
    <d v="2015-07-22T22:00:00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37620400"/>
    <n v="1398895756"/>
    <b v="0"/>
    <n v="549"/>
    <b v="1"/>
    <s v="music/indie rock"/>
    <n v="786"/>
    <n v="71.59"/>
    <x v="4"/>
    <s v="indie rock"/>
    <x v="1215"/>
    <d v="2015-07-22T22:00:00"/>
    <x v="0"/>
  </r>
  <r>
    <n v="1216"/>
    <s v="In Training: a book of Bonsai photographs"/>
    <s v="A fine art photography book taking a new look at the art of bonsai."/>
    <n v="14000"/>
    <n v="20398"/>
    <x v="0"/>
    <s v="US"/>
    <s v="USD"/>
    <n v="1437620400"/>
    <n v="1441032457"/>
    <b v="0"/>
    <n v="222"/>
    <b v="1"/>
    <s v="music/indie rock"/>
    <n v="146"/>
    <n v="91.88"/>
    <x v="4"/>
    <s v="indie rock"/>
    <x v="1216"/>
    <d v="2015-07-22T22:00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37620400"/>
    <n v="1465932340"/>
    <b v="0"/>
    <n v="183"/>
    <b v="1"/>
    <s v="music/indie rock"/>
    <n v="103"/>
    <n v="148.57"/>
    <x v="4"/>
    <s v="indie rock"/>
    <x v="1217"/>
    <d v="2015-07-22T22:00:00"/>
    <x v="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37620400"/>
    <n v="1443714800"/>
    <b v="0"/>
    <n v="89"/>
    <b v="1"/>
    <s v="music/indie rock"/>
    <n v="172"/>
    <n v="174.21"/>
    <x v="4"/>
    <s v="indie rock"/>
    <x v="1218"/>
    <d v="2015-07-22T22:00:00"/>
    <x v="0"/>
  </r>
  <r>
    <n v="1219"/>
    <s v="The Box"/>
    <s v="The Box is a fine art book of Ron Amato's innovative and seductive photography project."/>
    <n v="16350"/>
    <n v="26024"/>
    <x v="0"/>
    <s v="US"/>
    <s v="USD"/>
    <n v="1437620400"/>
    <n v="1474369513"/>
    <b v="0"/>
    <n v="253"/>
    <b v="1"/>
    <s v="music/indie rock"/>
    <n v="159"/>
    <n v="102.86"/>
    <x v="4"/>
    <s v="indie rock"/>
    <x v="1219"/>
    <d v="2015-07-22T22:00:00"/>
    <x v="0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37620400"/>
    <n v="1437923112"/>
    <b v="0"/>
    <n v="140"/>
    <b v="1"/>
    <s v="music/indie rock"/>
    <n v="104"/>
    <n v="111.18"/>
    <x v="4"/>
    <s v="indie rock"/>
    <x v="1220"/>
    <d v="2015-07-22T22:00:00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37620400"/>
    <n v="1478431488"/>
    <b v="0"/>
    <n v="103"/>
    <b v="1"/>
    <s v="music/indie rock"/>
    <n v="111"/>
    <n v="23.8"/>
    <x v="4"/>
    <s v="indie rock"/>
    <x v="1221"/>
    <d v="2015-07-22T22:00:00"/>
    <x v="0"/>
  </r>
  <r>
    <n v="1222"/>
    <s v="Project Pilgrim"/>
    <s v="Project Pilgrim is my effort to work towards normalizing mental health."/>
    <n v="4000"/>
    <n v="11215"/>
    <x v="0"/>
    <s v="CA"/>
    <s v="CAD"/>
    <n v="1437620400"/>
    <n v="1456852647"/>
    <b v="0"/>
    <n v="138"/>
    <b v="1"/>
    <s v="music/indie rock"/>
    <n v="280"/>
    <n v="81.27"/>
    <x v="4"/>
    <s v="indie rock"/>
    <x v="1222"/>
    <d v="2015-07-22T22:00:00"/>
    <x v="0"/>
  </r>
  <r>
    <n v="1223"/>
    <s v="YOSEMITE PEOPLE"/>
    <s v="A photography book focusing on the people rather than the nature at Yosemite National Park."/>
    <n v="19800"/>
    <n v="22197"/>
    <x v="0"/>
    <s v="US"/>
    <s v="USD"/>
    <n v="1437620400"/>
    <n v="1476159309"/>
    <b v="0"/>
    <n v="191"/>
    <b v="1"/>
    <s v="music/indie rock"/>
    <n v="112"/>
    <n v="116.21"/>
    <x v="4"/>
    <s v="indie rock"/>
    <x v="1223"/>
    <d v="2015-07-22T22:00:00"/>
    <x v="0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37620400"/>
    <n v="1396876302"/>
    <b v="0"/>
    <n v="18"/>
    <b v="0"/>
    <s v="music/indie rock"/>
    <n v="7"/>
    <n v="58.89"/>
    <x v="4"/>
    <s v="indie rock"/>
    <x v="1224"/>
    <d v="2015-07-22T22:00:00"/>
    <x v="0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437620400"/>
    <n v="1377294278"/>
    <b v="0"/>
    <n v="3"/>
    <b v="0"/>
    <s v="music/indie rock"/>
    <n v="4"/>
    <n v="44"/>
    <x v="4"/>
    <s v="indie rock"/>
    <x v="1225"/>
    <d v="2015-07-22T22:00:00"/>
    <x v="0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437620400"/>
    <n v="1395089981"/>
    <b v="0"/>
    <n v="40"/>
    <b v="0"/>
    <s v="music/indie rock"/>
    <n v="4"/>
    <n v="48.43"/>
    <x v="4"/>
    <s v="indie rock"/>
    <x v="1226"/>
    <d v="2015-07-22T22:00:00"/>
    <x v="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37620400"/>
    <n v="1404770616"/>
    <b v="0"/>
    <n v="0"/>
    <b v="0"/>
    <s v="music/indie rock"/>
    <n v="0"/>
    <n v="0"/>
    <x v="4"/>
    <s v="indie rock"/>
    <x v="1227"/>
    <d v="2015-07-22T22:00:00"/>
    <x v="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437620400"/>
    <n v="1312047008"/>
    <b v="0"/>
    <n v="24"/>
    <b v="0"/>
    <s v="music/indie rock"/>
    <n v="29"/>
    <n v="61.04"/>
    <x v="4"/>
    <s v="indie rock"/>
    <x v="1228"/>
    <d v="2015-07-22T22:00:00"/>
    <x v="0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437620400"/>
    <n v="1331982127"/>
    <b v="0"/>
    <n v="1"/>
    <b v="0"/>
    <s v="music/indie rock"/>
    <n v="1"/>
    <n v="25"/>
    <x v="4"/>
    <s v="indie rock"/>
    <x v="1229"/>
    <d v="2015-07-22T22:00:00"/>
    <x v="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437620400"/>
    <n v="1295997630"/>
    <b v="0"/>
    <n v="0"/>
    <b v="0"/>
    <s v="music/indie rock"/>
    <n v="0"/>
    <n v="0"/>
    <x v="4"/>
    <s v="indie rock"/>
    <x v="1230"/>
    <d v="2015-07-22T22:00:00"/>
    <x v="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37620400"/>
    <n v="1436394968"/>
    <b v="0"/>
    <n v="0"/>
    <b v="0"/>
    <s v="music/indie rock"/>
    <n v="0"/>
    <n v="0"/>
    <x v="4"/>
    <s v="indie rock"/>
    <x v="1231"/>
    <d v="2015-07-22T22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437620400"/>
    <n v="1377030070"/>
    <b v="0"/>
    <n v="1"/>
    <b v="0"/>
    <s v="music/indie rock"/>
    <n v="1"/>
    <n v="40"/>
    <x v="4"/>
    <s v="indie rock"/>
    <x v="1232"/>
    <d v="2015-07-22T22:00:00"/>
    <x v="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437620400"/>
    <n v="1328049974"/>
    <b v="0"/>
    <n v="6"/>
    <b v="0"/>
    <s v="music/indie rock"/>
    <n v="12"/>
    <n v="19.329999999999998"/>
    <x v="4"/>
    <s v="indie rock"/>
    <x v="1233"/>
    <d v="2015-07-22T22:00:00"/>
    <x v="0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37620400"/>
    <n v="1420311342"/>
    <b v="0"/>
    <n v="0"/>
    <b v="0"/>
    <s v="music/indie rock"/>
    <n v="0"/>
    <n v="0"/>
    <x v="4"/>
    <s v="indie rock"/>
    <x v="1234"/>
    <d v="2015-07-22T22:00:00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437620400"/>
    <n v="1383621299"/>
    <b v="0"/>
    <n v="6"/>
    <b v="0"/>
    <s v="music/indie rock"/>
    <n v="3"/>
    <n v="35"/>
    <x v="4"/>
    <s v="indie rock"/>
    <x v="1235"/>
    <d v="2015-07-22T22:00:00"/>
    <x v="0"/>
  </r>
  <r>
    <n v="1236"/>
    <s v="&quot;Volando&quot; CD Release (Canceled)"/>
    <s v="Raising money to give the musicians their due."/>
    <n v="2500"/>
    <n v="0"/>
    <x v="1"/>
    <s v="US"/>
    <s v="USD"/>
    <n v="1437620400"/>
    <n v="1342801164"/>
    <b v="0"/>
    <n v="0"/>
    <b v="0"/>
    <s v="music/indie rock"/>
    <n v="0"/>
    <n v="0"/>
    <x v="4"/>
    <s v="indie rock"/>
    <x v="1236"/>
    <d v="2015-07-22T22:00:00"/>
    <x v="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437620400"/>
    <n v="1344062865"/>
    <b v="0"/>
    <n v="0"/>
    <b v="0"/>
    <s v="music/indie rock"/>
    <n v="0"/>
    <n v="0"/>
    <x v="4"/>
    <s v="indie rock"/>
    <x v="1237"/>
    <d v="2015-07-22T22:00:00"/>
    <x v="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437620400"/>
    <n v="1310049536"/>
    <b v="0"/>
    <n v="3"/>
    <b v="0"/>
    <s v="music/indie rock"/>
    <n v="18"/>
    <n v="59.33"/>
    <x v="4"/>
    <s v="indie rock"/>
    <x v="1238"/>
    <d v="2015-07-22T22:00:00"/>
    <x v="0"/>
  </r>
  <r>
    <n v="1239"/>
    <s v="Help Calmenco! finance new CD and Tour (Canceled)"/>
    <s v="Please consider helping us with our new CD and Riverdance Tour"/>
    <n v="2500"/>
    <n v="0"/>
    <x v="1"/>
    <s v="US"/>
    <s v="USD"/>
    <n v="1437620400"/>
    <n v="1323212767"/>
    <b v="0"/>
    <n v="0"/>
    <b v="0"/>
    <s v="music/indie rock"/>
    <n v="0"/>
    <n v="0"/>
    <x v="4"/>
    <s v="indie rock"/>
    <x v="1239"/>
    <d v="2015-07-22T22:00:00"/>
    <x v="0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437620400"/>
    <n v="1368579457"/>
    <b v="0"/>
    <n v="8"/>
    <b v="0"/>
    <s v="music/indie rock"/>
    <n v="3"/>
    <n v="30.13"/>
    <x v="4"/>
    <s v="indie rock"/>
    <x v="1240"/>
    <d v="2015-07-22T22:00:00"/>
    <x v="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37620400"/>
    <n v="1413057980"/>
    <b v="0"/>
    <n v="34"/>
    <b v="0"/>
    <s v="music/indie rock"/>
    <n v="51"/>
    <n v="74.62"/>
    <x v="4"/>
    <s v="indie rock"/>
    <x v="1241"/>
    <d v="2015-07-22T22:00:00"/>
    <x v="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437620400"/>
    <n v="1314417502"/>
    <b v="0"/>
    <n v="1"/>
    <b v="0"/>
    <s v="music/indie rock"/>
    <n v="1"/>
    <n v="5"/>
    <x v="4"/>
    <s v="indie rock"/>
    <x v="1242"/>
    <d v="2015-07-22T22:00:00"/>
    <x v="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437620400"/>
    <n v="1304888771"/>
    <b v="0"/>
    <n v="38"/>
    <b v="0"/>
    <s v="music/indie rock"/>
    <n v="14"/>
    <n v="44.5"/>
    <x v="4"/>
    <s v="indie rock"/>
    <x v="1243"/>
    <d v="2015-07-22T22:00:00"/>
    <x v="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437620400"/>
    <n v="1363981723"/>
    <b v="1"/>
    <n v="45"/>
    <b v="1"/>
    <s v="music/indie rock"/>
    <n v="104"/>
    <n v="46.13"/>
    <x v="4"/>
    <s v="indie rock"/>
    <x v="1244"/>
    <d v="2015-07-22T22:00:00"/>
    <x v="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37620400"/>
    <n v="1400163834"/>
    <b v="1"/>
    <n v="17"/>
    <b v="1"/>
    <s v="music/indie rock"/>
    <n v="120"/>
    <n v="141.47"/>
    <x v="4"/>
    <s v="indie rock"/>
    <x v="1245"/>
    <d v="2015-07-22T22:00:00"/>
    <x v="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437620400"/>
    <n v="1319245349"/>
    <b v="1"/>
    <n v="31"/>
    <b v="1"/>
    <s v="music/indie rock"/>
    <n v="117"/>
    <n v="75.48"/>
    <x v="4"/>
    <s v="indie rock"/>
    <x v="1246"/>
    <d v="2015-07-22T22:00:00"/>
    <x v="0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437620400"/>
    <n v="1365231655"/>
    <b v="1"/>
    <n v="50"/>
    <b v="1"/>
    <s v="music/indie rock"/>
    <n v="122"/>
    <n v="85.5"/>
    <x v="4"/>
    <s v="indie rock"/>
    <x v="1247"/>
    <d v="2015-07-22T22:00:00"/>
    <x v="0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37620400"/>
    <n v="1399563953"/>
    <b v="1"/>
    <n v="59"/>
    <b v="1"/>
    <s v="music/indie rock"/>
    <n v="152"/>
    <n v="64.25"/>
    <x v="4"/>
    <s v="indie rock"/>
    <x v="1248"/>
    <d v="2015-07-22T22:00:00"/>
    <x v="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437620400"/>
    <n v="1339091211"/>
    <b v="1"/>
    <n v="81"/>
    <b v="1"/>
    <s v="music/indie rock"/>
    <n v="104"/>
    <n v="64.47"/>
    <x v="4"/>
    <s v="indie rock"/>
    <x v="1249"/>
    <d v="2015-07-22T22:00:00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37620400"/>
    <n v="1406129131"/>
    <b v="1"/>
    <n v="508"/>
    <b v="1"/>
    <s v="music/indie rock"/>
    <n v="200"/>
    <n v="118.2"/>
    <x v="4"/>
    <s v="indie rock"/>
    <x v="1250"/>
    <d v="2015-07-22T22:00:00"/>
    <x v="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437620400"/>
    <n v="1311795167"/>
    <b v="1"/>
    <n v="74"/>
    <b v="1"/>
    <s v="music/indie rock"/>
    <n v="102"/>
    <n v="82.54"/>
    <x v="4"/>
    <s v="indie rock"/>
    <x v="1251"/>
    <d v="2015-07-22T22:00:00"/>
    <x v="0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437620400"/>
    <n v="1380238969"/>
    <b v="1"/>
    <n v="141"/>
    <b v="1"/>
    <s v="music/indie rock"/>
    <n v="138"/>
    <n v="34.17"/>
    <x v="4"/>
    <s v="indie rock"/>
    <x v="1252"/>
    <d v="2015-07-22T22:00:00"/>
    <x v="0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37620400"/>
    <n v="1407178107"/>
    <b v="1"/>
    <n v="711"/>
    <b v="1"/>
    <s v="music/indie rock"/>
    <n v="303833"/>
    <n v="42.73"/>
    <x v="4"/>
    <s v="indie rock"/>
    <x v="1253"/>
    <d v="2015-07-22T22:00:00"/>
    <x v="0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437620400"/>
    <n v="1288968886"/>
    <b v="1"/>
    <n v="141"/>
    <b v="1"/>
    <s v="music/indie rock"/>
    <n v="199"/>
    <n v="94.49"/>
    <x v="4"/>
    <s v="indie rock"/>
    <x v="1254"/>
    <d v="2015-07-22T22:00:00"/>
    <x v="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437620400"/>
    <n v="1383337052"/>
    <b v="1"/>
    <n v="109"/>
    <b v="1"/>
    <s v="music/indie rock"/>
    <n v="202"/>
    <n v="55.7"/>
    <x v="4"/>
    <s v="indie rock"/>
    <x v="1255"/>
    <d v="2015-07-22T22:00:00"/>
    <x v="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437620400"/>
    <n v="1326492231"/>
    <b v="1"/>
    <n v="361"/>
    <b v="1"/>
    <s v="music/indie rock"/>
    <n v="118"/>
    <n v="98.03"/>
    <x v="4"/>
    <s v="indie rock"/>
    <x v="1256"/>
    <d v="2015-07-22T22:00:00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437620400"/>
    <n v="1297562590"/>
    <b v="1"/>
    <n v="176"/>
    <b v="1"/>
    <s v="music/indie rock"/>
    <n v="295"/>
    <n v="92.1"/>
    <x v="4"/>
    <s v="indie rock"/>
    <x v="1257"/>
    <d v="2015-07-22T22:00:00"/>
    <x v="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437620400"/>
    <n v="1375368012"/>
    <b v="1"/>
    <n v="670"/>
    <b v="1"/>
    <s v="music/indie rock"/>
    <n v="213"/>
    <n v="38.18"/>
    <x v="4"/>
    <s v="indie rock"/>
    <x v="1258"/>
    <d v="2015-07-22T22:00:00"/>
    <x v="0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37620400"/>
    <n v="1399504664"/>
    <b v="1"/>
    <n v="96"/>
    <b v="1"/>
    <s v="music/indie rock"/>
    <n v="104"/>
    <n v="27.15"/>
    <x v="4"/>
    <s v="indie rock"/>
    <x v="1259"/>
    <d v="2015-07-22T22:00:00"/>
    <x v="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437620400"/>
    <n v="1390853620"/>
    <b v="1"/>
    <n v="74"/>
    <b v="1"/>
    <s v="music/indie rock"/>
    <n v="114"/>
    <n v="50.69"/>
    <x v="4"/>
    <s v="indie rock"/>
    <x v="1260"/>
    <d v="2015-07-22T22:00:00"/>
    <x v="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437620400"/>
    <n v="1388391227"/>
    <b v="1"/>
    <n v="52"/>
    <b v="1"/>
    <s v="music/indie rock"/>
    <n v="101"/>
    <n v="38.94"/>
    <x v="4"/>
    <s v="indie rock"/>
    <x v="1261"/>
    <d v="2015-07-22T22:00:00"/>
    <x v="0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437620400"/>
    <n v="1389982692"/>
    <b v="1"/>
    <n v="105"/>
    <b v="1"/>
    <s v="music/indie rock"/>
    <n v="125"/>
    <n v="77.64"/>
    <x v="4"/>
    <s v="indie rock"/>
    <x v="1262"/>
    <d v="2015-07-22T22:00:00"/>
    <x v="0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437620400"/>
    <n v="1393034470"/>
    <b v="1"/>
    <n v="41"/>
    <b v="1"/>
    <s v="music/indie rock"/>
    <n v="119"/>
    <n v="43.54"/>
    <x v="4"/>
    <s v="indie rock"/>
    <x v="1263"/>
    <d v="2015-07-22T22:00:00"/>
    <x v="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437620400"/>
    <n v="1380556483"/>
    <b v="1"/>
    <n v="34"/>
    <b v="1"/>
    <s v="music/jazz"/>
    <n v="166"/>
    <n v="31.82"/>
    <x v="4"/>
    <s v="jazz"/>
    <x v="1264"/>
    <d v="2015-07-22T22:00:00"/>
    <x v="0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437620400"/>
    <n v="1287071015"/>
    <b v="1"/>
    <n v="66"/>
    <b v="1"/>
    <s v="music/jazz"/>
    <n v="119"/>
    <n v="63.18"/>
    <x v="4"/>
    <s v="jazz"/>
    <x v="1265"/>
    <d v="2015-07-22T22:00:00"/>
    <x v="0"/>
  </r>
  <r>
    <n v="1266"/>
    <s v="Sensory Station's First EP"/>
    <s v="We are looking to record our first EP produced by Aaron Harris (ISIS/Palms) at Studio West."/>
    <n v="9500"/>
    <n v="9545"/>
    <x v="0"/>
    <s v="US"/>
    <s v="USD"/>
    <n v="1437620400"/>
    <n v="1386882145"/>
    <b v="1"/>
    <n v="50"/>
    <b v="1"/>
    <s v="music/jazz"/>
    <n v="100"/>
    <n v="190.9"/>
    <x v="4"/>
    <s v="jazz"/>
    <x v="1266"/>
    <d v="2015-07-22T22:00:00"/>
    <x v="0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437620400"/>
    <n v="1372082558"/>
    <b v="1"/>
    <n v="159"/>
    <b v="1"/>
    <s v="music/jazz"/>
    <n v="102"/>
    <n v="140.86000000000001"/>
    <x v="4"/>
    <s v="jazz"/>
    <x v="1267"/>
    <d v="2015-07-22T22:00:00"/>
    <x v="0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437620400"/>
    <n v="1377116247"/>
    <b v="1"/>
    <n v="182"/>
    <b v="1"/>
    <s v="music/jazz"/>
    <n v="117"/>
    <n v="76.92"/>
    <x v="4"/>
    <s v="jazz"/>
    <x v="1268"/>
    <d v="2015-07-22T22:00:00"/>
    <x v="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37620400"/>
    <n v="1458157512"/>
    <b v="1"/>
    <n v="206"/>
    <b v="1"/>
    <s v="music/jazz"/>
    <n v="109"/>
    <n v="99.16"/>
    <x v="4"/>
    <s v="jazz"/>
    <x v="1269"/>
    <d v="2015-07-22T22:00:00"/>
    <x v="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437620400"/>
    <n v="1327523642"/>
    <b v="1"/>
    <n v="169"/>
    <b v="1"/>
    <s v="music/jazz"/>
    <n v="115"/>
    <n v="67.88"/>
    <x v="4"/>
    <s v="jazz"/>
    <x v="1270"/>
    <d v="2015-07-22T22:00:00"/>
    <x v="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437620400"/>
    <n v="1381767859"/>
    <b v="1"/>
    <n v="31"/>
    <b v="1"/>
    <s v="music/jazz"/>
    <n v="102"/>
    <n v="246.29"/>
    <x v="4"/>
    <s v="jazz"/>
    <x v="1271"/>
    <d v="2015-07-22T22:00:00"/>
    <x v="0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437620400"/>
    <n v="1270576379"/>
    <b v="1"/>
    <n v="28"/>
    <b v="1"/>
    <s v="music/jazz"/>
    <n v="106"/>
    <n v="189.29"/>
    <x v="4"/>
    <s v="jazz"/>
    <x v="1272"/>
    <d v="2015-07-22T22:00:00"/>
    <x v="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37620400"/>
    <n v="1406914291"/>
    <b v="1"/>
    <n v="54"/>
    <b v="1"/>
    <s v="music/jazz"/>
    <n v="104"/>
    <n v="76.67"/>
    <x v="4"/>
    <s v="jazz"/>
    <x v="1273"/>
    <d v="2015-07-22T22:00:00"/>
    <x v="0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437620400"/>
    <n v="1343320425"/>
    <b v="1"/>
    <n v="467"/>
    <b v="1"/>
    <s v="music/jazz"/>
    <n v="155"/>
    <n v="82.96"/>
    <x v="4"/>
    <s v="jazz"/>
    <x v="1274"/>
    <d v="2015-07-22T22:00:00"/>
    <x v="0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437620400"/>
    <n v="1372884587"/>
    <b v="1"/>
    <n v="389"/>
    <b v="1"/>
    <s v="music/jazz"/>
    <n v="162"/>
    <n v="62.52"/>
    <x v="4"/>
    <s v="jazz"/>
    <x v="1275"/>
    <d v="2015-07-22T22:00:00"/>
    <x v="0"/>
  </r>
  <r>
    <n v="1276"/>
    <s v="MR. DREAM GOES TO JAIL"/>
    <s v="Sponsor this Brooklyn punk band's debut seven-inch, MR. DREAM GOES TO JAIL."/>
    <n v="3000"/>
    <n v="3132.63"/>
    <x v="0"/>
    <s v="US"/>
    <s v="USD"/>
    <n v="1437620400"/>
    <n v="1247504047"/>
    <b v="1"/>
    <n v="68"/>
    <b v="1"/>
    <s v="music/jazz"/>
    <n v="104"/>
    <n v="46.07"/>
    <x v="4"/>
    <s v="jazz"/>
    <x v="1276"/>
    <d v="2015-07-22T22:00:00"/>
    <x v="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437620400"/>
    <n v="1343741347"/>
    <b v="1"/>
    <n v="413"/>
    <b v="1"/>
    <s v="music/jazz"/>
    <n v="106"/>
    <n v="38.54"/>
    <x v="4"/>
    <s v="jazz"/>
    <x v="1277"/>
    <d v="2015-07-22T22:00:00"/>
    <x v="0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37620400"/>
    <n v="1401196766"/>
    <b v="1"/>
    <n v="190"/>
    <b v="1"/>
    <s v="music/jazz"/>
    <n v="155"/>
    <n v="53.01"/>
    <x v="4"/>
    <s v="jazz"/>
    <x v="1278"/>
    <d v="2015-07-22T22:00:00"/>
    <x v="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437620400"/>
    <n v="1392171770"/>
    <b v="1"/>
    <n v="189"/>
    <b v="1"/>
    <s v="music/jazz"/>
    <n v="111"/>
    <n v="73.36"/>
    <x v="4"/>
    <s v="jazz"/>
    <x v="1279"/>
    <d v="2015-07-22T22:00:00"/>
    <x v="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437620400"/>
    <n v="1291227054"/>
    <b v="1"/>
    <n v="130"/>
    <b v="1"/>
    <s v="music/jazz"/>
    <n v="111"/>
    <n v="127.98"/>
    <x v="4"/>
    <s v="jazz"/>
    <x v="1280"/>
    <d v="2015-07-22T22:00:00"/>
    <x v="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437620400"/>
    <n v="1373305836"/>
    <b v="1"/>
    <n v="74"/>
    <b v="1"/>
    <s v="music/jazz"/>
    <n v="111"/>
    <n v="104.73"/>
    <x v="4"/>
    <s v="jazz"/>
    <x v="1281"/>
    <d v="2015-07-22T22:00:00"/>
    <x v="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437620400"/>
    <n v="1383909855"/>
    <b v="1"/>
    <n v="274"/>
    <b v="1"/>
    <s v="music/jazz"/>
    <n v="124"/>
    <n v="67.67"/>
    <x v="4"/>
    <s v="jazz"/>
    <x v="1282"/>
    <d v="2015-07-22T22:00:00"/>
    <x v="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437620400"/>
    <n v="1360948389"/>
    <b v="1"/>
    <n v="22"/>
    <b v="1"/>
    <s v="music/jazz"/>
    <n v="211"/>
    <n v="95.93"/>
    <x v="4"/>
    <s v="jazz"/>
    <x v="1283"/>
    <d v="2015-07-22T22:00:00"/>
    <x v="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37620400"/>
    <n v="1481175482"/>
    <b v="0"/>
    <n v="31"/>
    <b v="1"/>
    <s v="music/jazz"/>
    <n v="101"/>
    <n v="65.16"/>
    <x v="4"/>
    <s v="jazz"/>
    <x v="1284"/>
    <d v="2015-07-22T22:00:00"/>
    <x v="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7620400"/>
    <n v="1433512775"/>
    <b v="0"/>
    <n v="63"/>
    <b v="1"/>
    <s v="music/jazz"/>
    <n v="102"/>
    <n v="32.270000000000003"/>
    <x v="4"/>
    <s v="jazz"/>
    <x v="1285"/>
    <d v="2015-07-22T22:00:00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37620400"/>
    <n v="1423041227"/>
    <b v="0"/>
    <n v="20"/>
    <b v="1"/>
    <s v="music/jazz"/>
    <n v="108"/>
    <n v="81.25"/>
    <x v="4"/>
    <s v="jazz"/>
    <x v="1286"/>
    <d v="2015-07-22T22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7620400"/>
    <n v="1428936856"/>
    <b v="0"/>
    <n v="25"/>
    <b v="1"/>
    <s v="music/jazz"/>
    <n v="242"/>
    <n v="24.2"/>
    <x v="4"/>
    <s v="jazz"/>
    <x v="1287"/>
    <d v="2015-07-22T22:00:00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37620400"/>
    <n v="1468122163"/>
    <b v="0"/>
    <n v="61"/>
    <b v="1"/>
    <s v="music/jazz"/>
    <n v="100"/>
    <n v="65.87"/>
    <x v="4"/>
    <s v="jazz"/>
    <x v="1288"/>
    <d v="2015-07-22T22:00:00"/>
    <x v="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37620400"/>
    <n v="1480907645"/>
    <b v="0"/>
    <n v="52"/>
    <b v="1"/>
    <s v="music/jazz"/>
    <n v="125"/>
    <n v="36.08"/>
    <x v="4"/>
    <s v="jazz"/>
    <x v="1289"/>
    <d v="2015-07-22T22:00:00"/>
    <x v="0"/>
  </r>
  <r>
    <n v="1290"/>
    <s v="I Died... I Came Back, ... Whatever"/>
    <s v="Sometimes your Heart has to STOP for your Life to START."/>
    <n v="3500"/>
    <n v="3800"/>
    <x v="0"/>
    <s v="US"/>
    <s v="USD"/>
    <n v="1437620400"/>
    <n v="1427121931"/>
    <b v="0"/>
    <n v="86"/>
    <b v="1"/>
    <s v="music/jazz"/>
    <n v="109"/>
    <n v="44.19"/>
    <x v="4"/>
    <s v="jazz"/>
    <x v="1290"/>
    <d v="2015-07-22T22:00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37620400"/>
    <n v="1425224391"/>
    <b v="0"/>
    <n v="42"/>
    <b v="1"/>
    <s v="music/jazz"/>
    <n v="146"/>
    <n v="104.07"/>
    <x v="4"/>
    <s v="jazz"/>
    <x v="1291"/>
    <d v="2015-07-22T22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37620400"/>
    <n v="1441822828"/>
    <b v="0"/>
    <n v="52"/>
    <b v="1"/>
    <s v="music/jazz"/>
    <n v="110"/>
    <n v="35.96"/>
    <x v="4"/>
    <s v="jazz"/>
    <x v="1292"/>
    <d v="2015-07-22T22:00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37620400"/>
    <n v="1444927771"/>
    <b v="0"/>
    <n v="120"/>
    <b v="1"/>
    <s v="music/jazz"/>
    <n v="102"/>
    <n v="127.79"/>
    <x v="4"/>
    <s v="jazz"/>
    <x v="1293"/>
    <d v="2015-07-22T22:00:00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37620400"/>
    <n v="1443696797"/>
    <b v="0"/>
    <n v="22"/>
    <b v="1"/>
    <s v="music/jazz"/>
    <n v="122"/>
    <n v="27.73"/>
    <x v="4"/>
    <s v="jazz"/>
    <x v="1294"/>
    <d v="2015-07-22T22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7620400"/>
    <n v="1435585497"/>
    <b v="0"/>
    <n v="64"/>
    <b v="1"/>
    <s v="music/jazz"/>
    <n v="102"/>
    <n v="39.83"/>
    <x v="4"/>
    <s v="jazz"/>
    <x v="1295"/>
    <d v="2015-07-22T22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37620400"/>
    <n v="1456189973"/>
    <b v="0"/>
    <n v="23"/>
    <b v="1"/>
    <s v="music/jazz"/>
    <n v="141"/>
    <n v="52.17"/>
    <x v="4"/>
    <s v="jazz"/>
    <x v="1296"/>
    <d v="2015-07-22T22:00:00"/>
    <x v="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37620400"/>
    <n v="1459533358"/>
    <b v="0"/>
    <n v="238"/>
    <b v="1"/>
    <s v="music/jazz"/>
    <n v="110"/>
    <n v="92.04"/>
    <x v="4"/>
    <s v="jazz"/>
    <x v="1297"/>
    <d v="2015-07-22T22:00:00"/>
    <x v="0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37620400"/>
    <n v="1459268432"/>
    <b v="0"/>
    <n v="33"/>
    <b v="1"/>
    <s v="music/jazz"/>
    <n v="105"/>
    <n v="63.42"/>
    <x v="4"/>
    <s v="jazz"/>
    <x v="1298"/>
    <d v="2015-07-22T22:00:00"/>
    <x v="0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7620400"/>
    <n v="1434310359"/>
    <b v="0"/>
    <n v="32"/>
    <b v="1"/>
    <s v="music/jazz"/>
    <n v="124"/>
    <n v="135.63"/>
    <x v="4"/>
    <s v="jazz"/>
    <x v="1299"/>
    <d v="2015-07-22T22:00:00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37620400"/>
    <n v="1461427938"/>
    <b v="0"/>
    <n v="24"/>
    <b v="1"/>
    <s v="music/jazz"/>
    <n v="135"/>
    <n v="168.75"/>
    <x v="4"/>
    <s v="jazz"/>
    <x v="1300"/>
    <d v="2015-07-22T22:00:00"/>
    <x v="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620400"/>
    <n v="1436551178"/>
    <b v="0"/>
    <n v="29"/>
    <b v="1"/>
    <s v="music/jazz"/>
    <n v="103"/>
    <n v="70.86"/>
    <x v="4"/>
    <s v="jazz"/>
    <x v="1301"/>
    <d v="2015-07-22T22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37620400"/>
    <n v="1477963411"/>
    <b v="0"/>
    <n v="50"/>
    <b v="1"/>
    <s v="music/jazz"/>
    <n v="100"/>
    <n v="50"/>
    <x v="4"/>
    <s v="jazz"/>
    <x v="1302"/>
    <d v="2015-07-22T22:00:00"/>
    <x v="0"/>
  </r>
  <r>
    <n v="1303"/>
    <s v="Forward Arena Theatre Company: Summer Season"/>
    <s v="Groundbreaking queer theatre."/>
    <n v="3500"/>
    <n v="4559.13"/>
    <x v="0"/>
    <s v="GB"/>
    <s v="GBP"/>
    <n v="1437620400"/>
    <n v="1468578920"/>
    <b v="0"/>
    <n v="108"/>
    <b v="1"/>
    <s v="music/jazz"/>
    <n v="130"/>
    <n v="42.21"/>
    <x v="4"/>
    <s v="jazz"/>
    <x v="1303"/>
    <d v="2015-07-22T22:00:00"/>
    <x v="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37620400"/>
    <n v="1484196005"/>
    <b v="0"/>
    <n v="104"/>
    <b v="0"/>
    <s v="music/jazz"/>
    <n v="40"/>
    <n v="152.41"/>
    <x v="4"/>
    <s v="jazz"/>
    <x v="1304"/>
    <d v="2015-07-22T22:00:00"/>
    <x v="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37620400"/>
    <n v="1466611108"/>
    <b v="0"/>
    <n v="86"/>
    <b v="0"/>
    <s v="music/jazz"/>
    <n v="26"/>
    <n v="90.62"/>
    <x v="4"/>
    <s v="jazz"/>
    <x v="1305"/>
    <d v="2015-07-22T22:00:00"/>
    <x v="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37620400"/>
    <n v="1415098734"/>
    <b v="0"/>
    <n v="356"/>
    <b v="0"/>
    <s v="music/jazz"/>
    <n v="65"/>
    <n v="201.6"/>
    <x v="4"/>
    <s v="jazz"/>
    <x v="1306"/>
    <d v="2015-07-22T22:00:00"/>
    <x v="0"/>
  </r>
  <r>
    <n v="1307"/>
    <s v="VR Card - Customized Virtual Reality Viewer (Canceled)"/>
    <s v="Get VR to Everyone with Mailable, Ready to Use Viewers"/>
    <n v="50000"/>
    <n v="5757"/>
    <x v="1"/>
    <s v="US"/>
    <s v="USD"/>
    <n v="1437620400"/>
    <n v="1453118679"/>
    <b v="0"/>
    <n v="45"/>
    <b v="0"/>
    <s v="music/jazz"/>
    <n v="12"/>
    <n v="127.93"/>
    <x v="4"/>
    <s v="jazz"/>
    <x v="1307"/>
    <d v="2015-07-22T22:00:00"/>
    <x v="0"/>
  </r>
  <r>
    <n v="1308"/>
    <s v="Boost Band: Wristband Phone Charger (Canceled)"/>
    <s v="Boost Band, a wristband that charges any device"/>
    <n v="10000"/>
    <n v="1136"/>
    <x v="1"/>
    <s v="US"/>
    <s v="USD"/>
    <n v="1437620400"/>
    <n v="1472481812"/>
    <b v="0"/>
    <n v="38"/>
    <b v="0"/>
    <s v="music/jazz"/>
    <n v="11"/>
    <n v="29.89"/>
    <x v="4"/>
    <s v="jazz"/>
    <x v="1308"/>
    <d v="2015-07-22T22:00:00"/>
    <x v="0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37620400"/>
    <n v="1441919468"/>
    <b v="0"/>
    <n v="35"/>
    <b v="0"/>
    <s v="music/jazz"/>
    <n v="112"/>
    <n v="367.97"/>
    <x v="4"/>
    <s v="jazz"/>
    <x v="1309"/>
    <d v="2015-07-22T22:00:00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37620400"/>
    <n v="1467734450"/>
    <b v="0"/>
    <n v="24"/>
    <b v="0"/>
    <s v="music/jazz"/>
    <n v="16"/>
    <n v="129.16999999999999"/>
    <x v="4"/>
    <s v="jazz"/>
    <x v="1310"/>
    <d v="2015-07-22T22:00:00"/>
    <x v="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37620400"/>
    <n v="1477509319"/>
    <b v="0"/>
    <n v="100"/>
    <b v="0"/>
    <s v="music/jazz"/>
    <n v="32"/>
    <n v="800.7"/>
    <x v="4"/>
    <s v="jazz"/>
    <x v="1311"/>
    <d v="2015-07-22T22:00:00"/>
    <x v="0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37620400"/>
    <n v="1426783922"/>
    <b v="0"/>
    <n v="1"/>
    <b v="0"/>
    <s v="music/jazz"/>
    <n v="1"/>
    <n v="28"/>
    <x v="4"/>
    <s v="jazz"/>
    <x v="1312"/>
    <d v="2015-07-22T22:00:00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37620400"/>
    <n v="1454432514"/>
    <b v="0"/>
    <n v="122"/>
    <b v="0"/>
    <s v="music/jazz"/>
    <n v="31"/>
    <n v="102.02"/>
    <x v="4"/>
    <s v="jazz"/>
    <x v="1313"/>
    <d v="2015-07-22T22:00:00"/>
    <x v="0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37620400"/>
    <n v="1471881860"/>
    <b v="0"/>
    <n v="11"/>
    <b v="0"/>
    <s v="music/jazz"/>
    <n v="1"/>
    <n v="184.36"/>
    <x v="4"/>
    <s v="jazz"/>
    <x v="1314"/>
    <d v="2015-07-22T22:00:00"/>
    <x v="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37620400"/>
    <n v="1443700648"/>
    <b v="0"/>
    <n v="248"/>
    <b v="0"/>
    <s v="music/jazz"/>
    <n v="40"/>
    <n v="162.91999999999999"/>
    <x v="4"/>
    <s v="jazz"/>
    <x v="1315"/>
    <d v="2015-07-22T22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37620400"/>
    <n v="1453676709"/>
    <b v="0"/>
    <n v="1"/>
    <b v="0"/>
    <s v="music/jazz"/>
    <n v="0"/>
    <n v="1"/>
    <x v="4"/>
    <s v="jazz"/>
    <x v="1316"/>
    <d v="2015-07-22T22:00:00"/>
    <x v="0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37620400"/>
    <n v="1464586746"/>
    <b v="0"/>
    <n v="19"/>
    <b v="0"/>
    <s v="music/jazz"/>
    <n v="6"/>
    <n v="603.53"/>
    <x v="4"/>
    <s v="jazz"/>
    <x v="1317"/>
    <d v="2015-07-22T22:00:00"/>
    <x v="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37620400"/>
    <n v="1418346172"/>
    <b v="0"/>
    <n v="135"/>
    <b v="0"/>
    <s v="music/jazz"/>
    <n v="15"/>
    <n v="45.41"/>
    <x v="4"/>
    <s v="jazz"/>
    <x v="1318"/>
    <d v="2015-07-22T22:00:00"/>
    <x v="0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37620400"/>
    <n v="1403810965"/>
    <b v="0"/>
    <n v="9"/>
    <b v="0"/>
    <s v="music/jazz"/>
    <n v="15"/>
    <n v="97.33"/>
    <x v="4"/>
    <s v="jazz"/>
    <x v="1319"/>
    <d v="2015-07-22T22:00:00"/>
    <x v="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37620400"/>
    <n v="1480610046"/>
    <b v="0"/>
    <n v="3"/>
    <b v="0"/>
    <s v="music/jazz"/>
    <n v="1"/>
    <n v="167.67"/>
    <x v="4"/>
    <s v="jazz"/>
    <x v="1320"/>
    <d v="2015-07-22T22:00:00"/>
    <x v="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37620400"/>
    <n v="1479923937"/>
    <b v="0"/>
    <n v="7"/>
    <b v="0"/>
    <s v="music/jazz"/>
    <n v="1"/>
    <n v="859.86"/>
    <x v="4"/>
    <s v="jazz"/>
    <x v="1321"/>
    <d v="2015-07-22T22:00:00"/>
    <x v="0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7620400"/>
    <n v="1429631125"/>
    <b v="0"/>
    <n v="4"/>
    <b v="0"/>
    <s v="music/jazz"/>
    <n v="0"/>
    <n v="26.5"/>
    <x v="4"/>
    <s v="jazz"/>
    <x v="1322"/>
    <d v="2015-07-22T22:00:00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37620400"/>
    <n v="1458665146"/>
    <b v="0"/>
    <n v="44"/>
    <b v="0"/>
    <s v="music/jazz"/>
    <n v="9"/>
    <n v="30.27"/>
    <x v="4"/>
    <s v="jazz"/>
    <x v="1323"/>
    <d v="2015-07-22T22:00:00"/>
    <x v="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37620400"/>
    <n v="1473779552"/>
    <b v="0"/>
    <n v="90"/>
    <b v="0"/>
    <s v="music/metal"/>
    <n v="10"/>
    <n v="54.67"/>
    <x v="4"/>
    <s v="metal"/>
    <x v="1324"/>
    <d v="2015-07-22T22:00:00"/>
    <x v="0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37620400"/>
    <n v="1480471435"/>
    <b v="0"/>
    <n v="8"/>
    <b v="0"/>
    <s v="music/metal"/>
    <n v="2"/>
    <n v="60.75"/>
    <x v="4"/>
    <s v="metal"/>
    <x v="1325"/>
    <d v="2015-07-22T22:00:00"/>
    <x v="0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37620400"/>
    <n v="1417460428"/>
    <b v="0"/>
    <n v="11"/>
    <b v="0"/>
    <s v="music/metal"/>
    <n v="1"/>
    <n v="102.73"/>
    <x v="4"/>
    <s v="metal"/>
    <x v="1326"/>
    <d v="2015-07-22T22:00:00"/>
    <x v="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7620400"/>
    <n v="1430324235"/>
    <b v="0"/>
    <n v="41"/>
    <b v="0"/>
    <s v="music/metal"/>
    <n v="4"/>
    <n v="41.59"/>
    <x v="4"/>
    <s v="metal"/>
    <x v="1327"/>
    <d v="2015-07-22T22:00:00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37620400"/>
    <n v="1472570734"/>
    <b v="0"/>
    <n v="15"/>
    <b v="0"/>
    <s v="music/metal"/>
    <n v="2"/>
    <n v="116.53"/>
    <x v="4"/>
    <s v="metal"/>
    <x v="1328"/>
    <d v="2015-07-22T22:00:00"/>
    <x v="0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37620400"/>
    <n v="1414041545"/>
    <b v="0"/>
    <n v="9"/>
    <b v="0"/>
    <s v="music/metal"/>
    <n v="1"/>
    <n v="45.33"/>
    <x v="4"/>
    <s v="metal"/>
    <x v="1329"/>
    <d v="2015-07-22T22:00:00"/>
    <x v="0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37620400"/>
    <n v="1464763109"/>
    <b v="0"/>
    <n v="50"/>
    <b v="0"/>
    <s v="music/metal"/>
    <n v="22"/>
    <n v="157.46"/>
    <x v="4"/>
    <s v="metal"/>
    <x v="1330"/>
    <d v="2015-07-22T22:00:00"/>
    <x v="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37620400"/>
    <n v="1468843554"/>
    <b v="0"/>
    <n v="34"/>
    <b v="0"/>
    <s v="music/metal"/>
    <n v="1"/>
    <n v="100.5"/>
    <x v="4"/>
    <s v="metal"/>
    <x v="1331"/>
    <d v="2015-07-22T22:00:00"/>
    <x v="0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37620400"/>
    <n v="1482888408"/>
    <b v="0"/>
    <n v="0"/>
    <b v="0"/>
    <s v="music/metal"/>
    <n v="0"/>
    <n v="0"/>
    <x v="4"/>
    <s v="metal"/>
    <x v="1332"/>
    <d v="2015-07-22T22:00:00"/>
    <x v="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37620400"/>
    <n v="1402886025"/>
    <b v="0"/>
    <n v="0"/>
    <b v="0"/>
    <s v="music/metal"/>
    <n v="0"/>
    <n v="0"/>
    <x v="4"/>
    <s v="metal"/>
    <x v="1333"/>
    <d v="2015-07-22T22:00:00"/>
    <x v="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37620400"/>
    <n v="1455129287"/>
    <b v="0"/>
    <n v="276"/>
    <b v="0"/>
    <s v="music/metal"/>
    <n v="11"/>
    <n v="51.82"/>
    <x v="4"/>
    <s v="metal"/>
    <x v="1334"/>
    <d v="2015-07-22T22:00:00"/>
    <x v="0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37620400"/>
    <n v="1446762502"/>
    <b v="0"/>
    <n v="16"/>
    <b v="0"/>
    <s v="music/metal"/>
    <n v="20"/>
    <n v="308.75"/>
    <x v="4"/>
    <s v="metal"/>
    <x v="1335"/>
    <d v="2015-07-22T22:00:00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37620400"/>
    <n v="1415825028"/>
    <b v="0"/>
    <n v="224"/>
    <b v="0"/>
    <s v="music/metal"/>
    <n v="85"/>
    <n v="379.23"/>
    <x v="4"/>
    <s v="metal"/>
    <x v="1336"/>
    <d v="2015-07-22T22:00:00"/>
    <x v="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37620400"/>
    <n v="1485957079"/>
    <b v="0"/>
    <n v="140"/>
    <b v="0"/>
    <s v="music/metal"/>
    <n v="49"/>
    <n v="176.36"/>
    <x v="4"/>
    <s v="metal"/>
    <x v="1337"/>
    <d v="2015-07-22T22:00:00"/>
    <x v="0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7620400"/>
    <n v="1435951033"/>
    <b v="0"/>
    <n v="15"/>
    <b v="0"/>
    <s v="music/metal"/>
    <n v="3"/>
    <n v="66.069999999999993"/>
    <x v="4"/>
    <s v="metal"/>
    <x v="1338"/>
    <d v="2015-07-22T22:00:00"/>
    <x v="0"/>
  </r>
  <r>
    <n v="1339"/>
    <s v="Linkoo (Canceled)"/>
    <s v="World's Smallest customizable Phone &amp; GPS Watch for kids !"/>
    <n v="50000"/>
    <n v="3317"/>
    <x v="1"/>
    <s v="US"/>
    <s v="USD"/>
    <n v="1437620400"/>
    <n v="1414164715"/>
    <b v="0"/>
    <n v="37"/>
    <b v="0"/>
    <s v="music/metal"/>
    <n v="7"/>
    <n v="89.65"/>
    <x v="4"/>
    <s v="metal"/>
    <x v="1339"/>
    <d v="2015-07-22T22:00:00"/>
    <x v="0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37620400"/>
    <n v="1405520253"/>
    <b v="0"/>
    <n v="0"/>
    <b v="0"/>
    <s v="music/metal"/>
    <n v="0"/>
    <n v="0"/>
    <x v="4"/>
    <s v="metal"/>
    <x v="1340"/>
    <d v="2015-07-22T22:00:00"/>
    <x v="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37620400"/>
    <n v="1472569117"/>
    <b v="0"/>
    <n v="46"/>
    <b v="0"/>
    <s v="music/metal"/>
    <n v="70"/>
    <n v="382.39"/>
    <x v="4"/>
    <s v="metal"/>
    <x v="1341"/>
    <d v="2015-07-22T22:00:00"/>
    <x v="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620400"/>
    <n v="1434569739"/>
    <b v="0"/>
    <n v="1"/>
    <b v="0"/>
    <s v="music/metal"/>
    <n v="0"/>
    <n v="100"/>
    <x v="4"/>
    <s v="metal"/>
    <x v="1342"/>
    <d v="2015-07-22T22:00:00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37620400"/>
    <n v="1466512683"/>
    <b v="0"/>
    <n v="323"/>
    <b v="0"/>
    <s v="music/metal"/>
    <n v="102"/>
    <n v="158.36000000000001"/>
    <x v="4"/>
    <s v="metal"/>
    <x v="1343"/>
    <d v="2015-07-22T22:00:00"/>
    <x v="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37620400"/>
    <n v="1464807439"/>
    <b v="0"/>
    <n v="139"/>
    <b v="1"/>
    <s v="music/pop"/>
    <n v="378"/>
    <n v="40.76"/>
    <x v="4"/>
    <s v="pop"/>
    <x v="1344"/>
    <d v="2015-07-22T22:00:00"/>
    <x v="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37620400"/>
    <n v="1402342359"/>
    <b v="0"/>
    <n v="7"/>
    <b v="1"/>
    <s v="music/pop"/>
    <n v="125"/>
    <n v="53.57"/>
    <x v="4"/>
    <s v="pop"/>
    <x v="1345"/>
    <d v="2015-07-22T22:00:00"/>
    <x v="0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437620400"/>
    <n v="1369705751"/>
    <b v="0"/>
    <n v="149"/>
    <b v="1"/>
    <s v="music/pop"/>
    <n v="147"/>
    <n v="48.45"/>
    <x v="4"/>
    <s v="pop"/>
    <x v="1346"/>
    <d v="2015-07-22T22:00:00"/>
    <x v="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37620400"/>
    <n v="1423149525"/>
    <b v="0"/>
    <n v="31"/>
    <b v="1"/>
    <s v="music/pop"/>
    <n v="102"/>
    <n v="82.42"/>
    <x v="4"/>
    <s v="pop"/>
    <x v="1347"/>
    <d v="2015-07-22T22:00:00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37620400"/>
    <n v="1416485333"/>
    <b v="0"/>
    <n v="26"/>
    <b v="1"/>
    <s v="music/pop"/>
    <n v="102"/>
    <n v="230.19"/>
    <x v="4"/>
    <s v="pop"/>
    <x v="1348"/>
    <d v="2015-07-22T22:00:00"/>
    <x v="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37620400"/>
    <n v="1447055935"/>
    <b v="0"/>
    <n v="172"/>
    <b v="1"/>
    <s v="music/pop"/>
    <n v="204"/>
    <n v="59.36"/>
    <x v="4"/>
    <s v="pop"/>
    <x v="1349"/>
    <d v="2015-07-22T22:00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37620400"/>
    <n v="1448497134"/>
    <b v="0"/>
    <n v="78"/>
    <b v="1"/>
    <s v="music/pop"/>
    <n v="104"/>
    <n v="66.7"/>
    <x v="4"/>
    <s v="pop"/>
    <x v="1350"/>
    <d v="2015-07-22T22:00:00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37620400"/>
    <n v="1452707144"/>
    <b v="0"/>
    <n v="120"/>
    <b v="1"/>
    <s v="music/pop"/>
    <n v="101"/>
    <n v="168.78"/>
    <x v="4"/>
    <s v="pop"/>
    <x v="1351"/>
    <d v="2015-07-22T22:00:00"/>
    <x v="0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37620400"/>
    <n v="1436968366"/>
    <b v="0"/>
    <n v="227"/>
    <b v="1"/>
    <s v="music/pop"/>
    <n v="136"/>
    <n v="59.97"/>
    <x v="4"/>
    <s v="pop"/>
    <x v="1352"/>
    <d v="2015-07-22T22:00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437620400"/>
    <n v="1359946188"/>
    <b v="0"/>
    <n v="42"/>
    <b v="1"/>
    <s v="music/pop"/>
    <n v="134"/>
    <n v="31.81"/>
    <x v="4"/>
    <s v="pop"/>
    <x v="1353"/>
    <d v="2015-07-22T22:00:00"/>
    <x v="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37620400"/>
    <n v="1463080979"/>
    <b v="0"/>
    <n v="64"/>
    <b v="1"/>
    <s v="music/pop"/>
    <n v="130"/>
    <n v="24.42"/>
    <x v="4"/>
    <s v="pop"/>
    <x v="1354"/>
    <d v="2015-07-22T22:00:00"/>
    <x v="0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437620400"/>
    <n v="1351663605"/>
    <b v="0"/>
    <n v="121"/>
    <b v="1"/>
    <s v="music/pop"/>
    <n v="123"/>
    <n v="25.35"/>
    <x v="4"/>
    <s v="pop"/>
    <x v="1355"/>
    <d v="2015-07-22T22:00:00"/>
    <x v="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437620400"/>
    <n v="1370393760"/>
    <b v="0"/>
    <n v="87"/>
    <b v="1"/>
    <s v="music/pop"/>
    <n v="183"/>
    <n v="71.44"/>
    <x v="4"/>
    <s v="pop"/>
    <x v="1356"/>
    <d v="2015-07-22T22:00:00"/>
    <x v="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437620400"/>
    <n v="1359587137"/>
    <b v="0"/>
    <n v="65"/>
    <b v="1"/>
    <s v="music/pop"/>
    <n v="125"/>
    <n v="38.549999999999997"/>
    <x v="4"/>
    <s v="pop"/>
    <x v="1357"/>
    <d v="2015-07-22T22:00:00"/>
    <x v="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437620400"/>
    <n v="1306417323"/>
    <b v="0"/>
    <n v="49"/>
    <b v="1"/>
    <s v="music/pop"/>
    <n v="112"/>
    <n v="68.37"/>
    <x v="4"/>
    <s v="pop"/>
    <x v="1358"/>
    <d v="2015-07-22T22:00:00"/>
    <x v="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437620400"/>
    <n v="1304623990"/>
    <b v="0"/>
    <n v="19"/>
    <b v="1"/>
    <s v="music/pop"/>
    <n v="116"/>
    <n v="40.21"/>
    <x v="4"/>
    <s v="pop"/>
    <x v="1359"/>
    <d v="2015-07-22T22:00:00"/>
    <x v="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437620400"/>
    <n v="1341524220"/>
    <b v="0"/>
    <n v="81"/>
    <b v="1"/>
    <s v="music/pop"/>
    <n v="173"/>
    <n v="32.07"/>
    <x v="4"/>
    <s v="pop"/>
    <x v="1360"/>
    <d v="2015-07-22T22:00:00"/>
    <x v="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37620400"/>
    <n v="1400778772"/>
    <b v="0"/>
    <n v="264"/>
    <b v="1"/>
    <s v="music/pop"/>
    <n v="126"/>
    <n v="28.63"/>
    <x v="4"/>
    <s v="pop"/>
    <x v="1361"/>
    <d v="2015-07-22T22:00:00"/>
    <x v="0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437620400"/>
    <n v="1373408731"/>
    <b v="0"/>
    <n v="25"/>
    <b v="1"/>
    <s v="music/pop"/>
    <n v="109"/>
    <n v="43.64"/>
    <x v="4"/>
    <s v="pop"/>
    <x v="1362"/>
    <d v="2015-07-22T22:00:00"/>
    <x v="0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37620400"/>
    <n v="1453925727"/>
    <b v="0"/>
    <n v="5"/>
    <b v="1"/>
    <s v="music/pop"/>
    <n v="100"/>
    <n v="40"/>
    <x v="4"/>
    <s v="pop"/>
    <x v="1363"/>
    <d v="2015-07-22T22:00:00"/>
    <x v="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37620400"/>
    <n v="1415464906"/>
    <b v="0"/>
    <n v="144"/>
    <b v="1"/>
    <s v="music/pop"/>
    <n v="119"/>
    <n v="346.04"/>
    <x v="4"/>
    <s v="pop"/>
    <x v="1364"/>
    <d v="2015-07-22T22:00:00"/>
    <x v="0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37620400"/>
    <n v="1423935352"/>
    <b v="0"/>
    <n v="92"/>
    <b v="1"/>
    <s v="music/pop"/>
    <n v="100"/>
    <n v="81.739999999999995"/>
    <x v="4"/>
    <s v="pop"/>
    <x v="1365"/>
    <d v="2015-07-22T22:00:00"/>
    <x v="0"/>
  </r>
  <r>
    <n v="1366"/>
    <s v="Kick It! A Tribute to the A.K.s"/>
    <s v="A musical memorial for Alexi Petersen."/>
    <n v="7500"/>
    <n v="9486.69"/>
    <x v="0"/>
    <s v="US"/>
    <s v="USD"/>
    <n v="1437620400"/>
    <n v="1413158063"/>
    <b v="0"/>
    <n v="147"/>
    <b v="1"/>
    <s v="music/pop"/>
    <n v="126"/>
    <n v="64.540000000000006"/>
    <x v="4"/>
    <s v="pop"/>
    <x v="1366"/>
    <d v="2015-07-22T22:00:00"/>
    <x v="0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37620400"/>
    <n v="1444867450"/>
    <b v="0"/>
    <n v="90"/>
    <b v="1"/>
    <s v="music/pop"/>
    <n v="114"/>
    <n v="63.48"/>
    <x v="4"/>
    <s v="pop"/>
    <x v="1367"/>
    <d v="2015-07-22T22:00:0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7620400"/>
    <n v="1432269294"/>
    <b v="0"/>
    <n v="87"/>
    <b v="1"/>
    <s v="music/pop"/>
    <n v="111"/>
    <n v="63.62"/>
    <x v="4"/>
    <s v="pop"/>
    <x v="1368"/>
    <d v="2015-07-22T22:00:00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437620400"/>
    <n v="1394633746"/>
    <b v="0"/>
    <n v="406"/>
    <b v="1"/>
    <s v="music/pop"/>
    <n v="105"/>
    <n v="83.97"/>
    <x v="4"/>
    <s v="pop"/>
    <x v="1369"/>
    <d v="2015-07-22T22:00:00"/>
    <x v="0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437620400"/>
    <n v="1380585890"/>
    <b v="0"/>
    <n v="20"/>
    <b v="1"/>
    <s v="music/pop"/>
    <n v="104"/>
    <n v="77.75"/>
    <x v="4"/>
    <s v="pop"/>
    <x v="1370"/>
    <d v="2015-07-22T22:00:00"/>
    <x v="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7620400"/>
    <n v="1428430342"/>
    <b v="0"/>
    <n v="70"/>
    <b v="1"/>
    <s v="music/pop"/>
    <n v="107"/>
    <n v="107.07"/>
    <x v="4"/>
    <s v="pop"/>
    <x v="1371"/>
    <d v="2015-07-22T22:00:00"/>
    <x v="0"/>
  </r>
  <r>
    <n v="1372"/>
    <s v="Ted Lukas &amp; the Misled new CD - &quot;FEED&quot;"/>
    <s v="Please help us raise funds to press our new CD!"/>
    <n v="500"/>
    <n v="620"/>
    <x v="0"/>
    <s v="US"/>
    <s v="USD"/>
    <n v="1437620400"/>
    <n v="1339523132"/>
    <b v="0"/>
    <n v="16"/>
    <b v="1"/>
    <s v="music/pop"/>
    <n v="124"/>
    <n v="38.75"/>
    <x v="4"/>
    <s v="pop"/>
    <x v="1372"/>
    <d v="2015-07-22T22:00:00"/>
    <x v="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37620400"/>
    <n v="1480546233"/>
    <b v="0"/>
    <n v="52"/>
    <b v="1"/>
    <s v="music/pop"/>
    <n v="105"/>
    <n v="201.94"/>
    <x v="4"/>
    <s v="pop"/>
    <x v="1373"/>
    <d v="2015-07-22T22:00:00"/>
    <x v="0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37620400"/>
    <n v="1456285988"/>
    <b v="0"/>
    <n v="66"/>
    <b v="1"/>
    <s v="music/pop"/>
    <n v="189"/>
    <n v="43.06"/>
    <x v="4"/>
    <s v="pop"/>
    <x v="1374"/>
    <d v="2015-07-22T22:00:00"/>
    <x v="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37620400"/>
    <n v="1481852119"/>
    <b v="0"/>
    <n v="109"/>
    <b v="1"/>
    <s v="music/pop"/>
    <n v="171"/>
    <n v="62.87"/>
    <x v="4"/>
    <s v="pop"/>
    <x v="1375"/>
    <d v="2015-07-22T22:00:00"/>
    <x v="0"/>
  </r>
  <r>
    <n v="1376"/>
    <s v="Dead Pirates / HIGHMARE LP 2nd pressing"/>
    <s v="Dead Pirates are planning a second pressing of HIGHMARE LP, who wants one ?"/>
    <n v="3700"/>
    <n v="9342"/>
    <x v="0"/>
    <s v="GB"/>
    <s v="GBP"/>
    <n v="1437620400"/>
    <n v="1478189006"/>
    <b v="0"/>
    <n v="168"/>
    <b v="1"/>
    <s v="music/pop"/>
    <n v="252"/>
    <n v="55.61"/>
    <x v="4"/>
    <s v="pop"/>
    <x v="1376"/>
    <d v="2015-07-22T22:00:00"/>
    <x v="0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37620400"/>
    <n v="1484198170"/>
    <b v="0"/>
    <n v="31"/>
    <b v="1"/>
    <s v="music/pop"/>
    <n v="116"/>
    <n v="48.71"/>
    <x v="4"/>
    <s v="pop"/>
    <x v="1377"/>
    <d v="2015-07-22T22:00:00"/>
    <x v="0"/>
  </r>
  <r>
    <n v="1378"/>
    <s v="SIX BY SEVEN"/>
    <s v="A psychedelic post rock masterpiece!"/>
    <n v="2000"/>
    <n v="4067"/>
    <x v="0"/>
    <s v="GB"/>
    <s v="GBP"/>
    <n v="1437620400"/>
    <n v="1468779210"/>
    <b v="0"/>
    <n v="133"/>
    <b v="1"/>
    <s v="music/pop"/>
    <n v="203"/>
    <n v="30.58"/>
    <x v="4"/>
    <s v="pop"/>
    <x v="1378"/>
    <d v="2015-07-22T22:00:00"/>
    <x v="0"/>
  </r>
  <r>
    <n v="1379"/>
    <s v="J. Walter Makes a Record"/>
    <s v="---------The long-awaited debut full-length from Justin Ruddy--------"/>
    <n v="10000"/>
    <n v="11160"/>
    <x v="0"/>
    <s v="US"/>
    <s v="USD"/>
    <n v="1437620400"/>
    <n v="1430912876"/>
    <b v="0"/>
    <n v="151"/>
    <b v="1"/>
    <s v="music/pop"/>
    <n v="112"/>
    <n v="73.91"/>
    <x v="4"/>
    <s v="pop"/>
    <x v="1379"/>
    <d v="2015-07-22T22:00:00"/>
    <x v="0"/>
  </r>
  <r>
    <n v="1380"/>
    <s v="BARNFEST 2015"/>
    <s v="A DIY MUSIC FESTIVAL FROM ST. LOUIS MO! Bands make their own festival, help make it legit!"/>
    <n v="25"/>
    <n v="106"/>
    <x v="0"/>
    <s v="US"/>
    <s v="USD"/>
    <n v="1437620400"/>
    <n v="1431886706"/>
    <b v="0"/>
    <n v="5"/>
    <b v="1"/>
    <s v="music/pop"/>
    <n v="424"/>
    <n v="21.2"/>
    <x v="4"/>
    <s v="pop"/>
    <x v="1380"/>
    <d v="2015-07-22T2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37620400"/>
    <n v="1480396125"/>
    <b v="0"/>
    <n v="73"/>
    <b v="1"/>
    <s v="music/pop"/>
    <n v="107"/>
    <n v="73.36"/>
    <x v="4"/>
    <s v="pop"/>
    <x v="1381"/>
    <d v="2015-07-22T22:00:00"/>
    <x v="0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437620400"/>
    <n v="1365275536"/>
    <b v="0"/>
    <n v="148"/>
    <b v="1"/>
    <s v="music/pop"/>
    <n v="104"/>
    <n v="56.41"/>
    <x v="4"/>
    <s v="pop"/>
    <x v="1382"/>
    <d v="2015-07-22T22:00:00"/>
    <x v="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37620400"/>
    <n v="1480729678"/>
    <b v="0"/>
    <n v="93"/>
    <b v="1"/>
    <s v="music/pop"/>
    <n v="212"/>
    <n v="50.25"/>
    <x v="4"/>
    <s v="pop"/>
    <x v="1383"/>
    <d v="2015-07-22T22:00:00"/>
    <x v="0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7620400"/>
    <n v="1433525922"/>
    <b v="0"/>
    <n v="63"/>
    <b v="1"/>
    <s v="music/rock"/>
    <n v="124"/>
    <n v="68.94"/>
    <x v="4"/>
    <s v="rock"/>
    <x v="1384"/>
    <d v="2015-07-22T22:00:00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37620400"/>
    <n v="1457109121"/>
    <b v="0"/>
    <n v="134"/>
    <b v="1"/>
    <s v="music/rock"/>
    <n v="110"/>
    <n v="65.91"/>
    <x v="4"/>
    <s v="rock"/>
    <x v="1385"/>
    <d v="2015-07-22T22:00:00"/>
    <x v="0"/>
  </r>
  <r>
    <n v="1386"/>
    <s v="MALTESE CROSS: The First Album"/>
    <s v="We are a classic hard rock/heavy metal band just trying to keep rock alive!"/>
    <n v="400"/>
    <n v="875"/>
    <x v="0"/>
    <s v="US"/>
    <s v="USD"/>
    <n v="1437620400"/>
    <n v="1435591889"/>
    <b v="0"/>
    <n v="14"/>
    <b v="1"/>
    <s v="music/rock"/>
    <n v="219"/>
    <n v="62.5"/>
    <x v="4"/>
    <s v="rock"/>
    <x v="1386"/>
    <d v="2015-07-22T22:00:00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7620400"/>
    <n v="1430604395"/>
    <b v="0"/>
    <n v="78"/>
    <b v="1"/>
    <s v="music/rock"/>
    <n v="137"/>
    <n v="70.06"/>
    <x v="4"/>
    <s v="rock"/>
    <x v="1387"/>
    <d v="2015-07-22T22:0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37620400"/>
    <n v="1474469117"/>
    <b v="0"/>
    <n v="112"/>
    <b v="1"/>
    <s v="music/rock"/>
    <n v="135"/>
    <n v="60.18"/>
    <x v="4"/>
    <s v="rock"/>
    <x v="1388"/>
    <d v="2015-07-22T22:00:00"/>
    <x v="0"/>
  </r>
  <r>
    <n v="1389"/>
    <s v="Pre-order DANCEHALL's first record!!!"/>
    <s v="Help fund the pressing of DANCEHALL's first record by pre-ordering it in advance!!!"/>
    <n v="500"/>
    <n v="727"/>
    <x v="0"/>
    <s v="GB"/>
    <s v="GBP"/>
    <n v="1437620400"/>
    <n v="1468495957"/>
    <b v="0"/>
    <n v="34"/>
    <b v="1"/>
    <s v="music/rock"/>
    <n v="145"/>
    <n v="21.38"/>
    <x v="4"/>
    <s v="rock"/>
    <x v="1389"/>
    <d v="2015-07-22T22:00:00"/>
    <x v="0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7620400"/>
    <n v="1427224606"/>
    <b v="0"/>
    <n v="19"/>
    <b v="1"/>
    <s v="music/rock"/>
    <n v="109"/>
    <n v="160.79"/>
    <x v="4"/>
    <s v="rock"/>
    <x v="1390"/>
    <d v="2015-07-22T22:00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37620400"/>
    <n v="1436369818"/>
    <b v="0"/>
    <n v="13"/>
    <b v="1"/>
    <s v="music/rock"/>
    <n v="110"/>
    <n v="42.38"/>
    <x v="4"/>
    <s v="rock"/>
    <x v="1391"/>
    <d v="2015-07-22T22:00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37620400"/>
    <n v="1454298186"/>
    <b v="0"/>
    <n v="104"/>
    <b v="1"/>
    <s v="music/rock"/>
    <n v="114"/>
    <n v="27.32"/>
    <x v="4"/>
    <s v="rock"/>
    <x v="1392"/>
    <d v="2015-07-22T22:00:00"/>
    <x v="0"/>
  </r>
  <r>
    <n v="1393"/>
    <s v="WolfHunt | Social Commentary Rock Project"/>
    <s v="Rock n' Roll tales of our times"/>
    <n v="10000"/>
    <n v="10235"/>
    <x v="0"/>
    <s v="US"/>
    <s v="USD"/>
    <n v="1437620400"/>
    <n v="1467476523"/>
    <b v="0"/>
    <n v="52"/>
    <b v="1"/>
    <s v="music/rock"/>
    <n v="102"/>
    <n v="196.83"/>
    <x v="4"/>
    <s v="rock"/>
    <x v="1393"/>
    <d v="2015-07-22T22:00:00"/>
    <x v="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37620400"/>
    <n v="1484623726"/>
    <b v="0"/>
    <n v="17"/>
    <b v="1"/>
    <s v="music/rock"/>
    <n v="122"/>
    <n v="53.88"/>
    <x v="4"/>
    <s v="rock"/>
    <x v="1394"/>
    <d v="2015-07-22T22:00:00"/>
    <x v="0"/>
  </r>
  <r>
    <n v="1395"/>
    <s v="Quiet Oaks Full Length Album"/>
    <s v="Help Quiet Oaks record their debut album!!!"/>
    <n v="3500"/>
    <n v="3916"/>
    <x v="0"/>
    <s v="US"/>
    <s v="USD"/>
    <n v="1437620400"/>
    <n v="1481838481"/>
    <b v="0"/>
    <n v="82"/>
    <b v="1"/>
    <s v="music/rock"/>
    <n v="112"/>
    <n v="47.76"/>
    <x v="4"/>
    <s v="rock"/>
    <x v="1395"/>
    <d v="2015-07-22T22:00:00"/>
    <x v="0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37620400"/>
    <n v="1421279882"/>
    <b v="0"/>
    <n v="73"/>
    <b v="1"/>
    <s v="music/rock"/>
    <n v="107"/>
    <n v="88.19"/>
    <x v="4"/>
    <s v="rock"/>
    <x v="1396"/>
    <d v="2015-07-22T22:00:00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37620400"/>
    <n v="1475013710"/>
    <b v="0"/>
    <n v="158"/>
    <b v="1"/>
    <s v="music/rock"/>
    <n v="114"/>
    <n v="72.06"/>
    <x v="4"/>
    <s v="rock"/>
    <x v="1397"/>
    <d v="2015-07-22T22:00:00"/>
    <x v="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37620400"/>
    <n v="1465160334"/>
    <b v="0"/>
    <n v="65"/>
    <b v="1"/>
    <s v="music/rock"/>
    <n v="110"/>
    <n v="74.25"/>
    <x v="4"/>
    <s v="rock"/>
    <x v="1398"/>
    <d v="2015-07-22T22:00:00"/>
    <x v="0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37620400"/>
    <n v="1410048373"/>
    <b v="0"/>
    <n v="184"/>
    <b v="1"/>
    <s v="music/rock"/>
    <n v="126"/>
    <n v="61.7"/>
    <x v="4"/>
    <s v="rock"/>
    <x v="1399"/>
    <d v="2015-07-22T22:00:00"/>
    <x v="0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37620400"/>
    <n v="1462695073"/>
    <b v="0"/>
    <n v="34"/>
    <b v="1"/>
    <s v="music/rock"/>
    <n v="167"/>
    <n v="17.239999999999998"/>
    <x v="4"/>
    <s v="rock"/>
    <x v="1400"/>
    <d v="2015-07-22T22:00:00"/>
    <x v="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437620400"/>
    <n v="1367798074"/>
    <b v="0"/>
    <n v="240"/>
    <b v="1"/>
    <s v="music/rock"/>
    <n v="497"/>
    <n v="51.72"/>
    <x v="4"/>
    <s v="rock"/>
    <x v="1401"/>
    <d v="2015-07-22T22:00:00"/>
    <x v="0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7620400"/>
    <n v="1425259011"/>
    <b v="0"/>
    <n v="113"/>
    <b v="1"/>
    <s v="music/rock"/>
    <n v="109"/>
    <n v="24.15"/>
    <x v="4"/>
    <s v="rock"/>
    <x v="1402"/>
    <d v="2015-07-22T22:00:00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437620400"/>
    <n v="1372210235"/>
    <b v="0"/>
    <n v="66"/>
    <b v="1"/>
    <s v="music/rock"/>
    <n v="103"/>
    <n v="62.17"/>
    <x v="4"/>
    <s v="rock"/>
    <x v="1403"/>
    <d v="2015-07-22T22:00:00"/>
    <x v="0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37620400"/>
    <n v="1422447285"/>
    <b v="1"/>
    <n v="5"/>
    <b v="0"/>
    <s v="music/rock"/>
    <n v="2"/>
    <n v="48.2"/>
    <x v="4"/>
    <s v="rock"/>
    <x v="1404"/>
    <d v="2015-07-22T22:00:00"/>
    <x v="0"/>
  </r>
  <r>
    <n v="1405"/>
    <s v="The Bible translated into Emoticons"/>
    <s v="Will more people read the Bible if it were translated into Emoticons?"/>
    <n v="25000"/>
    <n v="105"/>
    <x v="2"/>
    <s v="US"/>
    <s v="USD"/>
    <n v="1437620400"/>
    <n v="1414599601"/>
    <b v="1"/>
    <n v="17"/>
    <b v="0"/>
    <s v="music/rock"/>
    <n v="0"/>
    <n v="6.18"/>
    <x v="4"/>
    <s v="rock"/>
    <x v="1405"/>
    <d v="2015-07-22T22:00:00"/>
    <x v="0"/>
  </r>
  <r>
    <n v="1406"/>
    <s v="Man Down! Translation project"/>
    <s v="The White coat and the battle dress uniform"/>
    <n v="12000"/>
    <n v="15"/>
    <x v="2"/>
    <s v="IT"/>
    <s v="EUR"/>
    <n v="1437620400"/>
    <n v="1445336607"/>
    <b v="0"/>
    <n v="3"/>
    <b v="0"/>
    <s v="music/rock"/>
    <n v="0"/>
    <n v="5"/>
    <x v="4"/>
    <s v="rock"/>
    <x v="1406"/>
    <d v="2015-07-22T22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37620400"/>
    <n v="1405687978"/>
    <b v="0"/>
    <n v="2"/>
    <b v="0"/>
    <s v="music/rock"/>
    <n v="1"/>
    <n v="7.5"/>
    <x v="4"/>
    <s v="rock"/>
    <x v="1407"/>
    <d v="2015-07-22T22:00:00"/>
    <x v="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37620400"/>
    <n v="1444856156"/>
    <b v="0"/>
    <n v="6"/>
    <b v="0"/>
    <s v="music/rock"/>
    <n v="7"/>
    <n v="12"/>
    <x v="4"/>
    <s v="rock"/>
    <x v="1408"/>
    <d v="2015-07-22T22:00:00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37620400"/>
    <n v="1414897935"/>
    <b v="0"/>
    <n v="0"/>
    <b v="0"/>
    <s v="music/rock"/>
    <n v="0"/>
    <n v="0"/>
    <x v="4"/>
    <s v="rock"/>
    <x v="1409"/>
    <d v="2015-07-22T22:00:00"/>
    <x v="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37620400"/>
    <n v="1461051520"/>
    <b v="0"/>
    <n v="1"/>
    <b v="0"/>
    <s v="music/rock"/>
    <n v="0"/>
    <n v="1"/>
    <x v="4"/>
    <s v="rock"/>
    <x v="1410"/>
    <d v="2015-07-22T22:00:00"/>
    <x v="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37620400"/>
    <n v="1420766700"/>
    <b v="0"/>
    <n v="3"/>
    <b v="0"/>
    <s v="music/rock"/>
    <n v="0"/>
    <n v="2.33"/>
    <x v="4"/>
    <s v="rock"/>
    <x v="1411"/>
    <d v="2015-07-22T22:00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37620400"/>
    <n v="1415064699"/>
    <b v="0"/>
    <n v="13"/>
    <b v="0"/>
    <s v="music/rock"/>
    <n v="5"/>
    <n v="24.62"/>
    <x v="4"/>
    <s v="rock"/>
    <x v="1412"/>
    <d v="2015-07-22T22:00:00"/>
    <x v="0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37620400"/>
    <n v="1450780170"/>
    <b v="0"/>
    <n v="1"/>
    <b v="0"/>
    <s v="music/rock"/>
    <n v="5"/>
    <n v="100"/>
    <x v="4"/>
    <s v="rock"/>
    <x v="1413"/>
    <d v="2015-07-22T22:00:0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37620400"/>
    <n v="1480831467"/>
    <b v="0"/>
    <n v="1"/>
    <b v="0"/>
    <s v="music/rock"/>
    <n v="0"/>
    <n v="1"/>
    <x v="4"/>
    <s v="rock"/>
    <x v="1414"/>
    <d v="2015-07-22T22:00:00"/>
    <x v="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7620400"/>
    <n v="1436285591"/>
    <b v="0"/>
    <n v="9"/>
    <b v="0"/>
    <s v="music/rock"/>
    <n v="18"/>
    <n v="88.89"/>
    <x v="4"/>
    <s v="rock"/>
    <x v="1415"/>
    <d v="2015-07-22T22:00:00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37620400"/>
    <n v="1445552019"/>
    <b v="0"/>
    <n v="0"/>
    <b v="0"/>
    <s v="music/rock"/>
    <n v="0"/>
    <n v="0"/>
    <x v="4"/>
    <s v="rock"/>
    <x v="1416"/>
    <d v="2015-07-22T22:00:00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37620400"/>
    <n v="1439696174"/>
    <b v="0"/>
    <n v="2"/>
    <b v="0"/>
    <s v="music/rock"/>
    <n v="1"/>
    <n v="27.5"/>
    <x v="4"/>
    <s v="rock"/>
    <x v="1417"/>
    <d v="2015-07-22T22:00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37620400"/>
    <n v="1453805834"/>
    <b v="0"/>
    <n v="1"/>
    <b v="0"/>
    <s v="music/rock"/>
    <n v="0"/>
    <n v="6"/>
    <x v="4"/>
    <s v="rock"/>
    <x v="1418"/>
    <d v="2015-07-22T22:00:00"/>
    <x v="0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37620400"/>
    <n v="1473418619"/>
    <b v="0"/>
    <n v="10"/>
    <b v="0"/>
    <s v="music/rock"/>
    <n v="7"/>
    <n v="44.5"/>
    <x v="4"/>
    <s v="rock"/>
    <x v="1419"/>
    <d v="2015-07-22T22:00:00"/>
    <x v="0"/>
  </r>
  <r>
    <n v="1420"/>
    <s v="Shakespeare in the Hood - Romeo and Juliet"/>
    <s v="Help me butcher Shakespeare in a satirical fashion."/>
    <n v="110"/>
    <n v="3"/>
    <x v="2"/>
    <s v="US"/>
    <s v="USD"/>
    <n v="1437620400"/>
    <n v="1464969686"/>
    <b v="0"/>
    <n v="3"/>
    <b v="0"/>
    <s v="music/rock"/>
    <n v="3"/>
    <n v="1"/>
    <x v="4"/>
    <s v="rock"/>
    <x v="1420"/>
    <d v="2015-07-22T22:00:00"/>
    <x v="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37620400"/>
    <n v="1420840709"/>
    <b v="0"/>
    <n v="2"/>
    <b v="0"/>
    <s v="music/rock"/>
    <n v="0"/>
    <n v="100"/>
    <x v="4"/>
    <s v="rock"/>
    <x v="1421"/>
    <d v="2015-07-22T22:00:00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37620400"/>
    <n v="1471844704"/>
    <b v="0"/>
    <n v="2"/>
    <b v="0"/>
    <s v="music/rock"/>
    <n v="0"/>
    <n v="13"/>
    <x v="4"/>
    <s v="rock"/>
    <x v="1422"/>
    <d v="2015-07-22T22:00:00"/>
    <x v="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37620400"/>
    <n v="1449045531"/>
    <b v="0"/>
    <n v="1"/>
    <b v="0"/>
    <s v="music/rock"/>
    <n v="0"/>
    <n v="100"/>
    <x v="4"/>
    <s v="rock"/>
    <x v="1423"/>
    <d v="2015-07-22T22:00:00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37620400"/>
    <n v="1478106802"/>
    <b v="0"/>
    <n v="14"/>
    <b v="0"/>
    <s v="music/rock"/>
    <n v="20"/>
    <n v="109.07"/>
    <x v="4"/>
    <s v="rock"/>
    <x v="1424"/>
    <d v="2015-07-22T22:00:00"/>
    <x v="0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7620400"/>
    <n v="1427684959"/>
    <b v="0"/>
    <n v="0"/>
    <b v="0"/>
    <s v="music/rock"/>
    <n v="0"/>
    <n v="0"/>
    <x v="4"/>
    <s v="rock"/>
    <x v="1425"/>
    <d v="2015-07-22T22:00:00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37620400"/>
    <n v="1435224120"/>
    <b v="0"/>
    <n v="0"/>
    <b v="0"/>
    <s v="music/rock"/>
    <n v="0"/>
    <n v="0"/>
    <x v="4"/>
    <s v="rock"/>
    <x v="1426"/>
    <d v="2015-07-22T22:00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37620400"/>
    <n v="1471638385"/>
    <b v="0"/>
    <n v="4"/>
    <b v="0"/>
    <s v="music/rock"/>
    <n v="8"/>
    <n v="104.75"/>
    <x v="4"/>
    <s v="rock"/>
    <x v="1427"/>
    <d v="2015-07-22T22:00:00"/>
    <x v="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37620400"/>
    <n v="1456996017"/>
    <b v="0"/>
    <n v="3"/>
    <b v="0"/>
    <s v="music/rock"/>
    <n v="5"/>
    <n v="15"/>
    <x v="4"/>
    <s v="rock"/>
    <x v="1428"/>
    <d v="2015-07-22T22:00:00"/>
    <x v="0"/>
  </r>
  <r>
    <n v="1429"/>
    <s v="10 P.M."/>
    <s v="A guy in his 30's tries to live his &quot;American Dream&quot;, but quickly it turns into a nightmare. (A Novel)"/>
    <n v="10000"/>
    <n v="0"/>
    <x v="2"/>
    <s v="US"/>
    <s v="USD"/>
    <n v="1437620400"/>
    <n v="1426037242"/>
    <b v="0"/>
    <n v="0"/>
    <b v="0"/>
    <s v="music/rock"/>
    <n v="0"/>
    <n v="0"/>
    <x v="4"/>
    <s v="rock"/>
    <x v="1429"/>
    <d v="2015-07-22T22:00:00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37620400"/>
    <n v="1416339088"/>
    <b v="0"/>
    <n v="5"/>
    <b v="0"/>
    <s v="music/rock"/>
    <n v="8"/>
    <n v="80.599999999999994"/>
    <x v="4"/>
    <s v="rock"/>
    <x v="1430"/>
    <d v="2015-07-22T22:00:00"/>
    <x v="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37620400"/>
    <n v="1445922216"/>
    <b v="0"/>
    <n v="47"/>
    <b v="0"/>
    <s v="music/rock"/>
    <n v="32"/>
    <n v="115.55"/>
    <x v="4"/>
    <s v="rock"/>
    <x v="1431"/>
    <d v="2015-07-22T22:00:00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620400"/>
    <n v="1434825828"/>
    <b v="0"/>
    <n v="0"/>
    <b v="0"/>
    <s v="music/rock"/>
    <n v="0"/>
    <n v="0"/>
    <x v="4"/>
    <s v="rock"/>
    <x v="1432"/>
    <d v="2015-07-22T22:00:00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37620400"/>
    <n v="1477839675"/>
    <b v="0"/>
    <n v="10"/>
    <b v="0"/>
    <s v="music/rock"/>
    <n v="7"/>
    <n v="80.5"/>
    <x v="4"/>
    <s v="rock"/>
    <x v="1433"/>
    <d v="2015-07-22T22:00:00"/>
    <x v="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7620400"/>
    <n v="1431973478"/>
    <b v="0"/>
    <n v="11"/>
    <b v="0"/>
    <s v="music/rock"/>
    <n v="10"/>
    <n v="744.55"/>
    <x v="4"/>
    <s v="rock"/>
    <x v="1434"/>
    <d v="2015-07-22T22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37620400"/>
    <n v="1441997020"/>
    <b v="0"/>
    <n v="2"/>
    <b v="0"/>
    <s v="music/rock"/>
    <n v="0"/>
    <n v="7.5"/>
    <x v="4"/>
    <s v="rock"/>
    <x v="1435"/>
    <d v="2015-07-22T22:00:0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37620400"/>
    <n v="1453451057"/>
    <b v="0"/>
    <n v="2"/>
    <b v="0"/>
    <s v="music/rock"/>
    <n v="1"/>
    <n v="38.5"/>
    <x v="4"/>
    <s v="rock"/>
    <x v="1436"/>
    <d v="2015-07-22T22:00:00"/>
    <x v="0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37620400"/>
    <n v="1402058739"/>
    <b v="0"/>
    <n v="22"/>
    <b v="0"/>
    <s v="music/rock"/>
    <n v="27"/>
    <n v="36.68"/>
    <x v="4"/>
    <s v="rock"/>
    <x v="1437"/>
    <d v="2015-07-22T22:00:00"/>
    <x v="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37620400"/>
    <n v="1459198499"/>
    <b v="0"/>
    <n v="8"/>
    <b v="0"/>
    <s v="music/rock"/>
    <n v="3"/>
    <n v="75"/>
    <x v="4"/>
    <s v="rock"/>
    <x v="1438"/>
    <d v="2015-07-22T22:00:00"/>
    <x v="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37620400"/>
    <n v="1423166101"/>
    <b v="0"/>
    <n v="6"/>
    <b v="0"/>
    <s v="music/rock"/>
    <n v="7"/>
    <n v="30"/>
    <x v="4"/>
    <s v="rock"/>
    <x v="1439"/>
    <d v="2015-07-22T22:00:00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37620400"/>
    <n v="1461693463"/>
    <b v="0"/>
    <n v="1"/>
    <b v="0"/>
    <s v="music/rock"/>
    <n v="0"/>
    <n v="1"/>
    <x v="4"/>
    <s v="rock"/>
    <x v="1440"/>
    <d v="2015-07-22T22:00:00"/>
    <x v="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37620400"/>
    <n v="1436811769"/>
    <b v="0"/>
    <n v="3"/>
    <b v="0"/>
    <s v="music/rock"/>
    <n v="1"/>
    <n v="673.33"/>
    <x v="4"/>
    <s v="rock"/>
    <x v="1441"/>
    <d v="2015-07-22T22:00:00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37620400"/>
    <n v="1461598158"/>
    <b v="0"/>
    <n v="0"/>
    <b v="0"/>
    <s v="music/rock"/>
    <n v="0"/>
    <n v="0"/>
    <x v="4"/>
    <s v="rock"/>
    <x v="1442"/>
    <d v="2015-07-22T22:00:00"/>
    <x v="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37620400"/>
    <n v="1480803209"/>
    <b v="0"/>
    <n v="0"/>
    <b v="0"/>
    <s v="music/rock"/>
    <n v="0"/>
    <n v="0"/>
    <x v="4"/>
    <s v="rock"/>
    <x v="1443"/>
    <d v="2015-07-22T22:00:00"/>
    <x v="0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37620400"/>
    <n v="1436907462"/>
    <b v="0"/>
    <n v="0"/>
    <b v="0"/>
    <s v="music/rock"/>
    <n v="0"/>
    <n v="0"/>
    <x v="4"/>
    <s v="rock"/>
    <x v="1444"/>
    <d v="2015-07-22T22:00:00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7620400"/>
    <n v="1431694855"/>
    <b v="0"/>
    <n v="0"/>
    <b v="0"/>
    <s v="music/rock"/>
    <n v="0"/>
    <n v="0"/>
    <x v="4"/>
    <s v="rock"/>
    <x v="1445"/>
    <d v="2015-07-22T22:00:00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37620400"/>
    <n v="1459507478"/>
    <b v="0"/>
    <n v="0"/>
    <b v="0"/>
    <s v="music/rock"/>
    <n v="0"/>
    <n v="0"/>
    <x v="4"/>
    <s v="rock"/>
    <x v="1446"/>
    <d v="2015-07-22T22:00:00"/>
    <x v="0"/>
  </r>
  <r>
    <n v="1447"/>
    <s v="Indian Language Dictionary"/>
    <s v="I'm creating a dictionary of multiple Indian languages."/>
    <n v="500000"/>
    <n v="75"/>
    <x v="2"/>
    <s v="US"/>
    <s v="USD"/>
    <n v="1437620400"/>
    <n v="1465407134"/>
    <b v="0"/>
    <n v="3"/>
    <b v="0"/>
    <s v="music/rock"/>
    <n v="0"/>
    <n v="25"/>
    <x v="4"/>
    <s v="rock"/>
    <x v="1447"/>
    <d v="2015-07-22T22:00:00"/>
    <x v="0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7620400"/>
    <n v="1429655318"/>
    <b v="0"/>
    <n v="0"/>
    <b v="0"/>
    <s v="music/rock"/>
    <n v="0"/>
    <n v="0"/>
    <x v="4"/>
    <s v="rock"/>
    <x v="1448"/>
    <d v="2015-07-22T22:00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7620400"/>
    <n v="1427138905"/>
    <b v="0"/>
    <n v="0"/>
    <b v="0"/>
    <s v="music/rock"/>
    <n v="0"/>
    <n v="0"/>
    <x v="4"/>
    <s v="rock"/>
    <x v="1449"/>
    <d v="2015-07-22T22:00:00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37620400"/>
    <n v="1453349197"/>
    <b v="0"/>
    <n v="1"/>
    <b v="0"/>
    <s v="music/rock"/>
    <n v="0"/>
    <n v="1"/>
    <x v="4"/>
    <s v="rock"/>
    <x v="1450"/>
    <d v="2015-07-22T22:00:00"/>
    <x v="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37620400"/>
    <n v="1413759659"/>
    <b v="0"/>
    <n v="2"/>
    <b v="0"/>
    <s v="music/rock"/>
    <n v="0"/>
    <n v="1"/>
    <x v="4"/>
    <s v="rock"/>
    <x v="1451"/>
    <d v="2015-07-22T22:00:00"/>
    <x v="0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37620400"/>
    <n v="1403974363"/>
    <b v="0"/>
    <n v="0"/>
    <b v="0"/>
    <s v="music/rock"/>
    <n v="0"/>
    <n v="0"/>
    <x v="4"/>
    <s v="rock"/>
    <x v="1452"/>
    <d v="2015-07-22T22:00:00"/>
    <x v="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37620400"/>
    <n v="1488386547"/>
    <b v="0"/>
    <n v="0"/>
    <b v="0"/>
    <s v="music/rock"/>
    <n v="0"/>
    <n v="0"/>
    <x v="4"/>
    <s v="rock"/>
    <x v="1453"/>
    <d v="2015-07-22T22:00:00"/>
    <x v="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37620400"/>
    <n v="1459716480"/>
    <b v="0"/>
    <n v="1"/>
    <b v="0"/>
    <s v="music/rock"/>
    <n v="1"/>
    <n v="15"/>
    <x v="4"/>
    <s v="rock"/>
    <x v="1454"/>
    <d v="2015-07-22T22:00:00"/>
    <x v="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37620400"/>
    <n v="1405181320"/>
    <b v="0"/>
    <n v="7"/>
    <b v="0"/>
    <s v="music/rock"/>
    <n v="11"/>
    <n v="225"/>
    <x v="4"/>
    <s v="rock"/>
    <x v="1455"/>
    <d v="2015-07-22T22:00:00"/>
    <x v="0"/>
  </r>
  <r>
    <n v="1456"/>
    <s v="Sometimes you don't need love (Canceled)"/>
    <s v="English Version of my auto-published novel"/>
    <n v="5000"/>
    <n v="145"/>
    <x v="1"/>
    <s v="IT"/>
    <s v="EUR"/>
    <n v="1437620400"/>
    <n v="1480867365"/>
    <b v="0"/>
    <n v="3"/>
    <b v="0"/>
    <s v="music/rock"/>
    <n v="3"/>
    <n v="48.33"/>
    <x v="4"/>
    <s v="rock"/>
    <x v="1456"/>
    <d v="2015-07-22T22:00:00"/>
    <x v="0"/>
  </r>
  <r>
    <n v="1457"/>
    <s v="Hey! I&quot;m not invisable, I am Just Old (Canceled)"/>
    <s v="Age is more than just a number, I hope your younger than you feel."/>
    <n v="6000"/>
    <n v="0"/>
    <x v="1"/>
    <s v="US"/>
    <s v="USD"/>
    <n v="1437620400"/>
    <n v="1444685444"/>
    <b v="0"/>
    <n v="0"/>
    <b v="0"/>
    <s v="music/rock"/>
    <n v="0"/>
    <n v="0"/>
    <x v="4"/>
    <s v="rock"/>
    <x v="1457"/>
    <d v="2015-07-22T22:00:00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37620400"/>
    <n v="1405097760"/>
    <b v="0"/>
    <n v="0"/>
    <b v="0"/>
    <s v="music/rock"/>
    <n v="0"/>
    <n v="0"/>
    <x v="4"/>
    <s v="rock"/>
    <x v="1458"/>
    <d v="2015-07-22T22:00:00"/>
    <x v="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37620400"/>
    <n v="1446612896"/>
    <b v="0"/>
    <n v="0"/>
    <b v="0"/>
    <s v="music/rock"/>
    <n v="0"/>
    <n v="0"/>
    <x v="4"/>
    <s v="rock"/>
    <x v="1459"/>
    <d v="2015-07-22T22:00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37620400"/>
    <n v="1412371898"/>
    <b v="0"/>
    <n v="0"/>
    <b v="0"/>
    <s v="music/rock"/>
    <n v="0"/>
    <n v="0"/>
    <x v="4"/>
    <s v="rock"/>
    <x v="1460"/>
    <d v="2015-07-22T22:00:00"/>
    <x v="0"/>
  </r>
  <r>
    <n v="1461"/>
    <s v="Relatively Prime Series 2"/>
    <s v="Series 2 of Relatively Prime, a podcast of stories from the Mathematical Domain"/>
    <n v="15000"/>
    <n v="15186.69"/>
    <x v="0"/>
    <s v="US"/>
    <s v="USD"/>
    <n v="1437620400"/>
    <n v="1410967754"/>
    <b v="1"/>
    <n v="340"/>
    <b v="1"/>
    <s v="music/rock"/>
    <n v="101"/>
    <n v="44.67"/>
    <x v="4"/>
    <s v="rock"/>
    <x v="1461"/>
    <d v="2015-07-22T22:00:00"/>
    <x v="0"/>
  </r>
  <r>
    <n v="1462"/>
    <s v="Unbound: Fiction on the Radio"/>
    <s v="A new radio show focused on short fiction produced by Louisville Public Media"/>
    <n v="4000"/>
    <n v="4340.7"/>
    <x v="0"/>
    <s v="US"/>
    <s v="USD"/>
    <n v="1437620400"/>
    <n v="1363017271"/>
    <b v="1"/>
    <n v="150"/>
    <b v="1"/>
    <s v="music/rock"/>
    <n v="109"/>
    <n v="28.94"/>
    <x v="4"/>
    <s v="rock"/>
    <x v="1462"/>
    <d v="2015-07-22T22:00:00"/>
    <x v="0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437620400"/>
    <n v="1361483538"/>
    <b v="1"/>
    <n v="25"/>
    <b v="1"/>
    <s v="music/rock"/>
    <n v="148"/>
    <n v="35.44"/>
    <x v="4"/>
    <s v="rock"/>
    <x v="1463"/>
    <d v="2015-07-22T22:00:00"/>
    <x v="0"/>
  </r>
  <r>
    <n v="1464"/>
    <s v="Science Studio"/>
    <s v="The Best Science Media on the Web"/>
    <n v="5000"/>
    <n v="8160"/>
    <x v="0"/>
    <s v="US"/>
    <s v="USD"/>
    <n v="1437620400"/>
    <n v="1358437958"/>
    <b v="1"/>
    <n v="234"/>
    <b v="1"/>
    <s v="music/rock"/>
    <n v="163"/>
    <n v="34.869999999999997"/>
    <x v="4"/>
    <s v="rock"/>
    <x v="1464"/>
    <d v="2015-07-22T22:00:00"/>
    <x v="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437620400"/>
    <n v="1329759452"/>
    <b v="1"/>
    <n v="2602"/>
    <b v="1"/>
    <s v="music/rock"/>
    <n v="456"/>
    <n v="52.62"/>
    <x v="4"/>
    <s v="rock"/>
    <x v="1465"/>
    <d v="2015-07-22T22:00:00"/>
    <x v="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37620400"/>
    <n v="1449029266"/>
    <b v="1"/>
    <n v="248"/>
    <b v="1"/>
    <s v="music/rock"/>
    <n v="108"/>
    <n v="69.599999999999994"/>
    <x v="4"/>
    <s v="rock"/>
    <x v="1466"/>
    <d v="2015-07-22T22:00:00"/>
    <x v="0"/>
  </r>
  <r>
    <n v="1467"/>
    <s v="Radio Ambulante"/>
    <s v="We are a new Spanish language podcast telling uniquely Latin American stories."/>
    <n v="40000"/>
    <n v="46032"/>
    <x v="0"/>
    <s v="US"/>
    <s v="USD"/>
    <n v="1437620400"/>
    <n v="1327518885"/>
    <b v="1"/>
    <n v="600"/>
    <b v="1"/>
    <s v="music/rock"/>
    <n v="115"/>
    <n v="76.72"/>
    <x v="4"/>
    <s v="rock"/>
    <x v="1467"/>
    <d v="2015-07-22T22:00:00"/>
    <x v="0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437620400"/>
    <n v="1302654049"/>
    <b v="1"/>
    <n v="293"/>
    <b v="1"/>
    <s v="music/rock"/>
    <n v="102"/>
    <n v="33.19"/>
    <x v="4"/>
    <s v="rock"/>
    <x v="1468"/>
    <d v="2015-07-22T22:00:00"/>
    <x v="0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437620400"/>
    <n v="1358346109"/>
    <b v="1"/>
    <n v="321"/>
    <b v="1"/>
    <s v="music/rock"/>
    <n v="108"/>
    <n v="149.46"/>
    <x v="4"/>
    <s v="rock"/>
    <x v="1469"/>
    <d v="2015-07-22T22:00:00"/>
    <x v="0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437620400"/>
    <n v="1354909863"/>
    <b v="1"/>
    <n v="81"/>
    <b v="1"/>
    <s v="music/rock"/>
    <n v="125"/>
    <n v="23.17"/>
    <x v="4"/>
    <s v="rock"/>
    <x v="1470"/>
    <d v="2015-07-22T22:00:00"/>
    <x v="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37620400"/>
    <n v="1426028334"/>
    <b v="1"/>
    <n v="343"/>
    <b v="1"/>
    <s v="music/rock"/>
    <n v="104"/>
    <n v="96.88"/>
    <x v="4"/>
    <s v="rock"/>
    <x v="1471"/>
    <d v="2015-07-22T22:00:00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437620400"/>
    <n v="1379336503"/>
    <b v="1"/>
    <n v="336"/>
    <b v="1"/>
    <s v="music/rock"/>
    <n v="139"/>
    <n v="103.2"/>
    <x v="4"/>
    <s v="rock"/>
    <x v="1472"/>
    <d v="2015-07-22T22:00:00"/>
    <x v="0"/>
  </r>
  <r>
    <n v="1473"/>
    <s v="ONE LOVES ONLY FORM"/>
    <s v="Public Radio Project"/>
    <n v="1500"/>
    <n v="1807.74"/>
    <x v="0"/>
    <s v="US"/>
    <s v="USD"/>
    <n v="1437620400"/>
    <n v="1328052639"/>
    <b v="1"/>
    <n v="47"/>
    <b v="1"/>
    <s v="music/rock"/>
    <n v="121"/>
    <n v="38.46"/>
    <x v="4"/>
    <s v="rock"/>
    <x v="1473"/>
    <d v="2015-07-22T22:00:00"/>
    <x v="0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437620400"/>
    <n v="1376501292"/>
    <b v="1"/>
    <n v="76"/>
    <b v="1"/>
    <s v="music/rock"/>
    <n v="112"/>
    <n v="44.32"/>
    <x v="4"/>
    <s v="rock"/>
    <x v="1474"/>
    <d v="2015-07-22T22:00:00"/>
    <x v="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37620400"/>
    <n v="1416244863"/>
    <b v="1"/>
    <n v="441"/>
    <b v="1"/>
    <s v="music/rock"/>
    <n v="189"/>
    <n v="64.17"/>
    <x v="4"/>
    <s v="rock"/>
    <x v="1475"/>
    <d v="2015-07-22T22:00:00"/>
    <x v="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437620400"/>
    <n v="1313024422"/>
    <b v="1"/>
    <n v="916"/>
    <b v="1"/>
    <s v="music/rock"/>
    <n v="662"/>
    <n v="43.33"/>
    <x v="4"/>
    <s v="rock"/>
    <x v="1476"/>
    <d v="2015-07-22T22:00:00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437620400"/>
    <n v="1319467604"/>
    <b v="1"/>
    <n v="369"/>
    <b v="1"/>
    <s v="music/rock"/>
    <n v="111"/>
    <n v="90.5"/>
    <x v="4"/>
    <s v="rock"/>
    <x v="1477"/>
    <d v="2015-07-22T22:00:00"/>
    <x v="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437620400"/>
    <n v="1367355313"/>
    <b v="1"/>
    <n v="20242"/>
    <b v="1"/>
    <s v="music/rock"/>
    <n v="1182"/>
    <n v="29.19"/>
    <x v="4"/>
    <s v="rock"/>
    <x v="1478"/>
    <d v="2015-07-22T22:00:00"/>
    <x v="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437620400"/>
    <n v="1398448389"/>
    <b v="1"/>
    <n v="71"/>
    <b v="1"/>
    <s v="music/rock"/>
    <n v="137"/>
    <n v="30.96"/>
    <x v="4"/>
    <s v="rock"/>
    <x v="1479"/>
    <d v="2015-07-22T22:00:00"/>
    <x v="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437620400"/>
    <n v="1373408699"/>
    <b v="1"/>
    <n v="635"/>
    <b v="1"/>
    <s v="music/rock"/>
    <n v="117"/>
    <n v="92.16"/>
    <x v="4"/>
    <s v="rock"/>
    <x v="1480"/>
    <d v="2015-07-22T22:00:00"/>
    <x v="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437620400"/>
    <n v="1380838145"/>
    <b v="0"/>
    <n v="6"/>
    <b v="0"/>
    <s v="music/rock"/>
    <n v="2"/>
    <n v="17.5"/>
    <x v="4"/>
    <s v="rock"/>
    <x v="1481"/>
    <d v="2015-07-22T22:00:00"/>
    <x v="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437620400"/>
    <n v="1345062936"/>
    <b v="0"/>
    <n v="1"/>
    <b v="0"/>
    <s v="music/rock"/>
    <n v="0"/>
    <n v="5"/>
    <x v="4"/>
    <s v="rock"/>
    <x v="1482"/>
    <d v="2015-07-22T22:00:00"/>
    <x v="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37620400"/>
    <n v="1467002275"/>
    <b v="0"/>
    <n v="2"/>
    <b v="0"/>
    <s v="music/rock"/>
    <n v="1"/>
    <n v="25"/>
    <x v="4"/>
    <s v="rock"/>
    <x v="1483"/>
    <d v="2015-07-22T22:00:00"/>
    <x v="0"/>
  </r>
  <r>
    <n v="1484"/>
    <s v="a book called filtered down thru the stars"/>
    <s v="The mussings of an old wizard"/>
    <n v="2000"/>
    <n v="0"/>
    <x v="2"/>
    <s v="US"/>
    <s v="USD"/>
    <n v="1437620400"/>
    <n v="1337834963"/>
    <b v="0"/>
    <n v="0"/>
    <b v="0"/>
    <s v="music/rock"/>
    <n v="0"/>
    <n v="0"/>
    <x v="4"/>
    <s v="rock"/>
    <x v="1484"/>
    <d v="2015-07-22T22:00:00"/>
    <x v="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7620400"/>
    <n v="1430939173"/>
    <b v="0"/>
    <n v="3"/>
    <b v="0"/>
    <s v="music/rock"/>
    <n v="2"/>
    <n v="50"/>
    <x v="4"/>
    <s v="rock"/>
    <x v="1485"/>
    <d v="2015-07-22T22:00:00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37620400"/>
    <n v="1422417761"/>
    <b v="0"/>
    <n v="3"/>
    <b v="0"/>
    <s v="music/rock"/>
    <n v="0"/>
    <n v="16"/>
    <x v="4"/>
    <s v="rock"/>
    <x v="1486"/>
    <d v="2015-07-22T22:00:00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37620400"/>
    <n v="1467583271"/>
    <b v="0"/>
    <n v="0"/>
    <b v="0"/>
    <s v="music/rock"/>
    <n v="0"/>
    <n v="0"/>
    <x v="4"/>
    <s v="rock"/>
    <x v="1487"/>
    <d v="2015-07-22T22:00:00"/>
    <x v="0"/>
  </r>
  <r>
    <n v="1488"/>
    <s v="Nanolution"/>
    <s v="A blockbuster sci-fi adventure. What would you do if one day your life changed to beyond the imaginable?"/>
    <n v="15000"/>
    <n v="360"/>
    <x v="2"/>
    <s v="AU"/>
    <s v="AUD"/>
    <n v="1437620400"/>
    <n v="1386336660"/>
    <b v="0"/>
    <n v="6"/>
    <b v="0"/>
    <s v="music/rock"/>
    <n v="2"/>
    <n v="60"/>
    <x v="4"/>
    <s v="rock"/>
    <x v="1488"/>
    <d v="2015-07-22T22:00:00"/>
    <x v="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437620400"/>
    <n v="1350398452"/>
    <b v="0"/>
    <n v="0"/>
    <b v="0"/>
    <s v="music/rock"/>
    <n v="0"/>
    <n v="0"/>
    <x v="4"/>
    <s v="rock"/>
    <x v="1489"/>
    <d v="2015-07-22T22:00:00"/>
    <x v="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437620400"/>
    <n v="1378214874"/>
    <b v="0"/>
    <n v="19"/>
    <b v="0"/>
    <s v="music/rock"/>
    <n v="31"/>
    <n v="47.11"/>
    <x v="4"/>
    <s v="rock"/>
    <x v="1490"/>
    <d v="2015-07-22T22:00:00"/>
    <x v="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37620400"/>
    <n v="1418922443"/>
    <b v="0"/>
    <n v="1"/>
    <b v="0"/>
    <s v="music/rock"/>
    <n v="8"/>
    <n v="100"/>
    <x v="4"/>
    <s v="rock"/>
    <x v="1491"/>
    <d v="2015-07-22T22:00:00"/>
    <x v="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437620400"/>
    <n v="1305839646"/>
    <b v="0"/>
    <n v="2"/>
    <b v="0"/>
    <s v="music/rock"/>
    <n v="1"/>
    <n v="15"/>
    <x v="4"/>
    <s v="rock"/>
    <x v="1492"/>
    <d v="2015-07-22T22:00:00"/>
    <x v="0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437620400"/>
    <n v="1368823675"/>
    <b v="0"/>
    <n v="0"/>
    <b v="0"/>
    <s v="music/rock"/>
    <n v="0"/>
    <n v="0"/>
    <x v="4"/>
    <s v="rock"/>
    <x v="1493"/>
    <d v="2015-07-22T22:00:00"/>
    <x v="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37620400"/>
    <n v="1425489613"/>
    <b v="0"/>
    <n v="11"/>
    <b v="0"/>
    <s v="music/rock"/>
    <n v="9"/>
    <n v="40.450000000000003"/>
    <x v="4"/>
    <s v="rock"/>
    <x v="1494"/>
    <d v="2015-07-22T22:00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437620400"/>
    <n v="1311879431"/>
    <b v="0"/>
    <n v="0"/>
    <b v="0"/>
    <s v="music/rock"/>
    <n v="0"/>
    <n v="0"/>
    <x v="4"/>
    <s v="rock"/>
    <x v="1495"/>
    <d v="2015-07-22T22:00:00"/>
    <x v="0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37620400"/>
    <n v="1405682659"/>
    <b v="0"/>
    <n v="0"/>
    <b v="0"/>
    <s v="music/rock"/>
    <n v="0"/>
    <n v="0"/>
    <x v="4"/>
    <s v="rock"/>
    <x v="1496"/>
    <d v="2015-07-22T22:00:00"/>
    <x v="0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437620400"/>
    <n v="1371655522"/>
    <b v="0"/>
    <n v="1"/>
    <b v="0"/>
    <s v="music/rock"/>
    <n v="0"/>
    <n v="1"/>
    <x v="4"/>
    <s v="rock"/>
    <x v="1497"/>
    <d v="2015-07-22T22:00:00"/>
    <x v="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37620400"/>
    <n v="1405899378"/>
    <b v="0"/>
    <n v="3"/>
    <b v="0"/>
    <s v="music/rock"/>
    <n v="2"/>
    <n v="19"/>
    <x v="4"/>
    <s v="rock"/>
    <x v="1498"/>
    <d v="2015-07-22T22:00:00"/>
    <x v="0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37620400"/>
    <n v="1465171833"/>
    <b v="0"/>
    <n v="1"/>
    <b v="0"/>
    <s v="music/rock"/>
    <n v="0"/>
    <n v="5"/>
    <x v="4"/>
    <s v="rock"/>
    <x v="1499"/>
    <d v="2015-07-22T22:00:00"/>
    <x v="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437620400"/>
    <n v="1364852557"/>
    <b v="0"/>
    <n v="15"/>
    <b v="0"/>
    <s v="music/rock"/>
    <n v="25"/>
    <n v="46.73"/>
    <x v="4"/>
    <s v="rock"/>
    <x v="1500"/>
    <d v="2015-07-22T22:00:00"/>
    <x v="0"/>
  </r>
  <r>
    <n v="1501"/>
    <s v="This is Nowhere"/>
    <s v="A hardcover book of surf, outdoor and nature photos from the British Columbia coast."/>
    <n v="52000"/>
    <n v="86492"/>
    <x v="0"/>
    <s v="CA"/>
    <s v="CAD"/>
    <n v="1437620400"/>
    <n v="1433772023"/>
    <b v="1"/>
    <n v="885"/>
    <b v="1"/>
    <s v="music/rock"/>
    <n v="166"/>
    <n v="97.73"/>
    <x v="4"/>
    <s v="rock"/>
    <x v="1501"/>
    <d v="2015-07-22T22:00:00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37620400"/>
    <n v="1456491680"/>
    <b v="1"/>
    <n v="329"/>
    <b v="1"/>
    <s v="music/rock"/>
    <n v="101"/>
    <n v="67.84"/>
    <x v="4"/>
    <s v="rock"/>
    <x v="1502"/>
    <d v="2015-07-22T22:00:00"/>
    <x v="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37620400"/>
    <n v="1472026801"/>
    <b v="1"/>
    <n v="71"/>
    <b v="1"/>
    <s v="music/rock"/>
    <n v="108"/>
    <n v="56.98"/>
    <x v="4"/>
    <s v="rock"/>
    <x v="1503"/>
    <d v="2015-07-22T22:00:00"/>
    <x v="0"/>
  </r>
  <r>
    <n v="1504"/>
    <s v="RYU X RIO"/>
    <s v="A football photography book like no other about the 2014 World Cup in Brazil, by Ryu Voelkel."/>
    <n v="6500"/>
    <n v="18066"/>
    <x v="0"/>
    <s v="GB"/>
    <s v="GBP"/>
    <n v="1437620400"/>
    <n v="1399996024"/>
    <b v="1"/>
    <n v="269"/>
    <b v="1"/>
    <s v="music/rock"/>
    <n v="278"/>
    <n v="67.16"/>
    <x v="4"/>
    <s v="rock"/>
    <x v="1504"/>
    <d v="2015-07-22T22:00:00"/>
    <x v="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37620400"/>
    <n v="1455446303"/>
    <b v="1"/>
    <n v="345"/>
    <b v="1"/>
    <s v="music/rock"/>
    <n v="104"/>
    <n v="48.04"/>
    <x v="4"/>
    <s v="rock"/>
    <x v="1505"/>
    <d v="2015-07-22T22:00:00"/>
    <x v="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37620400"/>
    <n v="1403635904"/>
    <b v="1"/>
    <n v="43"/>
    <b v="1"/>
    <s v="music/rock"/>
    <n v="111"/>
    <n v="38.86"/>
    <x v="4"/>
    <s v="rock"/>
    <x v="1506"/>
    <d v="2015-07-22T22:00:00"/>
    <x v="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437620400"/>
    <n v="1268822909"/>
    <b v="1"/>
    <n v="33"/>
    <b v="1"/>
    <s v="music/rock"/>
    <n v="215"/>
    <n v="78.180000000000007"/>
    <x v="4"/>
    <s v="rock"/>
    <x v="1507"/>
    <d v="2015-07-22T22:00:00"/>
    <x v="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37620400"/>
    <n v="1401201881"/>
    <b v="1"/>
    <n v="211"/>
    <b v="1"/>
    <s v="music/rock"/>
    <n v="111"/>
    <n v="97.11"/>
    <x v="4"/>
    <s v="rock"/>
    <x v="1508"/>
    <d v="2015-07-22T22:00:00"/>
    <x v="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37620400"/>
    <n v="1484570885"/>
    <b v="1"/>
    <n v="196"/>
    <b v="1"/>
    <s v="music/rock"/>
    <n v="124"/>
    <n v="110.39"/>
    <x v="4"/>
    <s v="rock"/>
    <x v="1509"/>
    <d v="2015-07-22T22:00:00"/>
    <x v="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37620400"/>
    <n v="1403169278"/>
    <b v="1"/>
    <n v="405"/>
    <b v="1"/>
    <s v="music/rock"/>
    <n v="101"/>
    <n v="39.92"/>
    <x v="4"/>
    <s v="rock"/>
    <x v="1510"/>
    <d v="2015-07-22T22:00:00"/>
    <x v="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37620400"/>
    <n v="1445263204"/>
    <b v="1"/>
    <n v="206"/>
    <b v="1"/>
    <s v="music/rock"/>
    <n v="112"/>
    <n v="75.98"/>
    <x v="4"/>
    <s v="rock"/>
    <x v="1511"/>
    <d v="2015-07-22T22:00:00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37620400"/>
    <n v="1483719939"/>
    <b v="1"/>
    <n v="335"/>
    <b v="1"/>
    <s v="music/rock"/>
    <n v="559"/>
    <n v="58.38"/>
    <x v="4"/>
    <s v="rock"/>
    <x v="1512"/>
    <d v="2015-07-22T22:00:00"/>
    <x v="0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37620400"/>
    <n v="1402931866"/>
    <b v="1"/>
    <n v="215"/>
    <b v="1"/>
    <s v="music/rock"/>
    <n v="150"/>
    <n v="55.82"/>
    <x v="4"/>
    <s v="rock"/>
    <x v="1513"/>
    <d v="2015-07-22T22:00:00"/>
    <x v="0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37620400"/>
    <n v="1439907640"/>
    <b v="1"/>
    <n v="176"/>
    <b v="1"/>
    <s v="music/rock"/>
    <n v="106"/>
    <n v="151.24"/>
    <x v="4"/>
    <s v="rock"/>
    <x v="1514"/>
    <d v="2015-07-22T22:00:0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37620400"/>
    <n v="1455516297"/>
    <b v="1"/>
    <n v="555"/>
    <b v="1"/>
    <s v="music/rock"/>
    <n v="157"/>
    <n v="849.67"/>
    <x v="4"/>
    <s v="rock"/>
    <x v="1515"/>
    <d v="2015-07-22T22:00:00"/>
    <x v="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37620400"/>
    <n v="1473160292"/>
    <b v="1"/>
    <n v="116"/>
    <b v="1"/>
    <s v="music/rock"/>
    <n v="109"/>
    <n v="159.24"/>
    <x v="4"/>
    <s v="rock"/>
    <x v="1516"/>
    <d v="2015-07-22T22:00:00"/>
    <x v="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37620400"/>
    <n v="1415194553"/>
    <b v="1"/>
    <n v="615"/>
    <b v="1"/>
    <s v="music/rock"/>
    <n v="162"/>
    <n v="39.51"/>
    <x v="4"/>
    <s v="rock"/>
    <x v="1517"/>
    <d v="2015-07-22T22:00:00"/>
    <x v="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37620400"/>
    <n v="1398973252"/>
    <b v="1"/>
    <n v="236"/>
    <b v="1"/>
    <s v="music/rock"/>
    <n v="205"/>
    <n v="130.53"/>
    <x v="4"/>
    <s v="rock"/>
    <x v="1518"/>
    <d v="2015-07-22T22:00:00"/>
    <x v="0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37620400"/>
    <n v="1400867283"/>
    <b v="1"/>
    <n v="145"/>
    <b v="1"/>
    <s v="music/rock"/>
    <n v="103"/>
    <n v="64.16"/>
    <x v="4"/>
    <s v="rock"/>
    <x v="1519"/>
    <d v="2015-07-22T22:00:00"/>
    <x v="0"/>
  </r>
  <r>
    <n v="1520"/>
    <s v="TULIPS"/>
    <s v="A self-published photography book by Andrew Miksys from his new series about Belarus"/>
    <n v="18000"/>
    <n v="18625"/>
    <x v="0"/>
    <s v="US"/>
    <s v="USD"/>
    <n v="1437620400"/>
    <n v="1415824513"/>
    <b v="1"/>
    <n v="167"/>
    <b v="1"/>
    <s v="music/rock"/>
    <n v="103"/>
    <n v="111.53"/>
    <x v="4"/>
    <s v="rock"/>
    <x v="1520"/>
    <d v="2015-07-22T22:00:00"/>
    <x v="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37620400"/>
    <n v="1462248091"/>
    <b v="1"/>
    <n v="235"/>
    <b v="1"/>
    <s v="music/rock"/>
    <n v="107"/>
    <n v="170.45"/>
    <x v="4"/>
    <s v="rock"/>
    <x v="1521"/>
    <d v="2015-07-22T22:00:00"/>
    <x v="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37620400"/>
    <n v="1410983739"/>
    <b v="1"/>
    <n v="452"/>
    <b v="1"/>
    <s v="music/rock"/>
    <n v="139"/>
    <n v="133.74"/>
    <x v="4"/>
    <s v="rock"/>
    <x v="1522"/>
    <d v="2015-07-22T22:00:00"/>
    <x v="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37620400"/>
    <n v="1416592916"/>
    <b v="1"/>
    <n v="241"/>
    <b v="1"/>
    <s v="music/rock"/>
    <n v="125"/>
    <n v="95.83"/>
    <x v="4"/>
    <s v="rock"/>
    <x v="1523"/>
    <d v="2015-07-22T22:00:00"/>
    <x v="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37620400"/>
    <n v="1485000090"/>
    <b v="1"/>
    <n v="28"/>
    <b v="1"/>
    <s v="music/rock"/>
    <n v="207"/>
    <n v="221.79"/>
    <x v="4"/>
    <s v="rock"/>
    <x v="1524"/>
    <d v="2015-07-22T22:00:00"/>
    <x v="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37620400"/>
    <n v="1468947138"/>
    <b v="1"/>
    <n v="140"/>
    <b v="1"/>
    <s v="music/rock"/>
    <n v="174"/>
    <n v="32.32"/>
    <x v="4"/>
    <s v="rock"/>
    <x v="1525"/>
    <d v="2015-07-22T22:00:00"/>
    <x v="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37620400"/>
    <n v="1448951847"/>
    <b v="1"/>
    <n v="280"/>
    <b v="1"/>
    <s v="music/rock"/>
    <n v="120"/>
    <n v="98.84"/>
    <x v="4"/>
    <s v="rock"/>
    <x v="1526"/>
    <d v="2015-07-22T22:00:00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37620400"/>
    <n v="1487082286"/>
    <b v="1"/>
    <n v="70"/>
    <b v="1"/>
    <s v="music/rock"/>
    <n v="110"/>
    <n v="55.22"/>
    <x v="4"/>
    <s v="rock"/>
    <x v="1527"/>
    <d v="2015-07-22T22:00:00"/>
    <x v="0"/>
  </r>
  <r>
    <n v="1528"/>
    <s v="Don't Go Outside: Tokyo Street Photos"/>
    <s v="A book of street photos from around Shibuya that I've made between 2011-2016."/>
    <n v="3000"/>
    <n v="8447"/>
    <x v="0"/>
    <s v="US"/>
    <s v="USD"/>
    <n v="1437620400"/>
    <n v="1483292122"/>
    <b v="1"/>
    <n v="160"/>
    <b v="1"/>
    <s v="music/rock"/>
    <n v="282"/>
    <n v="52.79"/>
    <x v="4"/>
    <s v="rock"/>
    <x v="1528"/>
    <d v="2015-07-22T22:00:00"/>
    <x v="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37620400"/>
    <n v="1424185520"/>
    <b v="1"/>
    <n v="141"/>
    <b v="1"/>
    <s v="music/rock"/>
    <n v="101"/>
    <n v="135.66999999999999"/>
    <x v="4"/>
    <s v="rock"/>
    <x v="1529"/>
    <d v="2015-07-22T22:00:0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37620400"/>
    <n v="1443464695"/>
    <b v="1"/>
    <n v="874"/>
    <b v="1"/>
    <s v="music/rock"/>
    <n v="135"/>
    <n v="53.99"/>
    <x v="4"/>
    <s v="rock"/>
    <x v="1530"/>
    <d v="2015-07-22T22:00:00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37620400"/>
    <n v="1414610126"/>
    <b v="1"/>
    <n v="73"/>
    <b v="1"/>
    <s v="music/rock"/>
    <n v="176"/>
    <n v="56.64"/>
    <x v="4"/>
    <s v="rock"/>
    <x v="1531"/>
    <d v="2015-07-22T22:00:00"/>
    <x v="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37620400"/>
    <n v="1453461865"/>
    <b v="1"/>
    <n v="294"/>
    <b v="1"/>
    <s v="music/rock"/>
    <n v="484"/>
    <n v="82.32"/>
    <x v="4"/>
    <s v="rock"/>
    <x v="1532"/>
    <d v="2015-07-22T22:00:00"/>
    <x v="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37620400"/>
    <n v="1457913777"/>
    <b v="1"/>
    <n v="740"/>
    <b v="1"/>
    <s v="music/rock"/>
    <n v="145"/>
    <n v="88.26"/>
    <x v="4"/>
    <s v="rock"/>
    <x v="1533"/>
    <d v="2015-07-22T22:00:00"/>
    <x v="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37620400"/>
    <n v="1438791062"/>
    <b v="1"/>
    <n v="369"/>
    <b v="1"/>
    <s v="music/rock"/>
    <n v="418"/>
    <n v="84.91"/>
    <x v="4"/>
    <s v="rock"/>
    <x v="1534"/>
    <d v="2015-07-22T22:00:00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37620400"/>
    <n v="1461527631"/>
    <b v="1"/>
    <n v="110"/>
    <b v="1"/>
    <s v="music/rock"/>
    <n v="132"/>
    <n v="48.15"/>
    <x v="4"/>
    <s v="rock"/>
    <x v="1535"/>
    <d v="2015-07-22T22:00:00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37620400"/>
    <n v="1438110910"/>
    <b v="1"/>
    <n v="455"/>
    <b v="1"/>
    <s v="music/rock"/>
    <n v="250"/>
    <n v="66.02"/>
    <x v="4"/>
    <s v="rock"/>
    <x v="1536"/>
    <d v="2015-07-22T22:00:0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37620400"/>
    <n v="1467358427"/>
    <b v="1"/>
    <n v="224"/>
    <b v="1"/>
    <s v="music/rock"/>
    <n v="180"/>
    <n v="96.38"/>
    <x v="4"/>
    <s v="rock"/>
    <x v="1537"/>
    <d v="2015-07-22T22:00:00"/>
    <x v="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37620400"/>
    <n v="1418064370"/>
    <b v="1"/>
    <n v="46"/>
    <b v="1"/>
    <s v="music/rock"/>
    <n v="103"/>
    <n v="156.16999999999999"/>
    <x v="4"/>
    <s v="rock"/>
    <x v="1538"/>
    <d v="2015-07-22T22:00:00"/>
    <x v="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37620400"/>
    <n v="1480629819"/>
    <b v="0"/>
    <n v="284"/>
    <b v="1"/>
    <s v="music/rock"/>
    <n v="136"/>
    <n v="95.76"/>
    <x v="4"/>
    <s v="rock"/>
    <x v="1539"/>
    <d v="2015-07-22T22:00:00"/>
    <x v="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37620400"/>
    <n v="1414368616"/>
    <b v="1"/>
    <n v="98"/>
    <b v="1"/>
    <s v="music/rock"/>
    <n v="118"/>
    <n v="180.41"/>
    <x v="4"/>
    <s v="rock"/>
    <x v="1540"/>
    <d v="2015-07-22T22:00:00"/>
    <x v="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37620400"/>
    <n v="1417453538"/>
    <b v="0"/>
    <n v="2"/>
    <b v="0"/>
    <s v="music/rock"/>
    <n v="0"/>
    <n v="3"/>
    <x v="4"/>
    <s v="rock"/>
    <x v="1541"/>
    <d v="2015-07-22T22:00:00"/>
    <x v="0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7620400"/>
    <n v="1434412500"/>
    <b v="0"/>
    <n v="1"/>
    <b v="0"/>
    <s v="music/rock"/>
    <n v="4"/>
    <n v="20"/>
    <x v="4"/>
    <s v="rock"/>
    <x v="1542"/>
    <d v="2015-07-22T22:00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37620400"/>
    <n v="1414066434"/>
    <b v="0"/>
    <n v="1"/>
    <b v="0"/>
    <s v="music/rock"/>
    <n v="0"/>
    <n v="10"/>
    <x v="4"/>
    <s v="rock"/>
    <x v="1543"/>
    <d v="2015-07-22T22:00:00"/>
    <x v="0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37620400"/>
    <n v="1424222024"/>
    <b v="0"/>
    <n v="0"/>
    <b v="0"/>
    <s v="music/rock"/>
    <n v="0"/>
    <n v="0"/>
    <x v="4"/>
    <s v="rock"/>
    <x v="1544"/>
    <d v="2015-07-22T22:00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37620400"/>
    <n v="1422393234"/>
    <b v="0"/>
    <n v="1"/>
    <b v="0"/>
    <s v="music/rock"/>
    <n v="0"/>
    <n v="1"/>
    <x v="4"/>
    <s v="rock"/>
    <x v="1545"/>
    <d v="2015-07-22T22:00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37620400"/>
    <n v="1405746399"/>
    <b v="0"/>
    <n v="11"/>
    <b v="0"/>
    <s v="music/rock"/>
    <n v="29"/>
    <n v="26.27"/>
    <x v="4"/>
    <s v="rock"/>
    <x v="1546"/>
    <d v="2015-07-22T22:00:00"/>
    <x v="0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37620400"/>
    <n v="1487240082"/>
    <b v="0"/>
    <n v="0"/>
    <b v="0"/>
    <s v="music/rock"/>
    <n v="0"/>
    <n v="0"/>
    <x v="4"/>
    <s v="rock"/>
    <x v="1547"/>
    <d v="2015-07-22T22:00:00"/>
    <x v="0"/>
  </r>
  <r>
    <n v="1548"/>
    <s v="Change the World through Color"/>
    <s v="Beauty is in the eye of the beholder and I want to inspire conservation through color."/>
    <n v="700"/>
    <n v="60"/>
    <x v="2"/>
    <s v="US"/>
    <s v="USD"/>
    <n v="1437620400"/>
    <n v="1444425020"/>
    <b v="0"/>
    <n v="1"/>
    <b v="0"/>
    <s v="music/rock"/>
    <n v="9"/>
    <n v="60"/>
    <x v="4"/>
    <s v="rock"/>
    <x v="1548"/>
    <d v="2015-07-22T22:00:0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37620400"/>
    <n v="1443928559"/>
    <b v="0"/>
    <n v="6"/>
    <b v="0"/>
    <s v="music/rock"/>
    <n v="34"/>
    <n v="28.33"/>
    <x v="4"/>
    <s v="rock"/>
    <x v="1549"/>
    <d v="2015-07-22T22:00:00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37620400"/>
    <n v="1460458034"/>
    <b v="0"/>
    <n v="7"/>
    <b v="0"/>
    <s v="music/rock"/>
    <n v="13"/>
    <n v="14.43"/>
    <x v="4"/>
    <s v="rock"/>
    <x v="1550"/>
    <d v="2015-07-22T22:00:00"/>
    <x v="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7620400"/>
    <n v="1430164039"/>
    <b v="0"/>
    <n v="0"/>
    <b v="0"/>
    <s v="music/rock"/>
    <n v="0"/>
    <n v="0"/>
    <x v="4"/>
    <s v="rock"/>
    <x v="1551"/>
    <d v="2015-07-22T22:00:00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37620400"/>
    <n v="1410366708"/>
    <b v="0"/>
    <n v="16"/>
    <b v="0"/>
    <s v="music/rock"/>
    <n v="49"/>
    <n v="132.19"/>
    <x v="4"/>
    <s v="rock"/>
    <x v="1552"/>
    <d v="2015-07-22T22:00:00"/>
    <x v="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37620400"/>
    <n v="1438584447"/>
    <b v="0"/>
    <n v="0"/>
    <b v="0"/>
    <s v="music/rock"/>
    <n v="0"/>
    <n v="0"/>
    <x v="4"/>
    <s v="rock"/>
    <x v="1553"/>
    <d v="2015-07-22T22:00:00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7620400"/>
    <n v="1435903390"/>
    <b v="0"/>
    <n v="0"/>
    <b v="0"/>
    <s v="music/rock"/>
    <n v="0"/>
    <n v="0"/>
    <x v="4"/>
    <s v="rock"/>
    <x v="1554"/>
    <d v="2015-07-22T22:00:0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37620400"/>
    <n v="1440513832"/>
    <b v="0"/>
    <n v="0"/>
    <b v="0"/>
    <s v="music/rock"/>
    <n v="0"/>
    <n v="0"/>
    <x v="4"/>
    <s v="rock"/>
    <x v="1555"/>
    <d v="2015-07-22T22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37620400"/>
    <n v="1465011624"/>
    <b v="0"/>
    <n v="12"/>
    <b v="0"/>
    <s v="music/rock"/>
    <n v="45"/>
    <n v="56.42"/>
    <x v="4"/>
    <s v="rock"/>
    <x v="1556"/>
    <d v="2015-07-22T22:00:00"/>
    <x v="0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37620400"/>
    <n v="1408549233"/>
    <b v="0"/>
    <n v="1"/>
    <b v="0"/>
    <s v="music/rock"/>
    <n v="4"/>
    <n v="100"/>
    <x v="4"/>
    <s v="rock"/>
    <x v="1557"/>
    <d v="2015-07-22T22:00:00"/>
    <x v="0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37620400"/>
    <n v="1435656759"/>
    <b v="0"/>
    <n v="3"/>
    <b v="0"/>
    <s v="music/rock"/>
    <n v="5"/>
    <n v="11.67"/>
    <x v="4"/>
    <s v="rock"/>
    <x v="1558"/>
    <d v="2015-07-22T22:00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7620400"/>
    <n v="1428974199"/>
    <b v="0"/>
    <n v="1"/>
    <b v="0"/>
    <s v="music/rock"/>
    <n v="0"/>
    <n v="50"/>
    <x v="4"/>
    <s v="rock"/>
    <x v="1559"/>
    <d v="2015-07-22T22:00:00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37620400"/>
    <n v="1414110593"/>
    <b v="0"/>
    <n v="4"/>
    <b v="0"/>
    <s v="music/rock"/>
    <n v="4"/>
    <n v="23.5"/>
    <x v="4"/>
    <s v="rock"/>
    <x v="1560"/>
    <d v="2015-07-22T22:00:00"/>
    <x v="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437620400"/>
    <n v="1381194003"/>
    <b v="0"/>
    <n v="1"/>
    <b v="0"/>
    <s v="music/rock"/>
    <n v="1"/>
    <n v="67"/>
    <x v="4"/>
    <s v="rock"/>
    <x v="1561"/>
    <d v="2015-07-22T22:00:00"/>
    <x v="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437620400"/>
    <n v="1253712916"/>
    <b v="0"/>
    <n v="0"/>
    <b v="0"/>
    <s v="music/rock"/>
    <n v="0"/>
    <n v="0"/>
    <x v="4"/>
    <s v="rock"/>
    <x v="1562"/>
    <d v="2015-07-22T22:00:00"/>
    <x v="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437620400"/>
    <n v="1389635351"/>
    <b v="0"/>
    <n v="2"/>
    <b v="0"/>
    <s v="music/rock"/>
    <n v="1"/>
    <n v="42.5"/>
    <x v="4"/>
    <s v="rock"/>
    <x v="1563"/>
    <d v="2015-07-22T22:00:00"/>
    <x v="0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7620400"/>
    <n v="1430124509"/>
    <b v="0"/>
    <n v="1"/>
    <b v="0"/>
    <s v="music/rock"/>
    <n v="0"/>
    <n v="10"/>
    <x v="4"/>
    <s v="rock"/>
    <x v="1564"/>
    <d v="2015-07-22T22:00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437620400"/>
    <n v="1304962261"/>
    <b v="0"/>
    <n v="1"/>
    <b v="0"/>
    <s v="music/rock"/>
    <n v="3"/>
    <n v="100"/>
    <x v="4"/>
    <s v="rock"/>
    <x v="1565"/>
    <d v="2015-07-22T22:00:00"/>
    <x v="0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37620400"/>
    <n v="1467151204"/>
    <b v="0"/>
    <n v="59"/>
    <b v="0"/>
    <s v="music/rock"/>
    <n v="21"/>
    <n v="108.05"/>
    <x v="4"/>
    <s v="rock"/>
    <x v="1566"/>
    <d v="2015-07-22T22:00:00"/>
    <x v="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437620400"/>
    <n v="1391293745"/>
    <b v="0"/>
    <n v="13"/>
    <b v="0"/>
    <s v="music/rock"/>
    <n v="4"/>
    <n v="26.92"/>
    <x v="4"/>
    <s v="rock"/>
    <x v="1567"/>
    <d v="2015-07-22T22:00:00"/>
    <x v="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37620400"/>
    <n v="1416360585"/>
    <b v="0"/>
    <n v="22"/>
    <b v="0"/>
    <s v="music/rock"/>
    <n v="14"/>
    <n v="155"/>
    <x v="4"/>
    <s v="rock"/>
    <x v="1568"/>
    <d v="2015-07-22T22:00:00"/>
    <x v="0"/>
  </r>
  <r>
    <n v="1569"/>
    <s v="to be removed (Canceled)"/>
    <s v="to be removed"/>
    <n v="30000"/>
    <n v="0"/>
    <x v="1"/>
    <s v="US"/>
    <s v="USD"/>
    <n v="1437620400"/>
    <n v="1366906714"/>
    <b v="0"/>
    <n v="0"/>
    <b v="0"/>
    <s v="music/rock"/>
    <n v="0"/>
    <n v="0"/>
    <x v="4"/>
    <s v="rock"/>
    <x v="1569"/>
    <d v="2015-07-22T22:00:00"/>
    <x v="0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37620400"/>
    <n v="1457551882"/>
    <b v="0"/>
    <n v="52"/>
    <b v="0"/>
    <s v="music/rock"/>
    <n v="41"/>
    <n v="47.77"/>
    <x v="4"/>
    <s v="rock"/>
    <x v="1570"/>
    <d v="2015-07-22T22:00:00"/>
    <x v="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7620400"/>
    <n v="1432146483"/>
    <b v="0"/>
    <n v="4"/>
    <b v="0"/>
    <s v="music/rock"/>
    <n v="1"/>
    <n v="20"/>
    <x v="4"/>
    <s v="rock"/>
    <x v="1571"/>
    <d v="2015-07-22T22:00:00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37620400"/>
    <n v="1454546859"/>
    <b v="0"/>
    <n v="3"/>
    <b v="0"/>
    <s v="music/rock"/>
    <n v="5"/>
    <n v="41.67"/>
    <x v="4"/>
    <s v="rock"/>
    <x v="1572"/>
    <d v="2015-07-22T22:00:00"/>
    <x v="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37620400"/>
    <n v="1487548802"/>
    <b v="0"/>
    <n v="3"/>
    <b v="0"/>
    <s v="music/rock"/>
    <n v="2"/>
    <n v="74.33"/>
    <x v="4"/>
    <s v="rock"/>
    <x v="1573"/>
    <d v="2015-07-22T22:00:00"/>
    <x v="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37620400"/>
    <n v="1421187329"/>
    <b v="0"/>
    <n v="6"/>
    <b v="0"/>
    <s v="music/rock"/>
    <n v="5"/>
    <n v="84.33"/>
    <x v="4"/>
    <s v="rock"/>
    <x v="1574"/>
    <d v="2015-07-22T22:00:00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37620400"/>
    <n v="1402317296"/>
    <b v="0"/>
    <n v="35"/>
    <b v="0"/>
    <s v="music/rock"/>
    <n v="23"/>
    <n v="65.459999999999994"/>
    <x v="4"/>
    <s v="rock"/>
    <x v="1575"/>
    <d v="2015-07-22T22:00:00"/>
    <x v="0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7620400"/>
    <n v="1431810368"/>
    <b v="0"/>
    <n v="10"/>
    <b v="0"/>
    <s v="music/rock"/>
    <n v="13"/>
    <n v="65"/>
    <x v="4"/>
    <s v="rock"/>
    <x v="1576"/>
    <d v="2015-07-22T22:00:00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437620400"/>
    <n v="1337977248"/>
    <b v="0"/>
    <n v="2"/>
    <b v="0"/>
    <s v="music/rock"/>
    <n v="1"/>
    <n v="27.5"/>
    <x v="4"/>
    <s v="rock"/>
    <x v="1577"/>
    <d v="2015-07-22T22:00:00"/>
    <x v="0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437620400"/>
    <n v="1281317691"/>
    <b v="0"/>
    <n v="4"/>
    <b v="0"/>
    <s v="music/rock"/>
    <n v="11"/>
    <n v="51.25"/>
    <x v="4"/>
    <s v="rock"/>
    <x v="1578"/>
    <d v="2015-07-22T22:00:00"/>
    <x v="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437620400"/>
    <n v="1374882891"/>
    <b v="0"/>
    <n v="2"/>
    <b v="0"/>
    <s v="music/rock"/>
    <n v="1"/>
    <n v="14"/>
    <x v="4"/>
    <s v="rock"/>
    <x v="1579"/>
    <d v="2015-07-22T22:00:00"/>
    <x v="0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437620400"/>
    <n v="1332378726"/>
    <b v="0"/>
    <n v="0"/>
    <b v="0"/>
    <s v="music/rock"/>
    <n v="0"/>
    <n v="0"/>
    <x v="4"/>
    <s v="rock"/>
    <x v="1580"/>
    <d v="2015-07-22T22:00:00"/>
    <x v="0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37620400"/>
    <n v="1447757190"/>
    <b v="0"/>
    <n v="1"/>
    <b v="0"/>
    <s v="music/rock"/>
    <n v="1"/>
    <n v="5"/>
    <x v="4"/>
    <s v="rock"/>
    <x v="1581"/>
    <d v="2015-07-22T22:00:00"/>
    <x v="0"/>
  </r>
  <r>
    <n v="1582"/>
    <s v="Scenes from New Orleans"/>
    <s v="I create canvas prints of images from in and around New Orleans"/>
    <n v="1000"/>
    <n v="93"/>
    <x v="2"/>
    <s v="US"/>
    <s v="USD"/>
    <n v="1437620400"/>
    <n v="1440961053"/>
    <b v="0"/>
    <n v="3"/>
    <b v="0"/>
    <s v="music/rock"/>
    <n v="9"/>
    <n v="31"/>
    <x v="4"/>
    <s v="rock"/>
    <x v="1582"/>
    <d v="2015-07-22T22:0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37620400"/>
    <n v="1409089391"/>
    <b v="0"/>
    <n v="1"/>
    <b v="0"/>
    <s v="music/rock"/>
    <n v="0"/>
    <n v="15"/>
    <x v="4"/>
    <s v="rock"/>
    <x v="1583"/>
    <d v="2015-07-22T22:00:00"/>
    <x v="0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37620400"/>
    <n v="1400600101"/>
    <b v="0"/>
    <n v="0"/>
    <b v="0"/>
    <s v="music/rock"/>
    <n v="0"/>
    <n v="0"/>
    <x v="4"/>
    <s v="rock"/>
    <x v="1584"/>
    <d v="2015-07-22T22:00:00"/>
    <x v="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37620400"/>
    <n v="1480800568"/>
    <b v="0"/>
    <n v="12"/>
    <b v="0"/>
    <s v="music/rock"/>
    <n v="79"/>
    <n v="131.66999999999999"/>
    <x v="4"/>
    <s v="rock"/>
    <x v="1585"/>
    <d v="2015-07-22T22:00:00"/>
    <x v="0"/>
  </r>
  <r>
    <n v="1586"/>
    <s v="Missouri In Pictures"/>
    <s v="Show the world the beauty that is in all of our back yards!"/>
    <n v="1500"/>
    <n v="0"/>
    <x v="2"/>
    <s v="US"/>
    <s v="USD"/>
    <n v="1437620400"/>
    <n v="1425609022"/>
    <b v="0"/>
    <n v="0"/>
    <b v="0"/>
    <s v="music/rock"/>
    <n v="0"/>
    <n v="0"/>
    <x v="4"/>
    <s v="rock"/>
    <x v="1586"/>
    <d v="2015-07-22T22:00:00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37620400"/>
    <n v="1415918965"/>
    <b v="0"/>
    <n v="1"/>
    <b v="0"/>
    <s v="music/rock"/>
    <n v="0"/>
    <n v="1"/>
    <x v="4"/>
    <s v="rock"/>
    <x v="1587"/>
    <d v="2015-07-22T22:00:00"/>
    <x v="0"/>
  </r>
  <r>
    <n v="1588"/>
    <s v="The Right Side of Texas"/>
    <s v="Southeast Texas as seen through the lens of a cell phone camera"/>
    <n v="516"/>
    <n v="0"/>
    <x v="2"/>
    <s v="US"/>
    <s v="USD"/>
    <n v="1437620400"/>
    <n v="1420091999"/>
    <b v="0"/>
    <n v="0"/>
    <b v="0"/>
    <s v="music/rock"/>
    <n v="0"/>
    <n v="0"/>
    <x v="4"/>
    <s v="rock"/>
    <x v="1588"/>
    <d v="2015-07-22T22:00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37620400"/>
    <n v="1441841886"/>
    <b v="0"/>
    <n v="0"/>
    <b v="0"/>
    <s v="music/rock"/>
    <n v="0"/>
    <n v="0"/>
    <x v="4"/>
    <s v="rock"/>
    <x v="1589"/>
    <d v="2015-07-22T22:00:00"/>
    <x v="0"/>
  </r>
  <r>
    <n v="1590"/>
    <s v="An Italian Adventure"/>
    <s v="Discover Italy through photography."/>
    <n v="60000"/>
    <n v="1020"/>
    <x v="2"/>
    <s v="IT"/>
    <s v="EUR"/>
    <n v="1437620400"/>
    <n v="1440448464"/>
    <b v="0"/>
    <n v="2"/>
    <b v="0"/>
    <s v="music/rock"/>
    <n v="2"/>
    <n v="510"/>
    <x v="4"/>
    <s v="rock"/>
    <x v="1590"/>
    <d v="2015-07-22T22:00:00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37620400"/>
    <n v="1457112341"/>
    <b v="0"/>
    <n v="92"/>
    <b v="0"/>
    <s v="music/rock"/>
    <n v="29"/>
    <n v="44.48"/>
    <x v="4"/>
    <s v="rock"/>
    <x v="1591"/>
    <d v="2015-07-22T22:00:00"/>
    <x v="0"/>
  </r>
  <r>
    <n v="1592"/>
    <s v="The Views of Pittsburgh"/>
    <s v="A portfolio collage of beautiful pictures of authentic Pittsburgh locations and scenery."/>
    <n v="25"/>
    <n v="0"/>
    <x v="2"/>
    <s v="US"/>
    <s v="USD"/>
    <n v="1437620400"/>
    <n v="1423619085"/>
    <b v="0"/>
    <n v="0"/>
    <b v="0"/>
    <s v="music/rock"/>
    <n v="0"/>
    <n v="0"/>
    <x v="4"/>
    <s v="rock"/>
    <x v="1592"/>
    <d v="2015-07-22T22:00:00"/>
    <x v="0"/>
  </r>
  <r>
    <n v="1593"/>
    <s v="Picturing Italy"/>
    <s v="A trip to fulfill a dream of capturing the wonders and history of ancient Italy in person."/>
    <n v="22000"/>
    <n v="3"/>
    <x v="2"/>
    <s v="US"/>
    <s v="USD"/>
    <n v="1437620400"/>
    <n v="1422562655"/>
    <b v="0"/>
    <n v="3"/>
    <b v="0"/>
    <s v="music/rock"/>
    <n v="0"/>
    <n v="1"/>
    <x v="4"/>
    <s v="rock"/>
    <x v="1593"/>
    <d v="2015-07-22T22:00:00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37620400"/>
    <n v="1458147982"/>
    <b v="0"/>
    <n v="10"/>
    <b v="0"/>
    <s v="music/rock"/>
    <n v="21"/>
    <n v="20.5"/>
    <x v="4"/>
    <s v="rock"/>
    <x v="1594"/>
    <d v="2015-07-22T22:00:00"/>
    <x v="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37620400"/>
    <n v="1400634728"/>
    <b v="0"/>
    <n v="7"/>
    <b v="0"/>
    <s v="music/rock"/>
    <n v="0"/>
    <n v="40"/>
    <x v="4"/>
    <s v="rock"/>
    <x v="1595"/>
    <d v="2015-07-22T22:00:00"/>
    <x v="0"/>
  </r>
  <r>
    <n v="1596"/>
    <s v="The Town We Live In"/>
    <s v="London is beautiful. I want to create a book of stunning images from in and around our great city"/>
    <n v="3250"/>
    <n v="75"/>
    <x v="2"/>
    <s v="GB"/>
    <s v="GBP"/>
    <n v="1437620400"/>
    <n v="1414577969"/>
    <b v="0"/>
    <n v="3"/>
    <b v="0"/>
    <s v="music/rock"/>
    <n v="2"/>
    <n v="25"/>
    <x v="4"/>
    <s v="rock"/>
    <x v="1596"/>
    <d v="2015-07-22T22:00:00"/>
    <x v="0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37620400"/>
    <n v="1471768197"/>
    <b v="0"/>
    <n v="0"/>
    <b v="0"/>
    <s v="music/rock"/>
    <n v="0"/>
    <n v="0"/>
    <x v="4"/>
    <s v="rock"/>
    <x v="1597"/>
    <d v="2015-07-22T22:00:00"/>
    <x v="0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620400"/>
    <n v="1432742458"/>
    <b v="0"/>
    <n v="1"/>
    <b v="0"/>
    <s v="music/rock"/>
    <n v="0"/>
    <n v="1"/>
    <x v="4"/>
    <s v="rock"/>
    <x v="1598"/>
    <d v="2015-07-22T22:00:00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37620400"/>
    <n v="1457528176"/>
    <b v="0"/>
    <n v="0"/>
    <b v="0"/>
    <s v="music/rock"/>
    <n v="0"/>
    <n v="0"/>
    <x v="4"/>
    <s v="rock"/>
    <x v="1599"/>
    <d v="2015-07-22T22:00:00"/>
    <x v="0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37620400"/>
    <n v="1401585752"/>
    <b v="0"/>
    <n v="9"/>
    <b v="0"/>
    <s v="music/rock"/>
    <n v="7"/>
    <n v="40.78"/>
    <x v="4"/>
    <s v="rock"/>
    <x v="1600"/>
    <d v="2015-07-22T22:00:00"/>
    <x v="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437620400"/>
    <n v="1301969633"/>
    <b v="0"/>
    <n v="56"/>
    <b v="1"/>
    <s v="music/rock"/>
    <n v="108"/>
    <n v="48.33"/>
    <x v="4"/>
    <s v="rock"/>
    <x v="1601"/>
    <d v="2015-07-22T22:00:00"/>
    <x v="0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437620400"/>
    <n v="1314947317"/>
    <b v="0"/>
    <n v="32"/>
    <b v="1"/>
    <s v="music/rock"/>
    <n v="100"/>
    <n v="46.95"/>
    <x v="4"/>
    <s v="rock"/>
    <x v="1602"/>
    <d v="2015-07-22T22:00:00"/>
    <x v="0"/>
  </r>
  <r>
    <n v="1603"/>
    <s v="Max's First Solo Album!"/>
    <s v="An exercise in the wild and dangerous world of solo musicianship by Maxwell D Feinstein."/>
    <n v="2000"/>
    <n v="2000.66"/>
    <x v="0"/>
    <s v="US"/>
    <s v="USD"/>
    <n v="1437620400"/>
    <n v="1322539459"/>
    <b v="0"/>
    <n v="30"/>
    <b v="1"/>
    <s v="music/rock"/>
    <n v="100"/>
    <n v="66.69"/>
    <x v="4"/>
    <s v="rock"/>
    <x v="1603"/>
    <d v="2015-07-22T22:00:00"/>
    <x v="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437620400"/>
    <n v="1328559435"/>
    <b v="0"/>
    <n v="70"/>
    <b v="1"/>
    <s v="music/rock"/>
    <n v="122"/>
    <n v="48.84"/>
    <x v="4"/>
    <s v="rock"/>
    <x v="1604"/>
    <d v="2015-07-22T22:00:00"/>
    <x v="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437620400"/>
    <n v="1311380313"/>
    <b v="0"/>
    <n v="44"/>
    <b v="1"/>
    <s v="music/rock"/>
    <n v="101"/>
    <n v="137.31"/>
    <x v="4"/>
    <s v="rock"/>
    <x v="1605"/>
    <d v="2015-07-22T22:00:00"/>
    <x v="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437620400"/>
    <n v="1293158438"/>
    <b v="0"/>
    <n v="92"/>
    <b v="1"/>
    <s v="music/rock"/>
    <n v="101"/>
    <n v="87.83"/>
    <x v="4"/>
    <s v="rock"/>
    <x v="1606"/>
    <d v="2015-07-22T22:00:00"/>
    <x v="0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437620400"/>
    <n v="1337887451"/>
    <b v="0"/>
    <n v="205"/>
    <b v="1"/>
    <s v="music/rock"/>
    <n v="145"/>
    <n v="70.790000000000006"/>
    <x v="4"/>
    <s v="rock"/>
    <x v="1607"/>
    <d v="2015-07-22T22:00:00"/>
    <x v="0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437620400"/>
    <n v="1385754986"/>
    <b v="0"/>
    <n v="23"/>
    <b v="1"/>
    <s v="music/rock"/>
    <n v="101"/>
    <n v="52.83"/>
    <x v="4"/>
    <s v="rock"/>
    <x v="1608"/>
    <d v="2015-07-22T22:00:00"/>
    <x v="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437620400"/>
    <n v="1315612909"/>
    <b v="0"/>
    <n v="4"/>
    <b v="1"/>
    <s v="music/rock"/>
    <n v="118"/>
    <n v="443.75"/>
    <x v="4"/>
    <s v="rock"/>
    <x v="1609"/>
    <d v="2015-07-22T22:00:00"/>
    <x v="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437620400"/>
    <n v="1353017510"/>
    <b v="0"/>
    <n v="112"/>
    <b v="1"/>
    <s v="music/rock"/>
    <n v="272"/>
    <n v="48.54"/>
    <x v="4"/>
    <s v="rock"/>
    <x v="1610"/>
    <d v="2015-07-22T22:00:00"/>
    <x v="0"/>
  </r>
  <r>
    <n v="1611"/>
    <s v="Skelton-Luns CD/7&quot;             No Big Deal."/>
    <s v="Skelton-Luns CD/7&quot; No Big Deal."/>
    <n v="800"/>
    <n v="1001"/>
    <x v="0"/>
    <s v="US"/>
    <s v="USD"/>
    <n v="1437620400"/>
    <n v="1368576032"/>
    <b v="0"/>
    <n v="27"/>
    <b v="1"/>
    <s v="music/rock"/>
    <n v="125"/>
    <n v="37.07"/>
    <x v="4"/>
    <s v="rock"/>
    <x v="1611"/>
    <d v="2015-07-22T22:00:00"/>
    <x v="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437620400"/>
    <n v="1354568384"/>
    <b v="0"/>
    <n v="11"/>
    <b v="1"/>
    <s v="music/rock"/>
    <n v="110"/>
    <n v="50"/>
    <x v="4"/>
    <s v="rock"/>
    <x v="1612"/>
    <d v="2015-07-22T22:00:00"/>
    <x v="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437620400"/>
    <n v="1340329202"/>
    <b v="0"/>
    <n v="26"/>
    <b v="1"/>
    <s v="music/rock"/>
    <n v="102"/>
    <n v="39.04"/>
    <x v="4"/>
    <s v="rock"/>
    <x v="1613"/>
    <d v="2015-07-22T22:00:00"/>
    <x v="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37620400"/>
    <n v="1401924769"/>
    <b v="0"/>
    <n v="77"/>
    <b v="1"/>
    <s v="music/rock"/>
    <n v="103"/>
    <n v="66.69"/>
    <x v="4"/>
    <s v="rock"/>
    <x v="1614"/>
    <d v="2015-07-22T22:00:00"/>
    <x v="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437620400"/>
    <n v="1319850796"/>
    <b v="0"/>
    <n v="136"/>
    <b v="1"/>
    <s v="music/rock"/>
    <n v="114"/>
    <n v="67.13"/>
    <x v="4"/>
    <s v="rock"/>
    <x v="1615"/>
    <d v="2015-07-22T22:00:00"/>
    <x v="0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437620400"/>
    <n v="1350061821"/>
    <b v="0"/>
    <n v="157"/>
    <b v="1"/>
    <s v="music/rock"/>
    <n v="104"/>
    <n v="66.37"/>
    <x v="4"/>
    <s v="rock"/>
    <x v="1616"/>
    <d v="2015-07-22T22:00:00"/>
    <x v="0"/>
  </r>
  <r>
    <n v="1617"/>
    <s v="The Coffis Brothers 2nd Album!"/>
    <s v="The Coffis Brothers &amp;The Mountain Men are recording a brand new full length record."/>
    <n v="7000"/>
    <n v="10210"/>
    <x v="0"/>
    <s v="US"/>
    <s v="USD"/>
    <n v="1437620400"/>
    <n v="1380470188"/>
    <b v="0"/>
    <n v="158"/>
    <b v="1"/>
    <s v="music/rock"/>
    <n v="146"/>
    <n v="64.62"/>
    <x v="4"/>
    <s v="rock"/>
    <x v="1617"/>
    <d v="2015-07-22T22:00:00"/>
    <x v="0"/>
  </r>
  <r>
    <n v="1618"/>
    <s v="Janus Word Album"/>
    <s v="Janus Word combines hard rock with melodic acoustic music for a unique and awesome sound."/>
    <n v="1500"/>
    <n v="1576"/>
    <x v="0"/>
    <s v="US"/>
    <s v="USD"/>
    <n v="1437620400"/>
    <n v="1359301335"/>
    <b v="0"/>
    <n v="27"/>
    <b v="1"/>
    <s v="music/rock"/>
    <n v="105"/>
    <n v="58.37"/>
    <x v="4"/>
    <s v="rock"/>
    <x v="1618"/>
    <d v="2015-07-22T22:00:00"/>
    <x v="0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37620400"/>
    <n v="1408940886"/>
    <b v="0"/>
    <n v="23"/>
    <b v="1"/>
    <s v="music/rock"/>
    <n v="133"/>
    <n v="86.96"/>
    <x v="4"/>
    <s v="rock"/>
    <x v="1619"/>
    <d v="2015-07-22T22:00:00"/>
    <x v="0"/>
  </r>
  <r>
    <n v="1620"/>
    <s v="Kickstart my music career with 300 CDs"/>
    <s v="Kickstarting my music career with 300 hard copy CDs of my first release."/>
    <n v="1000"/>
    <n v="1130"/>
    <x v="0"/>
    <s v="US"/>
    <s v="USD"/>
    <n v="1437620400"/>
    <n v="1361002140"/>
    <b v="0"/>
    <n v="17"/>
    <b v="1"/>
    <s v="music/rock"/>
    <n v="113"/>
    <n v="66.47"/>
    <x v="4"/>
    <s v="rock"/>
    <x v="1620"/>
    <d v="2015-07-22T22:00:00"/>
    <x v="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437620400"/>
    <n v="1333550015"/>
    <b v="0"/>
    <n v="37"/>
    <b v="1"/>
    <s v="music/rock"/>
    <n v="121"/>
    <n v="163.78"/>
    <x v="4"/>
    <s v="rock"/>
    <x v="1621"/>
    <d v="2015-07-22T22:00:00"/>
    <x v="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37620400"/>
    <n v="1415343874"/>
    <b v="0"/>
    <n v="65"/>
    <b v="1"/>
    <s v="music/rock"/>
    <n v="102"/>
    <n v="107.98"/>
    <x v="4"/>
    <s v="rock"/>
    <x v="1622"/>
    <d v="2015-07-22T22:00:00"/>
    <x v="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437620400"/>
    <n v="1372437089"/>
    <b v="0"/>
    <n v="18"/>
    <b v="1"/>
    <s v="music/rock"/>
    <n v="101"/>
    <n v="42.11"/>
    <x v="4"/>
    <s v="rock"/>
    <x v="1623"/>
    <d v="2015-07-22T22:00:00"/>
    <x v="0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437620400"/>
    <n v="1354265335"/>
    <b v="0"/>
    <n v="25"/>
    <b v="1"/>
    <s v="music/rock"/>
    <n v="118"/>
    <n v="47.2"/>
    <x v="4"/>
    <s v="rock"/>
    <x v="1624"/>
    <d v="2015-07-22T22:00:00"/>
    <x v="0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437620400"/>
    <n v="1344962853"/>
    <b v="0"/>
    <n v="104"/>
    <b v="1"/>
    <s v="music/rock"/>
    <n v="155"/>
    <n v="112.02"/>
    <x v="4"/>
    <s v="rock"/>
    <x v="1625"/>
    <d v="2015-07-22T22:00:00"/>
    <x v="0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437620400"/>
    <n v="1383337267"/>
    <b v="0"/>
    <n v="108"/>
    <b v="1"/>
    <s v="music/rock"/>
    <n v="101"/>
    <n v="74.95"/>
    <x v="4"/>
    <s v="rock"/>
    <x v="1626"/>
    <d v="2015-07-22T22:00:00"/>
    <x v="0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437620400"/>
    <n v="1351011489"/>
    <b v="0"/>
    <n v="38"/>
    <b v="1"/>
    <s v="music/rock"/>
    <n v="117"/>
    <n v="61.58"/>
    <x v="4"/>
    <s v="rock"/>
    <x v="1627"/>
    <d v="2015-07-22T22:00:00"/>
    <x v="0"/>
  </r>
  <r>
    <n v="1628"/>
    <s v="&quot;Songs for Tsippora&quot; Byronâ€™s DEBUT EP"/>
    <s v="Original Jewish rock music on human relationships and identity"/>
    <n v="4000"/>
    <n v="4037"/>
    <x v="0"/>
    <s v="US"/>
    <s v="USD"/>
    <n v="1437620400"/>
    <n v="1400175682"/>
    <b v="0"/>
    <n v="88"/>
    <b v="1"/>
    <s v="music/rock"/>
    <n v="101"/>
    <n v="45.88"/>
    <x v="4"/>
    <s v="rock"/>
    <x v="1628"/>
    <d v="2015-07-22T22:00:00"/>
    <x v="0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437620400"/>
    <n v="1389041333"/>
    <b v="0"/>
    <n v="82"/>
    <b v="1"/>
    <s v="music/rock"/>
    <n v="104"/>
    <n v="75.849999999999994"/>
    <x v="4"/>
    <s v="rock"/>
    <x v="1629"/>
    <d v="2015-07-22T22:00:00"/>
    <x v="0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437620400"/>
    <n v="1328040375"/>
    <b v="0"/>
    <n v="126"/>
    <b v="1"/>
    <s v="music/rock"/>
    <n v="265"/>
    <n v="84.21"/>
    <x v="4"/>
    <s v="rock"/>
    <x v="1630"/>
    <d v="2015-07-22T22:00:00"/>
    <x v="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437620400"/>
    <n v="1347482261"/>
    <b v="0"/>
    <n v="133"/>
    <b v="1"/>
    <s v="music/rock"/>
    <n v="156"/>
    <n v="117.23"/>
    <x v="4"/>
    <s v="rock"/>
    <x v="1631"/>
    <d v="2015-07-22T22:00:00"/>
    <x v="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437620400"/>
    <n v="1311667854"/>
    <b v="0"/>
    <n v="47"/>
    <b v="1"/>
    <s v="music/rock"/>
    <n v="102"/>
    <n v="86.49"/>
    <x v="4"/>
    <s v="rock"/>
    <x v="1632"/>
    <d v="2015-07-22T22:00:00"/>
    <x v="0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437620400"/>
    <n v="1324329156"/>
    <b v="0"/>
    <n v="58"/>
    <b v="1"/>
    <s v="music/rock"/>
    <n v="100"/>
    <n v="172.41"/>
    <x v="4"/>
    <s v="rock"/>
    <x v="1633"/>
    <d v="2015-07-22T22:00:00"/>
    <x v="0"/>
  </r>
  <r>
    <n v="1634"/>
    <s v="RUBEDO: Debut Full Length Album"/>
    <s v="Recording Debut  Album w/ Producer Ikey Owens from Free Moral Agents/ The Mars Volta"/>
    <n v="2000"/>
    <n v="2010"/>
    <x v="0"/>
    <s v="US"/>
    <s v="USD"/>
    <n v="1437620400"/>
    <n v="1303706001"/>
    <b v="0"/>
    <n v="32"/>
    <b v="1"/>
    <s v="music/rock"/>
    <n v="101"/>
    <n v="62.81"/>
    <x v="4"/>
    <s v="rock"/>
    <x v="1634"/>
    <d v="2015-07-22T22:00:00"/>
    <x v="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37620400"/>
    <n v="1463086261"/>
    <b v="0"/>
    <n v="37"/>
    <b v="1"/>
    <s v="music/rock"/>
    <n v="125"/>
    <n v="67.73"/>
    <x v="4"/>
    <s v="rock"/>
    <x v="1635"/>
    <d v="2015-07-22T22:00:00"/>
    <x v="0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437620400"/>
    <n v="1304129088"/>
    <b v="0"/>
    <n v="87"/>
    <b v="1"/>
    <s v="music/rock"/>
    <n v="104"/>
    <n v="53.56"/>
    <x v="4"/>
    <s v="rock"/>
    <x v="1636"/>
    <d v="2015-07-22T22:00:00"/>
    <x v="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437620400"/>
    <n v="1257444140"/>
    <b v="0"/>
    <n v="15"/>
    <b v="1"/>
    <s v="music/rock"/>
    <n v="104"/>
    <n v="34.6"/>
    <x v="4"/>
    <s v="rock"/>
    <x v="1637"/>
    <d v="2015-07-22T22:00:00"/>
    <x v="0"/>
  </r>
  <r>
    <n v="1638"/>
    <s v="Avenues EP 2013"/>
    <s v="Avenues will be going in to the studio to record a new EP with Matt Allison!"/>
    <n v="1000"/>
    <n v="1050"/>
    <x v="0"/>
    <s v="US"/>
    <s v="USD"/>
    <n v="1437620400"/>
    <n v="1358180968"/>
    <b v="0"/>
    <n v="27"/>
    <b v="1"/>
    <s v="music/rock"/>
    <n v="105"/>
    <n v="38.89"/>
    <x v="4"/>
    <s v="rock"/>
    <x v="1638"/>
    <d v="2015-07-22T22:00:00"/>
    <x v="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437620400"/>
    <n v="1328197165"/>
    <b v="0"/>
    <n v="19"/>
    <b v="1"/>
    <s v="music/rock"/>
    <n v="100"/>
    <n v="94.74"/>
    <x v="4"/>
    <s v="rock"/>
    <x v="1639"/>
    <d v="2015-07-22T22:00:00"/>
    <x v="0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437620400"/>
    <n v="1279603955"/>
    <b v="0"/>
    <n v="17"/>
    <b v="1"/>
    <s v="music/rock"/>
    <n v="170"/>
    <n v="39.97"/>
    <x v="4"/>
    <s v="rock"/>
    <x v="1640"/>
    <d v="2015-07-22T22:00:00"/>
    <x v="0"/>
  </r>
  <r>
    <n v="1641"/>
    <s v="Tanya Dartson- Run for Your Life music video"/>
    <s v="Music Video For Upbeat and Inspiring Song - Run For Your Life"/>
    <n v="2500"/>
    <n v="2535"/>
    <x v="0"/>
    <s v="US"/>
    <s v="USD"/>
    <n v="1437620400"/>
    <n v="1416406744"/>
    <b v="0"/>
    <n v="26"/>
    <b v="1"/>
    <s v="music/rock"/>
    <n v="101"/>
    <n v="97.5"/>
    <x v="4"/>
    <s v="rock"/>
    <x v="1641"/>
    <d v="2015-07-22T22:00:00"/>
    <x v="0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437620400"/>
    <n v="1306283727"/>
    <b v="0"/>
    <n v="28"/>
    <b v="1"/>
    <s v="music/rock"/>
    <n v="100"/>
    <n v="42.86"/>
    <x v="4"/>
    <s v="rock"/>
    <x v="1642"/>
    <d v="2015-07-22T22:00:00"/>
    <x v="0"/>
  </r>
  <r>
    <n v="1643"/>
    <s v="This Is All Now's Brand New Album!!"/>
    <s v="This Is All Now is putting out a brand new record, and we need YOUR help to do it!"/>
    <n v="5000"/>
    <n v="6235"/>
    <x v="0"/>
    <s v="US"/>
    <s v="USD"/>
    <n v="1437620400"/>
    <n v="1345924012"/>
    <b v="0"/>
    <n v="37"/>
    <b v="1"/>
    <s v="music/rock"/>
    <n v="125"/>
    <n v="168.51"/>
    <x v="4"/>
    <s v="rock"/>
    <x v="1643"/>
    <d v="2015-07-22T22:00:00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437620400"/>
    <n v="1348363560"/>
    <b v="0"/>
    <n v="128"/>
    <b v="1"/>
    <s v="music/world music"/>
    <n v="110"/>
    <n v="85.55"/>
    <x v="4"/>
    <s v="world music"/>
    <x v="1644"/>
    <d v="2015-07-22T22:00:00"/>
    <x v="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437620400"/>
    <n v="1378306140"/>
    <b v="0"/>
    <n v="10"/>
    <b v="1"/>
    <s v="music/world music"/>
    <n v="111"/>
    <n v="554"/>
    <x v="4"/>
    <s v="world music"/>
    <x v="1645"/>
    <d v="2015-07-22T22:00:00"/>
    <x v="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37620400"/>
    <n v="1405248503"/>
    <b v="0"/>
    <n v="83"/>
    <b v="1"/>
    <s v="music/world music"/>
    <n v="110"/>
    <n v="26.55"/>
    <x v="4"/>
    <s v="world music"/>
    <x v="1646"/>
    <d v="2015-07-22T22:00:00"/>
    <x v="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437620400"/>
    <n v="1336643377"/>
    <b v="0"/>
    <n v="46"/>
    <b v="1"/>
    <s v="music/world music"/>
    <n v="105"/>
    <n v="113.83"/>
    <x v="4"/>
    <s v="world music"/>
    <x v="1647"/>
    <d v="2015-07-22T22:00:00"/>
    <x v="0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437620400"/>
    <n v="1298048082"/>
    <b v="0"/>
    <n v="90"/>
    <b v="1"/>
    <s v="music/world music"/>
    <n v="125"/>
    <n v="32.01"/>
    <x v="4"/>
    <s v="world music"/>
    <x v="1648"/>
    <d v="2015-07-22T22:00:00"/>
    <x v="0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37620400"/>
    <n v="1396974355"/>
    <b v="0"/>
    <n v="81"/>
    <b v="1"/>
    <s v="music/world music"/>
    <n v="101"/>
    <n v="47.19"/>
    <x v="4"/>
    <s v="world music"/>
    <x v="1649"/>
    <d v="2015-07-22T22:00:00"/>
    <x v="0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437620400"/>
    <n v="1378722437"/>
    <b v="0"/>
    <n v="32"/>
    <b v="1"/>
    <s v="music/world music"/>
    <n v="142"/>
    <n v="88.47"/>
    <x v="4"/>
    <s v="world music"/>
    <x v="1650"/>
    <d v="2015-07-22T22:00:00"/>
    <x v="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437620400"/>
    <n v="1300916220"/>
    <b v="0"/>
    <n v="20"/>
    <b v="1"/>
    <s v="music/world music"/>
    <n v="101"/>
    <n v="100.75"/>
    <x v="4"/>
    <s v="world music"/>
    <x v="1651"/>
    <d v="2015-07-22T22:00:00"/>
    <x v="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437620400"/>
    <n v="1382701793"/>
    <b v="0"/>
    <n v="70"/>
    <b v="1"/>
    <s v="music/world music"/>
    <n v="101"/>
    <n v="64.709999999999994"/>
    <x v="4"/>
    <s v="world music"/>
    <x v="1652"/>
    <d v="2015-07-22T22:00:00"/>
    <x v="0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437620400"/>
    <n v="1300996896"/>
    <b v="0"/>
    <n v="168"/>
    <b v="1"/>
    <s v="music/world music"/>
    <n v="174"/>
    <n v="51.85"/>
    <x v="4"/>
    <s v="world music"/>
    <x v="1653"/>
    <d v="2015-07-22T22:00:00"/>
    <x v="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437620400"/>
    <n v="1332192160"/>
    <b v="0"/>
    <n v="34"/>
    <b v="1"/>
    <s v="music/world music"/>
    <n v="120"/>
    <n v="38.79"/>
    <x v="4"/>
    <s v="world music"/>
    <x v="1654"/>
    <d v="2015-07-22T22:00:00"/>
    <x v="0"/>
  </r>
  <r>
    <n v="1655"/>
    <s v="Meg Porter Debut EP!"/>
    <s v="Berklee College of Music student, Meg Porter needs YOUR help to fund her very first EP!"/>
    <n v="1500"/>
    <n v="2143"/>
    <x v="0"/>
    <s v="US"/>
    <s v="USD"/>
    <n v="1437620400"/>
    <n v="1331060420"/>
    <b v="0"/>
    <n v="48"/>
    <b v="1"/>
    <s v="music/world music"/>
    <n v="143"/>
    <n v="44.65"/>
    <x v="4"/>
    <s v="world music"/>
    <x v="1655"/>
    <d v="2015-07-22T22:00:00"/>
    <x v="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437620400"/>
    <n v="1352845052"/>
    <b v="0"/>
    <n v="48"/>
    <b v="1"/>
    <s v="music/world music"/>
    <n v="100"/>
    <n v="156.77000000000001"/>
    <x v="4"/>
    <s v="world music"/>
    <x v="1656"/>
    <d v="2015-07-22T22:00:00"/>
    <x v="0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437620400"/>
    <n v="1335293168"/>
    <b v="0"/>
    <n v="221"/>
    <b v="1"/>
    <s v="music/world music"/>
    <n v="105"/>
    <n v="118.7"/>
    <x v="4"/>
    <s v="world music"/>
    <x v="1657"/>
    <d v="2015-07-22T22:00:00"/>
    <x v="0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437620400"/>
    <n v="1352524767"/>
    <b v="0"/>
    <n v="107"/>
    <b v="1"/>
    <s v="music/world music"/>
    <n v="132"/>
    <n v="74.150000000000006"/>
    <x v="4"/>
    <s v="world music"/>
    <x v="1658"/>
    <d v="2015-07-22T22:00:00"/>
    <x v="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437620400"/>
    <n v="1384811721"/>
    <b v="0"/>
    <n v="45"/>
    <b v="1"/>
    <s v="music/world music"/>
    <n v="113"/>
    <n v="12.53"/>
    <x v="4"/>
    <s v="world music"/>
    <x v="1659"/>
    <d v="2015-07-22T22:00:00"/>
    <x v="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37620400"/>
    <n v="1459355950"/>
    <b v="0"/>
    <n v="36"/>
    <b v="1"/>
    <s v="music/world music"/>
    <n v="1254"/>
    <n v="27.86"/>
    <x v="4"/>
    <s v="world music"/>
    <x v="1660"/>
    <d v="2015-07-22T22:00:00"/>
    <x v="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37620400"/>
    <n v="1449359831"/>
    <b v="0"/>
    <n v="101"/>
    <b v="1"/>
    <s v="music/world music"/>
    <n v="103"/>
    <n v="80.180000000000007"/>
    <x v="4"/>
    <s v="world music"/>
    <x v="1661"/>
    <d v="2015-07-22T22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437620400"/>
    <n v="1320122736"/>
    <b v="0"/>
    <n v="62"/>
    <b v="1"/>
    <s v="music/world music"/>
    <n v="103"/>
    <n v="132.44"/>
    <x v="4"/>
    <s v="world music"/>
    <x v="1662"/>
    <d v="2015-07-22T22:00:00"/>
    <x v="0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37620400"/>
    <n v="1420158707"/>
    <b v="0"/>
    <n v="32"/>
    <b v="1"/>
    <s v="music/world music"/>
    <n v="108"/>
    <n v="33.75"/>
    <x v="4"/>
    <s v="world music"/>
    <x v="1663"/>
    <d v="2015-07-22T22:00:00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437620400"/>
    <n v="1328033818"/>
    <b v="0"/>
    <n v="89"/>
    <b v="1"/>
    <s v="photography/nature"/>
    <n v="122"/>
    <n v="34.380000000000003"/>
    <x v="5"/>
    <s v="nature"/>
    <x v="1664"/>
    <d v="2015-07-22T22:00:00"/>
    <x v="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437620400"/>
    <n v="1295624113"/>
    <b v="0"/>
    <n v="93"/>
    <b v="1"/>
    <s v="photography/nature"/>
    <n v="119"/>
    <n v="44.96"/>
    <x v="5"/>
    <s v="nature"/>
    <x v="1665"/>
    <d v="2015-07-22T22:00:00"/>
    <x v="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437620400"/>
    <n v="1361858673"/>
    <b v="0"/>
    <n v="98"/>
    <b v="1"/>
    <s v="photography/nature"/>
    <n v="161"/>
    <n v="41.04"/>
    <x v="5"/>
    <s v="nature"/>
    <x v="1666"/>
    <d v="2015-07-22T22:00:00"/>
    <x v="0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437620400"/>
    <n v="1392169298"/>
    <b v="0"/>
    <n v="82"/>
    <b v="1"/>
    <s v="photography/nature"/>
    <n v="127"/>
    <n v="52.6"/>
    <x v="5"/>
    <s v="nature"/>
    <x v="1667"/>
    <d v="2015-07-22T22:00:00"/>
    <x v="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437620400"/>
    <n v="1319859339"/>
    <b v="0"/>
    <n v="116"/>
    <b v="1"/>
    <s v="photography/nature"/>
    <n v="103"/>
    <n v="70.78"/>
    <x v="5"/>
    <s v="nature"/>
    <x v="1668"/>
    <d v="2015-07-22T22:00:00"/>
    <x v="0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37620400"/>
    <n v="1459545276"/>
    <b v="0"/>
    <n v="52"/>
    <b v="1"/>
    <s v="photography/nature"/>
    <n v="140"/>
    <n v="53.75"/>
    <x v="5"/>
    <s v="nature"/>
    <x v="1669"/>
    <d v="2015-07-22T22:00:00"/>
    <x v="0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437620400"/>
    <n v="1273961999"/>
    <b v="0"/>
    <n v="23"/>
    <b v="1"/>
    <s v="photography/nature"/>
    <n v="103"/>
    <n v="44.61"/>
    <x v="5"/>
    <s v="nature"/>
    <x v="1670"/>
    <d v="2015-07-22T22:00:00"/>
    <x v="0"/>
  </r>
  <r>
    <n v="1671"/>
    <s v="Luke O'Brien's Kickstarter"/>
    <s v="I am seeking funding in order to help take my music from a hobby to a career."/>
    <n v="2000"/>
    <n v="2013.47"/>
    <x v="0"/>
    <s v="US"/>
    <s v="USD"/>
    <n v="1437620400"/>
    <n v="1467464614"/>
    <b v="0"/>
    <n v="77"/>
    <b v="1"/>
    <s v="photography/nature"/>
    <n v="101"/>
    <n v="26.15"/>
    <x v="5"/>
    <s v="nature"/>
    <x v="1671"/>
    <d v="2015-07-22T22:00:00"/>
    <x v="0"/>
  </r>
  <r>
    <n v="1672"/>
    <s v="High Altotude Debut Album"/>
    <s v="Sweet, sweet harmonies from Portland Oregon's premiere high school women's a cappella group."/>
    <n v="1700"/>
    <n v="1920"/>
    <x v="0"/>
    <s v="US"/>
    <s v="USD"/>
    <n v="1437620400"/>
    <n v="1336232730"/>
    <b v="0"/>
    <n v="49"/>
    <b v="1"/>
    <s v="photography/nature"/>
    <n v="113"/>
    <n v="39.18"/>
    <x v="5"/>
    <s v="nature"/>
    <x v="1672"/>
    <d v="2015-07-22T22:00:00"/>
    <x v="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37620400"/>
    <n v="1423083892"/>
    <b v="0"/>
    <n v="59"/>
    <b v="1"/>
    <s v="photography/nature"/>
    <n v="128"/>
    <n v="45.59"/>
    <x v="5"/>
    <s v="nature"/>
    <x v="1673"/>
    <d v="2015-07-22T22:00:00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37620400"/>
    <n v="1468852306"/>
    <b v="0"/>
    <n v="113"/>
    <b v="1"/>
    <s v="photography/nature"/>
    <n v="202"/>
    <n v="89.25"/>
    <x v="5"/>
    <s v="nature"/>
    <x v="1674"/>
    <d v="2015-07-22T22:00:00"/>
    <x v="0"/>
  </r>
  <r>
    <n v="1675"/>
    <s v="The Great Party's Debut Album!"/>
    <s v="The Great Party is releasing their debut album. Here's your chance to be a part of it!"/>
    <n v="1000"/>
    <n v="1374.16"/>
    <x v="0"/>
    <s v="US"/>
    <s v="USD"/>
    <n v="1437620400"/>
    <n v="1316194540"/>
    <b v="0"/>
    <n v="34"/>
    <b v="1"/>
    <s v="photography/nature"/>
    <n v="137"/>
    <n v="40.42"/>
    <x v="5"/>
    <s v="nature"/>
    <x v="1675"/>
    <d v="2015-07-22T22:00:00"/>
    <x v="0"/>
  </r>
  <r>
    <n v="1676"/>
    <s v="Bridge 19 CD Release Tour"/>
    <s v="Help fund Bridge 19's tour in support of their first duo record, to be released in May 2012."/>
    <n v="3000"/>
    <n v="3460"/>
    <x v="0"/>
    <s v="US"/>
    <s v="USD"/>
    <n v="1437620400"/>
    <n v="1330968347"/>
    <b v="0"/>
    <n v="42"/>
    <b v="1"/>
    <s v="photography/nature"/>
    <n v="115"/>
    <n v="82.38"/>
    <x v="5"/>
    <s v="nature"/>
    <x v="1676"/>
    <d v="2015-07-22T22:00:00"/>
    <x v="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37620400"/>
    <n v="1455615976"/>
    <b v="0"/>
    <n v="42"/>
    <b v="1"/>
    <s v="photography/nature"/>
    <n v="112"/>
    <n v="159.52000000000001"/>
    <x v="5"/>
    <s v="nature"/>
    <x v="1677"/>
    <d v="2015-07-22T22:00:00"/>
    <x v="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437620400"/>
    <n v="1390509071"/>
    <b v="0"/>
    <n v="49"/>
    <b v="1"/>
    <s v="photography/nature"/>
    <n v="118"/>
    <n v="36.24"/>
    <x v="5"/>
    <s v="nature"/>
    <x v="1678"/>
    <d v="2015-07-22T22:00:00"/>
    <x v="0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437620400"/>
    <n v="1309311545"/>
    <b v="0"/>
    <n v="56"/>
    <b v="1"/>
    <s v="photography/nature"/>
    <n v="175"/>
    <n v="62.5"/>
    <x v="5"/>
    <s v="nature"/>
    <x v="1679"/>
    <d v="2015-07-22T22:00:00"/>
    <x v="0"/>
  </r>
  <r>
    <n v="1680"/>
    <s v="Kick Out a Record"/>
    <s v="Working Musician dilemma #164: how the taxman put Kick the Record 2.0 on hold"/>
    <n v="1000"/>
    <n v="1175"/>
    <x v="0"/>
    <s v="US"/>
    <s v="USD"/>
    <n v="1437620400"/>
    <n v="1402596667"/>
    <b v="0"/>
    <n v="25"/>
    <b v="1"/>
    <s v="photography/nature"/>
    <n v="118"/>
    <n v="47"/>
    <x v="5"/>
    <s v="nature"/>
    <x v="1680"/>
    <d v="2015-07-22T22:00:00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37620400"/>
    <n v="1486522484"/>
    <b v="0"/>
    <n v="884"/>
    <b v="0"/>
    <s v="photography/nature"/>
    <n v="101"/>
    <n v="74.58"/>
    <x v="5"/>
    <s v="nature"/>
    <x v="1681"/>
    <d v="2015-07-22T22:00:00"/>
    <x v="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37620400"/>
    <n v="1486962460"/>
    <b v="0"/>
    <n v="0"/>
    <b v="0"/>
    <s v="photography/nature"/>
    <n v="0"/>
    <n v="0"/>
    <x v="5"/>
    <s v="nature"/>
    <x v="1682"/>
    <d v="2015-07-22T22:00:00"/>
    <x v="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37620400"/>
    <n v="1489517138"/>
    <b v="0"/>
    <n v="10"/>
    <b v="0"/>
    <s v="photography/nature"/>
    <n v="22"/>
    <n v="76"/>
    <x v="5"/>
    <s v="nature"/>
    <x v="1683"/>
    <d v="2015-07-22T22:00:00"/>
    <x v="0"/>
  </r>
  <r>
    <n v="1684"/>
    <s v="Goodness &amp; Mercy EP - Marty Mikles"/>
    <s v="New Music from Marty Mikles!  A new EP all about God's Goodness &amp; Mercy."/>
    <n v="8000"/>
    <n v="8730"/>
    <x v="3"/>
    <s v="US"/>
    <s v="USD"/>
    <n v="1437620400"/>
    <n v="1487360041"/>
    <b v="0"/>
    <n v="101"/>
    <b v="0"/>
    <s v="photography/people"/>
    <n v="109"/>
    <n v="86.44"/>
    <x v="5"/>
    <s v="people"/>
    <x v="1684"/>
    <d v="2015-07-22T22:00:00"/>
    <x v="0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37620400"/>
    <n v="1487743223"/>
    <b v="0"/>
    <n v="15"/>
    <b v="0"/>
    <s v="photography/people"/>
    <n v="103"/>
    <n v="24"/>
    <x v="5"/>
    <s v="people"/>
    <x v="1685"/>
    <d v="2015-07-22T22:00:00"/>
    <x v="0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37620400"/>
    <n v="1488140119"/>
    <b v="0"/>
    <n v="1"/>
    <b v="0"/>
    <s v="photography/people"/>
    <n v="0"/>
    <n v="18"/>
    <x v="5"/>
    <s v="people"/>
    <x v="1686"/>
    <d v="2015-07-22T22:00:00"/>
    <x v="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37620400"/>
    <n v="1488935245"/>
    <b v="0"/>
    <n v="39"/>
    <b v="0"/>
    <s v="photography/people"/>
    <n v="31"/>
    <n v="80.13"/>
    <x v="5"/>
    <s v="people"/>
    <x v="1687"/>
    <d v="2015-07-22T22:00:00"/>
    <x v="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37620400"/>
    <n v="1489150194"/>
    <b v="0"/>
    <n v="7"/>
    <b v="0"/>
    <s v="photography/people"/>
    <n v="44"/>
    <n v="253.14"/>
    <x v="5"/>
    <s v="people"/>
    <x v="1688"/>
    <d v="2015-07-22T22:00:00"/>
    <x v="0"/>
  </r>
  <r>
    <n v="1689"/>
    <s v="Fly Away"/>
    <s v="Praising the Living God in the second half of life."/>
    <n v="2400"/>
    <n v="2400"/>
    <x v="3"/>
    <s v="US"/>
    <s v="USD"/>
    <n v="1437620400"/>
    <n v="1487111830"/>
    <b v="0"/>
    <n v="14"/>
    <b v="0"/>
    <s v="photography/people"/>
    <n v="100"/>
    <n v="171.43"/>
    <x v="5"/>
    <s v="people"/>
    <x v="1689"/>
    <d v="2015-07-22T22:00:00"/>
    <x v="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37620400"/>
    <n v="1488882042"/>
    <b v="0"/>
    <n v="11"/>
    <b v="0"/>
    <s v="photography/people"/>
    <n v="25"/>
    <n v="57.73"/>
    <x v="5"/>
    <s v="people"/>
    <x v="1690"/>
    <d v="2015-07-22T22:00:00"/>
    <x v="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37620400"/>
    <n v="1488387008"/>
    <b v="0"/>
    <n v="38"/>
    <b v="0"/>
    <s v="photography/people"/>
    <n v="33"/>
    <n v="264.26"/>
    <x v="5"/>
    <s v="people"/>
    <x v="1691"/>
    <d v="2015-07-22T22:00:00"/>
    <x v="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37620400"/>
    <n v="1487734667"/>
    <b v="0"/>
    <n v="15"/>
    <b v="0"/>
    <s v="photography/people"/>
    <n v="48"/>
    <n v="159.33000000000001"/>
    <x v="5"/>
    <s v="people"/>
    <x v="1692"/>
    <d v="2015-07-22T22:00:00"/>
    <x v="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37620400"/>
    <n v="1489097112"/>
    <b v="0"/>
    <n v="8"/>
    <b v="0"/>
    <s v="photography/people"/>
    <n v="9"/>
    <n v="35"/>
    <x v="5"/>
    <s v="people"/>
    <x v="1693"/>
    <d v="2015-07-22T22:00:00"/>
    <x v="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37620400"/>
    <n v="1488038674"/>
    <b v="0"/>
    <n v="1"/>
    <b v="0"/>
    <s v="photography/people"/>
    <n v="0"/>
    <n v="5"/>
    <x v="5"/>
    <s v="people"/>
    <x v="1694"/>
    <d v="2015-07-22T22:00:00"/>
    <x v="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37620400"/>
    <n v="1488847514"/>
    <b v="0"/>
    <n v="23"/>
    <b v="0"/>
    <s v="photography/people"/>
    <n v="12"/>
    <n v="61.09"/>
    <x v="5"/>
    <s v="people"/>
    <x v="1695"/>
    <d v="2015-07-22T22:00:00"/>
    <x v="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37620400"/>
    <n v="1488418811"/>
    <b v="0"/>
    <n v="0"/>
    <b v="0"/>
    <s v="photography/people"/>
    <n v="0"/>
    <n v="0"/>
    <x v="5"/>
    <s v="people"/>
    <x v="1696"/>
    <d v="2015-07-22T22:00:00"/>
    <x v="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37620400"/>
    <n v="1489193248"/>
    <b v="0"/>
    <n v="22"/>
    <b v="0"/>
    <s v="photography/people"/>
    <n v="20"/>
    <n v="114.82"/>
    <x v="5"/>
    <s v="people"/>
    <x v="1697"/>
    <d v="2015-07-22T22:00:00"/>
    <x v="0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37620400"/>
    <n v="1488430760"/>
    <b v="0"/>
    <n v="0"/>
    <b v="0"/>
    <s v="photography/people"/>
    <n v="0"/>
    <n v="0"/>
    <x v="5"/>
    <s v="people"/>
    <x v="1698"/>
    <d v="2015-07-22T22:00:00"/>
    <x v="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37620400"/>
    <n v="1489351445"/>
    <b v="0"/>
    <n v="4"/>
    <b v="0"/>
    <s v="photography/people"/>
    <n v="4"/>
    <n v="54"/>
    <x v="5"/>
    <s v="people"/>
    <x v="1699"/>
    <d v="2015-07-22T22:00:00"/>
    <x v="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37620400"/>
    <n v="1488418990"/>
    <b v="0"/>
    <n v="79"/>
    <b v="0"/>
    <s v="photography/people"/>
    <n v="26"/>
    <n v="65.97"/>
    <x v="5"/>
    <s v="people"/>
    <x v="1700"/>
    <d v="2015-07-22T22:00:00"/>
    <x v="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37620400"/>
    <n v="1418745405"/>
    <b v="0"/>
    <n v="2"/>
    <b v="0"/>
    <s v="photography/people"/>
    <n v="0"/>
    <n v="5"/>
    <x v="5"/>
    <s v="people"/>
    <x v="1701"/>
    <d v="2015-07-22T22:00:00"/>
    <x v="0"/>
  </r>
  <r>
    <n v="1702"/>
    <s v="lyndale lewis and new vision prosper cd release"/>
    <s v="I can do all things through christ jesus"/>
    <n v="16500"/>
    <n v="1"/>
    <x v="2"/>
    <s v="US"/>
    <s v="USD"/>
    <n v="1437620400"/>
    <n v="1425156750"/>
    <b v="0"/>
    <n v="1"/>
    <b v="0"/>
    <s v="photography/people"/>
    <n v="0"/>
    <n v="1"/>
    <x v="5"/>
    <s v="people"/>
    <x v="1702"/>
    <d v="2015-07-22T22:00:0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37620400"/>
    <n v="1435819537"/>
    <b v="0"/>
    <n v="2"/>
    <b v="0"/>
    <s v="photography/people"/>
    <n v="1"/>
    <n v="25.5"/>
    <x v="5"/>
    <s v="people"/>
    <x v="1703"/>
    <d v="2015-07-22T22:00:00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37620400"/>
    <n v="1421464873"/>
    <b v="0"/>
    <n v="11"/>
    <b v="0"/>
    <s v="photography/photobooks"/>
    <n v="65"/>
    <n v="118.36"/>
    <x v="5"/>
    <s v="photobooks"/>
    <x v="1704"/>
    <d v="2015-07-22T22:00:00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37620400"/>
    <n v="1440807846"/>
    <b v="0"/>
    <n v="0"/>
    <b v="0"/>
    <s v="photography/photobooks"/>
    <n v="0"/>
    <n v="0"/>
    <x v="5"/>
    <s v="photobooks"/>
    <x v="1705"/>
    <d v="2015-07-22T22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37620400"/>
    <n v="1435130472"/>
    <b v="0"/>
    <n v="0"/>
    <b v="0"/>
    <s v="photography/photobooks"/>
    <n v="0"/>
    <n v="0"/>
    <x v="5"/>
    <s v="photobooks"/>
    <x v="1706"/>
    <d v="2015-07-22T22:00:00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37620400"/>
    <n v="1456593495"/>
    <b v="0"/>
    <n v="9"/>
    <b v="0"/>
    <s v="photography/photobooks"/>
    <n v="10"/>
    <n v="54.11"/>
    <x v="5"/>
    <s v="photobooks"/>
    <x v="1707"/>
    <d v="2015-07-22T22:00:00"/>
    <x v="0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37620400"/>
    <n v="1458679706"/>
    <b v="0"/>
    <n v="0"/>
    <b v="0"/>
    <s v="photography/photobooks"/>
    <n v="0"/>
    <n v="0"/>
    <x v="5"/>
    <s v="photobooks"/>
    <x v="1708"/>
    <d v="2015-07-22T22:00:00"/>
    <x v="0"/>
  </r>
  <r>
    <n v="1709"/>
    <s v="Psalms"/>
    <s v="A project to set psalms to music. The psalms are taken from the English Standard Version (ESV) of the Bible."/>
    <n v="1750"/>
    <n v="85"/>
    <x v="2"/>
    <s v="US"/>
    <s v="USD"/>
    <n v="1437620400"/>
    <n v="1405949514"/>
    <b v="0"/>
    <n v="4"/>
    <b v="0"/>
    <s v="photography/photobooks"/>
    <n v="5"/>
    <n v="21.25"/>
    <x v="5"/>
    <s v="photobooks"/>
    <x v="1709"/>
    <d v="2015-07-22T22:00:00"/>
    <x v="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37620400"/>
    <n v="1449151888"/>
    <b v="0"/>
    <n v="1"/>
    <b v="0"/>
    <s v="photography/photobooks"/>
    <n v="1"/>
    <n v="34"/>
    <x v="5"/>
    <s v="photobooks"/>
    <x v="1710"/>
    <d v="2015-07-22T22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37620400"/>
    <n v="1406907034"/>
    <b v="0"/>
    <n v="2"/>
    <b v="0"/>
    <s v="photography/photobooks"/>
    <n v="11"/>
    <n v="525"/>
    <x v="5"/>
    <s v="photobooks"/>
    <x v="1711"/>
    <d v="2015-07-22T22:00:00"/>
    <x v="0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7620400"/>
    <n v="1430517353"/>
    <b v="0"/>
    <n v="0"/>
    <b v="0"/>
    <s v="photography/photobooks"/>
    <n v="0"/>
    <n v="0"/>
    <x v="5"/>
    <s v="photobooks"/>
    <x v="1712"/>
    <d v="2015-07-22T22:00:00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37620400"/>
    <n v="1409944412"/>
    <b v="0"/>
    <n v="1"/>
    <b v="0"/>
    <s v="photography/photobooks"/>
    <n v="2"/>
    <n v="50"/>
    <x v="5"/>
    <s v="photobooks"/>
    <x v="1713"/>
    <d v="2015-07-22T22:00:00"/>
    <x v="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7620400"/>
    <n v="1427925761"/>
    <b v="0"/>
    <n v="17"/>
    <b v="0"/>
    <s v="photography/photobooks"/>
    <n v="8"/>
    <n v="115.71"/>
    <x v="5"/>
    <s v="photobooks"/>
    <x v="1714"/>
    <d v="2015-07-22T22:00:00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37620400"/>
    <n v="1425186785"/>
    <b v="0"/>
    <n v="2"/>
    <b v="0"/>
    <s v="photography/photobooks"/>
    <n v="0"/>
    <n v="5.5"/>
    <x v="5"/>
    <s v="photobooks"/>
    <x v="1715"/>
    <d v="2015-07-22T22:00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37620400"/>
    <n v="1477835499"/>
    <b v="0"/>
    <n v="3"/>
    <b v="0"/>
    <s v="photography/photobooks"/>
    <n v="8"/>
    <n v="50"/>
    <x v="5"/>
    <s v="photobooks"/>
    <x v="1716"/>
    <d v="2015-07-22T22:00:00"/>
    <x v="0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37620400"/>
    <n v="1459467238"/>
    <b v="0"/>
    <n v="41"/>
    <b v="0"/>
    <s v="photography/photobooks"/>
    <n v="43"/>
    <n v="34.020000000000003"/>
    <x v="5"/>
    <s v="photobooks"/>
    <x v="1717"/>
    <d v="2015-07-22T22:00:00"/>
    <x v="0"/>
  </r>
  <r>
    <n v="1718"/>
    <s v="The Prodigal Son"/>
    <s v="A melody for the galaxy."/>
    <n v="35000"/>
    <n v="75"/>
    <x v="2"/>
    <s v="US"/>
    <s v="USD"/>
    <n v="1437620400"/>
    <n v="1459435149"/>
    <b v="0"/>
    <n v="2"/>
    <b v="0"/>
    <s v="photography/photobooks"/>
    <n v="0"/>
    <n v="37.5"/>
    <x v="5"/>
    <s v="photobooks"/>
    <x v="1718"/>
    <d v="2015-07-22T22:00:00"/>
    <x v="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37620400"/>
    <n v="1408366191"/>
    <b v="0"/>
    <n v="3"/>
    <b v="0"/>
    <s v="photography/photobooks"/>
    <n v="1"/>
    <n v="11.67"/>
    <x v="5"/>
    <s v="photobooks"/>
    <x v="1719"/>
    <d v="2015-07-22T22:00:00"/>
    <x v="0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37620400"/>
    <n v="1412966871"/>
    <b v="0"/>
    <n v="8"/>
    <b v="0"/>
    <s v="photography/photobooks"/>
    <n v="6"/>
    <n v="28.13"/>
    <x v="5"/>
    <s v="photobooks"/>
    <x v="1720"/>
    <d v="2015-07-22T22:00:00"/>
    <x v="0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37620400"/>
    <n v="1447239863"/>
    <b v="0"/>
    <n v="0"/>
    <b v="0"/>
    <s v="photography/photobooks"/>
    <n v="0"/>
    <n v="0"/>
    <x v="5"/>
    <s v="photobooks"/>
    <x v="1721"/>
    <d v="2015-07-22T22:00:00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37620400"/>
    <n v="1456441429"/>
    <b v="0"/>
    <n v="1"/>
    <b v="0"/>
    <s v="photography/photobooks"/>
    <n v="0"/>
    <n v="1"/>
    <x v="5"/>
    <s v="photobooks"/>
    <x v="1722"/>
    <d v="2015-07-22T22:00:00"/>
    <x v="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7620400"/>
    <n v="1430855315"/>
    <b v="0"/>
    <n v="3"/>
    <b v="0"/>
    <s v="photography/photobooks"/>
    <n v="7"/>
    <n v="216.67"/>
    <x v="5"/>
    <s v="photobooks"/>
    <x v="1723"/>
    <d v="2015-07-22T22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37620400"/>
    <n v="1412115762"/>
    <b v="0"/>
    <n v="4"/>
    <b v="0"/>
    <s v="photography/photobooks"/>
    <n v="1"/>
    <n v="8.75"/>
    <x v="5"/>
    <s v="photobooks"/>
    <x v="1724"/>
    <d v="2015-07-22T22:00:00"/>
    <x v="0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37620400"/>
    <n v="1406330049"/>
    <b v="0"/>
    <n v="9"/>
    <b v="0"/>
    <s v="photography/photobooks"/>
    <n v="10"/>
    <n v="62.22"/>
    <x v="5"/>
    <s v="photobooks"/>
    <x v="1725"/>
    <d v="2015-07-22T22:00:00"/>
    <x v="0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37620400"/>
    <n v="1401401064"/>
    <b v="0"/>
    <n v="16"/>
    <b v="0"/>
    <s v="photography/photobooks"/>
    <n v="34"/>
    <n v="137.25"/>
    <x v="5"/>
    <s v="photobooks"/>
    <x v="1726"/>
    <d v="2015-07-22T22:00:00"/>
    <x v="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37620400"/>
    <n v="1423520177"/>
    <b v="0"/>
    <n v="1"/>
    <b v="0"/>
    <s v="photography/photobooks"/>
    <n v="0"/>
    <n v="1"/>
    <x v="5"/>
    <s v="photobooks"/>
    <x v="1727"/>
    <d v="2015-07-22T22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37620400"/>
    <n v="1442847674"/>
    <b v="0"/>
    <n v="7"/>
    <b v="0"/>
    <s v="photography/photobooks"/>
    <n v="68"/>
    <n v="122.14"/>
    <x v="5"/>
    <s v="photobooks"/>
    <x v="1728"/>
    <d v="2015-07-22T22:00:00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37620400"/>
    <n v="1460337306"/>
    <b v="0"/>
    <n v="0"/>
    <b v="0"/>
    <s v="photography/photobooks"/>
    <n v="0"/>
    <n v="0"/>
    <x v="5"/>
    <s v="photobooks"/>
    <x v="1729"/>
    <d v="2015-07-22T22:00:00"/>
    <x v="0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37620400"/>
    <n v="1443146783"/>
    <b v="0"/>
    <n v="0"/>
    <b v="0"/>
    <s v="photography/photobooks"/>
    <n v="0"/>
    <n v="0"/>
    <x v="5"/>
    <s v="photobooks"/>
    <x v="1730"/>
    <d v="2015-07-22T22:00:00"/>
    <x v="0"/>
  </r>
  <r>
    <n v="1731"/>
    <s v="Sam Cox Band First Christian Tour"/>
    <s v="We are a Christin Worship band looking to midwest tour. God Bless!"/>
    <n v="1000"/>
    <n v="0"/>
    <x v="2"/>
    <s v="US"/>
    <s v="USD"/>
    <n v="1437620400"/>
    <n v="1432849552"/>
    <b v="0"/>
    <n v="0"/>
    <b v="0"/>
    <s v="photography/photobooks"/>
    <n v="0"/>
    <n v="0"/>
    <x v="5"/>
    <s v="photobooks"/>
    <x v="1731"/>
    <d v="2015-07-22T22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37620400"/>
    <n v="1447777481"/>
    <b v="0"/>
    <n v="0"/>
    <b v="0"/>
    <s v="photography/photobooks"/>
    <n v="0"/>
    <n v="0"/>
    <x v="5"/>
    <s v="photobooks"/>
    <x v="1732"/>
    <d v="2015-07-22T22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37620400"/>
    <n v="1472746374"/>
    <b v="0"/>
    <n v="0"/>
    <b v="0"/>
    <s v="photography/photobooks"/>
    <n v="0"/>
    <n v="0"/>
    <x v="5"/>
    <s v="photobooks"/>
    <x v="1733"/>
    <d v="2015-07-22T22:00:00"/>
    <x v="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7620400"/>
    <n v="1428454356"/>
    <b v="0"/>
    <n v="1"/>
    <b v="0"/>
    <s v="photography/photobooks"/>
    <n v="0"/>
    <n v="1"/>
    <x v="5"/>
    <s v="photobooks"/>
    <x v="1734"/>
    <d v="2015-07-22T22:00:00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37620400"/>
    <n v="1468006345"/>
    <b v="0"/>
    <n v="2"/>
    <b v="0"/>
    <s v="photography/photobooks"/>
    <n v="11"/>
    <n v="55"/>
    <x v="5"/>
    <s v="photobooks"/>
    <x v="1735"/>
    <d v="2015-07-22T22:00:00"/>
    <x v="0"/>
  </r>
  <r>
    <n v="1736"/>
    <s v="In His Presence"/>
    <s v="A unique meditative album reflecting on the life of Christ, inviting Him into your presence"/>
    <n v="3000"/>
    <n v="22"/>
    <x v="2"/>
    <s v="US"/>
    <s v="USD"/>
    <n v="1437620400"/>
    <n v="1444423233"/>
    <b v="0"/>
    <n v="1"/>
    <b v="0"/>
    <s v="photography/photobooks"/>
    <n v="1"/>
    <n v="22"/>
    <x v="5"/>
    <s v="photobooks"/>
    <x v="1736"/>
    <d v="2015-07-22T22:00:00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620400"/>
    <n v="1434840392"/>
    <b v="0"/>
    <n v="15"/>
    <b v="0"/>
    <s v="photography/photobooks"/>
    <n v="21"/>
    <n v="56.67"/>
    <x v="5"/>
    <s v="photobooks"/>
    <x v="1737"/>
    <d v="2015-07-22T22:00:00"/>
    <x v="0"/>
  </r>
  <r>
    <n v="1738"/>
    <s v="The Flashing Lights"/>
    <s v="Music that inspires and gives hope for overcoming and change. And it is good music."/>
    <n v="5000"/>
    <n v="20"/>
    <x v="2"/>
    <s v="US"/>
    <s v="USD"/>
    <n v="1437620400"/>
    <n v="1409691542"/>
    <b v="0"/>
    <n v="1"/>
    <b v="0"/>
    <s v="photography/photobooks"/>
    <n v="0"/>
    <n v="20"/>
    <x v="5"/>
    <s v="photobooks"/>
    <x v="1738"/>
    <d v="2015-07-22T22:00:00"/>
    <x v="0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37620400"/>
    <n v="1457297932"/>
    <b v="0"/>
    <n v="1"/>
    <b v="0"/>
    <s v="photography/photobooks"/>
    <n v="0"/>
    <n v="1"/>
    <x v="5"/>
    <s v="photobooks"/>
    <x v="1739"/>
    <d v="2015-07-22T22:00:00"/>
    <x v="0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620400"/>
    <n v="1434483422"/>
    <b v="0"/>
    <n v="0"/>
    <b v="0"/>
    <s v="photography/photobooks"/>
    <n v="0"/>
    <n v="0"/>
    <x v="5"/>
    <s v="photobooks"/>
    <x v="1740"/>
    <d v="2015-07-22T22:00:00"/>
    <x v="0"/>
  </r>
  <r>
    <n v="1741"/>
    <s v="Caught off Guard"/>
    <s v="A photo journal documenting my experiences and travels across New Zealand"/>
    <n v="1200"/>
    <n v="1330"/>
    <x v="0"/>
    <s v="GB"/>
    <s v="GBP"/>
    <n v="1437620400"/>
    <n v="1430060671"/>
    <b v="0"/>
    <n v="52"/>
    <b v="1"/>
    <s v="photography/photobooks"/>
    <n v="111"/>
    <n v="25.58"/>
    <x v="5"/>
    <s v="photobooks"/>
    <x v="1741"/>
    <d v="2015-07-22T22:00:00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37620400"/>
    <n v="1481058170"/>
    <b v="0"/>
    <n v="34"/>
    <b v="1"/>
    <s v="photography/photobooks"/>
    <n v="109"/>
    <n v="63.97"/>
    <x v="5"/>
    <s v="photobooks"/>
    <x v="1742"/>
    <d v="2015-07-22T22:00:00"/>
    <x v="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37620400"/>
    <n v="1470348775"/>
    <b v="0"/>
    <n v="67"/>
    <b v="1"/>
    <s v="photography/photobooks"/>
    <n v="100"/>
    <n v="89.93"/>
    <x v="5"/>
    <s v="photobooks"/>
    <x v="1743"/>
    <d v="2015-07-22T22:00:00"/>
    <x v="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37620400"/>
    <n v="1421937077"/>
    <b v="0"/>
    <n v="70"/>
    <b v="1"/>
    <s v="photography/photobooks"/>
    <n v="118"/>
    <n v="93.07"/>
    <x v="5"/>
    <s v="photobooks"/>
    <x v="1744"/>
    <d v="2015-07-22T22:00:00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37620400"/>
    <n v="1479276838"/>
    <b v="0"/>
    <n v="89"/>
    <b v="1"/>
    <s v="photography/photobooks"/>
    <n v="114"/>
    <n v="89.67"/>
    <x v="5"/>
    <s v="photobooks"/>
    <x v="1745"/>
    <d v="2015-07-22T22:00:00"/>
    <x v="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37620400"/>
    <n v="1477368867"/>
    <b v="0"/>
    <n v="107"/>
    <b v="1"/>
    <s v="photography/photobooks"/>
    <n v="148"/>
    <n v="207.62"/>
    <x v="5"/>
    <s v="photobooks"/>
    <x v="1746"/>
    <d v="2015-07-22T22:00:00"/>
    <x v="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37620400"/>
    <n v="1444904830"/>
    <b v="0"/>
    <n v="159"/>
    <b v="1"/>
    <s v="photography/photobooks"/>
    <n v="105"/>
    <n v="59.41"/>
    <x v="5"/>
    <s v="photobooks"/>
    <x v="1747"/>
    <d v="2015-07-22T22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37620400"/>
    <n v="1438642143"/>
    <b v="0"/>
    <n v="181"/>
    <b v="1"/>
    <s v="photography/photobooks"/>
    <n v="130"/>
    <n v="358.97"/>
    <x v="5"/>
    <s v="photobooks"/>
    <x v="1748"/>
    <d v="2015-07-22T22:00:00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37620400"/>
    <n v="1485213921"/>
    <b v="0"/>
    <n v="131"/>
    <b v="1"/>
    <s v="photography/photobooks"/>
    <n v="123"/>
    <n v="94.74"/>
    <x v="5"/>
    <s v="photobooks"/>
    <x v="1749"/>
    <d v="2015-07-22T22:00:00"/>
    <x v="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37620400"/>
    <n v="1458936304"/>
    <b v="0"/>
    <n v="125"/>
    <b v="1"/>
    <s v="photography/photobooks"/>
    <n v="202"/>
    <n v="80.650000000000006"/>
    <x v="5"/>
    <s v="photobooks"/>
    <x v="1750"/>
    <d v="2015-07-22T22:00:00"/>
    <x v="0"/>
  </r>
  <r>
    <n v="1751"/>
    <s v="Daily Bread: Stories from Rural Greece"/>
    <s v="Photographs and stories culled from 10 years of road trips through rural Greece"/>
    <n v="10000"/>
    <n v="10290"/>
    <x v="0"/>
    <s v="US"/>
    <s v="USD"/>
    <n v="1437620400"/>
    <n v="1424198723"/>
    <b v="0"/>
    <n v="61"/>
    <b v="1"/>
    <s v="photography/photobooks"/>
    <n v="103"/>
    <n v="168.69"/>
    <x v="5"/>
    <s v="photobooks"/>
    <x v="1751"/>
    <d v="2015-07-22T22:00:00"/>
    <x v="0"/>
  </r>
  <r>
    <n v="1752"/>
    <s v="Adfectus Book"/>
    <s v="A little book of calm, in picture form, that will soothe the soul and un-furrow the brow."/>
    <n v="1200"/>
    <n v="3122"/>
    <x v="0"/>
    <s v="GB"/>
    <s v="GBP"/>
    <n v="1437620400"/>
    <n v="1473833082"/>
    <b v="0"/>
    <n v="90"/>
    <b v="1"/>
    <s v="photography/photobooks"/>
    <n v="260"/>
    <n v="34.69"/>
    <x v="5"/>
    <s v="photobooks"/>
    <x v="1752"/>
    <d v="2015-07-22T22:00:00"/>
    <x v="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37620400"/>
    <n v="1455991168"/>
    <b v="0"/>
    <n v="35"/>
    <b v="1"/>
    <s v="photography/photobooks"/>
    <n v="108"/>
    <n v="462.86"/>
    <x v="5"/>
    <s v="photobooks"/>
    <x v="1753"/>
    <d v="2015-07-22T22:00:00"/>
    <x v="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37620400"/>
    <n v="1425502953"/>
    <b v="0"/>
    <n v="90"/>
    <b v="1"/>
    <s v="photography/photobooks"/>
    <n v="111"/>
    <n v="104.39"/>
    <x v="5"/>
    <s v="photobooks"/>
    <x v="1754"/>
    <d v="2015-07-22T22:00:00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37620400"/>
    <n v="1441479361"/>
    <b v="0"/>
    <n v="4"/>
    <b v="1"/>
    <s v="photography/photobooks"/>
    <n v="120"/>
    <n v="7.5"/>
    <x v="5"/>
    <s v="photobooks"/>
    <x v="1755"/>
    <d v="2015-07-22T22:00:00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37620400"/>
    <n v="1468987269"/>
    <b v="0"/>
    <n v="120"/>
    <b v="1"/>
    <s v="photography/photobooks"/>
    <n v="103"/>
    <n v="47.13"/>
    <x v="5"/>
    <s v="photobooks"/>
    <x v="1756"/>
    <d v="2015-07-22T22:00:00"/>
    <x v="0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37620400"/>
    <n v="1483041083"/>
    <b v="0"/>
    <n v="14"/>
    <b v="1"/>
    <s v="photography/photobooks"/>
    <n v="116"/>
    <n v="414.29"/>
    <x v="5"/>
    <s v="photobooks"/>
    <x v="1757"/>
    <d v="2015-07-22T22:00:00"/>
    <x v="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37620400"/>
    <n v="1463352992"/>
    <b v="0"/>
    <n v="27"/>
    <b v="1"/>
    <s v="photography/photobooks"/>
    <n v="115"/>
    <n v="42.48"/>
    <x v="5"/>
    <s v="photobooks"/>
    <x v="1758"/>
    <d v="2015-07-22T22:00:00"/>
    <x v="0"/>
  </r>
  <r>
    <n v="1759"/>
    <s v="Death Valley"/>
    <s v="Death Valley will be the first photo book of Andi State"/>
    <n v="5000"/>
    <n v="5330"/>
    <x v="0"/>
    <s v="US"/>
    <s v="USD"/>
    <n v="1437620400"/>
    <n v="1425585229"/>
    <b v="0"/>
    <n v="49"/>
    <b v="1"/>
    <s v="photography/photobooks"/>
    <n v="107"/>
    <n v="108.78"/>
    <x v="5"/>
    <s v="photobooks"/>
    <x v="1759"/>
    <d v="2015-07-22T22:00:00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37620400"/>
    <n v="1454688513"/>
    <b v="0"/>
    <n v="102"/>
    <b v="1"/>
    <s v="photography/photobooks"/>
    <n v="165"/>
    <n v="81.099999999999994"/>
    <x v="5"/>
    <s v="photobooks"/>
    <x v="1760"/>
    <d v="2015-07-22T22:00:00"/>
    <x v="0"/>
  </r>
  <r>
    <n v="1761"/>
    <s v="I Wanted To See Boobs"/>
    <s v="A hardcover photobook telling the naked truth of a young photographers journey."/>
    <n v="100"/>
    <n v="155"/>
    <x v="0"/>
    <s v="GB"/>
    <s v="GBP"/>
    <n v="1437620400"/>
    <n v="1437745060"/>
    <b v="0"/>
    <n v="3"/>
    <b v="1"/>
    <s v="photography/photobooks"/>
    <n v="155"/>
    <n v="51.67"/>
    <x v="5"/>
    <s v="photobooks"/>
    <x v="1761"/>
    <d v="2015-07-22T22:00:00"/>
    <x v="0"/>
  </r>
  <r>
    <n v="1762"/>
    <s v="&quot;The Naked Pixel&quot; Ali Pakele"/>
    <s v="Project rewards $25 gets you 190+ digital images"/>
    <n v="100"/>
    <n v="885"/>
    <x v="0"/>
    <s v="US"/>
    <s v="USD"/>
    <n v="1437620400"/>
    <n v="1455147245"/>
    <b v="0"/>
    <n v="25"/>
    <b v="1"/>
    <s v="photography/photobooks"/>
    <n v="885"/>
    <n v="35.4"/>
    <x v="5"/>
    <s v="photobooks"/>
    <x v="1762"/>
    <d v="2015-07-22T22:00:00"/>
    <x v="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37620400"/>
    <n v="1474663840"/>
    <b v="0"/>
    <n v="118"/>
    <b v="1"/>
    <s v="photography/photobooks"/>
    <n v="102"/>
    <n v="103.64"/>
    <x v="5"/>
    <s v="photobooks"/>
    <x v="1763"/>
    <d v="2015-07-22T22:00:00"/>
    <x v="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37620400"/>
    <n v="1404560379"/>
    <b v="1"/>
    <n v="39"/>
    <b v="0"/>
    <s v="photography/photobooks"/>
    <n v="20"/>
    <n v="55.28"/>
    <x v="5"/>
    <s v="photobooks"/>
    <x v="1764"/>
    <d v="2015-07-22T22:00:00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37620400"/>
    <n v="1405380712"/>
    <b v="1"/>
    <n v="103"/>
    <b v="0"/>
    <s v="photography/photobooks"/>
    <n v="59"/>
    <n v="72.17"/>
    <x v="5"/>
    <s v="photobooks"/>
    <x v="1765"/>
    <d v="2015-07-22T22:00:00"/>
    <x v="0"/>
  </r>
  <r>
    <n v="1766"/>
    <s v="Photographic book on Melbourne's music scene"/>
    <s v="I want to create a beautiful book which documents the Melbourne music scene."/>
    <n v="1500"/>
    <n v="0"/>
    <x v="2"/>
    <s v="AU"/>
    <s v="AUD"/>
    <n v="1437620400"/>
    <n v="1407184688"/>
    <b v="1"/>
    <n v="0"/>
    <b v="0"/>
    <s v="photography/photobooks"/>
    <n v="0"/>
    <n v="0"/>
    <x v="5"/>
    <s v="photobooks"/>
    <x v="1766"/>
    <d v="2015-07-22T22:00:00"/>
    <x v="0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37620400"/>
    <n v="1404488884"/>
    <b v="1"/>
    <n v="39"/>
    <b v="0"/>
    <s v="photography/photobooks"/>
    <n v="46"/>
    <n v="58.62"/>
    <x v="5"/>
    <s v="photobooks"/>
    <x v="1767"/>
    <d v="2015-07-22T22:00:00"/>
    <x v="0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37620400"/>
    <n v="1406640444"/>
    <b v="1"/>
    <n v="15"/>
    <b v="0"/>
    <s v="photography/photobooks"/>
    <n v="4"/>
    <n v="12.47"/>
    <x v="5"/>
    <s v="photobooks"/>
    <x v="1768"/>
    <d v="2015-07-22T22:00:00"/>
    <x v="0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37620400"/>
    <n v="1418585959"/>
    <b v="1"/>
    <n v="22"/>
    <b v="0"/>
    <s v="photography/photobooks"/>
    <n v="3"/>
    <n v="49.14"/>
    <x v="5"/>
    <s v="photobooks"/>
    <x v="1769"/>
    <d v="2015-07-22T22:00:00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37620400"/>
    <n v="1410288194"/>
    <b v="1"/>
    <n v="92"/>
    <b v="0"/>
    <s v="photography/photobooks"/>
    <n v="57"/>
    <n v="150.5"/>
    <x v="5"/>
    <s v="photobooks"/>
    <x v="1770"/>
    <d v="2015-07-22T22:00:00"/>
    <x v="0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37620400"/>
    <n v="1411515040"/>
    <b v="1"/>
    <n v="25"/>
    <b v="0"/>
    <s v="photography/photobooks"/>
    <n v="21"/>
    <n v="35.799999999999997"/>
    <x v="5"/>
    <s v="photobooks"/>
    <x v="1771"/>
    <d v="2015-07-22T22:00:00"/>
    <x v="0"/>
  </r>
  <r>
    <n v="1772"/>
    <s v="White Mountain"/>
    <s v="A photobook and a short documentary film telling the story of Holocaust in Northwestern Lithuania"/>
    <n v="5500"/>
    <n v="858"/>
    <x v="2"/>
    <s v="GB"/>
    <s v="GBP"/>
    <n v="1437620400"/>
    <n v="1399482836"/>
    <b v="1"/>
    <n v="19"/>
    <b v="0"/>
    <s v="photography/photobooks"/>
    <n v="16"/>
    <n v="45.16"/>
    <x v="5"/>
    <s v="photobooks"/>
    <x v="1772"/>
    <d v="2015-07-22T22:00:00"/>
    <x v="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37620400"/>
    <n v="1417803298"/>
    <b v="1"/>
    <n v="19"/>
    <b v="0"/>
    <s v="photography/photobooks"/>
    <n v="6"/>
    <n v="98.79"/>
    <x v="5"/>
    <s v="photobooks"/>
    <x v="1773"/>
    <d v="2015-07-22T22:00:00"/>
    <x v="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37620400"/>
    <n v="1413609292"/>
    <b v="1"/>
    <n v="13"/>
    <b v="0"/>
    <s v="photography/photobooks"/>
    <n v="46"/>
    <n v="88.31"/>
    <x v="5"/>
    <s v="photobooks"/>
    <x v="1774"/>
    <d v="2015-07-22T22:00:00"/>
    <x v="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37620400"/>
    <n v="1410305160"/>
    <b v="1"/>
    <n v="124"/>
    <b v="0"/>
    <s v="photography/photobooks"/>
    <n v="65"/>
    <n v="170.63"/>
    <x v="5"/>
    <s v="photobooks"/>
    <x v="1775"/>
    <d v="2015-07-22T22:00:00"/>
    <x v="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37620400"/>
    <n v="1411513071"/>
    <b v="1"/>
    <n v="4"/>
    <b v="0"/>
    <s v="photography/photobooks"/>
    <n v="7"/>
    <n v="83.75"/>
    <x v="5"/>
    <s v="photobooks"/>
    <x v="1776"/>
    <d v="2015-07-22T22:00:00"/>
    <x v="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37620400"/>
    <n v="1421829253"/>
    <b v="1"/>
    <n v="10"/>
    <b v="0"/>
    <s v="photography/photobooks"/>
    <n v="14"/>
    <n v="65.099999999999994"/>
    <x v="5"/>
    <s v="photobooks"/>
    <x v="1777"/>
    <d v="2015-07-22T22:00:00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37620400"/>
    <n v="1423600995"/>
    <b v="1"/>
    <n v="15"/>
    <b v="0"/>
    <s v="photography/photobooks"/>
    <n v="2"/>
    <n v="66.33"/>
    <x v="5"/>
    <s v="photobooks"/>
    <x v="1778"/>
    <d v="2015-07-22T22:00:00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37620400"/>
    <n v="1470242180"/>
    <b v="1"/>
    <n v="38"/>
    <b v="0"/>
    <s v="photography/photobooks"/>
    <n v="36"/>
    <n v="104.89"/>
    <x v="5"/>
    <s v="photobooks"/>
    <x v="1779"/>
    <d v="2015-07-22T22:00:00"/>
    <x v="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37620400"/>
    <n v="1462285510"/>
    <b v="1"/>
    <n v="152"/>
    <b v="0"/>
    <s v="photography/photobooks"/>
    <n v="40"/>
    <n v="78.44"/>
    <x v="5"/>
    <s v="photobooks"/>
    <x v="1780"/>
    <d v="2015-07-22T22:00:00"/>
    <x v="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37620400"/>
    <n v="1471272545"/>
    <b v="1"/>
    <n v="24"/>
    <b v="0"/>
    <s v="photography/photobooks"/>
    <n v="26"/>
    <n v="59.04"/>
    <x v="5"/>
    <s v="photobooks"/>
    <x v="1781"/>
    <d v="2015-07-22T22:00:00"/>
    <x v="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37620400"/>
    <n v="1453211289"/>
    <b v="1"/>
    <n v="76"/>
    <b v="0"/>
    <s v="photography/photobooks"/>
    <n v="15"/>
    <n v="71.34"/>
    <x v="5"/>
    <s v="photobooks"/>
    <x v="1782"/>
    <d v="2015-07-22T22:00:00"/>
    <x v="0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7620400"/>
    <n v="1429656478"/>
    <b v="1"/>
    <n v="185"/>
    <b v="0"/>
    <s v="photography/photobooks"/>
    <n v="24"/>
    <n v="51.23"/>
    <x v="5"/>
    <s v="photobooks"/>
    <x v="1783"/>
    <d v="2015-07-22T22:00:00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37620400"/>
    <n v="1419954240"/>
    <b v="1"/>
    <n v="33"/>
    <b v="0"/>
    <s v="photography/photobooks"/>
    <n v="40"/>
    <n v="60.24"/>
    <x v="5"/>
    <s v="photobooks"/>
    <x v="1784"/>
    <d v="2015-07-22T22:00:00"/>
    <x v="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37620400"/>
    <n v="1410750855"/>
    <b v="1"/>
    <n v="108"/>
    <b v="0"/>
    <s v="photography/photobooks"/>
    <n v="20"/>
    <n v="44.94"/>
    <x v="5"/>
    <s v="photobooks"/>
    <x v="1785"/>
    <d v="2015-07-22T22:00:00"/>
    <x v="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37620400"/>
    <n v="1416057177"/>
    <b v="1"/>
    <n v="29"/>
    <b v="0"/>
    <s v="photography/photobooks"/>
    <n v="48"/>
    <n v="31.21"/>
    <x v="5"/>
    <s v="photobooks"/>
    <x v="1786"/>
    <d v="2015-07-22T22:00:00"/>
    <x v="0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37620400"/>
    <n v="1425570237"/>
    <b v="1"/>
    <n v="24"/>
    <b v="0"/>
    <s v="photography/photobooks"/>
    <n v="15"/>
    <n v="63.88"/>
    <x v="5"/>
    <s v="photobooks"/>
    <x v="1787"/>
    <d v="2015-07-22T22:00:00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37620400"/>
    <n v="1412203542"/>
    <b v="1"/>
    <n v="4"/>
    <b v="0"/>
    <s v="photography/photobooks"/>
    <n v="1"/>
    <n v="19"/>
    <x v="5"/>
    <s v="photobooks"/>
    <x v="1788"/>
    <d v="2015-07-22T22:00:00"/>
    <x v="0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37620400"/>
    <n v="1415858403"/>
    <b v="1"/>
    <n v="4"/>
    <b v="0"/>
    <s v="photography/photobooks"/>
    <n v="1"/>
    <n v="10"/>
    <x v="5"/>
    <s v="photobooks"/>
    <x v="1789"/>
    <d v="2015-07-22T22:00:00"/>
    <x v="0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37620400"/>
    <n v="1420560678"/>
    <b v="1"/>
    <n v="15"/>
    <b v="0"/>
    <s v="photography/photobooks"/>
    <n v="5"/>
    <n v="109.07"/>
    <x v="5"/>
    <s v="photobooks"/>
    <x v="1790"/>
    <d v="2015-07-22T22:00:00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37620400"/>
    <n v="1417369565"/>
    <b v="1"/>
    <n v="4"/>
    <b v="0"/>
    <s v="photography/photobooks"/>
    <n v="4"/>
    <n v="26.75"/>
    <x v="5"/>
    <s v="photobooks"/>
    <x v="1791"/>
    <d v="2015-07-22T22:00:00"/>
    <x v="0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7620400"/>
    <n v="1435970682"/>
    <b v="1"/>
    <n v="139"/>
    <b v="0"/>
    <s v="photography/photobooks"/>
    <n v="61"/>
    <n v="109.94"/>
    <x v="5"/>
    <s v="photobooks"/>
    <x v="1792"/>
    <d v="2015-07-22T22:00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37620400"/>
    <n v="1414531440"/>
    <b v="1"/>
    <n v="2"/>
    <b v="0"/>
    <s v="photography/photobooks"/>
    <n v="1"/>
    <n v="20"/>
    <x v="5"/>
    <s v="photobooks"/>
    <x v="1793"/>
    <d v="2015-07-22T22:00:00"/>
    <x v="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37620400"/>
    <n v="1420636422"/>
    <b v="1"/>
    <n v="18"/>
    <b v="0"/>
    <s v="photography/photobooks"/>
    <n v="11"/>
    <n v="55.39"/>
    <x v="5"/>
    <s v="photobooks"/>
    <x v="1794"/>
    <d v="2015-07-22T22:00:00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37620400"/>
    <n v="1473922541"/>
    <b v="1"/>
    <n v="81"/>
    <b v="0"/>
    <s v="photography/photobooks"/>
    <n v="39"/>
    <n v="133.9"/>
    <x v="5"/>
    <s v="photobooks"/>
    <x v="1795"/>
    <d v="2015-07-22T22:00:00"/>
    <x v="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37620400"/>
    <n v="1464172366"/>
    <b v="1"/>
    <n v="86"/>
    <b v="0"/>
    <s v="photography/photobooks"/>
    <n v="22"/>
    <n v="48.72"/>
    <x v="5"/>
    <s v="photobooks"/>
    <x v="1796"/>
    <d v="2015-07-22T22:00:00"/>
    <x v="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37620400"/>
    <n v="1479217189"/>
    <b v="1"/>
    <n v="140"/>
    <b v="0"/>
    <s v="photography/photobooks"/>
    <n v="68"/>
    <n v="48.25"/>
    <x v="5"/>
    <s v="photobooks"/>
    <x v="1797"/>
    <d v="2015-07-22T22:00:00"/>
    <x v="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37620400"/>
    <n v="1449388233"/>
    <b v="1"/>
    <n v="37"/>
    <b v="0"/>
    <s v="photography/photobooks"/>
    <n v="14"/>
    <n v="58.97"/>
    <x v="5"/>
    <s v="photobooks"/>
    <x v="1798"/>
    <d v="2015-07-22T22:00:00"/>
    <x v="0"/>
  </r>
  <r>
    <n v="1799"/>
    <s v="The UnDiscovered Image"/>
    <s v="The UnDiscovered Image, a monthly publication dedicated to photographers."/>
    <n v="4000"/>
    <n v="69.83"/>
    <x v="2"/>
    <s v="GB"/>
    <s v="GBP"/>
    <n v="1437620400"/>
    <n v="1414008808"/>
    <b v="1"/>
    <n v="6"/>
    <b v="0"/>
    <s v="photography/photobooks"/>
    <n v="2"/>
    <n v="11.64"/>
    <x v="5"/>
    <s v="photobooks"/>
    <x v="1799"/>
    <d v="2015-07-22T22:00:00"/>
    <x v="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37620400"/>
    <n v="1473517970"/>
    <b v="1"/>
    <n v="113"/>
    <b v="0"/>
    <s v="photography/photobooks"/>
    <n v="20"/>
    <n v="83.72"/>
    <x v="5"/>
    <s v="photobooks"/>
    <x v="1800"/>
    <d v="2015-07-22T22:00:00"/>
    <x v="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37620400"/>
    <n v="1447429868"/>
    <b v="1"/>
    <n v="37"/>
    <b v="0"/>
    <s v="photography/photobooks"/>
    <n v="14"/>
    <n v="63.65"/>
    <x v="5"/>
    <s v="photobooks"/>
    <x v="1801"/>
    <d v="2015-07-22T22:0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7620400"/>
    <n v="1433416830"/>
    <b v="1"/>
    <n v="18"/>
    <b v="0"/>
    <s v="photography/photobooks"/>
    <n v="48"/>
    <n v="94.28"/>
    <x v="5"/>
    <s v="photobooks"/>
    <x v="1802"/>
    <d v="2015-07-22T22:00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37620400"/>
    <n v="1421199782"/>
    <b v="1"/>
    <n v="75"/>
    <b v="0"/>
    <s v="photography/photobooks"/>
    <n v="31"/>
    <n v="71.87"/>
    <x v="5"/>
    <s v="photobooks"/>
    <x v="1803"/>
    <d v="2015-07-22T22:00:00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37620400"/>
    <n v="1444061804"/>
    <b v="1"/>
    <n v="52"/>
    <b v="0"/>
    <s v="photography/photobooks"/>
    <n v="35"/>
    <n v="104.85"/>
    <x v="5"/>
    <s v="photobooks"/>
    <x v="1804"/>
    <d v="2015-07-22T22:00:00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37620400"/>
    <n v="1441048658"/>
    <b v="1"/>
    <n v="122"/>
    <b v="0"/>
    <s v="photography/photobooks"/>
    <n v="36"/>
    <n v="67.14"/>
    <x v="5"/>
    <s v="photobooks"/>
    <x v="1805"/>
    <d v="2015-07-22T22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37620400"/>
    <n v="1409066349"/>
    <b v="1"/>
    <n v="8"/>
    <b v="0"/>
    <s v="photography/photobooks"/>
    <n v="3"/>
    <n v="73.88"/>
    <x v="5"/>
    <s v="photobooks"/>
    <x v="1806"/>
    <d v="2015-07-22T22:00:00"/>
    <x v="0"/>
  </r>
  <r>
    <n v="1807"/>
    <s v="Anywhere but Here"/>
    <s v="I want to explore alternative cultures and lifestyles in America."/>
    <n v="5000"/>
    <n v="553"/>
    <x v="2"/>
    <s v="US"/>
    <s v="USD"/>
    <n v="1437620400"/>
    <n v="1409276313"/>
    <b v="1"/>
    <n v="8"/>
    <b v="0"/>
    <s v="photography/photobooks"/>
    <n v="11"/>
    <n v="69.13"/>
    <x v="5"/>
    <s v="photobooks"/>
    <x v="1807"/>
    <d v="2015-07-22T22:00:00"/>
    <x v="0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37620400"/>
    <n v="1483806030"/>
    <b v="1"/>
    <n v="96"/>
    <b v="0"/>
    <s v="photography/photobooks"/>
    <n v="41"/>
    <n v="120.77"/>
    <x v="5"/>
    <s v="photobooks"/>
    <x v="1808"/>
    <d v="2015-07-22T22:00:00"/>
    <x v="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37620400"/>
    <n v="1422222439"/>
    <b v="1"/>
    <n v="9"/>
    <b v="0"/>
    <s v="photography/photobooks"/>
    <n v="11"/>
    <n v="42.22"/>
    <x v="5"/>
    <s v="photobooks"/>
    <x v="1809"/>
    <d v="2015-07-22T22:00:00"/>
    <x v="0"/>
  </r>
  <r>
    <n v="1810"/>
    <s v="Film Speed"/>
    <s v="Film Speed is a series of Zines focusing on architecture shot completely on 35 and 120mm film."/>
    <n v="450"/>
    <n v="15"/>
    <x v="2"/>
    <s v="US"/>
    <s v="USD"/>
    <n v="1437620400"/>
    <n v="1407621026"/>
    <b v="0"/>
    <n v="2"/>
    <b v="0"/>
    <s v="photography/photobooks"/>
    <n v="3"/>
    <n v="7.5"/>
    <x v="5"/>
    <s v="photobooks"/>
    <x v="1810"/>
    <d v="2015-07-22T22:00:00"/>
    <x v="0"/>
  </r>
  <r>
    <n v="1811"/>
    <s v="The Year of Sunsets"/>
    <s v="A collection of 365 color photographs of sunsets in 2014, beautifully presented in a hardcover book."/>
    <n v="54000"/>
    <n v="40"/>
    <x v="2"/>
    <s v="US"/>
    <s v="USD"/>
    <n v="1437620400"/>
    <n v="1408962270"/>
    <b v="0"/>
    <n v="26"/>
    <b v="0"/>
    <s v="photography/photobooks"/>
    <n v="0"/>
    <n v="1.54"/>
    <x v="5"/>
    <s v="photobooks"/>
    <x v="1811"/>
    <d v="2015-07-22T22:00:00"/>
    <x v="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37620400"/>
    <n v="1464939536"/>
    <b v="0"/>
    <n v="23"/>
    <b v="0"/>
    <s v="photography/photobooks"/>
    <n v="13"/>
    <n v="37.61"/>
    <x v="5"/>
    <s v="photobooks"/>
    <x v="1812"/>
    <d v="2015-07-22T22:00:00"/>
    <x v="0"/>
  </r>
  <r>
    <n v="1813"/>
    <s v="Libya : The Lost Days"/>
    <s v="This project aims to document, Libyan photographic history; through both print and artisan mediums ."/>
    <n v="8750"/>
    <n v="0"/>
    <x v="2"/>
    <s v="GB"/>
    <s v="GBP"/>
    <n v="1437620400"/>
    <n v="1404940812"/>
    <b v="0"/>
    <n v="0"/>
    <b v="0"/>
    <s v="photography/photobooks"/>
    <n v="0"/>
    <n v="0"/>
    <x v="5"/>
    <s v="photobooks"/>
    <x v="1813"/>
    <d v="2015-07-22T22:00:00"/>
    <x v="0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37620400"/>
    <n v="1422516736"/>
    <b v="0"/>
    <n v="140"/>
    <b v="0"/>
    <s v="photography/photobooks"/>
    <n v="49"/>
    <n v="42.16"/>
    <x v="5"/>
    <s v="photobooks"/>
    <x v="1814"/>
    <d v="2015-07-22T22:00:00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7620400"/>
    <n v="1434577537"/>
    <b v="0"/>
    <n v="0"/>
    <b v="0"/>
    <s v="photography/photobooks"/>
    <n v="0"/>
    <n v="0"/>
    <x v="5"/>
    <s v="photobooks"/>
    <x v="1815"/>
    <d v="2015-07-22T22:00:00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37620400"/>
    <n v="1467061303"/>
    <b v="0"/>
    <n v="6"/>
    <b v="0"/>
    <s v="photography/photobooks"/>
    <n v="2"/>
    <n v="84.83"/>
    <x v="5"/>
    <s v="photobooks"/>
    <x v="1816"/>
    <d v="2015-07-22T22:00:00"/>
    <x v="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37620400"/>
    <n v="1480607607"/>
    <b v="0"/>
    <n v="100"/>
    <b v="0"/>
    <s v="photography/photobooks"/>
    <n v="52"/>
    <n v="94.19"/>
    <x v="5"/>
    <s v="photobooks"/>
    <x v="1817"/>
    <d v="2015-07-22T22:00:00"/>
    <x v="0"/>
  </r>
  <r>
    <n v="1818"/>
    <s v="Give Me Your Goofy-ist"/>
    <s v="We are all different, this is a way to honor and celebrate the authenticity in being different."/>
    <n v="15000"/>
    <n v="0"/>
    <x v="2"/>
    <s v="US"/>
    <s v="USD"/>
    <n v="1437620400"/>
    <n v="1425447450"/>
    <b v="0"/>
    <n v="0"/>
    <b v="0"/>
    <s v="photography/photobooks"/>
    <n v="0"/>
    <n v="0"/>
    <x v="5"/>
    <s v="photobooks"/>
    <x v="1818"/>
    <d v="2015-07-22T22:00:0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37620400"/>
    <n v="1404151396"/>
    <b v="0"/>
    <n v="4"/>
    <b v="0"/>
    <s v="photography/photobooks"/>
    <n v="2"/>
    <n v="6.25"/>
    <x v="5"/>
    <s v="photobooks"/>
    <x v="1819"/>
    <d v="2015-07-22T22:00:00"/>
    <x v="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37620400"/>
    <n v="1425261690"/>
    <b v="0"/>
    <n v="8"/>
    <b v="0"/>
    <s v="photography/photobooks"/>
    <n v="7"/>
    <n v="213.38"/>
    <x v="5"/>
    <s v="photobooks"/>
    <x v="1820"/>
    <d v="2015-07-22T22:00:0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437620400"/>
    <n v="1326872367"/>
    <b v="0"/>
    <n v="57"/>
    <b v="1"/>
    <s v="photography/photobooks"/>
    <n v="135"/>
    <n v="59.16"/>
    <x v="5"/>
    <s v="photobooks"/>
    <x v="1821"/>
    <d v="2015-07-22T22:00:00"/>
    <x v="0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437620400"/>
    <n v="1388084862"/>
    <b v="0"/>
    <n v="11"/>
    <b v="1"/>
    <s v="photography/photobooks"/>
    <n v="100"/>
    <n v="27.27"/>
    <x v="5"/>
    <s v="photobooks"/>
    <x v="1822"/>
    <d v="2015-07-22T22:00:00"/>
    <x v="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437620400"/>
    <n v="1348503976"/>
    <b v="0"/>
    <n v="33"/>
    <b v="1"/>
    <s v="photography/photobooks"/>
    <n v="116"/>
    <n v="24.58"/>
    <x v="5"/>
    <s v="photobooks"/>
    <x v="1823"/>
    <d v="2015-07-22T22:00:00"/>
    <x v="0"/>
  </r>
  <r>
    <n v="1824"/>
    <s v="Tin Man's Broken Wisdom Fund"/>
    <s v="cd fund raiser"/>
    <n v="3000"/>
    <n v="3002"/>
    <x v="0"/>
    <s v="US"/>
    <s v="USD"/>
    <n v="1437620400"/>
    <n v="1387403967"/>
    <b v="0"/>
    <n v="40"/>
    <b v="1"/>
    <s v="photography/photobooks"/>
    <n v="100"/>
    <n v="75.05"/>
    <x v="5"/>
    <s v="photobooks"/>
    <x v="1824"/>
    <d v="2015-07-22T22:00:00"/>
    <x v="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437620400"/>
    <n v="1371585703"/>
    <b v="0"/>
    <n v="50"/>
    <b v="1"/>
    <s v="photography/photobooks"/>
    <n v="105"/>
    <n v="42.02"/>
    <x v="5"/>
    <s v="photobooks"/>
    <x v="1825"/>
    <d v="2015-07-22T22:00:00"/>
    <x v="0"/>
  </r>
  <r>
    <n v="1826"/>
    <s v="BEAR GHOST! Professional Recording! Yay!"/>
    <s v="Hear your favorite Bear Ghost in eargasmic quality!"/>
    <n v="2000"/>
    <n v="2020"/>
    <x v="0"/>
    <s v="US"/>
    <s v="USD"/>
    <n v="1437620400"/>
    <n v="1390083017"/>
    <b v="0"/>
    <n v="38"/>
    <b v="1"/>
    <s v="photography/photobooks"/>
    <n v="101"/>
    <n v="53.16"/>
    <x v="5"/>
    <s v="photobooks"/>
    <x v="1826"/>
    <d v="2015-07-22T22:00:00"/>
    <x v="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437620400"/>
    <n v="1294818561"/>
    <b v="0"/>
    <n v="96"/>
    <b v="1"/>
    <s v="photography/photobooks"/>
    <n v="101"/>
    <n v="83.89"/>
    <x v="5"/>
    <s v="photobooks"/>
    <x v="1827"/>
    <d v="2015-07-22T22:00:00"/>
    <x v="0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437620400"/>
    <n v="1396906530"/>
    <b v="0"/>
    <n v="48"/>
    <b v="1"/>
    <s v="photography/photobooks"/>
    <n v="100"/>
    <n v="417.33"/>
    <x v="5"/>
    <s v="photobooks"/>
    <x v="1828"/>
    <d v="2015-07-22T22:00:00"/>
    <x v="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437620400"/>
    <n v="1291428371"/>
    <b v="0"/>
    <n v="33"/>
    <b v="1"/>
    <s v="photography/photobooks"/>
    <n v="167"/>
    <n v="75.77"/>
    <x v="5"/>
    <s v="photobooks"/>
    <x v="1829"/>
    <d v="2015-07-22T22:00:00"/>
    <x v="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437620400"/>
    <n v="1390667107"/>
    <b v="0"/>
    <n v="226"/>
    <b v="1"/>
    <s v="photography/photobooks"/>
    <n v="102"/>
    <n v="67.39"/>
    <x v="5"/>
    <s v="photobooks"/>
    <x v="1830"/>
    <d v="2015-07-22T22:00:00"/>
    <x v="0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437620400"/>
    <n v="1335570863"/>
    <b v="0"/>
    <n v="14"/>
    <b v="1"/>
    <s v="photography/photobooks"/>
    <n v="103"/>
    <n v="73.569999999999993"/>
    <x v="5"/>
    <s v="photobooks"/>
    <x v="1831"/>
    <d v="2015-07-22T22:00:00"/>
    <x v="0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437620400"/>
    <n v="1296651427"/>
    <b v="0"/>
    <n v="20"/>
    <b v="1"/>
    <s v="photography/photobooks"/>
    <n v="143"/>
    <n v="25"/>
    <x v="5"/>
    <s v="photobooks"/>
    <x v="1832"/>
    <d v="2015-07-22T22:00:00"/>
    <x v="0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437620400"/>
    <n v="1359421403"/>
    <b v="0"/>
    <n v="25"/>
    <b v="1"/>
    <s v="photography/photobooks"/>
    <n v="263"/>
    <n v="42"/>
    <x v="5"/>
    <s v="photobooks"/>
    <x v="1833"/>
    <d v="2015-07-22T22:00:00"/>
    <x v="0"/>
  </r>
  <r>
    <n v="1834"/>
    <s v="TDJ - All Part of the Plan EP/Tour"/>
    <s v="Help us fund our first tour and promote our new EP!"/>
    <n v="10000"/>
    <n v="11805"/>
    <x v="0"/>
    <s v="US"/>
    <s v="USD"/>
    <n v="1437620400"/>
    <n v="1418684895"/>
    <b v="0"/>
    <n v="90"/>
    <b v="1"/>
    <s v="photography/photobooks"/>
    <n v="118"/>
    <n v="131.16999999999999"/>
    <x v="5"/>
    <s v="photobooks"/>
    <x v="1834"/>
    <d v="2015-07-22T22:00:00"/>
    <x v="0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37620400"/>
    <n v="1456851071"/>
    <b v="0"/>
    <n v="11"/>
    <b v="1"/>
    <s v="photography/photobooks"/>
    <n v="104"/>
    <n v="47.27"/>
    <x v="5"/>
    <s v="photobooks"/>
    <x v="1835"/>
    <d v="2015-07-22T22:00:00"/>
    <x v="0"/>
  </r>
  <r>
    <n v="1836"/>
    <s v="KICKSTART OUR &lt;+3"/>
    <s v="Help fund our 2013 Sound &amp; Lighting Touring rig!"/>
    <n v="5000"/>
    <n v="10017"/>
    <x v="0"/>
    <s v="US"/>
    <s v="USD"/>
    <n v="1437620400"/>
    <n v="1359660329"/>
    <b v="0"/>
    <n v="55"/>
    <b v="1"/>
    <s v="photography/photobooks"/>
    <n v="200"/>
    <n v="182.13"/>
    <x v="5"/>
    <s v="photobooks"/>
    <x v="1836"/>
    <d v="2015-07-22T22:00:00"/>
    <x v="0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437620400"/>
    <n v="1326848935"/>
    <b v="0"/>
    <n v="30"/>
    <b v="1"/>
    <s v="photography/photobooks"/>
    <n v="307"/>
    <n v="61.37"/>
    <x v="5"/>
    <s v="photobooks"/>
    <x v="1837"/>
    <d v="2015-07-22T22:00:00"/>
    <x v="0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437620400"/>
    <n v="1314989557"/>
    <b v="0"/>
    <n v="28"/>
    <b v="1"/>
    <s v="photography/photobooks"/>
    <n v="100"/>
    <n v="35.770000000000003"/>
    <x v="5"/>
    <s v="photobooks"/>
    <x v="1838"/>
    <d v="2015-07-22T22:00:00"/>
    <x v="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37620400"/>
    <n v="1472750382"/>
    <b v="0"/>
    <n v="45"/>
    <b v="1"/>
    <s v="photography/photobooks"/>
    <n v="205"/>
    <n v="45.62"/>
    <x v="5"/>
    <s v="photobooks"/>
    <x v="1839"/>
    <d v="2015-07-22T22:00:00"/>
    <x v="0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437620400"/>
    <n v="1366251510"/>
    <b v="0"/>
    <n v="13"/>
    <b v="1"/>
    <s v="photography/photobooks"/>
    <n v="109"/>
    <n v="75.38"/>
    <x v="5"/>
    <s v="photobooks"/>
    <x v="1840"/>
    <d v="2015-07-22T22:00:00"/>
    <x v="0"/>
  </r>
  <r>
    <n v="1841"/>
    <s v="Hydra Effect Debut EP"/>
    <s v="Hard Rock with a Positive Message. Help us fund, release and promote our debut EP!"/>
    <n v="2000"/>
    <n v="2035"/>
    <x v="0"/>
    <s v="US"/>
    <s v="USD"/>
    <n v="1437620400"/>
    <n v="1397679445"/>
    <b v="0"/>
    <n v="40"/>
    <b v="1"/>
    <s v="photography/photobooks"/>
    <n v="102"/>
    <n v="50.88"/>
    <x v="5"/>
    <s v="photobooks"/>
    <x v="1841"/>
    <d v="2015-07-22T22:00:00"/>
    <x v="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37620400"/>
    <n v="1422371381"/>
    <b v="0"/>
    <n v="21"/>
    <b v="1"/>
    <s v="photography/photobooks"/>
    <n v="125"/>
    <n v="119.29"/>
    <x v="5"/>
    <s v="photobooks"/>
    <x v="1842"/>
    <d v="2015-07-22T22:00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437620400"/>
    <n v="1295653954"/>
    <b v="0"/>
    <n v="134"/>
    <b v="1"/>
    <s v="photography/photobooks"/>
    <n v="124"/>
    <n v="92.54"/>
    <x v="5"/>
    <s v="photobooks"/>
    <x v="1843"/>
    <d v="2015-07-22T22:00:00"/>
    <x v="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437620400"/>
    <n v="1304464914"/>
    <b v="0"/>
    <n v="20"/>
    <b v="1"/>
    <s v="photography/photobooks"/>
    <n v="101"/>
    <n v="76.05"/>
    <x v="5"/>
    <s v="photobooks"/>
    <x v="1844"/>
    <d v="2015-07-22T22:00:00"/>
    <x v="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37620400"/>
    <n v="1464854398"/>
    <b v="0"/>
    <n v="19"/>
    <b v="1"/>
    <s v="photography/photobooks"/>
    <n v="100"/>
    <n v="52.63"/>
    <x v="5"/>
    <s v="photobooks"/>
    <x v="1845"/>
    <d v="2015-07-22T22:00:00"/>
    <x v="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437620400"/>
    <n v="1352993777"/>
    <b v="0"/>
    <n v="209"/>
    <b v="1"/>
    <s v="photography/photobooks"/>
    <n v="138"/>
    <n v="98.99"/>
    <x v="5"/>
    <s v="photobooks"/>
    <x v="1846"/>
    <d v="2015-07-22T22:00:00"/>
    <x v="0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37620400"/>
    <n v="1427780432"/>
    <b v="0"/>
    <n v="38"/>
    <b v="1"/>
    <s v="photography/photobooks"/>
    <n v="121"/>
    <n v="79.53"/>
    <x v="5"/>
    <s v="photobooks"/>
    <x v="1847"/>
    <d v="2015-07-22T22:00:00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437620400"/>
    <n v="1306608888"/>
    <b v="0"/>
    <n v="24"/>
    <b v="1"/>
    <s v="photography/photobooks"/>
    <n v="107"/>
    <n v="134.21"/>
    <x v="5"/>
    <s v="photobooks"/>
    <x v="1848"/>
    <d v="2015-07-22T22:00:00"/>
    <x v="0"/>
  </r>
  <r>
    <n v="1849"/>
    <s v="Release the Skyline Album"/>
    <s v="Release the Skylines is a small, local Cleveland metal band looking to record an album."/>
    <n v="300"/>
    <n v="301"/>
    <x v="0"/>
    <s v="US"/>
    <s v="USD"/>
    <n v="1437620400"/>
    <n v="1347913059"/>
    <b v="0"/>
    <n v="8"/>
    <b v="1"/>
    <s v="photography/photobooks"/>
    <n v="100"/>
    <n v="37.630000000000003"/>
    <x v="5"/>
    <s v="photobooks"/>
    <x v="1849"/>
    <d v="2015-07-22T22:00:00"/>
    <x v="0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37620400"/>
    <n v="1402441300"/>
    <b v="0"/>
    <n v="179"/>
    <b v="1"/>
    <s v="photography/photobooks"/>
    <n v="102"/>
    <n v="51.04"/>
    <x v="5"/>
    <s v="photobooks"/>
    <x v="1850"/>
    <d v="2015-07-22T22:00:00"/>
    <x v="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37620400"/>
    <n v="1404769538"/>
    <b v="0"/>
    <n v="26"/>
    <b v="1"/>
    <s v="photography/photobooks"/>
    <n v="100"/>
    <n v="50.04"/>
    <x v="5"/>
    <s v="photobooks"/>
    <x v="1851"/>
    <d v="2015-07-22T22:00:00"/>
    <x v="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37620400"/>
    <n v="1426703452"/>
    <b v="0"/>
    <n v="131"/>
    <b v="1"/>
    <s v="photography/photobooks"/>
    <n v="117"/>
    <n v="133.93"/>
    <x v="5"/>
    <s v="photobooks"/>
    <x v="1852"/>
    <d v="2015-07-22T22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437620400"/>
    <n v="1348536417"/>
    <b v="0"/>
    <n v="14"/>
    <b v="1"/>
    <s v="photography/photobooks"/>
    <n v="102"/>
    <n v="58.21"/>
    <x v="5"/>
    <s v="photobooks"/>
    <x v="1853"/>
    <d v="2015-07-22T22:00:00"/>
    <x v="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437620400"/>
    <n v="1366763437"/>
    <b v="0"/>
    <n v="174"/>
    <b v="1"/>
    <s v="photography/photobooks"/>
    <n v="102"/>
    <n v="88.04"/>
    <x v="5"/>
    <s v="photobooks"/>
    <x v="1854"/>
    <d v="2015-07-22T22:00:00"/>
    <x v="0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437620400"/>
    <n v="1385124940"/>
    <b v="0"/>
    <n v="191"/>
    <b v="1"/>
    <s v="photography/photobooks"/>
    <n v="154"/>
    <n v="70.58"/>
    <x v="5"/>
    <s v="photobooks"/>
    <x v="1855"/>
    <d v="2015-07-22T22:00:00"/>
    <x v="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37620400"/>
    <n v="1403901072"/>
    <b v="0"/>
    <n v="38"/>
    <b v="1"/>
    <s v="photography/photobooks"/>
    <n v="101"/>
    <n v="53.29"/>
    <x v="5"/>
    <s v="photobooks"/>
    <x v="1856"/>
    <d v="2015-07-22T22:00:00"/>
    <x v="0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37620400"/>
    <n v="1407954413"/>
    <b v="0"/>
    <n v="22"/>
    <b v="1"/>
    <s v="photography/photobooks"/>
    <n v="100"/>
    <n v="136.36000000000001"/>
    <x v="5"/>
    <s v="photobooks"/>
    <x v="1857"/>
    <d v="2015-07-22T22:00:00"/>
    <x v="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437620400"/>
    <n v="1318826921"/>
    <b v="0"/>
    <n v="149"/>
    <b v="1"/>
    <s v="photography/photobooks"/>
    <n v="109"/>
    <n v="40.549999999999997"/>
    <x v="5"/>
    <s v="photobooks"/>
    <x v="1858"/>
    <d v="2015-07-22T22:00:00"/>
    <x v="0"/>
  </r>
  <r>
    <n v="1859"/>
    <s v="Queen Kwong Tour to London and Paris"/>
    <s v="Queen Kwong is going ON TOUR to London and Paris!"/>
    <n v="3000"/>
    <n v="3955"/>
    <x v="0"/>
    <s v="US"/>
    <s v="USD"/>
    <n v="1437620400"/>
    <n v="1314124129"/>
    <b v="0"/>
    <n v="56"/>
    <b v="1"/>
    <s v="photography/photobooks"/>
    <n v="132"/>
    <n v="70.63"/>
    <x v="5"/>
    <s v="photobooks"/>
    <x v="1859"/>
    <d v="2015-07-22T22:00:00"/>
    <x v="0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437620400"/>
    <n v="1389891684"/>
    <b v="0"/>
    <n v="19"/>
    <b v="1"/>
    <s v="photography/photobooks"/>
    <n v="133"/>
    <n v="52.68"/>
    <x v="5"/>
    <s v="photobooks"/>
    <x v="1860"/>
    <d v="2015-07-22T22:00:00"/>
    <x v="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37620400"/>
    <n v="1419664341"/>
    <b v="0"/>
    <n v="0"/>
    <b v="0"/>
    <s v="photography/photobooks"/>
    <n v="0"/>
    <n v="0"/>
    <x v="5"/>
    <s v="photobooks"/>
    <x v="1861"/>
    <d v="2015-07-22T22:00:00"/>
    <x v="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37620400"/>
    <n v="1484912974"/>
    <b v="0"/>
    <n v="16"/>
    <b v="0"/>
    <s v="photography/photobooks"/>
    <n v="8"/>
    <n v="90.94"/>
    <x v="5"/>
    <s v="photobooks"/>
    <x v="1862"/>
    <d v="2015-07-22T22:00:00"/>
    <x v="0"/>
  </r>
  <r>
    <n v="1863"/>
    <s v="Project: 20M813"/>
    <s v="This is an Android game where you take control of the zombies and try to eat your way to world domination!"/>
    <n v="2500"/>
    <n v="10"/>
    <x v="2"/>
    <s v="US"/>
    <s v="USD"/>
    <n v="1437620400"/>
    <n v="1400008085"/>
    <b v="0"/>
    <n v="2"/>
    <b v="0"/>
    <s v="photography/photobooks"/>
    <n v="0"/>
    <n v="5"/>
    <x v="5"/>
    <s v="photobooks"/>
    <x v="1863"/>
    <d v="2015-07-22T22:00:00"/>
    <x v="0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437620400"/>
    <n v="1396631500"/>
    <b v="0"/>
    <n v="48"/>
    <b v="0"/>
    <s v="photography/places"/>
    <n v="43"/>
    <n v="58.08"/>
    <x v="5"/>
    <s v="places"/>
    <x v="1864"/>
    <d v="2015-07-22T22:00:00"/>
    <x v="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37620400"/>
    <n v="1475398147"/>
    <b v="0"/>
    <n v="2"/>
    <b v="0"/>
    <s v="photography/places"/>
    <n v="0"/>
    <n v="2"/>
    <x v="5"/>
    <s v="places"/>
    <x v="1865"/>
    <d v="2015-07-22T22:00:00"/>
    <x v="0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37620400"/>
    <n v="1483768497"/>
    <b v="0"/>
    <n v="2"/>
    <b v="0"/>
    <s v="photography/places"/>
    <n v="1"/>
    <n v="62.5"/>
    <x v="5"/>
    <s v="places"/>
    <x v="1866"/>
    <d v="2015-07-22T22:00:00"/>
    <x v="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37620400"/>
    <n v="1475791912"/>
    <b v="0"/>
    <n v="1"/>
    <b v="0"/>
    <s v="photography/places"/>
    <n v="0"/>
    <n v="10"/>
    <x v="5"/>
    <s v="places"/>
    <x v="1867"/>
    <d v="2015-07-22T22:00:00"/>
    <x v="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37620400"/>
    <n v="1448044925"/>
    <b v="0"/>
    <n v="17"/>
    <b v="0"/>
    <s v="photography/places"/>
    <n v="5"/>
    <n v="71.59"/>
    <x v="5"/>
    <s v="places"/>
    <x v="1868"/>
    <d v="2015-07-22T22:00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37620400"/>
    <n v="1480896249"/>
    <b v="0"/>
    <n v="0"/>
    <b v="0"/>
    <s v="photography/places"/>
    <n v="0"/>
    <n v="0"/>
    <x v="5"/>
    <s v="places"/>
    <x v="1869"/>
    <d v="2015-07-22T22:00:00"/>
    <x v="0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37620400"/>
    <n v="1451723535"/>
    <b v="0"/>
    <n v="11"/>
    <b v="0"/>
    <s v="photography/places"/>
    <n v="10"/>
    <n v="32.82"/>
    <x v="5"/>
    <s v="places"/>
    <x v="1870"/>
    <d v="2015-07-22T22:00:00"/>
    <x v="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37620400"/>
    <n v="1413053301"/>
    <b v="0"/>
    <n v="95"/>
    <b v="0"/>
    <s v="photography/places"/>
    <n v="72"/>
    <n v="49.12"/>
    <x v="5"/>
    <s v="places"/>
    <x v="1871"/>
    <d v="2015-07-22T22:00:00"/>
    <x v="0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7620400"/>
    <n v="1433041602"/>
    <b v="0"/>
    <n v="13"/>
    <b v="0"/>
    <s v="photography/places"/>
    <n v="1"/>
    <n v="16.309999999999999"/>
    <x v="5"/>
    <s v="places"/>
    <x v="1872"/>
    <d v="2015-07-22T22:00:00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7620400"/>
    <n v="1433861210"/>
    <b v="0"/>
    <n v="2"/>
    <b v="0"/>
    <s v="photography/places"/>
    <n v="0"/>
    <n v="18"/>
    <x v="5"/>
    <s v="places"/>
    <x v="1873"/>
    <d v="2015-07-22T22:00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37620400"/>
    <n v="1465427733"/>
    <b v="0"/>
    <n v="2"/>
    <b v="0"/>
    <s v="photography/places"/>
    <n v="0"/>
    <n v="13"/>
    <x v="5"/>
    <s v="places"/>
    <x v="1874"/>
    <d v="2015-07-22T22:00:00"/>
    <x v="0"/>
  </r>
  <r>
    <n v="1875"/>
    <s v="Claws &amp; Fins"/>
    <s v="Sea opposition of Crab's family and angry fishes. Who is going to win, and who is going to loose ?!"/>
    <n v="10000"/>
    <n v="51"/>
    <x v="2"/>
    <s v="US"/>
    <s v="USD"/>
    <n v="1437620400"/>
    <n v="1465335308"/>
    <b v="0"/>
    <n v="3"/>
    <b v="0"/>
    <s v="photography/places"/>
    <n v="1"/>
    <n v="17"/>
    <x v="5"/>
    <s v="places"/>
    <x v="1875"/>
    <d v="2015-07-22T22:00:00"/>
    <x v="0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37620400"/>
    <n v="1400309405"/>
    <b v="0"/>
    <n v="0"/>
    <b v="0"/>
    <s v="photography/places"/>
    <n v="0"/>
    <n v="0"/>
    <x v="5"/>
    <s v="places"/>
    <x v="1876"/>
    <d v="2015-07-22T22:00:00"/>
    <x v="0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37620400"/>
    <n v="1422664925"/>
    <b v="0"/>
    <n v="0"/>
    <b v="0"/>
    <s v="photography/places"/>
    <n v="0"/>
    <n v="0"/>
    <x v="5"/>
    <s v="places"/>
    <x v="1877"/>
    <d v="2015-07-22T22:00:00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37620400"/>
    <n v="1400026355"/>
    <b v="0"/>
    <n v="0"/>
    <b v="0"/>
    <s v="photography/places"/>
    <n v="0"/>
    <n v="0"/>
    <x v="5"/>
    <s v="places"/>
    <x v="1878"/>
    <d v="2015-07-22T22:00:00"/>
    <x v="0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37620400"/>
    <n v="1455377729"/>
    <b v="0"/>
    <n v="2"/>
    <b v="0"/>
    <s v="photography/places"/>
    <n v="0"/>
    <n v="3"/>
    <x v="5"/>
    <s v="places"/>
    <x v="1879"/>
    <d v="2015-07-22T22:00:00"/>
    <x v="0"/>
  </r>
  <r>
    <n v="1880"/>
    <s v="Sim Betting Football"/>
    <s v="Sim Betting Football is the only football (soccer) betting simulation  game."/>
    <n v="5000"/>
    <n v="1004"/>
    <x v="2"/>
    <s v="GB"/>
    <s v="GBP"/>
    <n v="1437620400"/>
    <n v="1456839380"/>
    <b v="0"/>
    <n v="24"/>
    <b v="0"/>
    <s v="photography/places"/>
    <n v="20"/>
    <n v="41.83"/>
    <x v="5"/>
    <s v="places"/>
    <x v="1880"/>
    <d v="2015-07-22T22:00:00"/>
    <x v="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37620400"/>
    <n v="1423366789"/>
    <b v="0"/>
    <n v="70"/>
    <b v="1"/>
    <s v="photography/places"/>
    <n v="173"/>
    <n v="49.34"/>
    <x v="5"/>
    <s v="places"/>
    <x v="1881"/>
    <d v="2015-07-22T22:00:00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437620400"/>
    <n v="1339109212"/>
    <b v="0"/>
    <n v="81"/>
    <b v="1"/>
    <s v="photography/places"/>
    <n v="101"/>
    <n v="41.73"/>
    <x v="5"/>
    <s v="places"/>
    <x v="1882"/>
    <d v="2015-07-22T22:00:00"/>
    <x v="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437620400"/>
    <n v="1331333108"/>
    <b v="0"/>
    <n v="32"/>
    <b v="1"/>
    <s v="photography/places"/>
    <n v="105"/>
    <n v="32.72"/>
    <x v="5"/>
    <s v="places"/>
    <x v="1883"/>
    <d v="2015-07-22T22:00:00"/>
    <x v="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437620400"/>
    <n v="1350967535"/>
    <b v="0"/>
    <n v="26"/>
    <b v="1"/>
    <s v="publishing/art books"/>
    <n v="135"/>
    <n v="51.96"/>
    <x v="6"/>
    <s v="art books"/>
    <x v="1884"/>
    <d v="2015-07-22T22:00:00"/>
    <x v="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437620400"/>
    <n v="1341800110"/>
    <b v="0"/>
    <n v="105"/>
    <b v="1"/>
    <s v="publishing/art books"/>
    <n v="116"/>
    <n v="50.69"/>
    <x v="6"/>
    <s v="art books"/>
    <x v="1885"/>
    <d v="2015-07-22T22:00:00"/>
    <x v="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37620400"/>
    <n v="1413236738"/>
    <b v="0"/>
    <n v="29"/>
    <b v="1"/>
    <s v="publishing/art books"/>
    <n v="102"/>
    <n v="42.24"/>
    <x v="6"/>
    <s v="art books"/>
    <x v="1886"/>
    <d v="2015-07-22T22:00:00"/>
    <x v="0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37620400"/>
    <n v="1447614732"/>
    <b v="0"/>
    <n v="8"/>
    <b v="1"/>
    <s v="publishing/art books"/>
    <n v="111"/>
    <n v="416.88"/>
    <x v="6"/>
    <s v="art books"/>
    <x v="1887"/>
    <d v="2015-07-22T22:0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437620400"/>
    <n v="1272692732"/>
    <b v="0"/>
    <n v="89"/>
    <b v="1"/>
    <s v="publishing/art books"/>
    <n v="166"/>
    <n v="46.65"/>
    <x v="6"/>
    <s v="art books"/>
    <x v="1888"/>
    <d v="2015-07-22T22:00:00"/>
    <x v="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437620400"/>
    <n v="1359140546"/>
    <b v="0"/>
    <n v="44"/>
    <b v="1"/>
    <s v="publishing/art books"/>
    <n v="107"/>
    <n v="48.45"/>
    <x v="6"/>
    <s v="art books"/>
    <x v="1889"/>
    <d v="2015-07-22T22:00:00"/>
    <x v="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437620400"/>
    <n v="1353005528"/>
    <b v="0"/>
    <n v="246"/>
    <b v="1"/>
    <s v="publishing/art books"/>
    <n v="145"/>
    <n v="70.53"/>
    <x v="6"/>
    <s v="art books"/>
    <x v="1890"/>
    <d v="2015-07-22T22:00:00"/>
    <x v="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437620400"/>
    <n v="1275851354"/>
    <b v="0"/>
    <n v="120"/>
    <b v="1"/>
    <s v="publishing/art books"/>
    <n v="106"/>
    <n v="87.96"/>
    <x v="6"/>
    <s v="art books"/>
    <x v="1891"/>
    <d v="2015-07-22T22:00:00"/>
    <x v="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437620400"/>
    <n v="1304867881"/>
    <b v="0"/>
    <n v="26"/>
    <b v="1"/>
    <s v="publishing/art books"/>
    <n v="137"/>
    <n v="26.27"/>
    <x v="6"/>
    <s v="art books"/>
    <x v="1892"/>
    <d v="2015-07-22T22:00:00"/>
    <x v="0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437620400"/>
    <n v="1301524585"/>
    <b v="0"/>
    <n v="45"/>
    <b v="1"/>
    <s v="publishing/art books"/>
    <n v="104"/>
    <n v="57.78"/>
    <x v="6"/>
    <s v="art books"/>
    <x v="1893"/>
    <d v="2015-07-22T22:00:00"/>
    <x v="0"/>
  </r>
  <r>
    <n v="1894"/>
    <s v="Help me release my first 3 song EP!!"/>
    <s v="Im trying to raise $1000 for a 3 song EP in a studio!"/>
    <n v="1000"/>
    <n v="1145"/>
    <x v="0"/>
    <s v="US"/>
    <s v="USD"/>
    <n v="1437620400"/>
    <n v="1326404583"/>
    <b v="0"/>
    <n v="20"/>
    <b v="1"/>
    <s v="publishing/art books"/>
    <n v="115"/>
    <n v="57.25"/>
    <x v="6"/>
    <s v="art books"/>
    <x v="1894"/>
    <d v="2015-07-22T22:00:00"/>
    <x v="0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37620400"/>
    <n v="1442771722"/>
    <b v="0"/>
    <n v="47"/>
    <b v="1"/>
    <s v="publishing/art books"/>
    <n v="102"/>
    <n v="196.34"/>
    <x v="6"/>
    <s v="art books"/>
    <x v="1895"/>
    <d v="2015-07-22T22:00:00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437620400"/>
    <n v="1331658165"/>
    <b v="0"/>
    <n v="13"/>
    <b v="1"/>
    <s v="publishing/art books"/>
    <n v="124"/>
    <n v="43"/>
    <x v="6"/>
    <s v="art books"/>
    <x v="1896"/>
    <d v="2015-07-22T22:00:00"/>
    <x v="0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437620400"/>
    <n v="1392040806"/>
    <b v="0"/>
    <n v="183"/>
    <b v="1"/>
    <s v="publishing/art books"/>
    <n v="102"/>
    <n v="35.549999999999997"/>
    <x v="6"/>
    <s v="art books"/>
    <x v="1897"/>
    <d v="2015-07-22T22:00:00"/>
    <x v="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37620400"/>
    <n v="1451277473"/>
    <b v="0"/>
    <n v="21"/>
    <b v="1"/>
    <s v="publishing/art books"/>
    <n v="145"/>
    <n v="68.81"/>
    <x v="6"/>
    <s v="art books"/>
    <x v="1898"/>
    <d v="2015-07-22T22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37620400"/>
    <n v="1424730966"/>
    <b v="0"/>
    <n v="42"/>
    <b v="1"/>
    <s v="publishing/art books"/>
    <n v="133"/>
    <n v="28.57"/>
    <x v="6"/>
    <s v="art books"/>
    <x v="1899"/>
    <d v="2015-07-22T22:00:00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437620400"/>
    <n v="1347137731"/>
    <b v="0"/>
    <n v="54"/>
    <b v="1"/>
    <s v="publishing/art books"/>
    <n v="109"/>
    <n v="50.63"/>
    <x v="6"/>
    <s v="art books"/>
    <x v="1900"/>
    <d v="2015-07-22T22:00:00"/>
    <x v="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7620400"/>
    <n v="1429707729"/>
    <b v="0"/>
    <n v="25"/>
    <b v="0"/>
    <s v="publishing/art books"/>
    <n v="3"/>
    <n v="106.8"/>
    <x v="6"/>
    <s v="art books"/>
    <x v="1901"/>
    <d v="2015-07-22T22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37620400"/>
    <n v="1422903447"/>
    <b v="0"/>
    <n v="3"/>
    <b v="0"/>
    <s v="publishing/art books"/>
    <n v="1"/>
    <n v="4"/>
    <x v="6"/>
    <s v="art books"/>
    <x v="1902"/>
    <d v="2015-07-22T22:00:00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37620400"/>
    <n v="1480357791"/>
    <b v="0"/>
    <n v="41"/>
    <b v="0"/>
    <s v="publishing/art books"/>
    <n v="47"/>
    <n v="34.1"/>
    <x v="6"/>
    <s v="art books"/>
    <x v="1903"/>
    <d v="2015-07-22T22:00:00"/>
    <x v="0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37620400"/>
    <n v="1447864021"/>
    <b v="0"/>
    <n v="2"/>
    <b v="0"/>
    <s v="publishing/children's books"/>
    <n v="0"/>
    <n v="25"/>
    <x v="6"/>
    <s v="children's books"/>
    <x v="1904"/>
    <d v="2015-07-22T22:00:00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37620400"/>
    <n v="1407535994"/>
    <b v="0"/>
    <n v="4"/>
    <b v="0"/>
    <s v="publishing/children's books"/>
    <n v="0"/>
    <n v="10.5"/>
    <x v="6"/>
    <s v="children's books"/>
    <x v="1905"/>
    <d v="2015-07-22T22:00:00"/>
    <x v="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37620400"/>
    <n v="1464105983"/>
    <b v="0"/>
    <n v="99"/>
    <b v="0"/>
    <s v="publishing/children's books"/>
    <n v="43"/>
    <n v="215.96"/>
    <x v="6"/>
    <s v="children's books"/>
    <x v="1906"/>
    <d v="2015-07-22T22:00:00"/>
    <x v="0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37620400"/>
    <n v="1399557925"/>
    <b v="0"/>
    <n v="4"/>
    <b v="0"/>
    <s v="publishing/children's books"/>
    <n v="0"/>
    <n v="21.25"/>
    <x v="6"/>
    <s v="children's books"/>
    <x v="1907"/>
    <d v="2015-07-22T22:00:00"/>
    <x v="0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37620400"/>
    <n v="1480456900"/>
    <b v="0"/>
    <n v="4"/>
    <b v="0"/>
    <s v="publishing/children's books"/>
    <n v="2"/>
    <n v="108.25"/>
    <x v="6"/>
    <s v="children's books"/>
    <x v="1908"/>
    <d v="2015-07-22T22:00:00"/>
    <x v="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37620400"/>
    <n v="1411467479"/>
    <b v="0"/>
    <n v="38"/>
    <b v="0"/>
    <s v="publishing/children's books"/>
    <n v="14"/>
    <n v="129.97"/>
    <x v="6"/>
    <s v="children's books"/>
    <x v="1909"/>
    <d v="2015-07-22T22:00:00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37620400"/>
    <n v="1442531217"/>
    <b v="0"/>
    <n v="285"/>
    <b v="0"/>
    <s v="publishing/children's books"/>
    <n v="39"/>
    <n v="117.49"/>
    <x v="6"/>
    <s v="children's books"/>
    <x v="1910"/>
    <d v="2015-07-22T22:00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37620400"/>
    <n v="1404953334"/>
    <b v="0"/>
    <n v="1"/>
    <b v="0"/>
    <s v="publishing/children's books"/>
    <n v="0"/>
    <n v="10"/>
    <x v="6"/>
    <s v="children's books"/>
    <x v="1911"/>
    <d v="2015-07-22T22:00:00"/>
    <x v="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7620400"/>
    <n v="1430803560"/>
    <b v="0"/>
    <n v="42"/>
    <b v="0"/>
    <s v="publishing/children's books"/>
    <n v="59"/>
    <n v="70.599999999999994"/>
    <x v="6"/>
    <s v="children's books"/>
    <x v="1912"/>
    <d v="2015-07-22T22:00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37620400"/>
    <n v="1410178578"/>
    <b v="0"/>
    <n v="26"/>
    <b v="0"/>
    <s v="publishing/children's books"/>
    <n v="1"/>
    <n v="24.5"/>
    <x v="6"/>
    <s v="children's books"/>
    <x v="1913"/>
    <d v="2015-07-22T22:00:00"/>
    <x v="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37620400"/>
    <n v="1413519073"/>
    <b v="0"/>
    <n v="2"/>
    <b v="0"/>
    <s v="publishing/children's books"/>
    <n v="9"/>
    <n v="30"/>
    <x v="6"/>
    <s v="children's books"/>
    <x v="1914"/>
    <d v="2015-07-22T22:00:00"/>
    <x v="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37620400"/>
    <n v="1407892222"/>
    <b v="0"/>
    <n v="4"/>
    <b v="0"/>
    <s v="publishing/children's books"/>
    <n v="2"/>
    <n v="2"/>
    <x v="6"/>
    <s v="children's books"/>
    <x v="1915"/>
    <d v="2015-07-22T22:00:00"/>
    <x v="0"/>
  </r>
  <r>
    <n v="1916"/>
    <s v="The Paint Can Holder by U.S. Green Products"/>
    <s v="The Paint Can Holder Makes Painting Easier and Safer on Extension Ladders."/>
    <n v="20000"/>
    <n v="102"/>
    <x v="2"/>
    <s v="US"/>
    <s v="USD"/>
    <n v="1437620400"/>
    <n v="1476378775"/>
    <b v="0"/>
    <n v="6"/>
    <b v="0"/>
    <s v="publishing/children's books"/>
    <n v="1"/>
    <n v="17"/>
    <x v="6"/>
    <s v="children's books"/>
    <x v="1916"/>
    <d v="2015-07-22T22:00:00"/>
    <x v="0"/>
  </r>
  <r>
    <n v="1917"/>
    <s v="Chronovisor:The MOST innovative watch for night time reading"/>
    <s v="Let's build a legendary brand altogether"/>
    <n v="390000"/>
    <n v="205025"/>
    <x v="2"/>
    <s v="HK"/>
    <s v="HKD"/>
    <n v="1437620400"/>
    <n v="1484116133"/>
    <b v="0"/>
    <n v="70"/>
    <b v="0"/>
    <s v="publishing/children's books"/>
    <n v="53"/>
    <n v="2928.93"/>
    <x v="6"/>
    <s v="children's books"/>
    <x v="1917"/>
    <d v="2015-07-22T22:00:00"/>
    <x v="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37620400"/>
    <n v="1404845851"/>
    <b v="0"/>
    <n v="9"/>
    <b v="0"/>
    <s v="publishing/children's books"/>
    <n v="1"/>
    <n v="28.89"/>
    <x v="6"/>
    <s v="children's books"/>
    <x v="1918"/>
    <d v="2015-07-22T22:00:00"/>
    <x v="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7620400"/>
    <n v="1429477249"/>
    <b v="0"/>
    <n v="8"/>
    <b v="0"/>
    <s v="publishing/children's books"/>
    <n v="47"/>
    <n v="29.63"/>
    <x v="6"/>
    <s v="children's books"/>
    <x v="1919"/>
    <d v="2015-07-22T22:00:00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37620400"/>
    <n v="1443042061"/>
    <b v="0"/>
    <n v="105"/>
    <b v="0"/>
    <s v="publishing/children's books"/>
    <n v="43"/>
    <n v="40.98"/>
    <x v="6"/>
    <s v="children's books"/>
    <x v="1920"/>
    <d v="2015-07-22T22:00:00"/>
    <x v="0"/>
  </r>
  <r>
    <n v="1921"/>
    <s v="The Fine Spirits are making an album!"/>
    <s v="The Fine Spirits are making an album, but we need your help!"/>
    <n v="1500"/>
    <n v="2052"/>
    <x v="0"/>
    <s v="US"/>
    <s v="USD"/>
    <n v="1437620400"/>
    <n v="1339651143"/>
    <b v="0"/>
    <n v="38"/>
    <b v="1"/>
    <s v="publishing/children's books"/>
    <n v="137"/>
    <n v="54"/>
    <x v="6"/>
    <s v="children's books"/>
    <x v="1921"/>
    <d v="2015-07-22T22:00:00"/>
    <x v="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437620400"/>
    <n v="1384236507"/>
    <b v="0"/>
    <n v="64"/>
    <b v="1"/>
    <s v="publishing/children's books"/>
    <n v="116"/>
    <n v="36.11"/>
    <x v="6"/>
    <s v="children's books"/>
    <x v="1922"/>
    <d v="2015-07-22T22:00:00"/>
    <x v="0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437620400"/>
    <n v="1313612532"/>
    <b v="0"/>
    <n v="13"/>
    <b v="1"/>
    <s v="publishing/children's books"/>
    <n v="241"/>
    <n v="23.15"/>
    <x v="6"/>
    <s v="children's books"/>
    <x v="1923"/>
    <d v="2015-07-22T22:00:00"/>
    <x v="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437620400"/>
    <n v="1387390555"/>
    <b v="0"/>
    <n v="33"/>
    <b v="1"/>
    <s v="publishing/children's books"/>
    <n v="114"/>
    <n v="104"/>
    <x v="6"/>
    <s v="children's books"/>
    <x v="1924"/>
    <d v="2015-07-22T22:00:00"/>
    <x v="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437620400"/>
    <n v="1379540288"/>
    <b v="0"/>
    <n v="52"/>
    <b v="1"/>
    <s v="publishing/children's books"/>
    <n v="110"/>
    <n v="31.83"/>
    <x v="6"/>
    <s v="children's books"/>
    <x v="1925"/>
    <d v="2015-07-22T22:00:00"/>
    <x v="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437620400"/>
    <n v="1286319256"/>
    <b v="0"/>
    <n v="107"/>
    <b v="1"/>
    <s v="publishing/children's books"/>
    <n v="195"/>
    <n v="27.39"/>
    <x v="6"/>
    <s v="children's books"/>
    <x v="1926"/>
    <d v="2015-07-22T22:00:00"/>
    <x v="0"/>
  </r>
  <r>
    <n v="1927"/>
    <s v="GBS Detroit Presents Hampshire"/>
    <s v="Hampshire is headed to GBS Detroit."/>
    <n v="600"/>
    <n v="620"/>
    <x v="0"/>
    <s v="US"/>
    <s v="USD"/>
    <n v="1437620400"/>
    <n v="1329856839"/>
    <b v="0"/>
    <n v="11"/>
    <b v="1"/>
    <s v="publishing/children's books"/>
    <n v="103"/>
    <n v="56.36"/>
    <x v="6"/>
    <s v="children's books"/>
    <x v="1927"/>
    <d v="2015-07-22T22:00:00"/>
    <x v="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437620400"/>
    <n v="1365348794"/>
    <b v="0"/>
    <n v="34"/>
    <b v="1"/>
    <s v="publishing/children's books"/>
    <n v="103"/>
    <n v="77.349999999999994"/>
    <x v="6"/>
    <s v="children's books"/>
    <x v="1928"/>
    <d v="2015-07-22T22:00:00"/>
    <x v="0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437620400"/>
    <n v="1306197066"/>
    <b v="0"/>
    <n v="75"/>
    <b v="1"/>
    <s v="publishing/children's books"/>
    <n v="100"/>
    <n v="42.8"/>
    <x v="6"/>
    <s v="children's books"/>
    <x v="1929"/>
    <d v="2015-07-22T22:00:00"/>
    <x v="0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437620400"/>
    <n v="1368019482"/>
    <b v="0"/>
    <n v="26"/>
    <b v="1"/>
    <s v="publishing/children's books"/>
    <n v="127"/>
    <n v="48.85"/>
    <x v="6"/>
    <s v="children's books"/>
    <x v="1930"/>
    <d v="2015-07-22T22:00:00"/>
    <x v="0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437620400"/>
    <n v="1336512309"/>
    <b v="0"/>
    <n v="50"/>
    <b v="1"/>
    <s v="publishing/children's books"/>
    <n v="121"/>
    <n v="48.24"/>
    <x v="6"/>
    <s v="children's books"/>
    <x v="1931"/>
    <d v="2015-07-22T22:00:00"/>
    <x v="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437620400"/>
    <n v="1325618773"/>
    <b v="0"/>
    <n v="80"/>
    <b v="1"/>
    <s v="publishing/children's books"/>
    <n v="107"/>
    <n v="70.209999999999994"/>
    <x v="6"/>
    <s v="children's books"/>
    <x v="1932"/>
    <d v="2015-07-22T22:00:00"/>
    <x v="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37620400"/>
    <n v="1409195307"/>
    <b v="0"/>
    <n v="110"/>
    <b v="1"/>
    <s v="publishing/children's books"/>
    <n v="172"/>
    <n v="94.05"/>
    <x v="6"/>
    <s v="children's books"/>
    <x v="1933"/>
    <d v="2015-07-22T22:00:00"/>
    <x v="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437620400"/>
    <n v="1321649321"/>
    <b v="0"/>
    <n v="77"/>
    <b v="1"/>
    <s v="publishing/children's books"/>
    <n v="124"/>
    <n v="80.27"/>
    <x v="6"/>
    <s v="children's books"/>
    <x v="1934"/>
    <d v="2015-07-22T22:00:00"/>
    <x v="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37620400"/>
    <n v="1400106171"/>
    <b v="0"/>
    <n v="50"/>
    <b v="1"/>
    <s v="publishing/children's books"/>
    <n v="108"/>
    <n v="54.2"/>
    <x v="6"/>
    <s v="children's books"/>
    <x v="1935"/>
    <d v="2015-07-22T22:00:00"/>
    <x v="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437620400"/>
    <n v="1320528070"/>
    <b v="0"/>
    <n v="145"/>
    <b v="1"/>
    <s v="publishing/children's books"/>
    <n v="117"/>
    <n v="60.27"/>
    <x v="6"/>
    <s v="children's books"/>
    <x v="1936"/>
    <d v="2015-07-22T22:00:00"/>
    <x v="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437620400"/>
    <n v="1338346281"/>
    <b v="0"/>
    <n v="29"/>
    <b v="1"/>
    <s v="publishing/children's books"/>
    <n v="187"/>
    <n v="38.74"/>
    <x v="6"/>
    <s v="children's books"/>
    <x v="1937"/>
    <d v="2015-07-22T22:00:00"/>
    <x v="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437620400"/>
    <n v="1370067231"/>
    <b v="0"/>
    <n v="114"/>
    <b v="1"/>
    <s v="publishing/children's books"/>
    <n v="116"/>
    <n v="152.54"/>
    <x v="6"/>
    <s v="children's books"/>
    <x v="1938"/>
    <d v="2015-07-22T22:00:00"/>
    <x v="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437620400"/>
    <n v="1360366708"/>
    <b v="0"/>
    <n v="96"/>
    <b v="1"/>
    <s v="publishing/children's books"/>
    <n v="111"/>
    <n v="115.31"/>
    <x v="6"/>
    <s v="children's books"/>
    <x v="1939"/>
    <d v="2015-07-22T22:00:00"/>
    <x v="0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437620400"/>
    <n v="1304770233"/>
    <b v="0"/>
    <n v="31"/>
    <b v="1"/>
    <s v="publishing/children's books"/>
    <n v="171"/>
    <n v="35.840000000000003"/>
    <x v="6"/>
    <s v="children's books"/>
    <x v="1940"/>
    <d v="2015-07-22T22:00:00"/>
    <x v="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37620400"/>
    <n v="1397545131"/>
    <b v="1"/>
    <n v="4883"/>
    <b v="1"/>
    <s v="publishing/children's books"/>
    <n v="126"/>
    <n v="64.569999999999993"/>
    <x v="6"/>
    <s v="children's books"/>
    <x v="1941"/>
    <d v="2015-07-22T22:00:00"/>
    <x v="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437620400"/>
    <n v="1302033140"/>
    <b v="1"/>
    <n v="95"/>
    <b v="1"/>
    <s v="publishing/children's books"/>
    <n v="138"/>
    <n v="87.44"/>
    <x v="6"/>
    <s v="children's books"/>
    <x v="1942"/>
    <d v="2015-07-22T22:00:00"/>
    <x v="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37620400"/>
    <n v="1467008916"/>
    <b v="1"/>
    <n v="2478"/>
    <b v="1"/>
    <s v="publishing/children's books"/>
    <n v="1705"/>
    <n v="68.819999999999993"/>
    <x v="6"/>
    <s v="children's books"/>
    <x v="1943"/>
    <d v="2015-07-22T22:00:00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437620400"/>
    <n v="1396360890"/>
    <b v="1"/>
    <n v="1789"/>
    <b v="1"/>
    <s v="publishing/fiction"/>
    <n v="788"/>
    <n v="176.2"/>
    <x v="6"/>
    <s v="fiction"/>
    <x v="1944"/>
    <d v="2015-07-22T22:00:00"/>
    <x v="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7620400"/>
    <n v="1433224958"/>
    <b v="1"/>
    <n v="680"/>
    <b v="1"/>
    <s v="publishing/fiction"/>
    <n v="348"/>
    <n v="511.79"/>
    <x v="6"/>
    <s v="fiction"/>
    <x v="1945"/>
    <d v="2015-07-22T22:00:00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437620400"/>
    <n v="1392780961"/>
    <b v="1"/>
    <n v="70"/>
    <b v="1"/>
    <s v="publishing/fiction"/>
    <n v="150"/>
    <n v="160.44"/>
    <x v="6"/>
    <s v="fiction"/>
    <x v="1946"/>
    <d v="2015-07-22T22:00:00"/>
    <x v="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437620400"/>
    <n v="1255730520"/>
    <b v="1"/>
    <n v="23"/>
    <b v="1"/>
    <s v="publishing/fiction"/>
    <n v="101"/>
    <n v="35"/>
    <x v="6"/>
    <s v="fiction"/>
    <x v="1947"/>
    <d v="2015-07-22T22:00:00"/>
    <x v="0"/>
  </r>
  <r>
    <n v="1948"/>
    <s v="UDOO X86: The Most Powerful Maker Board Ever"/>
    <s v="10 times more powerful than Raspberry Pi 3, x86 64-bit architecture"/>
    <n v="100000"/>
    <n v="800211"/>
    <x v="0"/>
    <s v="US"/>
    <s v="USD"/>
    <n v="1437620400"/>
    <n v="1460557809"/>
    <b v="1"/>
    <n v="4245"/>
    <b v="1"/>
    <s v="publishing/fiction"/>
    <n v="800"/>
    <n v="188.51"/>
    <x v="6"/>
    <s v="fiction"/>
    <x v="1948"/>
    <d v="2015-07-22T22:00:00"/>
    <x v="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37620400"/>
    <n v="1402394951"/>
    <b v="1"/>
    <n v="943"/>
    <b v="1"/>
    <s v="publishing/fiction"/>
    <n v="106"/>
    <n v="56.2"/>
    <x v="6"/>
    <s v="fiction"/>
    <x v="1949"/>
    <d v="2015-07-22T22:00:00"/>
    <x v="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437620400"/>
    <n v="1300767673"/>
    <b v="1"/>
    <n v="1876"/>
    <b v="1"/>
    <s v="publishing/fiction"/>
    <n v="201"/>
    <n v="51.31"/>
    <x v="6"/>
    <s v="fiction"/>
    <x v="1950"/>
    <d v="2015-07-22T22:00:00"/>
    <x v="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37620400"/>
    <n v="1475921137"/>
    <b v="1"/>
    <n v="834"/>
    <b v="1"/>
    <s v="publishing/fiction"/>
    <n v="212"/>
    <n v="127.36"/>
    <x v="6"/>
    <s v="fiction"/>
    <x v="1951"/>
    <d v="2015-07-22T22:00:00"/>
    <x v="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437620400"/>
    <n v="1378737215"/>
    <b v="1"/>
    <n v="682"/>
    <b v="1"/>
    <s v="publishing/fiction"/>
    <n v="198"/>
    <n v="101.86"/>
    <x v="6"/>
    <s v="fiction"/>
    <x v="1952"/>
    <d v="2015-07-22T22:00:00"/>
    <x v="0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437620400"/>
    <n v="1328158065"/>
    <b v="1"/>
    <n v="147"/>
    <b v="1"/>
    <s v="publishing/fiction"/>
    <n v="226"/>
    <n v="230.56"/>
    <x v="6"/>
    <s v="fiction"/>
    <x v="1953"/>
    <d v="2015-07-22T22:00:00"/>
    <x v="0"/>
  </r>
  <r>
    <n v="1954"/>
    <s v="Orison â€“ Rethink the Power of Energy"/>
    <s v="The First Home Battery System You Simply Plug in to Install"/>
    <n v="50000"/>
    <n v="349474"/>
    <x v="0"/>
    <s v="US"/>
    <s v="USD"/>
    <n v="1437620400"/>
    <n v="1453730176"/>
    <b v="1"/>
    <n v="415"/>
    <b v="1"/>
    <s v="publishing/fiction"/>
    <n v="699"/>
    <n v="842.11"/>
    <x v="6"/>
    <s v="fiction"/>
    <x v="1954"/>
    <d v="2015-07-22T22:00:00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437620400"/>
    <n v="1334989881"/>
    <b v="1"/>
    <n v="290"/>
    <b v="1"/>
    <s v="publishing/fiction"/>
    <n v="399"/>
    <n v="577.28"/>
    <x v="6"/>
    <s v="fiction"/>
    <x v="1955"/>
    <d v="2015-07-22T22:00:00"/>
    <x v="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37620400"/>
    <n v="1425507005"/>
    <b v="1"/>
    <n v="365"/>
    <b v="1"/>
    <s v="publishing/fiction"/>
    <n v="294"/>
    <n v="483.34"/>
    <x v="6"/>
    <s v="fiction"/>
    <x v="1956"/>
    <d v="2015-07-22T22:00:00"/>
    <x v="0"/>
  </r>
  <r>
    <n v="1957"/>
    <s v="freeSoC and freeSoC Mini"/>
    <s v="An open hardware platform for the best microcontroller in the world."/>
    <n v="30000"/>
    <n v="50251.41"/>
    <x v="0"/>
    <s v="US"/>
    <s v="USD"/>
    <n v="1437620400"/>
    <n v="1348712513"/>
    <b v="1"/>
    <n v="660"/>
    <b v="1"/>
    <s v="publishing/fiction"/>
    <n v="168"/>
    <n v="76.14"/>
    <x v="6"/>
    <s v="fiction"/>
    <x v="1957"/>
    <d v="2015-07-22T22:00:00"/>
    <x v="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437620400"/>
    <n v="1361490161"/>
    <b v="1"/>
    <n v="1356"/>
    <b v="1"/>
    <s v="publishing/fiction"/>
    <n v="1436"/>
    <n v="74.11"/>
    <x v="6"/>
    <s v="fiction"/>
    <x v="1958"/>
    <d v="2015-07-22T22:00:00"/>
    <x v="0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37620400"/>
    <n v="1408565860"/>
    <b v="1"/>
    <n v="424"/>
    <b v="1"/>
    <s v="publishing/fiction"/>
    <n v="157"/>
    <n v="36.97"/>
    <x v="6"/>
    <s v="fiction"/>
    <x v="1959"/>
    <d v="2015-07-22T22:00:00"/>
    <x v="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37620400"/>
    <n v="1416559341"/>
    <b v="1"/>
    <n v="33"/>
    <b v="1"/>
    <s v="publishing/fiction"/>
    <n v="118"/>
    <n v="2500.9699999999998"/>
    <x v="6"/>
    <s v="fiction"/>
    <x v="1960"/>
    <d v="2015-07-22T22:00:00"/>
    <x v="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437620400"/>
    <n v="1346042417"/>
    <b v="1"/>
    <n v="1633"/>
    <b v="1"/>
    <s v="publishing/fiction"/>
    <n v="1105"/>
    <n v="67.69"/>
    <x v="6"/>
    <s v="fiction"/>
    <x v="1961"/>
    <d v="2015-07-22T22:00:00"/>
    <x v="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37620400"/>
    <n v="1397414636"/>
    <b v="1"/>
    <n v="306"/>
    <b v="1"/>
    <s v="publishing/fiction"/>
    <n v="193"/>
    <n v="63.05"/>
    <x v="6"/>
    <s v="fiction"/>
    <x v="1962"/>
    <d v="2015-07-22T22:00:00"/>
    <x v="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37620400"/>
    <n v="1407838734"/>
    <b v="1"/>
    <n v="205"/>
    <b v="1"/>
    <s v="publishing/fiction"/>
    <n v="127"/>
    <n v="117.6"/>
    <x v="6"/>
    <s v="fiction"/>
    <x v="1963"/>
    <d v="2015-07-22T22:00:00"/>
    <x v="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37620400"/>
    <n v="1458714772"/>
    <b v="1"/>
    <n v="1281"/>
    <b v="1"/>
    <s v="publishing/fiction"/>
    <n v="260"/>
    <n v="180.75"/>
    <x v="6"/>
    <s v="fiction"/>
    <x v="1964"/>
    <d v="2015-07-22T22:00:00"/>
    <x v="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437620400"/>
    <n v="1324433310"/>
    <b v="1"/>
    <n v="103"/>
    <b v="1"/>
    <s v="publishing/fiction"/>
    <n v="262"/>
    <n v="127.32"/>
    <x v="6"/>
    <s v="fiction"/>
    <x v="1965"/>
    <d v="2015-07-22T22:00:00"/>
    <x v="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37620400"/>
    <n v="1405429098"/>
    <b v="1"/>
    <n v="1513"/>
    <b v="1"/>
    <s v="publishing/fiction"/>
    <n v="207"/>
    <n v="136.63999999999999"/>
    <x v="6"/>
    <s v="fiction"/>
    <x v="1966"/>
    <d v="2015-07-22T22:00:00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437620400"/>
    <n v="1396367729"/>
    <b v="1"/>
    <n v="405"/>
    <b v="1"/>
    <s v="publishing/fiction"/>
    <n v="370"/>
    <n v="182.78"/>
    <x v="6"/>
    <s v="fiction"/>
    <x v="1967"/>
    <d v="2015-07-22T22:00:00"/>
    <x v="0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37620400"/>
    <n v="1478095515"/>
    <b v="1"/>
    <n v="510"/>
    <b v="1"/>
    <s v="publishing/fiction"/>
    <n v="285"/>
    <n v="279.38"/>
    <x v="6"/>
    <s v="fiction"/>
    <x v="1968"/>
    <d v="2015-07-22T22:00:00"/>
    <x v="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37620400"/>
    <n v="1467831668"/>
    <b v="1"/>
    <n v="1887"/>
    <b v="1"/>
    <s v="publishing/fiction"/>
    <n v="579"/>
    <n v="61.38"/>
    <x v="6"/>
    <s v="fiction"/>
    <x v="1969"/>
    <d v="2015-07-22T22:00:00"/>
    <x v="0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437620400"/>
    <n v="1361248701"/>
    <b v="1"/>
    <n v="701"/>
    <b v="1"/>
    <s v="publishing/fiction"/>
    <n v="1132"/>
    <n v="80.73"/>
    <x v="6"/>
    <s v="fiction"/>
    <x v="1970"/>
    <d v="2015-07-22T22:00:00"/>
    <x v="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437620400"/>
    <n v="1381752061"/>
    <b v="1"/>
    <n v="3863"/>
    <b v="1"/>
    <s v="publishing/fiction"/>
    <n v="263"/>
    <n v="272.36"/>
    <x v="6"/>
    <s v="fiction"/>
    <x v="1971"/>
    <d v="2015-07-22T22:00:00"/>
    <x v="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437620400"/>
    <n v="1350605844"/>
    <b v="1"/>
    <n v="238"/>
    <b v="1"/>
    <s v="publishing/fiction"/>
    <n v="674"/>
    <n v="70.849999999999994"/>
    <x v="6"/>
    <s v="fiction"/>
    <x v="1972"/>
    <d v="2015-07-22T22:00:00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37620400"/>
    <n v="1467134464"/>
    <b v="1"/>
    <n v="2051"/>
    <b v="1"/>
    <s v="publishing/fiction"/>
    <n v="257"/>
    <n v="247.94"/>
    <x v="6"/>
    <s v="fiction"/>
    <x v="1973"/>
    <d v="2015-07-22T22:00:00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437620400"/>
    <n v="1371715269"/>
    <b v="1"/>
    <n v="402"/>
    <b v="1"/>
    <s v="publishing/fiction"/>
    <n v="375"/>
    <n v="186.81"/>
    <x v="6"/>
    <s v="fiction"/>
    <x v="1974"/>
    <d v="2015-07-22T22:00:00"/>
    <x v="0"/>
  </r>
  <r>
    <n v="1975"/>
    <s v="Bugle2: A DIY Phono Preamp"/>
    <s v="The Bugle2 is a second generation DIY kit phono preamplifier for vinyl playback."/>
    <n v="16000"/>
    <n v="33393.339999999997"/>
    <x v="0"/>
    <s v="US"/>
    <s v="USD"/>
    <n v="1437620400"/>
    <n v="1360346851"/>
    <b v="1"/>
    <n v="253"/>
    <b v="1"/>
    <s v="publishing/fiction"/>
    <n v="209"/>
    <n v="131.99"/>
    <x v="6"/>
    <s v="fiction"/>
    <x v="1975"/>
    <d v="2015-07-22T22:00:00"/>
    <x v="0"/>
  </r>
  <r>
    <n v="1976"/>
    <s v="Pi Lite white - Bright white LED display for Raspberry Pi"/>
    <s v="Can you help us make an ultra bright white one a reality?"/>
    <n v="4000"/>
    <n v="13864"/>
    <x v="0"/>
    <s v="GB"/>
    <s v="GBP"/>
    <n v="1437620400"/>
    <n v="1371159325"/>
    <b v="1"/>
    <n v="473"/>
    <b v="1"/>
    <s v="publishing/fiction"/>
    <n v="347"/>
    <n v="29.31"/>
    <x v="6"/>
    <s v="fiction"/>
    <x v="1976"/>
    <d v="2015-07-22T22:00:00"/>
    <x v="0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37620400"/>
    <n v="1446527540"/>
    <b v="1"/>
    <n v="821"/>
    <b v="1"/>
    <s v="publishing/fiction"/>
    <n v="402"/>
    <n v="245.02"/>
    <x v="6"/>
    <s v="fiction"/>
    <x v="1977"/>
    <d v="2015-07-22T22:00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437620400"/>
    <n v="1336627492"/>
    <b v="1"/>
    <n v="388"/>
    <b v="1"/>
    <s v="publishing/fiction"/>
    <n v="1027"/>
    <n v="1323.25"/>
    <x v="6"/>
    <s v="fiction"/>
    <x v="1978"/>
    <d v="2015-07-22T22:00:00"/>
    <x v="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37620400"/>
    <n v="1444734146"/>
    <b v="1"/>
    <n v="813"/>
    <b v="1"/>
    <s v="publishing/fiction"/>
    <n v="115"/>
    <n v="282.66000000000003"/>
    <x v="6"/>
    <s v="fiction"/>
    <x v="1979"/>
    <d v="2015-07-22T22:00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37620400"/>
    <n v="1456232462"/>
    <b v="1"/>
    <n v="1945"/>
    <b v="1"/>
    <s v="publishing/fiction"/>
    <n v="355"/>
    <n v="91.21"/>
    <x v="6"/>
    <s v="fiction"/>
    <x v="1980"/>
    <d v="2015-07-22T22:00:00"/>
    <x v="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37620400"/>
    <n v="1402334665"/>
    <b v="0"/>
    <n v="12"/>
    <b v="0"/>
    <s v="publishing/fiction"/>
    <n v="5"/>
    <n v="31.75"/>
    <x v="6"/>
    <s v="fiction"/>
    <x v="1981"/>
    <d v="2015-07-22T22:00:00"/>
    <x v="0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37620400"/>
    <n v="1478268287"/>
    <b v="0"/>
    <n v="0"/>
    <b v="0"/>
    <s v="publishing/fiction"/>
    <n v="0"/>
    <n v="0"/>
    <x v="6"/>
    <s v="fiction"/>
    <x v="1982"/>
    <d v="2015-07-22T22:00:00"/>
    <x v="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37620400"/>
    <n v="1470874618"/>
    <b v="0"/>
    <n v="16"/>
    <b v="0"/>
    <s v="publishing/fiction"/>
    <n v="4"/>
    <n v="88.69"/>
    <x v="6"/>
    <s v="fiction"/>
    <x v="1983"/>
    <d v="2015-07-22T22:00:00"/>
    <x v="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37620400"/>
    <n v="1412189881"/>
    <b v="0"/>
    <n v="7"/>
    <b v="0"/>
    <s v="publishing/nonfiction"/>
    <n v="21"/>
    <n v="453.14"/>
    <x v="6"/>
    <s v="nonfiction"/>
    <x v="1984"/>
    <d v="2015-07-22T22:00:00"/>
    <x v="0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37620400"/>
    <n v="1467650771"/>
    <b v="0"/>
    <n v="4"/>
    <b v="0"/>
    <s v="publishing/nonfiction"/>
    <n v="3"/>
    <n v="12.75"/>
    <x v="6"/>
    <s v="nonfiction"/>
    <x v="1985"/>
    <d v="2015-07-22T22:00:00"/>
    <x v="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37620400"/>
    <n v="1455359083"/>
    <b v="0"/>
    <n v="1"/>
    <b v="0"/>
    <s v="publishing/nonfiction"/>
    <n v="0"/>
    <n v="1"/>
    <x v="6"/>
    <s v="nonfiction"/>
    <x v="1986"/>
    <d v="2015-07-22T22:00:00"/>
    <x v="0"/>
  </r>
  <r>
    <n v="1987"/>
    <s v="Ethiopia: Beheld"/>
    <s v="A collection of images that depicts the beauty and diversity within Ethiopia"/>
    <n v="5500"/>
    <n v="2336"/>
    <x v="2"/>
    <s v="GB"/>
    <s v="GBP"/>
    <n v="1437620400"/>
    <n v="1422631276"/>
    <b v="0"/>
    <n v="28"/>
    <b v="0"/>
    <s v="publishing/nonfiction"/>
    <n v="42"/>
    <n v="83.43"/>
    <x v="6"/>
    <s v="nonfiction"/>
    <x v="1987"/>
    <d v="2015-07-22T22:00:00"/>
    <x v="0"/>
  </r>
  <r>
    <n v="1988"/>
    <s v="Phillip Michael Photography"/>
    <s v="Expressing art in an image!"/>
    <n v="6000"/>
    <n v="25"/>
    <x v="2"/>
    <s v="US"/>
    <s v="USD"/>
    <n v="1437620400"/>
    <n v="1437502742"/>
    <b v="0"/>
    <n v="1"/>
    <b v="0"/>
    <s v="publishing/nonfiction"/>
    <n v="0"/>
    <n v="25"/>
    <x v="6"/>
    <s v="nonfiction"/>
    <x v="1988"/>
    <d v="2015-07-22T22:00:00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37620400"/>
    <n v="1478881208"/>
    <b v="0"/>
    <n v="1"/>
    <b v="0"/>
    <s v="publishing/nonfiction"/>
    <n v="1"/>
    <n v="50"/>
    <x v="6"/>
    <s v="nonfiction"/>
    <x v="1989"/>
    <d v="2015-07-22T22:00:00"/>
    <x v="0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37620400"/>
    <n v="1454042532"/>
    <b v="0"/>
    <n v="5"/>
    <b v="0"/>
    <s v="publishing/nonfiction"/>
    <n v="17"/>
    <n v="101.8"/>
    <x v="6"/>
    <s v="nonfiction"/>
    <x v="1990"/>
    <d v="2015-07-22T22:00:00"/>
    <x v="0"/>
  </r>
  <r>
    <n v="1991"/>
    <s v="Portraits of Resilience"/>
    <s v="Taking (and giving) professional portraits of survivors of human trafficking in Myanmar."/>
    <n v="2000"/>
    <n v="140"/>
    <x v="2"/>
    <s v="US"/>
    <s v="USD"/>
    <n v="1437620400"/>
    <n v="1434144386"/>
    <b v="0"/>
    <n v="3"/>
    <b v="0"/>
    <s v="publishing/nonfiction"/>
    <n v="7"/>
    <n v="46.67"/>
    <x v="6"/>
    <s v="nonfiction"/>
    <x v="1991"/>
    <d v="2015-07-22T22:00:00"/>
    <x v="0"/>
  </r>
  <r>
    <n v="1992"/>
    <s v="The Wonderful World of Princes &amp; Princesses"/>
    <s v="A complete revamp of all the Disney Princes &amp; Princesses!"/>
    <n v="1500"/>
    <n v="2"/>
    <x v="2"/>
    <s v="US"/>
    <s v="USD"/>
    <n v="1437620400"/>
    <n v="1421637991"/>
    <b v="0"/>
    <n v="2"/>
    <b v="0"/>
    <s v="publishing/nonfiction"/>
    <n v="0"/>
    <n v="1"/>
    <x v="6"/>
    <s v="nonfiction"/>
    <x v="1992"/>
    <d v="2015-07-22T22:00:00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37620400"/>
    <n v="1448114837"/>
    <b v="0"/>
    <n v="0"/>
    <b v="0"/>
    <s v="publishing/nonfiction"/>
    <n v="0"/>
    <n v="0"/>
    <x v="6"/>
    <s v="nonfiction"/>
    <x v="1993"/>
    <d v="2015-07-22T22:00:00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37620400"/>
    <n v="1475885342"/>
    <b v="0"/>
    <n v="0"/>
    <b v="0"/>
    <s v="publishing/nonfiction"/>
    <n v="0"/>
    <n v="0"/>
    <x v="6"/>
    <s v="nonfiction"/>
    <x v="1994"/>
    <d v="2015-07-22T22:00:00"/>
    <x v="0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620400"/>
    <n v="1435354736"/>
    <b v="0"/>
    <n v="3"/>
    <b v="0"/>
    <s v="publishing/nonfiction"/>
    <n v="8"/>
    <n v="26"/>
    <x v="6"/>
    <s v="nonfiction"/>
    <x v="1995"/>
    <d v="2015-07-22T22:00:00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37620400"/>
    <n v="1402429211"/>
    <b v="0"/>
    <n v="0"/>
    <b v="0"/>
    <s v="publishing/nonfiction"/>
    <n v="0"/>
    <n v="0"/>
    <x v="6"/>
    <s v="nonfiction"/>
    <x v="1996"/>
    <d v="2015-07-22T22:00:00"/>
    <x v="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37620400"/>
    <n v="1406499612"/>
    <b v="0"/>
    <n v="0"/>
    <b v="0"/>
    <s v="publishing/nonfiction"/>
    <n v="0"/>
    <n v="0"/>
    <x v="6"/>
    <s v="nonfiction"/>
    <x v="1997"/>
    <d v="2015-07-22T22:00:00"/>
    <x v="0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37620400"/>
    <n v="1402973438"/>
    <b v="0"/>
    <n v="3"/>
    <b v="0"/>
    <s v="publishing/nonfiction"/>
    <n v="26"/>
    <n v="218.33"/>
    <x v="6"/>
    <s v="nonfiction"/>
    <x v="1998"/>
    <d v="2015-07-22T22:00:00"/>
    <x v="0"/>
  </r>
  <r>
    <n v="1999"/>
    <s v="Planet Venus"/>
    <s v="This is a portrait photo project aiming to inspire women to explore themselves and live their passion"/>
    <n v="31000"/>
    <n v="236"/>
    <x v="2"/>
    <s v="GB"/>
    <s v="GBP"/>
    <n v="1437620400"/>
    <n v="1413286508"/>
    <b v="0"/>
    <n v="7"/>
    <b v="0"/>
    <s v="publishing/nonfiction"/>
    <n v="1"/>
    <n v="33.71"/>
    <x v="6"/>
    <s v="nonfiction"/>
    <x v="1999"/>
    <d v="2015-07-22T22:00:00"/>
    <x v="0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37620400"/>
    <n v="1449528613"/>
    <b v="0"/>
    <n v="25"/>
    <b v="0"/>
    <s v="publishing/nonfiction"/>
    <n v="13"/>
    <n v="25"/>
    <x v="6"/>
    <s v="nonfiction"/>
    <x v="2000"/>
    <d v="2015-07-22T22:00:00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7620400"/>
    <n v="1431406916"/>
    <b v="1"/>
    <n v="1637"/>
    <b v="1"/>
    <s v="publishing/nonfiction"/>
    <n v="382"/>
    <n v="128.38999999999999"/>
    <x v="6"/>
    <s v="nonfiction"/>
    <x v="2001"/>
    <d v="2015-07-22T22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37620400"/>
    <n v="1482599143"/>
    <b v="1"/>
    <n v="1375"/>
    <b v="1"/>
    <s v="publishing/nonfiction"/>
    <n v="217"/>
    <n v="78.83"/>
    <x v="6"/>
    <s v="nonfiction"/>
    <x v="2002"/>
    <d v="2015-07-22T22:00:00"/>
    <x v="0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437620400"/>
    <n v="1276830052"/>
    <b v="1"/>
    <n v="17"/>
    <b v="1"/>
    <s v="publishing/nonfiction"/>
    <n v="312"/>
    <n v="91.76"/>
    <x v="6"/>
    <s v="nonfiction"/>
    <x v="2003"/>
    <d v="2015-07-22T22:00:00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37620400"/>
    <n v="1402410663"/>
    <b v="1"/>
    <n v="354"/>
    <b v="1"/>
    <s v="publishing/nonfiction"/>
    <n v="234"/>
    <n v="331.1"/>
    <x v="6"/>
    <s v="nonfiction"/>
    <x v="2004"/>
    <d v="2015-07-22T22:00:00"/>
    <x v="0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437620400"/>
    <n v="1379532618"/>
    <b v="1"/>
    <n v="191"/>
    <b v="1"/>
    <s v="publishing/nonfiction"/>
    <n v="124"/>
    <n v="194.26"/>
    <x v="6"/>
    <s v="nonfiction"/>
    <x v="2005"/>
    <d v="2015-07-22T22:00:00"/>
    <x v="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37620400"/>
    <n v="1414584045"/>
    <b v="1"/>
    <n v="303"/>
    <b v="1"/>
    <s v="publishing/nonfiction"/>
    <n v="248"/>
    <n v="408.98"/>
    <x v="6"/>
    <s v="nonfiction"/>
    <x v="2006"/>
    <d v="2015-07-22T22:00:00"/>
    <x v="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437620400"/>
    <n v="1276891586"/>
    <b v="1"/>
    <n v="137"/>
    <b v="1"/>
    <s v="publishing/nonfiction"/>
    <n v="116"/>
    <n v="84.46"/>
    <x v="6"/>
    <s v="nonfiction"/>
    <x v="2007"/>
    <d v="2015-07-22T22:00:00"/>
    <x v="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437620400"/>
    <n v="1312641022"/>
    <b v="1"/>
    <n v="41"/>
    <b v="1"/>
    <s v="publishing/nonfiction"/>
    <n v="117"/>
    <n v="44.85"/>
    <x v="6"/>
    <s v="nonfiction"/>
    <x v="2008"/>
    <d v="2015-07-22T22:00:00"/>
    <x v="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37620400"/>
    <n v="1476776743"/>
    <b v="1"/>
    <n v="398"/>
    <b v="1"/>
    <s v="publishing/nonfiction"/>
    <n v="305"/>
    <n v="383.36"/>
    <x v="6"/>
    <s v="nonfiction"/>
    <x v="2009"/>
    <d v="2015-07-22T22:00:00"/>
    <x v="0"/>
  </r>
  <r>
    <n v="2010"/>
    <s v="Weighitz: Weigh Smarter"/>
    <s v="Weighitz are miniature smart scales designed to weigh anything in the home."/>
    <n v="30000"/>
    <n v="96015.9"/>
    <x v="0"/>
    <s v="US"/>
    <s v="USD"/>
    <n v="1437620400"/>
    <n v="1468972491"/>
    <b v="1"/>
    <n v="1737"/>
    <b v="1"/>
    <s v="publishing/nonfiction"/>
    <n v="320"/>
    <n v="55.28"/>
    <x v="6"/>
    <s v="nonfiction"/>
    <x v="2010"/>
    <d v="2015-07-22T22:00:00"/>
    <x v="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37620400"/>
    <n v="1449650173"/>
    <b v="1"/>
    <n v="971"/>
    <b v="1"/>
    <s v="publishing/nonfiction"/>
    <n v="820"/>
    <n v="422.02"/>
    <x v="6"/>
    <s v="nonfiction"/>
    <x v="2011"/>
    <d v="2015-07-22T22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37620400"/>
    <n v="1420573441"/>
    <b v="1"/>
    <n v="183"/>
    <b v="1"/>
    <s v="publishing/nonfiction"/>
    <n v="235"/>
    <n v="64.180000000000007"/>
    <x v="6"/>
    <s v="nonfiction"/>
    <x v="2012"/>
    <d v="2015-07-22T22:00:00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37620400"/>
    <n v="1462835014"/>
    <b v="1"/>
    <n v="4562"/>
    <b v="1"/>
    <s v="publishing/nonfiction"/>
    <n v="495"/>
    <n v="173.58"/>
    <x v="6"/>
    <s v="nonfiction"/>
    <x v="2013"/>
    <d v="2015-07-22T22:00:00"/>
    <x v="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437620400"/>
    <n v="1361250539"/>
    <b v="1"/>
    <n v="26457"/>
    <b v="1"/>
    <s v="publishing/nonfiction"/>
    <n v="7814"/>
    <n v="88.6"/>
    <x v="6"/>
    <s v="nonfiction"/>
    <x v="2014"/>
    <d v="2015-07-22T22:00:00"/>
    <x v="0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437620400"/>
    <n v="1313010163"/>
    <b v="1"/>
    <n v="162"/>
    <b v="1"/>
    <s v="publishing/nonfiction"/>
    <n v="113"/>
    <n v="50.22"/>
    <x v="6"/>
    <s v="nonfiction"/>
    <x v="2015"/>
    <d v="2015-07-22T22:00:00"/>
    <x v="0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437620400"/>
    <n v="1360271299"/>
    <b v="1"/>
    <n v="479"/>
    <b v="1"/>
    <s v="publishing/nonfiction"/>
    <n v="922"/>
    <n v="192.39"/>
    <x v="6"/>
    <s v="nonfiction"/>
    <x v="2016"/>
    <d v="2015-07-22T22:00:00"/>
    <x v="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437620400"/>
    <n v="1329873755"/>
    <b v="1"/>
    <n v="426"/>
    <b v="1"/>
    <s v="publishing/nonfiction"/>
    <n v="125"/>
    <n v="73.42"/>
    <x v="6"/>
    <s v="nonfiction"/>
    <x v="2017"/>
    <d v="2015-07-22T22:00:00"/>
    <x v="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7620400"/>
    <n v="1436863609"/>
    <b v="1"/>
    <n v="450"/>
    <b v="1"/>
    <s v="publishing/nonfiction"/>
    <n v="102"/>
    <n v="147.68"/>
    <x v="6"/>
    <s v="nonfiction"/>
    <x v="2018"/>
    <d v="2015-07-22T22:00:00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37620400"/>
    <n v="1471971621"/>
    <b v="1"/>
    <n v="1780"/>
    <b v="1"/>
    <s v="publishing/nonfiction"/>
    <n v="485"/>
    <n v="108.97"/>
    <x v="6"/>
    <s v="nonfiction"/>
    <x v="2019"/>
    <d v="2015-07-22T22:00:00"/>
    <x v="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37620400"/>
    <n v="1396923624"/>
    <b v="1"/>
    <n v="122"/>
    <b v="1"/>
    <s v="publishing/nonfiction"/>
    <n v="192"/>
    <n v="23.65"/>
    <x v="6"/>
    <s v="nonfiction"/>
    <x v="2020"/>
    <d v="2015-07-22T22:00:00"/>
    <x v="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37620400"/>
    <n v="1407634897"/>
    <b v="1"/>
    <n v="95"/>
    <b v="1"/>
    <s v="publishing/nonfiction"/>
    <n v="281"/>
    <n v="147.94999999999999"/>
    <x v="6"/>
    <s v="nonfiction"/>
    <x v="2021"/>
    <d v="2015-07-22T22:00:00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37620400"/>
    <n v="1463060372"/>
    <b v="1"/>
    <n v="325"/>
    <b v="1"/>
    <s v="publishing/nonfiction"/>
    <n v="125"/>
    <n v="385.04"/>
    <x v="6"/>
    <s v="nonfiction"/>
    <x v="2022"/>
    <d v="2015-07-22T22:00:00"/>
    <x v="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7620400"/>
    <n v="1431425153"/>
    <b v="1"/>
    <n v="353"/>
    <b v="1"/>
    <s v="publishing/nonfiction"/>
    <n v="161"/>
    <n v="457.39"/>
    <x v="6"/>
    <s v="nonfiction"/>
    <x v="2023"/>
    <d v="2015-07-22T22:00:00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437620400"/>
    <n v="1341875544"/>
    <b v="1"/>
    <n v="105"/>
    <b v="1"/>
    <s v="publishing/nonfiction"/>
    <n v="585"/>
    <n v="222.99"/>
    <x v="6"/>
    <s v="nonfiction"/>
    <x v="2024"/>
    <d v="2015-07-22T22:00:00"/>
    <x v="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7620400"/>
    <n v="1431404746"/>
    <b v="1"/>
    <n v="729"/>
    <b v="1"/>
    <s v="publishing/nonfiction"/>
    <n v="201"/>
    <n v="220.74"/>
    <x v="6"/>
    <s v="nonfiction"/>
    <x v="2025"/>
    <d v="2015-07-22T22:00:00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437620400"/>
    <n v="1394127585"/>
    <b v="1"/>
    <n v="454"/>
    <b v="1"/>
    <s v="publishing/nonfiction"/>
    <n v="133"/>
    <n v="73.5"/>
    <x v="6"/>
    <s v="nonfiction"/>
    <x v="2026"/>
    <d v="2015-07-22T22:00:00"/>
    <x v="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37620400"/>
    <n v="1423855919"/>
    <b v="1"/>
    <n v="539"/>
    <b v="1"/>
    <s v="publishing/nonfiction"/>
    <n v="120"/>
    <n v="223.1"/>
    <x v="6"/>
    <s v="nonfiction"/>
    <x v="2027"/>
    <d v="2015-07-22T22:00:00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437620400"/>
    <n v="1265493806"/>
    <b v="1"/>
    <n v="79"/>
    <b v="1"/>
    <s v="publishing/nonfiction"/>
    <n v="126"/>
    <n v="47.91"/>
    <x v="6"/>
    <s v="nonfiction"/>
    <x v="2028"/>
    <d v="2015-07-22T22:00:00"/>
    <x v="0"/>
  </r>
  <r>
    <n v="2029"/>
    <s v="Lumin8 Pro"/>
    <s v="Lumin8 Pro is a fun and easy to use light controller that makes light dance to your favorite music."/>
    <n v="2500"/>
    <n v="9030"/>
    <x v="0"/>
    <s v="US"/>
    <s v="USD"/>
    <n v="1437620400"/>
    <n v="1406507481"/>
    <b v="1"/>
    <n v="94"/>
    <b v="1"/>
    <s v="publishing/nonfiction"/>
    <n v="361"/>
    <n v="96.06"/>
    <x v="6"/>
    <s v="nonfiction"/>
    <x v="2029"/>
    <d v="2015-07-22T22:00:00"/>
    <x v="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437620400"/>
    <n v="1351641296"/>
    <b v="1"/>
    <n v="625"/>
    <b v="1"/>
    <s v="publishing/nonfiction"/>
    <n v="226"/>
    <n v="118.61"/>
    <x v="6"/>
    <s v="nonfiction"/>
    <x v="2030"/>
    <d v="2015-07-22T22:00:00"/>
    <x v="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37620400"/>
    <n v="1417506853"/>
    <b v="1"/>
    <n v="508"/>
    <b v="1"/>
    <s v="publishing/nonfiction"/>
    <n v="120"/>
    <n v="118.45"/>
    <x v="6"/>
    <s v="nonfiction"/>
    <x v="2031"/>
    <d v="2015-07-22T22:00:00"/>
    <x v="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37620400"/>
    <n v="1479216874"/>
    <b v="1"/>
    <n v="531"/>
    <b v="1"/>
    <s v="publishing/nonfiction"/>
    <n v="304"/>
    <n v="143.21"/>
    <x v="6"/>
    <s v="nonfiction"/>
    <x v="2032"/>
    <d v="2015-07-22T22:00:00"/>
    <x v="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437620400"/>
    <n v="1395885518"/>
    <b v="1"/>
    <n v="158"/>
    <b v="1"/>
    <s v="publishing/nonfiction"/>
    <n v="179"/>
    <n v="282.72000000000003"/>
    <x v="6"/>
    <s v="nonfiction"/>
    <x v="2033"/>
    <d v="2015-07-22T22:00:00"/>
    <x v="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7620400"/>
    <n v="1426216033"/>
    <b v="1"/>
    <n v="508"/>
    <b v="1"/>
    <s v="publishing/nonfiction"/>
    <n v="387"/>
    <n v="593.94000000000005"/>
    <x v="6"/>
    <s v="nonfiction"/>
    <x v="2034"/>
    <d v="2015-07-22T22:00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37620400"/>
    <n v="1446562807"/>
    <b v="1"/>
    <n v="644"/>
    <b v="1"/>
    <s v="publishing/nonfiction"/>
    <n v="211"/>
    <n v="262.16000000000003"/>
    <x v="6"/>
    <s v="nonfiction"/>
    <x v="2035"/>
    <d v="2015-07-22T22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437620400"/>
    <n v="1397076319"/>
    <b v="1"/>
    <n v="848"/>
    <b v="1"/>
    <s v="publishing/nonfiction"/>
    <n v="132"/>
    <n v="46.58"/>
    <x v="6"/>
    <s v="nonfiction"/>
    <x v="2036"/>
    <d v="2015-07-22T22:00:00"/>
    <x v="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437620400"/>
    <n v="1383195753"/>
    <b v="1"/>
    <n v="429"/>
    <b v="1"/>
    <s v="publishing/nonfiction"/>
    <n v="300"/>
    <n v="70.040000000000006"/>
    <x v="6"/>
    <s v="nonfiction"/>
    <x v="2037"/>
    <d v="2015-07-22T22:00:00"/>
    <x v="0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437620400"/>
    <n v="1369895421"/>
    <b v="1"/>
    <n v="204"/>
    <b v="1"/>
    <s v="publishing/nonfiction"/>
    <n v="421"/>
    <n v="164.91"/>
    <x v="6"/>
    <s v="nonfiction"/>
    <x v="2038"/>
    <d v="2015-07-22T22:00:00"/>
    <x v="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37620400"/>
    <n v="1477996325"/>
    <b v="1"/>
    <n v="379"/>
    <b v="1"/>
    <s v="publishing/nonfiction"/>
    <n v="136"/>
    <n v="449.26"/>
    <x v="6"/>
    <s v="nonfiction"/>
    <x v="2039"/>
    <d v="2015-07-22T22:00:00"/>
    <x v="0"/>
  </r>
  <r>
    <n v="2040"/>
    <s v="Programmable Capacitor"/>
    <s v="4.29 Billion+ Capacitor Combinations._x000a_No Coding Required."/>
    <n v="3000"/>
    <n v="7445.14"/>
    <x v="0"/>
    <s v="US"/>
    <s v="USD"/>
    <n v="1437620400"/>
    <n v="1383257703"/>
    <b v="1"/>
    <n v="271"/>
    <b v="1"/>
    <s v="publishing/nonfiction"/>
    <n v="248"/>
    <n v="27.47"/>
    <x v="6"/>
    <s v="nonfiction"/>
    <x v="2040"/>
    <d v="2015-07-22T22:00:00"/>
    <x v="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37620400"/>
    <n v="1476189427"/>
    <b v="0"/>
    <n v="120"/>
    <b v="1"/>
    <s v="publishing/nonfiction"/>
    <n v="182"/>
    <n v="143.97999999999999"/>
    <x v="6"/>
    <s v="nonfiction"/>
    <x v="2041"/>
    <d v="2015-07-22T22:00:00"/>
    <x v="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37620400"/>
    <n v="1448297974"/>
    <b v="0"/>
    <n v="140"/>
    <b v="1"/>
    <s v="publishing/nonfiction"/>
    <n v="124"/>
    <n v="88.24"/>
    <x v="6"/>
    <s v="nonfiction"/>
    <x v="2042"/>
    <d v="2015-07-22T22:00:00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37620400"/>
    <n v="1476764077"/>
    <b v="0"/>
    <n v="193"/>
    <b v="1"/>
    <s v="publishing/nonfiction"/>
    <n v="506"/>
    <n v="36.33"/>
    <x v="6"/>
    <s v="nonfiction"/>
    <x v="2043"/>
    <d v="2015-07-22T22:00:00"/>
    <x v="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7620400"/>
    <n v="1431620714"/>
    <b v="0"/>
    <n v="180"/>
    <b v="1"/>
    <s v="publishing/radio &amp; podcasts"/>
    <n v="108"/>
    <n v="90.18"/>
    <x v="6"/>
    <s v="radio &amp; podcasts"/>
    <x v="2044"/>
    <d v="2015-07-22T22:00:00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437620400"/>
    <n v="1339207647"/>
    <b v="0"/>
    <n v="263"/>
    <b v="1"/>
    <s v="publishing/radio &amp; podcasts"/>
    <n v="819"/>
    <n v="152.62"/>
    <x v="6"/>
    <s v="radio &amp; podcasts"/>
    <x v="2045"/>
    <d v="2015-07-22T22:00:00"/>
    <x v="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437620400"/>
    <n v="1366690044"/>
    <b v="0"/>
    <n v="217"/>
    <b v="1"/>
    <s v="publishing/radio &amp; podcasts"/>
    <n v="121"/>
    <n v="55.81"/>
    <x v="6"/>
    <s v="radio &amp; podcasts"/>
    <x v="2046"/>
    <d v="2015-07-22T22:00:00"/>
    <x v="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37620400"/>
    <n v="1426714870"/>
    <b v="0"/>
    <n v="443"/>
    <b v="1"/>
    <s v="publishing/radio &amp; podcasts"/>
    <n v="103"/>
    <n v="227.85"/>
    <x v="6"/>
    <s v="radio &amp; podcasts"/>
    <x v="2047"/>
    <d v="2015-07-22T22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437620400"/>
    <n v="1366731491"/>
    <b v="0"/>
    <n v="1373"/>
    <b v="1"/>
    <s v="publishing/radio &amp; podcasts"/>
    <n v="148"/>
    <n v="91.83"/>
    <x v="6"/>
    <s v="radio &amp; podcasts"/>
    <x v="2048"/>
    <d v="2015-07-22T22:00:00"/>
    <x v="0"/>
  </r>
  <r>
    <n v="2049"/>
    <s v="LOCK8 - the World's First Smart Bike Lock"/>
    <s v="Keyless. Alarm secured. GPS tracking."/>
    <n v="50000"/>
    <n v="60095.35"/>
    <x v="0"/>
    <s v="GB"/>
    <s v="GBP"/>
    <n v="1437620400"/>
    <n v="1382963963"/>
    <b v="0"/>
    <n v="742"/>
    <b v="1"/>
    <s v="publishing/radio &amp; podcasts"/>
    <n v="120"/>
    <n v="80.989999999999995"/>
    <x v="6"/>
    <s v="radio &amp; podcasts"/>
    <x v="2049"/>
    <d v="2015-07-22T22:00:00"/>
    <x v="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7620400"/>
    <n v="1429580578"/>
    <b v="0"/>
    <n v="170"/>
    <b v="1"/>
    <s v="publishing/radio &amp; podcasts"/>
    <n v="473"/>
    <n v="278.39"/>
    <x v="6"/>
    <s v="radio &amp; podcasts"/>
    <x v="2050"/>
    <d v="2015-07-22T22:00:00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437620400"/>
    <n v="1385425937"/>
    <b v="0"/>
    <n v="242"/>
    <b v="1"/>
    <s v="publishing/radio &amp; podcasts"/>
    <n v="130"/>
    <n v="43.1"/>
    <x v="6"/>
    <s v="radio &amp; podcasts"/>
    <x v="2051"/>
    <d v="2015-07-22T22:00:00"/>
    <x v="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37620400"/>
    <n v="1452045653"/>
    <b v="0"/>
    <n v="541"/>
    <b v="1"/>
    <s v="publishing/radio &amp; podcasts"/>
    <n v="353"/>
    <n v="326.29000000000002"/>
    <x v="6"/>
    <s v="radio &amp; podcasts"/>
    <x v="2052"/>
    <d v="2015-07-22T22:00:00"/>
    <x v="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37620400"/>
    <n v="1445870951"/>
    <b v="0"/>
    <n v="121"/>
    <b v="1"/>
    <s v="publishing/radio &amp; podcasts"/>
    <n v="101"/>
    <n v="41.74"/>
    <x v="6"/>
    <s v="radio &amp; podcasts"/>
    <x v="2053"/>
    <d v="2015-07-22T22:00:00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437620400"/>
    <n v="1396441810"/>
    <b v="0"/>
    <n v="621"/>
    <b v="1"/>
    <s v="publishing/radio &amp; podcasts"/>
    <n v="114"/>
    <n v="64.02"/>
    <x v="6"/>
    <s v="radio &amp; podcasts"/>
    <x v="2054"/>
    <d v="2015-07-22T22:00:00"/>
    <x v="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37620400"/>
    <n v="1415031043"/>
    <b v="0"/>
    <n v="101"/>
    <b v="1"/>
    <s v="publishing/radio &amp; podcasts"/>
    <n v="167"/>
    <n v="99.46"/>
    <x v="6"/>
    <s v="radio &amp; podcasts"/>
    <x v="2055"/>
    <d v="2015-07-22T22:00:00"/>
    <x v="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437620400"/>
    <n v="1363630542"/>
    <b v="0"/>
    <n v="554"/>
    <b v="1"/>
    <s v="publishing/radio &amp; podcasts"/>
    <n v="153"/>
    <n v="138.49"/>
    <x v="6"/>
    <s v="radio &amp; podcasts"/>
    <x v="2056"/>
    <d v="2015-07-22T22:00:00"/>
    <x v="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37620400"/>
    <n v="1453895532"/>
    <b v="0"/>
    <n v="666"/>
    <b v="1"/>
    <s v="publishing/radio &amp; podcasts"/>
    <n v="202"/>
    <n v="45.55"/>
    <x v="6"/>
    <s v="radio &amp; podcasts"/>
    <x v="2057"/>
    <d v="2015-07-22T22:00:00"/>
    <x v="0"/>
  </r>
  <r>
    <n v="2058"/>
    <s v="Raspberry Pi Debug Clip"/>
    <s v="Making using the serial terminal on the Raspberry Pi as easy as Pi!"/>
    <n v="2560"/>
    <n v="4308"/>
    <x v="0"/>
    <s v="GB"/>
    <s v="GBP"/>
    <n v="1437620400"/>
    <n v="1421916830"/>
    <b v="0"/>
    <n v="410"/>
    <b v="1"/>
    <s v="publishing/radio &amp; podcasts"/>
    <n v="168"/>
    <n v="10.51"/>
    <x v="6"/>
    <s v="radio &amp; podcasts"/>
    <x v="2058"/>
    <d v="2015-07-22T22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37620400"/>
    <n v="1450880854"/>
    <b v="0"/>
    <n v="375"/>
    <b v="1"/>
    <s v="publishing/radio &amp; podcasts"/>
    <n v="143"/>
    <n v="114.77"/>
    <x v="6"/>
    <s v="radio &amp; podcasts"/>
    <x v="2059"/>
    <d v="2015-07-22T22:00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37620400"/>
    <n v="1400945150"/>
    <b v="0"/>
    <n v="1364"/>
    <b v="1"/>
    <s v="publishing/radio &amp; podcasts"/>
    <n v="196"/>
    <n v="36"/>
    <x v="6"/>
    <s v="radio &amp; podcasts"/>
    <x v="2060"/>
    <d v="2015-07-22T22:00:00"/>
    <x v="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37620400"/>
    <n v="1480616454"/>
    <b v="0"/>
    <n v="35"/>
    <b v="1"/>
    <s v="publishing/radio &amp; podcasts"/>
    <n v="108"/>
    <n v="154.16999999999999"/>
    <x v="6"/>
    <s v="radio &amp; podcasts"/>
    <x v="2061"/>
    <d v="2015-07-22T22:00:00"/>
    <x v="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37620400"/>
    <n v="1456218698"/>
    <b v="0"/>
    <n v="203"/>
    <b v="1"/>
    <s v="publishing/radio &amp; podcasts"/>
    <n v="115"/>
    <n v="566.39"/>
    <x v="6"/>
    <s v="radio &amp; podcasts"/>
    <x v="2062"/>
    <d v="2015-07-22T22:00:00"/>
    <x v="0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37620400"/>
    <n v="1460482501"/>
    <b v="0"/>
    <n v="49"/>
    <b v="1"/>
    <s v="publishing/radio &amp; podcasts"/>
    <n v="148"/>
    <n v="120.86"/>
    <x v="6"/>
    <s v="radio &amp; podcasts"/>
    <x v="2063"/>
    <d v="2015-07-22T22:00:00"/>
    <x v="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437620400"/>
    <n v="1366879523"/>
    <b v="0"/>
    <n v="5812"/>
    <b v="1"/>
    <s v="publishing/translations"/>
    <n v="191"/>
    <n v="86.16"/>
    <x v="6"/>
    <s v="translations"/>
    <x v="2064"/>
    <d v="2015-07-22T22:00:00"/>
    <x v="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437620400"/>
    <n v="1385366429"/>
    <b v="0"/>
    <n v="1556"/>
    <b v="1"/>
    <s v="publishing/translations"/>
    <n v="199"/>
    <n v="51.21"/>
    <x v="6"/>
    <s v="translations"/>
    <x v="2065"/>
    <d v="2015-07-22T22:00:00"/>
    <x v="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37620400"/>
    <n v="1406226683"/>
    <b v="0"/>
    <n v="65"/>
    <b v="1"/>
    <s v="publishing/translations"/>
    <n v="219"/>
    <n v="67.260000000000005"/>
    <x v="6"/>
    <s v="translations"/>
    <x v="2066"/>
    <d v="2015-07-22T22:00:00"/>
    <x v="0"/>
  </r>
  <r>
    <n v="2067"/>
    <s v="Luminite (LED lighting)"/>
    <s v="The next generation of premium quality LED lighting. Extreme power efficiency in a small package."/>
    <n v="495"/>
    <n v="628"/>
    <x v="0"/>
    <s v="GB"/>
    <s v="GBP"/>
    <n v="1437620400"/>
    <n v="1429648176"/>
    <b v="0"/>
    <n v="10"/>
    <b v="1"/>
    <s v="publishing/translations"/>
    <n v="127"/>
    <n v="62.8"/>
    <x v="6"/>
    <s v="translations"/>
    <x v="2067"/>
    <d v="2015-07-22T22:00:00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37620400"/>
    <n v="1474402315"/>
    <b v="0"/>
    <n v="76"/>
    <b v="1"/>
    <s v="publishing/translations"/>
    <n v="105"/>
    <n v="346.13"/>
    <x v="6"/>
    <s v="translations"/>
    <x v="2068"/>
    <d v="2015-07-22T22:00:00"/>
    <x v="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37620400"/>
    <n v="1449098391"/>
    <b v="0"/>
    <n v="263"/>
    <b v="1"/>
    <s v="publishing/translations"/>
    <n v="128"/>
    <n v="244.12"/>
    <x v="6"/>
    <s v="translations"/>
    <x v="2069"/>
    <d v="2015-07-22T22:00:00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37620400"/>
    <n v="1464536723"/>
    <b v="0"/>
    <n v="1530"/>
    <b v="1"/>
    <s v="publishing/translations"/>
    <n v="317"/>
    <n v="259.25"/>
    <x v="6"/>
    <s v="translations"/>
    <x v="2070"/>
    <d v="2015-07-22T22:00:00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37620400"/>
    <n v="1471502484"/>
    <b v="0"/>
    <n v="278"/>
    <b v="1"/>
    <s v="publishing/translations"/>
    <n v="281"/>
    <n v="201.96"/>
    <x v="6"/>
    <s v="translations"/>
    <x v="2071"/>
    <d v="2015-07-22T22:00:00"/>
    <x v="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37620400"/>
    <n v="1460037432"/>
    <b v="0"/>
    <n v="350"/>
    <b v="1"/>
    <s v="publishing/translations"/>
    <n v="111"/>
    <n v="226.21"/>
    <x v="6"/>
    <s v="translations"/>
    <x v="2072"/>
    <d v="2015-07-22T22:00:00"/>
    <x v="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7620400"/>
    <n v="1427212918"/>
    <b v="0"/>
    <n v="470"/>
    <b v="1"/>
    <s v="publishing/translations"/>
    <n v="153"/>
    <n v="324.69"/>
    <x v="6"/>
    <s v="translations"/>
    <x v="2073"/>
    <d v="2015-07-22T22:00:00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37620400"/>
    <n v="1459972182"/>
    <b v="0"/>
    <n v="3"/>
    <b v="1"/>
    <s v="publishing/translations"/>
    <n v="103"/>
    <n v="205"/>
    <x v="6"/>
    <s v="translations"/>
    <x v="2074"/>
    <d v="2015-07-22T22:00:00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437620400"/>
    <n v="1372177288"/>
    <b v="0"/>
    <n v="8200"/>
    <b v="1"/>
    <s v="publishing/translations"/>
    <n v="1678"/>
    <n v="20.47"/>
    <x v="6"/>
    <s v="translations"/>
    <x v="2075"/>
    <d v="2015-07-22T22:00:00"/>
    <x v="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37620400"/>
    <n v="1402693689"/>
    <b v="0"/>
    <n v="8359"/>
    <b v="1"/>
    <s v="publishing/translations"/>
    <n v="543"/>
    <n v="116.35"/>
    <x v="6"/>
    <s v="translations"/>
    <x v="2076"/>
    <d v="2015-07-22T22:00:00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7620400"/>
    <n v="1428541276"/>
    <b v="0"/>
    <n v="188"/>
    <b v="1"/>
    <s v="publishing/translations"/>
    <n v="116"/>
    <n v="307.2"/>
    <x v="6"/>
    <s v="translations"/>
    <x v="2077"/>
    <d v="2015-07-22T22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37620400"/>
    <n v="1479493857"/>
    <b v="0"/>
    <n v="48"/>
    <b v="1"/>
    <s v="publishing/translations"/>
    <n v="131"/>
    <n v="546.69000000000005"/>
    <x v="6"/>
    <s v="translations"/>
    <x v="2078"/>
    <d v="2015-07-22T22:00:00"/>
    <x v="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7620400"/>
    <n v="1432659793"/>
    <b v="0"/>
    <n v="607"/>
    <b v="1"/>
    <s v="publishing/translations"/>
    <n v="288"/>
    <n v="47.47"/>
    <x v="6"/>
    <s v="translations"/>
    <x v="2079"/>
    <d v="2015-07-22T22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37620400"/>
    <n v="1444690700"/>
    <b v="0"/>
    <n v="50"/>
    <b v="1"/>
    <s v="publishing/translations"/>
    <n v="508"/>
    <n v="101.56"/>
    <x v="6"/>
    <s v="translations"/>
    <x v="2080"/>
    <d v="2015-07-22T22:00:0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437620400"/>
    <n v="1333597555"/>
    <b v="0"/>
    <n v="55"/>
    <b v="1"/>
    <s v="publishing/translations"/>
    <n v="115"/>
    <n v="72.91"/>
    <x v="6"/>
    <s v="translations"/>
    <x v="2081"/>
    <d v="2015-07-22T22:00:00"/>
    <x v="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437620400"/>
    <n v="1316919196"/>
    <b v="0"/>
    <n v="38"/>
    <b v="1"/>
    <s v="publishing/translations"/>
    <n v="111"/>
    <n v="43.71"/>
    <x v="6"/>
    <s v="translations"/>
    <x v="2082"/>
    <d v="2015-07-22T22:00:00"/>
    <x v="0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437620400"/>
    <n v="1336238395"/>
    <b v="0"/>
    <n v="25"/>
    <b v="1"/>
    <s v="publishing/translations"/>
    <n v="113"/>
    <n v="34"/>
    <x v="6"/>
    <s v="translations"/>
    <x v="2083"/>
    <d v="2015-07-22T22:00:00"/>
    <x v="0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437620400"/>
    <n v="1396468782"/>
    <b v="0"/>
    <n v="46"/>
    <b v="1"/>
    <s v="publishing/translations"/>
    <n v="108"/>
    <n v="70.650000000000006"/>
    <x v="6"/>
    <s v="translations"/>
    <x v="2084"/>
    <d v="2015-07-22T22:00:00"/>
    <x v="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437620400"/>
    <n v="1339790587"/>
    <b v="0"/>
    <n v="83"/>
    <b v="1"/>
    <s v="publishing/translations"/>
    <n v="124"/>
    <n v="89.3"/>
    <x v="6"/>
    <s v="translations"/>
    <x v="2085"/>
    <d v="2015-07-22T22:00:00"/>
    <x v="0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437620400"/>
    <n v="1321200332"/>
    <b v="0"/>
    <n v="35"/>
    <b v="1"/>
    <s v="publishing/translations"/>
    <n v="101"/>
    <n v="115.09"/>
    <x v="6"/>
    <s v="translations"/>
    <x v="2086"/>
    <d v="2015-07-22T22:00:00"/>
    <x v="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437620400"/>
    <n v="1312865658"/>
    <b v="0"/>
    <n v="25"/>
    <b v="1"/>
    <s v="publishing/translations"/>
    <n v="104"/>
    <n v="62.12"/>
    <x v="6"/>
    <s v="translations"/>
    <x v="2087"/>
    <d v="2015-07-22T22:00:00"/>
    <x v="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437620400"/>
    <n v="1281028152"/>
    <b v="0"/>
    <n v="75"/>
    <b v="1"/>
    <s v="publishing/translations"/>
    <n v="116"/>
    <n v="46.2"/>
    <x v="6"/>
    <s v="translations"/>
    <x v="2088"/>
    <d v="2015-07-22T22:00:00"/>
    <x v="0"/>
  </r>
  <r>
    <n v="2089"/>
    <s v="Little Moses EP"/>
    <s v="Little Moses is trying to record their first EP, and we can't do it without your help!"/>
    <n v="2500"/>
    <n v="3010.01"/>
    <x v="0"/>
    <s v="US"/>
    <s v="USD"/>
    <n v="1437620400"/>
    <n v="1372384194"/>
    <b v="0"/>
    <n v="62"/>
    <b v="1"/>
    <s v="publishing/translations"/>
    <n v="120"/>
    <n v="48.55"/>
    <x v="6"/>
    <s v="translations"/>
    <x v="2089"/>
    <d v="2015-07-22T22:00:00"/>
    <x v="0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437620400"/>
    <n v="1359104955"/>
    <b v="0"/>
    <n v="160"/>
    <b v="1"/>
    <s v="publishing/translations"/>
    <n v="115"/>
    <n v="57.52"/>
    <x v="6"/>
    <s v="translations"/>
    <x v="2090"/>
    <d v="2015-07-22T22:00:00"/>
    <x v="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437620400"/>
    <n v="1294818278"/>
    <b v="0"/>
    <n v="246"/>
    <b v="1"/>
    <s v="publishing/translations"/>
    <n v="120"/>
    <n v="88.15"/>
    <x v="6"/>
    <s v="translations"/>
    <x v="2091"/>
    <d v="2015-07-22T22:00:00"/>
    <x v="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437620400"/>
    <n v="1312822732"/>
    <b v="0"/>
    <n v="55"/>
    <b v="1"/>
    <s v="publishing/translations"/>
    <n v="101"/>
    <n v="110.49"/>
    <x v="6"/>
    <s v="translations"/>
    <x v="2092"/>
    <d v="2015-07-22T22:00:00"/>
    <x v="0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437620400"/>
    <n v="1351024232"/>
    <b v="0"/>
    <n v="23"/>
    <b v="1"/>
    <s v="publishing/translations"/>
    <n v="102"/>
    <n v="66.83"/>
    <x v="6"/>
    <s v="translations"/>
    <x v="2093"/>
    <d v="2015-07-22T22:00:00"/>
    <x v="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437620400"/>
    <n v="1327969730"/>
    <b v="0"/>
    <n v="72"/>
    <b v="1"/>
    <s v="publishing/translations"/>
    <n v="121"/>
    <n v="58.6"/>
    <x v="6"/>
    <s v="translations"/>
    <x v="2094"/>
    <d v="2015-07-22T22:00:00"/>
    <x v="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437620400"/>
    <n v="1312392973"/>
    <b v="0"/>
    <n v="22"/>
    <b v="1"/>
    <s v="publishing/translations"/>
    <n v="100"/>
    <n v="113.64"/>
    <x v="6"/>
    <s v="translations"/>
    <x v="2095"/>
    <d v="2015-07-22T22:00:00"/>
    <x v="0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437620400"/>
    <n v="1349892735"/>
    <b v="0"/>
    <n v="14"/>
    <b v="1"/>
    <s v="publishing/translations"/>
    <n v="102"/>
    <n v="43.57"/>
    <x v="6"/>
    <s v="translations"/>
    <x v="2096"/>
    <d v="2015-07-22T22:00:00"/>
    <x v="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437620400"/>
    <n v="1317564135"/>
    <b v="0"/>
    <n v="38"/>
    <b v="1"/>
    <s v="publishing/translations"/>
    <n v="100"/>
    <n v="78.95"/>
    <x v="6"/>
    <s v="translations"/>
    <x v="2097"/>
    <d v="2015-07-22T22:00:00"/>
    <x v="0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437620400"/>
    <n v="1328582635"/>
    <b v="0"/>
    <n v="32"/>
    <b v="1"/>
    <s v="publishing/translations"/>
    <n v="100"/>
    <n v="188.13"/>
    <x v="6"/>
    <s v="translations"/>
    <x v="2098"/>
    <d v="2015-07-22T22:00:00"/>
    <x v="0"/>
  </r>
  <r>
    <n v="2099"/>
    <s v="Roosevelt Died."/>
    <s v="Our tour van died, we need help!"/>
    <n v="3000"/>
    <n v="3971"/>
    <x v="0"/>
    <s v="US"/>
    <s v="USD"/>
    <n v="1437620400"/>
    <n v="1434650084"/>
    <b v="0"/>
    <n v="63"/>
    <b v="1"/>
    <s v="publishing/translations"/>
    <n v="132"/>
    <n v="63.03"/>
    <x v="6"/>
    <s v="translations"/>
    <x v="2099"/>
    <d v="2015-07-22T22:0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437620400"/>
    <n v="1339704141"/>
    <b v="0"/>
    <n v="27"/>
    <b v="1"/>
    <s v="publishing/translations"/>
    <n v="137"/>
    <n v="30.37"/>
    <x v="6"/>
    <s v="translations"/>
    <x v="2100"/>
    <d v="2015-07-22T22:00:00"/>
    <x v="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437620400"/>
    <n v="1323920114"/>
    <b v="0"/>
    <n v="44"/>
    <b v="1"/>
    <s v="publishing/translations"/>
    <n v="113"/>
    <n v="51.48"/>
    <x v="6"/>
    <s v="translations"/>
    <x v="2101"/>
    <d v="2015-07-22T22:00:00"/>
    <x v="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437620400"/>
    <n v="1302036648"/>
    <b v="0"/>
    <n v="38"/>
    <b v="1"/>
    <s v="publishing/translations"/>
    <n v="136"/>
    <n v="35.79"/>
    <x v="6"/>
    <s v="translations"/>
    <x v="2102"/>
    <d v="2015-07-22T22:00:00"/>
    <x v="0"/>
  </r>
  <r>
    <n v="2103"/>
    <s v="Matthew Moon's New Album"/>
    <s v="Indie rocker, Matthew Moon, has something to share with you..."/>
    <n v="7777"/>
    <n v="11364"/>
    <x v="0"/>
    <s v="US"/>
    <s v="USD"/>
    <n v="1437620400"/>
    <n v="1349892427"/>
    <b v="0"/>
    <n v="115"/>
    <b v="1"/>
    <s v="publishing/translations"/>
    <n v="146"/>
    <n v="98.82"/>
    <x v="6"/>
    <s v="translations"/>
    <x v="2103"/>
    <d v="2015-07-22T22:00:00"/>
    <x v="0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437620400"/>
    <n v="1367286434"/>
    <b v="0"/>
    <n v="37"/>
    <b v="1"/>
    <s v="publishing/translations"/>
    <n v="130"/>
    <n v="28"/>
    <x v="6"/>
    <s v="translations"/>
    <x v="2104"/>
    <d v="2015-07-22T22:00:00"/>
    <x v="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37620400"/>
    <n v="1415472953"/>
    <b v="0"/>
    <n v="99"/>
    <b v="1"/>
    <s v="publishing/translations"/>
    <n v="254"/>
    <n v="51.31"/>
    <x v="6"/>
    <s v="translations"/>
    <x v="2105"/>
    <d v="2015-07-22T22:00:00"/>
    <x v="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437620400"/>
    <n v="1356584974"/>
    <b v="0"/>
    <n v="44"/>
    <b v="1"/>
    <s v="publishing/translations"/>
    <n v="107"/>
    <n v="53.52"/>
    <x v="6"/>
    <s v="translations"/>
    <x v="2106"/>
    <d v="2015-07-22T22:00:00"/>
    <x v="0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37620400"/>
    <n v="1413997393"/>
    <b v="0"/>
    <n v="58"/>
    <b v="1"/>
    <s v="publishing/translations"/>
    <n v="108"/>
    <n v="37.15"/>
    <x v="6"/>
    <s v="translations"/>
    <x v="2107"/>
    <d v="2015-07-22T22:00:00"/>
    <x v="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437620400"/>
    <n v="1344917580"/>
    <b v="0"/>
    <n v="191"/>
    <b v="1"/>
    <s v="publishing/translations"/>
    <n v="107"/>
    <n v="89.9"/>
    <x v="6"/>
    <s v="translations"/>
    <x v="2108"/>
    <d v="2015-07-22T22:00:00"/>
    <x v="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7620400"/>
    <n v="1433523617"/>
    <b v="0"/>
    <n v="40"/>
    <b v="1"/>
    <s v="publishing/translations"/>
    <n v="107"/>
    <n v="106.53"/>
    <x v="6"/>
    <s v="translations"/>
    <x v="2109"/>
    <d v="2015-07-22T22:00:00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37620400"/>
    <n v="1398873969"/>
    <b v="0"/>
    <n v="38"/>
    <b v="1"/>
    <s v="publishing/translations"/>
    <n v="100"/>
    <n v="52.82"/>
    <x v="6"/>
    <s v="translations"/>
    <x v="2110"/>
    <d v="2015-07-22T22:00:00"/>
    <x v="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437620400"/>
    <n v="1307594625"/>
    <b v="0"/>
    <n v="39"/>
    <b v="1"/>
    <s v="publishing/translations"/>
    <n v="107"/>
    <n v="54.62"/>
    <x v="6"/>
    <s v="translations"/>
    <x v="2111"/>
    <d v="2015-07-22T22:00:00"/>
    <x v="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437620400"/>
    <n v="1364854593"/>
    <b v="0"/>
    <n v="11"/>
    <b v="1"/>
    <s v="publishing/translations"/>
    <n v="100"/>
    <n v="27.27"/>
    <x v="6"/>
    <s v="translations"/>
    <x v="2112"/>
    <d v="2015-07-22T22:00:00"/>
    <x v="0"/>
  </r>
  <r>
    <n v="2113"/>
    <s v="Summer Underground // Honeycomb LP"/>
    <s v="Help us fund our second full-length album Honeycomb!"/>
    <n v="7000"/>
    <n v="7340"/>
    <x v="0"/>
    <s v="US"/>
    <s v="USD"/>
    <n v="1437620400"/>
    <n v="1408481176"/>
    <b v="0"/>
    <n v="107"/>
    <b v="1"/>
    <s v="publishing/translations"/>
    <n v="105"/>
    <n v="68.599999999999994"/>
    <x v="6"/>
    <s v="translations"/>
    <x v="2113"/>
    <d v="2015-07-22T22:00:00"/>
    <x v="0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437620400"/>
    <n v="1286480070"/>
    <b v="0"/>
    <n v="147"/>
    <b v="1"/>
    <s v="publishing/translations"/>
    <n v="105"/>
    <n v="35.61"/>
    <x v="6"/>
    <s v="translations"/>
    <x v="2114"/>
    <d v="2015-07-22T22:00:00"/>
    <x v="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437620400"/>
    <n v="1295575001"/>
    <b v="0"/>
    <n v="36"/>
    <b v="1"/>
    <s v="publishing/translations"/>
    <n v="226"/>
    <n v="94.03"/>
    <x v="6"/>
    <s v="translations"/>
    <x v="2115"/>
    <d v="2015-07-22T22:00:00"/>
    <x v="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437620400"/>
    <n v="1345056003"/>
    <b v="0"/>
    <n v="92"/>
    <b v="1"/>
    <s v="publishing/translations"/>
    <n v="101"/>
    <n v="526.46"/>
    <x v="6"/>
    <s v="translations"/>
    <x v="2116"/>
    <d v="2015-07-22T22:00:00"/>
    <x v="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37620400"/>
    <n v="1444699549"/>
    <b v="0"/>
    <n v="35"/>
    <b v="1"/>
    <s v="publishing/translations"/>
    <n v="148"/>
    <n v="50.66"/>
    <x v="6"/>
    <s v="translations"/>
    <x v="2117"/>
    <d v="2015-07-22T22:00:00"/>
    <x v="0"/>
  </r>
  <r>
    <n v="2118"/>
    <s v="PORCHES. vs. THE U.S.A."/>
    <s v="PORCHES.  and Documentarians tour from New York to San Francisco and back."/>
    <n v="1000"/>
    <n v="1346.11"/>
    <x v="0"/>
    <s v="US"/>
    <s v="USD"/>
    <n v="1437620400"/>
    <n v="1308946136"/>
    <b v="0"/>
    <n v="17"/>
    <b v="1"/>
    <s v="publishing/translations"/>
    <n v="135"/>
    <n v="79.180000000000007"/>
    <x v="6"/>
    <s v="translations"/>
    <x v="2118"/>
    <d v="2015-07-22T22:00:00"/>
    <x v="0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437620400"/>
    <n v="1342494445"/>
    <b v="0"/>
    <n v="22"/>
    <b v="1"/>
    <s v="publishing/translations"/>
    <n v="101"/>
    <n v="91.59"/>
    <x v="6"/>
    <s v="translations"/>
    <x v="2119"/>
    <d v="2015-07-22T22:00:00"/>
    <x v="0"/>
  </r>
  <r>
    <n v="2120"/>
    <s v="Hearty Har Full Length Album"/>
    <s v="&lt;3_x000a_Coming in from outer space. Help Hearty Har record their 1st album!!"/>
    <n v="8000"/>
    <n v="8070.43"/>
    <x v="0"/>
    <s v="US"/>
    <s v="USD"/>
    <n v="1437620400"/>
    <n v="1384384136"/>
    <b v="0"/>
    <n v="69"/>
    <b v="1"/>
    <s v="publishing/translations"/>
    <n v="101"/>
    <n v="116.96"/>
    <x v="6"/>
    <s v="translations"/>
    <x v="2120"/>
    <d v="2015-07-22T22:00:00"/>
    <x v="0"/>
  </r>
  <r>
    <n v="2121"/>
    <s v="Legend of Decay"/>
    <s v="Join us on an epic journey to discover a millennia old secret which will change the world forever."/>
    <n v="50000"/>
    <n v="284"/>
    <x v="2"/>
    <s v="CH"/>
    <s v="CHF"/>
    <n v="1437620400"/>
    <n v="1481564948"/>
    <b v="0"/>
    <n v="10"/>
    <b v="0"/>
    <s v="technology/gadgets"/>
    <n v="1"/>
    <n v="28.4"/>
    <x v="7"/>
    <s v="gadgets"/>
    <x v="2121"/>
    <d v="2015-07-22T22:00:00"/>
    <x v="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37620400"/>
    <n v="1481181169"/>
    <b v="0"/>
    <n v="3"/>
    <b v="0"/>
    <s v="technology/gadgets"/>
    <n v="0"/>
    <n v="103.33"/>
    <x v="7"/>
    <s v="gadgets"/>
    <x v="2122"/>
    <d v="2015-07-22T22:00:00"/>
    <x v="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437620400"/>
    <n v="1263982307"/>
    <b v="0"/>
    <n v="5"/>
    <b v="0"/>
    <s v="technology/gadgets"/>
    <n v="10"/>
    <n v="10"/>
    <x v="7"/>
    <s v="gadgets"/>
    <x v="2123"/>
    <d v="2015-07-22T22:00:00"/>
    <x v="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437620400"/>
    <n v="1286930435"/>
    <b v="0"/>
    <n v="5"/>
    <b v="0"/>
    <s v="technology/gadgets"/>
    <n v="10"/>
    <n v="23"/>
    <x v="7"/>
    <s v="gadgets"/>
    <x v="2124"/>
    <d v="2015-07-22T22:00:00"/>
    <x v="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7620400"/>
    <n v="1436142833"/>
    <b v="0"/>
    <n v="27"/>
    <b v="0"/>
    <s v="technology/gadgets"/>
    <n v="1"/>
    <n v="31.56"/>
    <x v="7"/>
    <s v="gadgets"/>
    <x v="2125"/>
    <d v="2015-07-22T22:00:00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37620400"/>
    <n v="1415488887"/>
    <b v="0"/>
    <n v="2"/>
    <b v="0"/>
    <s v="technology/gadgets"/>
    <n v="0"/>
    <n v="5"/>
    <x v="7"/>
    <s v="gadgets"/>
    <x v="2126"/>
    <d v="2015-07-22T22:00:00"/>
    <x v="0"/>
  </r>
  <r>
    <n v="2127"/>
    <s v="Three Monkeys - Part 1: Into the Abyss"/>
    <s v="Three Monkeys is an audio adventure game for PC."/>
    <n v="28000"/>
    <n v="8076"/>
    <x v="2"/>
    <s v="GB"/>
    <s v="GBP"/>
    <n v="1437620400"/>
    <n v="1423570063"/>
    <b v="0"/>
    <n v="236"/>
    <b v="0"/>
    <s v="technology/gadgets"/>
    <n v="29"/>
    <n v="34.22"/>
    <x v="7"/>
    <s v="gadgets"/>
    <x v="2127"/>
    <d v="2015-07-22T22:00:00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37620400"/>
    <n v="1406140369"/>
    <b v="0"/>
    <n v="1"/>
    <b v="0"/>
    <s v="technology/gadgets"/>
    <n v="0"/>
    <n v="25"/>
    <x v="7"/>
    <s v="gadgets"/>
    <x v="2128"/>
    <d v="2015-07-22T22:00:00"/>
    <x v="0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37620400"/>
    <n v="1454978100"/>
    <b v="0"/>
    <n v="12"/>
    <b v="0"/>
    <s v="technology/gadgets"/>
    <n v="12"/>
    <n v="19.670000000000002"/>
    <x v="7"/>
    <s v="gadgets"/>
    <x v="2129"/>
    <d v="2015-07-22T22:00:00"/>
    <x v="0"/>
  </r>
  <r>
    <n v="2130"/>
    <s v="Wondrous Adventures: A Kid's Game"/>
    <s v="You are the hero tasked to save your home from the villainous Sanword."/>
    <n v="42000"/>
    <n v="85"/>
    <x v="2"/>
    <s v="US"/>
    <s v="USD"/>
    <n v="1437620400"/>
    <n v="1405130663"/>
    <b v="0"/>
    <n v="4"/>
    <b v="0"/>
    <s v="technology/gadgets"/>
    <n v="0"/>
    <n v="21.25"/>
    <x v="7"/>
    <s v="gadgets"/>
    <x v="2130"/>
    <d v="2015-07-22T22:00:00"/>
    <x v="0"/>
  </r>
  <r>
    <n v="2131"/>
    <s v="Scout's Honor"/>
    <s v="From frightened girl to empowered woman, Scout's Honor is a tale about facing your fears and overcoming odds."/>
    <n v="500"/>
    <n v="25"/>
    <x v="2"/>
    <s v="US"/>
    <s v="USD"/>
    <n v="1437620400"/>
    <n v="1434085091"/>
    <b v="0"/>
    <n v="3"/>
    <b v="0"/>
    <s v="technology/gadgets"/>
    <n v="5"/>
    <n v="8.33"/>
    <x v="7"/>
    <s v="gadgets"/>
    <x v="2131"/>
    <d v="2015-07-22T22:00:00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437620400"/>
    <n v="1388835692"/>
    <b v="0"/>
    <n v="99"/>
    <b v="0"/>
    <s v="technology/gadgets"/>
    <n v="2"/>
    <n v="21.34"/>
    <x v="7"/>
    <s v="gadgets"/>
    <x v="2132"/>
    <d v="2015-07-22T22:00:00"/>
    <x v="0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437620400"/>
    <n v="1300328399"/>
    <b v="0"/>
    <n v="3"/>
    <b v="0"/>
    <s v="technology/gadgets"/>
    <n v="2"/>
    <n v="5.33"/>
    <x v="7"/>
    <s v="gadgets"/>
    <x v="2133"/>
    <d v="2015-07-22T22:00:00"/>
    <x v="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437620400"/>
    <n v="1364505391"/>
    <b v="0"/>
    <n v="3"/>
    <b v="0"/>
    <s v="technology/gadgets"/>
    <n v="2"/>
    <n v="34.67"/>
    <x v="7"/>
    <s v="gadgets"/>
    <x v="2134"/>
    <d v="2015-07-22T22:00:00"/>
    <x v="0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437620400"/>
    <n v="1346800033"/>
    <b v="0"/>
    <n v="22"/>
    <b v="0"/>
    <s v="technology/gadgets"/>
    <n v="10"/>
    <n v="21.73"/>
    <x v="7"/>
    <s v="gadgets"/>
    <x v="2135"/>
    <d v="2015-07-22T22:00:00"/>
    <x v="0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437620400"/>
    <n v="1379592786"/>
    <b v="0"/>
    <n v="4"/>
    <b v="0"/>
    <s v="technology/gadgets"/>
    <n v="0"/>
    <n v="11.92"/>
    <x v="7"/>
    <s v="gadgets"/>
    <x v="2136"/>
    <d v="2015-07-22T22:00:00"/>
    <x v="0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37620400"/>
    <n v="1415212229"/>
    <b v="0"/>
    <n v="534"/>
    <b v="0"/>
    <s v="technology/gadgets"/>
    <n v="28"/>
    <n v="26.6"/>
    <x v="7"/>
    <s v="gadgets"/>
    <x v="2137"/>
    <d v="2015-07-22T22:00:00"/>
    <x v="0"/>
  </r>
  <r>
    <n v="2138"/>
    <s v="Tales Of Tameria - Dawning Light"/>
    <s v="A game with a mixture of a few genres from RPG, Simulation and to adventure elements."/>
    <n v="1000"/>
    <n v="128"/>
    <x v="2"/>
    <s v="GB"/>
    <s v="GBP"/>
    <n v="1437620400"/>
    <n v="1381364339"/>
    <b v="0"/>
    <n v="12"/>
    <b v="0"/>
    <s v="technology/gadgets"/>
    <n v="13"/>
    <n v="10.67"/>
    <x v="7"/>
    <s v="gadgets"/>
    <x v="2138"/>
    <d v="2015-07-22T22:00:00"/>
    <x v="0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37620400"/>
    <n v="1475604008"/>
    <b v="0"/>
    <n v="56"/>
    <b v="0"/>
    <s v="technology/gadgets"/>
    <n v="5"/>
    <n v="29.04"/>
    <x v="7"/>
    <s v="gadgets"/>
    <x v="2139"/>
    <d v="2015-07-22T22:00:00"/>
    <x v="0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437620400"/>
    <n v="1355342424"/>
    <b v="0"/>
    <n v="11"/>
    <b v="0"/>
    <s v="technology/gadgets"/>
    <n v="0"/>
    <n v="50.91"/>
    <x v="7"/>
    <s v="gadgets"/>
    <x v="2140"/>
    <d v="2015-07-22T22:00:00"/>
    <x v="0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37620400"/>
    <n v="1413351559"/>
    <b v="0"/>
    <n v="0"/>
    <b v="0"/>
    <s v="technology/hardware"/>
    <n v="0"/>
    <n v="0"/>
    <x v="7"/>
    <s v="hardware"/>
    <x v="2141"/>
    <d v="2015-07-22T22:00:00"/>
    <x v="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37620400"/>
    <n v="1449075010"/>
    <b v="0"/>
    <n v="12"/>
    <b v="0"/>
    <s v="technology/hardware"/>
    <n v="6"/>
    <n v="50.08"/>
    <x v="7"/>
    <s v="hardware"/>
    <x v="2142"/>
    <d v="2015-07-22T22:00:0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437620400"/>
    <n v="1275599812"/>
    <b v="0"/>
    <n v="5"/>
    <b v="0"/>
    <s v="technology/hardware"/>
    <n v="11"/>
    <n v="45"/>
    <x v="7"/>
    <s v="hardware"/>
    <x v="2143"/>
    <d v="2015-07-22T22:00:00"/>
    <x v="0"/>
  </r>
  <r>
    <n v="2144"/>
    <s v="Project Starborn"/>
    <s v="A thousand community-built sandbox games (and more!) with a fully-customizable game engine."/>
    <n v="35500"/>
    <n v="607"/>
    <x v="2"/>
    <s v="US"/>
    <s v="USD"/>
    <n v="1437620400"/>
    <n v="1376399240"/>
    <b v="0"/>
    <n v="24"/>
    <b v="0"/>
    <s v="technology/hardware"/>
    <n v="2"/>
    <n v="25.29"/>
    <x v="7"/>
    <s v="hardware"/>
    <x v="2144"/>
    <d v="2015-07-22T22:00:00"/>
    <x v="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437620400"/>
    <n v="1382938914"/>
    <b v="0"/>
    <n v="89"/>
    <b v="0"/>
    <s v="technology/hardware"/>
    <n v="30"/>
    <n v="51.29"/>
    <x v="7"/>
    <s v="hardware"/>
    <x v="2145"/>
    <d v="2015-07-22T22:00:00"/>
    <x v="0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37620400"/>
    <n v="1453997910"/>
    <b v="0"/>
    <n v="1"/>
    <b v="0"/>
    <s v="technology/hardware"/>
    <n v="0"/>
    <n v="1"/>
    <x v="7"/>
    <s v="hardware"/>
    <x v="2146"/>
    <d v="2015-07-22T22:00:00"/>
    <x v="0"/>
  </r>
  <r>
    <n v="2147"/>
    <s v="Johnny Rocketfingers 3"/>
    <s v="A Point and Click Adventure on Steroids."/>
    <n v="390000"/>
    <n v="2716"/>
    <x v="2"/>
    <s v="US"/>
    <s v="USD"/>
    <n v="1437620400"/>
    <n v="1413356748"/>
    <b v="0"/>
    <n v="55"/>
    <b v="0"/>
    <s v="technology/hardware"/>
    <n v="1"/>
    <n v="49.38"/>
    <x v="7"/>
    <s v="hardware"/>
    <x v="2147"/>
    <d v="2015-07-22T22:00:00"/>
    <x v="0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37620400"/>
    <n v="1425404182"/>
    <b v="0"/>
    <n v="2"/>
    <b v="0"/>
    <s v="technology/hardware"/>
    <n v="2"/>
    <n v="1"/>
    <x v="7"/>
    <s v="hardware"/>
    <x v="2148"/>
    <d v="2015-07-22T22:00:00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437620400"/>
    <n v="1277512556"/>
    <b v="0"/>
    <n v="0"/>
    <b v="0"/>
    <s v="technology/hardware"/>
    <n v="0"/>
    <n v="0"/>
    <x v="7"/>
    <s v="hardware"/>
    <x v="2149"/>
    <d v="2015-07-22T22:00:00"/>
    <x v="0"/>
  </r>
  <r>
    <n v="2150"/>
    <s v="The Unknown Door"/>
    <s v="A pixel styled open world detective game."/>
    <n v="50000"/>
    <n v="405"/>
    <x v="2"/>
    <s v="NO"/>
    <s v="NOK"/>
    <n v="1437620400"/>
    <n v="1465800599"/>
    <b v="0"/>
    <n v="4"/>
    <b v="0"/>
    <s v="technology/hardware"/>
    <n v="1"/>
    <n v="101.25"/>
    <x v="7"/>
    <s v="hardware"/>
    <x v="2150"/>
    <d v="2015-07-22T22:00:00"/>
    <x v="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37620400"/>
    <n v="1464639614"/>
    <b v="0"/>
    <n v="6"/>
    <b v="0"/>
    <s v="technology/hardware"/>
    <n v="0"/>
    <n v="19.670000000000002"/>
    <x v="7"/>
    <s v="hardware"/>
    <x v="2151"/>
    <d v="2015-07-22T22:00:00"/>
    <x v="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437620400"/>
    <n v="1392321509"/>
    <b v="0"/>
    <n v="4"/>
    <b v="0"/>
    <s v="technology/hardware"/>
    <n v="0"/>
    <n v="12.5"/>
    <x v="7"/>
    <s v="hardware"/>
    <x v="2152"/>
    <d v="2015-07-22T22:00:00"/>
    <x v="0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37620400"/>
    <n v="1417470718"/>
    <b v="0"/>
    <n v="4"/>
    <b v="0"/>
    <s v="technology/hardware"/>
    <n v="0"/>
    <n v="8.5"/>
    <x v="7"/>
    <s v="hardware"/>
    <x v="2153"/>
    <d v="2015-07-22T22:00:00"/>
    <x v="0"/>
  </r>
  <r>
    <n v="2154"/>
    <s v="Demigods - Rise of the Children - Part 1 (Design)"/>
    <s v="A Real Time Strategy game based on Greek mythology in a fictional world."/>
    <n v="250"/>
    <n v="2"/>
    <x v="2"/>
    <s v="US"/>
    <s v="USD"/>
    <n v="1437620400"/>
    <n v="1389193827"/>
    <b v="0"/>
    <n v="2"/>
    <b v="0"/>
    <s v="technology/hardware"/>
    <n v="1"/>
    <n v="1"/>
    <x v="7"/>
    <s v="hardware"/>
    <x v="2154"/>
    <d v="2015-07-22T22:00:00"/>
    <x v="0"/>
  </r>
  <r>
    <n v="2155"/>
    <s v="VoxelMaze"/>
    <s v="A Level Editor, Turned up to eleven. Infinite creativity in one package, solo or with up to 16 of your friends."/>
    <n v="5000"/>
    <n v="115"/>
    <x v="2"/>
    <s v="GB"/>
    <s v="GBP"/>
    <n v="1437620400"/>
    <n v="1456854985"/>
    <b v="0"/>
    <n v="5"/>
    <b v="0"/>
    <s v="technology/hardware"/>
    <n v="2"/>
    <n v="23"/>
    <x v="7"/>
    <s v="hardware"/>
    <x v="2155"/>
    <d v="2015-07-22T22:00:00"/>
    <x v="0"/>
  </r>
  <r>
    <n v="2156"/>
    <s v="Beyond Black Space"/>
    <s v="Captain and manage your ship along with your crew in this deep space adventure! (PC/Linux/Mac)"/>
    <n v="56000"/>
    <n v="1493"/>
    <x v="2"/>
    <s v="US"/>
    <s v="USD"/>
    <n v="1437620400"/>
    <n v="1375475406"/>
    <b v="0"/>
    <n v="83"/>
    <b v="0"/>
    <s v="technology/hardware"/>
    <n v="3"/>
    <n v="17.989999999999998"/>
    <x v="7"/>
    <s v="hardware"/>
    <x v="2156"/>
    <d v="2015-07-22T22:00:00"/>
    <x v="0"/>
  </r>
  <r>
    <n v="2157"/>
    <s v="Nin"/>
    <s v="Gamers and 90's fans unite in this small tale of epic proportions!"/>
    <n v="75000"/>
    <n v="21144"/>
    <x v="2"/>
    <s v="US"/>
    <s v="USD"/>
    <n v="1437620400"/>
    <n v="1479684783"/>
    <b v="0"/>
    <n v="57"/>
    <b v="0"/>
    <s v="technology/hardware"/>
    <n v="28"/>
    <n v="370.95"/>
    <x v="7"/>
    <s v="hardware"/>
    <x v="2157"/>
    <d v="2015-07-22T22:00:00"/>
    <x v="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437620400"/>
    <n v="1356121774"/>
    <b v="0"/>
    <n v="311"/>
    <b v="0"/>
    <s v="technology/hardware"/>
    <n v="7"/>
    <n v="63.57"/>
    <x v="7"/>
    <s v="hardware"/>
    <x v="2158"/>
    <d v="2015-07-22T22:00:00"/>
    <x v="0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437620400"/>
    <n v="1308245574"/>
    <b v="0"/>
    <n v="2"/>
    <b v="0"/>
    <s v="technology/hardware"/>
    <n v="1"/>
    <n v="13"/>
    <x v="7"/>
    <s v="hardware"/>
    <x v="2159"/>
    <d v="2015-07-22T22:00:00"/>
    <x v="0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437620400"/>
    <n v="1334855105"/>
    <b v="0"/>
    <n v="16"/>
    <b v="0"/>
    <s v="technology/hardware"/>
    <n v="1"/>
    <n v="5.31"/>
    <x v="7"/>
    <s v="hardware"/>
    <x v="2160"/>
    <d v="2015-07-22T22:00:00"/>
    <x v="0"/>
  </r>
  <r>
    <n v="2161"/>
    <s v="CallMeGhost DEBUT ALBUM preorder!"/>
    <s v="We're trying to fund hard copies of our debut album!"/>
    <n v="400"/>
    <n v="463"/>
    <x v="0"/>
    <s v="US"/>
    <s v="USD"/>
    <n v="1437620400"/>
    <n v="1440448059"/>
    <b v="0"/>
    <n v="13"/>
    <b v="1"/>
    <s v="technology/hardware"/>
    <n v="116"/>
    <n v="35.619999999999997"/>
    <x v="7"/>
    <s v="hardware"/>
    <x v="2161"/>
    <d v="2015-07-22T22:00:00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37620400"/>
    <n v="1403547791"/>
    <b v="0"/>
    <n v="58"/>
    <b v="1"/>
    <s v="technology/hardware"/>
    <n v="112"/>
    <n v="87.1"/>
    <x v="7"/>
    <s v="hardware"/>
    <x v="2162"/>
    <d v="2015-07-22T22:00:00"/>
    <x v="0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7620400"/>
    <n v="1429306520"/>
    <b v="0"/>
    <n v="44"/>
    <b v="1"/>
    <s v="technology/hardware"/>
    <n v="132"/>
    <n v="75.11"/>
    <x v="7"/>
    <s v="hardware"/>
    <x v="2163"/>
    <d v="2015-07-22T22:00:00"/>
    <x v="0"/>
  </r>
  <r>
    <n v="2164"/>
    <s v="Rosaline debut record"/>
    <s v="South Florida roots country/rock outfit's long awaited debut record"/>
    <n v="5500"/>
    <n v="5645"/>
    <x v="0"/>
    <s v="US"/>
    <s v="USD"/>
    <n v="1437620400"/>
    <n v="1464196414"/>
    <b v="0"/>
    <n v="83"/>
    <b v="1"/>
    <s v="technology/hardware"/>
    <n v="103"/>
    <n v="68.010000000000005"/>
    <x v="7"/>
    <s v="hardware"/>
    <x v="2164"/>
    <d v="2015-07-22T22:00:00"/>
    <x v="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37620400"/>
    <n v="1457539235"/>
    <b v="0"/>
    <n v="117"/>
    <b v="1"/>
    <s v="technology/hardware"/>
    <n v="139"/>
    <n v="29.62"/>
    <x v="7"/>
    <s v="hardware"/>
    <x v="2165"/>
    <d v="2015-07-22T22:00:00"/>
    <x v="0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37620400"/>
    <n v="1413922018"/>
    <b v="0"/>
    <n v="32"/>
    <b v="1"/>
    <s v="technology/hardware"/>
    <n v="147"/>
    <n v="91.63"/>
    <x v="7"/>
    <s v="hardware"/>
    <x v="2166"/>
    <d v="2015-07-22T22:00:00"/>
    <x v="0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437620400"/>
    <n v="1346463337"/>
    <b v="0"/>
    <n v="8"/>
    <b v="1"/>
    <s v="technology/hardware"/>
    <n v="120"/>
    <n v="22.5"/>
    <x v="7"/>
    <s v="hardware"/>
    <x v="2167"/>
    <d v="2015-07-22T22:00:00"/>
    <x v="0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37620400"/>
    <n v="1484058261"/>
    <b v="0"/>
    <n v="340"/>
    <b v="1"/>
    <s v="technology/hardware"/>
    <n v="122"/>
    <n v="64.37"/>
    <x v="7"/>
    <s v="hardware"/>
    <x v="2168"/>
    <d v="2015-07-22T22:00:00"/>
    <x v="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37620400"/>
    <n v="1488214151"/>
    <b v="0"/>
    <n v="7"/>
    <b v="1"/>
    <s v="technology/hardware"/>
    <n v="100"/>
    <n v="21.86"/>
    <x v="7"/>
    <s v="hardware"/>
    <x v="2169"/>
    <d v="2015-07-22T22:00:00"/>
    <x v="0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37620400"/>
    <n v="1436810422"/>
    <b v="0"/>
    <n v="19"/>
    <b v="1"/>
    <s v="technology/hardware"/>
    <n v="181"/>
    <n v="33.32"/>
    <x v="7"/>
    <s v="hardware"/>
    <x v="2170"/>
    <d v="2015-07-22T22:00:00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7620400"/>
    <n v="1431903495"/>
    <b v="0"/>
    <n v="47"/>
    <b v="1"/>
    <s v="technology/hardware"/>
    <n v="106"/>
    <n v="90.28"/>
    <x v="7"/>
    <s v="hardware"/>
    <x v="2171"/>
    <d v="2015-07-22T22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37620400"/>
    <n v="1426773320"/>
    <b v="0"/>
    <n v="13"/>
    <b v="1"/>
    <s v="technology/hardware"/>
    <n v="100"/>
    <n v="76.92"/>
    <x v="7"/>
    <s v="hardware"/>
    <x v="2172"/>
    <d v="2015-07-22T22:00:0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437620400"/>
    <n v="1376066243"/>
    <b v="0"/>
    <n v="90"/>
    <b v="1"/>
    <s v="technology/hardware"/>
    <n v="127"/>
    <n v="59.23"/>
    <x v="7"/>
    <s v="hardware"/>
    <x v="2173"/>
    <d v="2015-07-22T22:00:00"/>
    <x v="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37620400"/>
    <n v="1459861307"/>
    <b v="0"/>
    <n v="63"/>
    <b v="1"/>
    <s v="technology/hardware"/>
    <n v="103"/>
    <n v="65.38"/>
    <x v="7"/>
    <s v="hardware"/>
    <x v="2174"/>
    <d v="2015-07-22T22:00:00"/>
    <x v="0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37620400"/>
    <n v="1468455186"/>
    <b v="0"/>
    <n v="26"/>
    <b v="1"/>
    <s v="technology/hardware"/>
    <n v="250"/>
    <n v="67.31"/>
    <x v="7"/>
    <s v="hardware"/>
    <x v="2175"/>
    <d v="2015-07-22T22:00:00"/>
    <x v="0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7620400"/>
    <n v="1427987509"/>
    <b v="0"/>
    <n v="71"/>
    <b v="1"/>
    <s v="technology/hardware"/>
    <n v="126"/>
    <n v="88.75"/>
    <x v="7"/>
    <s v="hardware"/>
    <x v="2176"/>
    <d v="2015-07-22T22:00:00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37620400"/>
    <n v="1463032867"/>
    <b v="0"/>
    <n v="38"/>
    <b v="1"/>
    <s v="technology/hardware"/>
    <n v="100"/>
    <n v="65.87"/>
    <x v="7"/>
    <s v="hardware"/>
    <x v="2177"/>
    <d v="2015-07-22T22:00:00"/>
    <x v="0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37620400"/>
    <n v="1482160597"/>
    <b v="0"/>
    <n v="859"/>
    <b v="1"/>
    <s v="technology/hardware"/>
    <n v="139"/>
    <n v="40.35"/>
    <x v="7"/>
    <s v="hardware"/>
    <x v="2178"/>
    <d v="2015-07-22T22:00:00"/>
    <x v="0"/>
  </r>
  <r>
    <n v="2179"/>
    <s v="Woodhouse EP"/>
    <s v="Woodhouse is making an EP!  If you are a fan of whiskey and loud guitars, contribute to the cause!"/>
    <n v="1000"/>
    <n v="1614"/>
    <x v="0"/>
    <s v="US"/>
    <s v="USD"/>
    <n v="1437620400"/>
    <n v="1426133192"/>
    <b v="0"/>
    <n v="21"/>
    <b v="1"/>
    <s v="technology/hardware"/>
    <n v="161"/>
    <n v="76.86"/>
    <x v="7"/>
    <s v="hardware"/>
    <x v="2179"/>
    <d v="2015-07-22T22:00:00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37620400"/>
    <n v="1443801868"/>
    <b v="0"/>
    <n v="78"/>
    <b v="1"/>
    <s v="technology/hardware"/>
    <n v="107"/>
    <n v="68.709999999999994"/>
    <x v="7"/>
    <s v="hardware"/>
    <x v="2180"/>
    <d v="2015-07-22T22:00:00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37620400"/>
    <n v="1486426053"/>
    <b v="0"/>
    <n v="53"/>
    <b v="1"/>
    <s v="technology/hardware"/>
    <n v="153"/>
    <n v="57.77"/>
    <x v="7"/>
    <s v="hardware"/>
    <x v="2181"/>
    <d v="2015-07-22T22:00:00"/>
    <x v="0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37620400"/>
    <n v="1409261825"/>
    <b v="0"/>
    <n v="356"/>
    <b v="1"/>
    <s v="technology/hardware"/>
    <n v="524"/>
    <n v="44.17"/>
    <x v="7"/>
    <s v="hardware"/>
    <x v="2182"/>
    <d v="2015-07-22T22:00:00"/>
    <x v="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37620400"/>
    <n v="1484037977"/>
    <b v="0"/>
    <n v="279"/>
    <b v="1"/>
    <s v="technology/hardware"/>
    <n v="489"/>
    <n v="31.57"/>
    <x v="7"/>
    <s v="hardware"/>
    <x v="2183"/>
    <d v="2015-07-22T22:00:00"/>
    <x v="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37620400"/>
    <n v="1452530041"/>
    <b v="1"/>
    <n v="266"/>
    <b v="1"/>
    <s v="technology/hardware"/>
    <n v="285"/>
    <n v="107.05"/>
    <x v="7"/>
    <s v="hardware"/>
    <x v="2184"/>
    <d v="2015-07-22T22:00:00"/>
    <x v="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437620400"/>
    <n v="1360830239"/>
    <b v="0"/>
    <n v="623"/>
    <b v="1"/>
    <s v="technology/hardware"/>
    <n v="1857"/>
    <n v="149.03"/>
    <x v="7"/>
    <s v="hardware"/>
    <x v="2185"/>
    <d v="2015-07-22T22:00:00"/>
    <x v="0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37620400"/>
    <n v="1470062743"/>
    <b v="0"/>
    <n v="392"/>
    <b v="1"/>
    <s v="technology/hardware"/>
    <n v="110"/>
    <n v="55.96"/>
    <x v="7"/>
    <s v="hardware"/>
    <x v="2186"/>
    <d v="2015-07-22T22:00:00"/>
    <x v="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37620400"/>
    <n v="1425531666"/>
    <b v="1"/>
    <n v="3562"/>
    <b v="1"/>
    <s v="technology/hardware"/>
    <n v="1015"/>
    <n v="56.97"/>
    <x v="7"/>
    <s v="hardware"/>
    <x v="2187"/>
    <d v="2015-07-22T22:00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37620400"/>
    <n v="1474380241"/>
    <b v="0"/>
    <n v="514"/>
    <b v="1"/>
    <s v="technology/hardware"/>
    <n v="412"/>
    <n v="44.06"/>
    <x v="7"/>
    <s v="hardware"/>
    <x v="2188"/>
    <d v="2015-07-22T22:00:00"/>
    <x v="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37620400"/>
    <n v="1460055300"/>
    <b v="0"/>
    <n v="88"/>
    <b v="1"/>
    <s v="technology/hardware"/>
    <n v="503"/>
    <n v="68.63"/>
    <x v="7"/>
    <s v="hardware"/>
    <x v="2189"/>
    <d v="2015-07-22T22:00:00"/>
    <x v="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37620400"/>
    <n v="1455721204"/>
    <b v="0"/>
    <n v="537"/>
    <b v="1"/>
    <s v="technology/hardware"/>
    <n v="185"/>
    <n v="65.319999999999993"/>
    <x v="7"/>
    <s v="hardware"/>
    <x v="2190"/>
    <d v="2015-07-22T22:00:00"/>
    <x v="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37620400"/>
    <n v="1486065627"/>
    <b v="0"/>
    <n v="25"/>
    <b v="1"/>
    <s v="technology/hardware"/>
    <n v="120"/>
    <n v="35.92"/>
    <x v="7"/>
    <s v="hardware"/>
    <x v="2191"/>
    <d v="2015-07-22T22:00:00"/>
    <x v="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37620400"/>
    <n v="1479414344"/>
    <b v="0"/>
    <n v="3238"/>
    <b v="1"/>
    <s v="technology/hardware"/>
    <n v="1081"/>
    <n v="40.07"/>
    <x v="7"/>
    <s v="hardware"/>
    <x v="2192"/>
    <d v="2015-07-22T22:00:00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37620400"/>
    <n v="1477043072"/>
    <b v="0"/>
    <n v="897"/>
    <b v="1"/>
    <s v="technology/hardware"/>
    <n v="452"/>
    <n v="75.650000000000006"/>
    <x v="7"/>
    <s v="hardware"/>
    <x v="2193"/>
    <d v="2015-07-22T22:00:00"/>
    <x v="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37620400"/>
    <n v="1456423890"/>
    <b v="0"/>
    <n v="878"/>
    <b v="1"/>
    <s v="technology/hardware"/>
    <n v="537"/>
    <n v="61.2"/>
    <x v="7"/>
    <s v="hardware"/>
    <x v="2194"/>
    <d v="2015-07-22T22:00:00"/>
    <x v="0"/>
  </r>
  <r>
    <n v="2195"/>
    <s v="Purgatoria: City of Angels"/>
    <s v="A gritty, noir tabletop RPG with a fast-paced combo-based battle system."/>
    <n v="4600"/>
    <n v="5535"/>
    <x v="0"/>
    <s v="US"/>
    <s v="USD"/>
    <n v="1437620400"/>
    <n v="1436725900"/>
    <b v="0"/>
    <n v="115"/>
    <b v="1"/>
    <s v="technology/hardware"/>
    <n v="120"/>
    <n v="48.13"/>
    <x v="7"/>
    <s v="hardware"/>
    <x v="2195"/>
    <d v="2015-07-22T22:00:00"/>
    <x v="0"/>
  </r>
  <r>
    <n v="2196"/>
    <s v="LACORSA Grand Prix Game (relaunch)"/>
    <s v="Race your friends in style with this classic Grand Prix game."/>
    <n v="14000"/>
    <n v="15937"/>
    <x v="0"/>
    <s v="US"/>
    <s v="USD"/>
    <n v="1437620400"/>
    <n v="1478000502"/>
    <b v="0"/>
    <n v="234"/>
    <b v="1"/>
    <s v="technology/hardware"/>
    <n v="114"/>
    <n v="68.11"/>
    <x v="7"/>
    <s v="hardware"/>
    <x v="2196"/>
    <d v="2015-07-22T22:00:00"/>
    <x v="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37620400"/>
    <n v="1422540059"/>
    <b v="0"/>
    <n v="4330"/>
    <b v="1"/>
    <s v="technology/hardware"/>
    <n v="951"/>
    <n v="65.89"/>
    <x v="7"/>
    <s v="hardware"/>
    <x v="2197"/>
    <d v="2015-07-22T22:00:00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37620400"/>
    <n v="1444911600"/>
    <b v="0"/>
    <n v="651"/>
    <b v="1"/>
    <s v="technology/hardware"/>
    <n v="133"/>
    <n v="81.650000000000006"/>
    <x v="7"/>
    <s v="hardware"/>
    <x v="2198"/>
    <d v="2015-07-22T22:00:00"/>
    <x v="0"/>
  </r>
  <r>
    <n v="2199"/>
    <s v="Decadolo. Flip it!"/>
    <s v="A new strategic board game designed to flip out your opponent."/>
    <n v="9000"/>
    <n v="13228"/>
    <x v="0"/>
    <s v="IE"/>
    <s v="EUR"/>
    <n v="1437620400"/>
    <n v="1442311198"/>
    <b v="1"/>
    <n v="251"/>
    <b v="1"/>
    <s v="technology/hardware"/>
    <n v="147"/>
    <n v="52.7"/>
    <x v="7"/>
    <s v="hardware"/>
    <x v="2199"/>
    <d v="2015-07-22T22:00:00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7620400"/>
    <n v="1433775668"/>
    <b v="0"/>
    <n v="263"/>
    <b v="1"/>
    <s v="technology/hardware"/>
    <n v="542"/>
    <n v="41.23"/>
    <x v="7"/>
    <s v="hardware"/>
    <x v="2200"/>
    <d v="2015-07-22T22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437620400"/>
    <n v="1357157965"/>
    <b v="0"/>
    <n v="28"/>
    <b v="1"/>
    <s v="technology/hardware"/>
    <n v="383"/>
    <n v="15.04"/>
    <x v="7"/>
    <s v="hardware"/>
    <x v="2201"/>
    <d v="2015-07-22T22:00:00"/>
    <x v="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437620400"/>
    <n v="1349209368"/>
    <b v="0"/>
    <n v="721"/>
    <b v="1"/>
    <s v="technology/hardware"/>
    <n v="704"/>
    <n v="39.07"/>
    <x v="7"/>
    <s v="hardware"/>
    <x v="2202"/>
    <d v="2015-07-22T22:00:00"/>
    <x v="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37620400"/>
    <n v="1440535082"/>
    <b v="0"/>
    <n v="50"/>
    <b v="1"/>
    <s v="technology/hardware"/>
    <n v="110"/>
    <n v="43.82"/>
    <x v="7"/>
    <s v="hardware"/>
    <x v="2203"/>
    <d v="2015-07-22T22:00:00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437620400"/>
    <n v="1360222119"/>
    <b v="0"/>
    <n v="73"/>
    <b v="1"/>
    <s v="technology/hardware"/>
    <n v="133"/>
    <n v="27.3"/>
    <x v="7"/>
    <s v="hardware"/>
    <x v="2204"/>
    <d v="2015-07-22T22:00:00"/>
    <x v="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437620400"/>
    <n v="1335987789"/>
    <b v="0"/>
    <n v="27"/>
    <b v="1"/>
    <s v="technology/hardware"/>
    <n v="152"/>
    <n v="42.22"/>
    <x v="7"/>
    <s v="hardware"/>
    <x v="2205"/>
    <d v="2015-07-22T22:00:00"/>
    <x v="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437620400"/>
    <n v="1333001424"/>
    <b v="0"/>
    <n v="34"/>
    <b v="1"/>
    <s v="technology/hardware"/>
    <n v="103"/>
    <n v="33.24"/>
    <x v="7"/>
    <s v="hardware"/>
    <x v="2206"/>
    <d v="2015-07-22T22:00:00"/>
    <x v="0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437620400"/>
    <n v="1381984773"/>
    <b v="0"/>
    <n v="7"/>
    <b v="1"/>
    <s v="technology/hardware"/>
    <n v="100"/>
    <n v="285.70999999999998"/>
    <x v="7"/>
    <s v="hardware"/>
    <x v="2207"/>
    <d v="2015-07-22T22:00:00"/>
    <x v="0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437620400"/>
    <n v="1328649026"/>
    <b v="0"/>
    <n v="24"/>
    <b v="1"/>
    <s v="technology/hardware"/>
    <n v="102"/>
    <n v="42.33"/>
    <x v="7"/>
    <s v="hardware"/>
    <x v="2208"/>
    <d v="2015-07-22T22:00:00"/>
    <x v="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437620400"/>
    <n v="1396524644"/>
    <b v="0"/>
    <n v="15"/>
    <b v="1"/>
    <s v="technology/hardware"/>
    <n v="151"/>
    <n v="50.27"/>
    <x v="7"/>
    <s v="hardware"/>
    <x v="2209"/>
    <d v="2015-07-22T22:00:00"/>
    <x v="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437620400"/>
    <n v="1329442510"/>
    <b v="0"/>
    <n v="72"/>
    <b v="1"/>
    <s v="technology/hardware"/>
    <n v="111"/>
    <n v="61.9"/>
    <x v="7"/>
    <s v="hardware"/>
    <x v="2210"/>
    <d v="2015-07-22T22:00:00"/>
    <x v="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437620400"/>
    <n v="1395168625"/>
    <b v="0"/>
    <n v="120"/>
    <b v="1"/>
    <s v="technology/hardware"/>
    <n v="196"/>
    <n v="40.75"/>
    <x v="7"/>
    <s v="hardware"/>
    <x v="2211"/>
    <d v="2015-07-22T22:00:00"/>
    <x v="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437620400"/>
    <n v="1380650177"/>
    <b v="0"/>
    <n v="123"/>
    <b v="1"/>
    <s v="technology/hardware"/>
    <n v="114"/>
    <n v="55.8"/>
    <x v="7"/>
    <s v="hardware"/>
    <x v="2212"/>
    <d v="2015-07-22T22:00:00"/>
    <x v="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7620400"/>
    <n v="1429127379"/>
    <b v="0"/>
    <n v="1"/>
    <b v="1"/>
    <s v="technology/hardware"/>
    <n v="200"/>
    <n v="10"/>
    <x v="7"/>
    <s v="hardware"/>
    <x v="2213"/>
    <d v="2015-07-22T22:00:00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437620400"/>
    <n v="1389121248"/>
    <b v="0"/>
    <n v="24"/>
    <b v="1"/>
    <s v="technology/hardware"/>
    <n v="293"/>
    <n v="73.13"/>
    <x v="7"/>
    <s v="hardware"/>
    <x v="2214"/>
    <d v="2015-07-22T22:00:00"/>
    <x v="0"/>
  </r>
  <r>
    <n v="2215"/>
    <s v="&quot;Something to See, Not to Say&quot; - Anemometer's First EP Album"/>
    <s v="Ambient Electro Grind-fest!"/>
    <n v="550"/>
    <n v="860"/>
    <x v="0"/>
    <s v="US"/>
    <s v="USD"/>
    <n v="1437620400"/>
    <n v="1329671572"/>
    <b v="0"/>
    <n v="33"/>
    <b v="1"/>
    <s v="technology/hardware"/>
    <n v="156"/>
    <n v="26.06"/>
    <x v="7"/>
    <s v="hardware"/>
    <x v="2215"/>
    <d v="2015-07-22T22:00:00"/>
    <x v="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20400"/>
    <n v="1436464945"/>
    <b v="0"/>
    <n v="14"/>
    <b v="1"/>
    <s v="technology/hardware"/>
    <n v="106"/>
    <n v="22.64"/>
    <x v="7"/>
    <s v="hardware"/>
    <x v="2216"/>
    <d v="2015-07-22T22:00:00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37620400"/>
    <n v="1445539113"/>
    <b v="0"/>
    <n v="9"/>
    <b v="1"/>
    <s v="technology/hardware"/>
    <n v="101"/>
    <n v="47.22"/>
    <x v="7"/>
    <s v="hardware"/>
    <x v="2217"/>
    <d v="2015-07-22T22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437620400"/>
    <n v="1344281383"/>
    <b v="0"/>
    <n v="76"/>
    <b v="1"/>
    <s v="technology/hardware"/>
    <n v="123"/>
    <n v="32.32"/>
    <x v="7"/>
    <s v="hardware"/>
    <x v="2218"/>
    <d v="2015-07-22T22:00:00"/>
    <x v="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37620400"/>
    <n v="1437412512"/>
    <b v="0"/>
    <n v="19"/>
    <b v="1"/>
    <s v="technology/hardware"/>
    <n v="102"/>
    <n v="53.42"/>
    <x v="7"/>
    <s v="hardware"/>
    <x v="2219"/>
    <d v="2015-07-22T22:00:00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437620400"/>
    <n v="1372296436"/>
    <b v="0"/>
    <n v="69"/>
    <b v="1"/>
    <s v="technology/hardware"/>
    <n v="101"/>
    <n v="51.3"/>
    <x v="7"/>
    <s v="hardware"/>
    <x v="2220"/>
    <d v="2015-07-22T22:00:00"/>
    <x v="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37620400"/>
    <n v="1458748809"/>
    <b v="0"/>
    <n v="218"/>
    <b v="1"/>
    <s v="technology/hardware"/>
    <n v="108"/>
    <n v="37.200000000000003"/>
    <x v="7"/>
    <s v="hardware"/>
    <x v="2221"/>
    <d v="2015-07-22T22:00:00"/>
    <x v="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437620400"/>
    <n v="1325184847"/>
    <b v="0"/>
    <n v="30"/>
    <b v="1"/>
    <s v="technology/hardware"/>
    <n v="163"/>
    <n v="27.1"/>
    <x v="7"/>
    <s v="hardware"/>
    <x v="2222"/>
    <d v="2015-07-22T22:00:00"/>
    <x v="0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7620400"/>
    <n v="1432826568"/>
    <b v="0"/>
    <n v="100"/>
    <b v="1"/>
    <s v="technology/hardware"/>
    <n v="106"/>
    <n v="206.31"/>
    <x v="7"/>
    <s v="hardware"/>
    <x v="2223"/>
    <d v="2015-07-22T22:00:00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37620400"/>
    <n v="1475337675"/>
    <b v="0"/>
    <n v="296"/>
    <b v="1"/>
    <s v="technology/hardware"/>
    <n v="243"/>
    <n v="82.15"/>
    <x v="7"/>
    <s v="hardware"/>
    <x v="2224"/>
    <d v="2015-07-22T22:00:00"/>
    <x v="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37620400"/>
    <n v="1408734015"/>
    <b v="0"/>
    <n v="1204"/>
    <b v="1"/>
    <s v="technology/hardware"/>
    <n v="945"/>
    <n v="164.8"/>
    <x v="7"/>
    <s v="hardware"/>
    <x v="2225"/>
    <d v="2015-07-22T22:00:00"/>
    <x v="0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37620400"/>
    <n v="1452625822"/>
    <b v="0"/>
    <n v="321"/>
    <b v="1"/>
    <s v="technology/hardware"/>
    <n v="108"/>
    <n v="60.82"/>
    <x v="7"/>
    <s v="hardware"/>
    <x v="2226"/>
    <d v="2015-07-22T22:00:00"/>
    <x v="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437620400"/>
    <n v="1381778555"/>
    <b v="0"/>
    <n v="301"/>
    <b v="1"/>
    <s v="technology/hardware"/>
    <n v="157"/>
    <n v="67.97"/>
    <x v="7"/>
    <s v="hardware"/>
    <x v="2227"/>
    <d v="2015-07-22T22:00:00"/>
    <x v="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7620400"/>
    <n v="1437115236"/>
    <b v="0"/>
    <n v="144"/>
    <b v="1"/>
    <s v="technology/hardware"/>
    <n v="1174"/>
    <n v="81.56"/>
    <x v="7"/>
    <s v="hardware"/>
    <x v="2228"/>
    <d v="2015-07-22T22:00:00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437620400"/>
    <n v="1375113391"/>
    <b v="0"/>
    <n v="539"/>
    <b v="1"/>
    <s v="technology/hardware"/>
    <n v="171"/>
    <n v="25.43"/>
    <x v="7"/>
    <s v="hardware"/>
    <x v="2229"/>
    <d v="2015-07-22T22:00:00"/>
    <x v="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437620400"/>
    <n v="1395868127"/>
    <b v="0"/>
    <n v="498"/>
    <b v="1"/>
    <s v="technology/hardware"/>
    <n v="126"/>
    <n v="21.5"/>
    <x v="7"/>
    <s v="hardware"/>
    <x v="2230"/>
    <d v="2015-07-22T22:00:00"/>
    <x v="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437620400"/>
    <n v="1369864301"/>
    <b v="0"/>
    <n v="1113"/>
    <b v="1"/>
    <s v="technology/hardware"/>
    <n v="1212"/>
    <n v="27.23"/>
    <x v="7"/>
    <s v="hardware"/>
    <x v="2231"/>
    <d v="2015-07-22T22:00:00"/>
    <x v="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37620400"/>
    <n v="1402945408"/>
    <b v="0"/>
    <n v="988"/>
    <b v="1"/>
    <s v="technology/hardware"/>
    <n v="496"/>
    <n v="25.09"/>
    <x v="7"/>
    <s v="hardware"/>
    <x v="2232"/>
    <d v="2015-07-22T22:00:00"/>
    <x v="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37620400"/>
    <n v="1448269539"/>
    <b v="0"/>
    <n v="391"/>
    <b v="1"/>
    <s v="technology/hardware"/>
    <n v="332"/>
    <n v="21.23"/>
    <x v="7"/>
    <s v="hardware"/>
    <x v="2233"/>
    <d v="2015-07-22T22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37620400"/>
    <n v="1481053647"/>
    <b v="0"/>
    <n v="28"/>
    <b v="1"/>
    <s v="technology/hardware"/>
    <n v="1165"/>
    <n v="41.61"/>
    <x v="7"/>
    <s v="hardware"/>
    <x v="2234"/>
    <d v="2015-07-22T22:00:00"/>
    <x v="0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37620400"/>
    <n v="1424997111"/>
    <b v="0"/>
    <n v="147"/>
    <b v="1"/>
    <s v="technology/hardware"/>
    <n v="153"/>
    <n v="135.59"/>
    <x v="7"/>
    <s v="hardware"/>
    <x v="2235"/>
    <d v="2015-07-22T22:00:00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37620400"/>
    <n v="1451746123"/>
    <b v="0"/>
    <n v="680"/>
    <b v="1"/>
    <s v="technology/hardware"/>
    <n v="537"/>
    <n v="22.12"/>
    <x v="7"/>
    <s v="hardware"/>
    <x v="2236"/>
    <d v="2015-07-22T22:00:00"/>
    <x v="0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37620400"/>
    <n v="1412294683"/>
    <b v="0"/>
    <n v="983"/>
    <b v="1"/>
    <s v="technology/hardware"/>
    <n v="353"/>
    <n v="64.63"/>
    <x v="7"/>
    <s v="hardware"/>
    <x v="2237"/>
    <d v="2015-07-22T22:00:00"/>
    <x v="0"/>
  </r>
  <r>
    <n v="2238"/>
    <s v="28mm Fantasy Miniature range Feral Orcs!"/>
    <s v="28mm Fantasy Miniature Range in leadfree white metal: Orcs, wolves and more."/>
    <n v="4000"/>
    <n v="5496"/>
    <x v="0"/>
    <s v="DE"/>
    <s v="EUR"/>
    <n v="1437620400"/>
    <n v="1486565716"/>
    <b v="0"/>
    <n v="79"/>
    <b v="1"/>
    <s v="technology/hardware"/>
    <n v="137"/>
    <n v="69.569999999999993"/>
    <x v="7"/>
    <s v="hardware"/>
    <x v="2238"/>
    <d v="2015-07-22T22:00:00"/>
    <x v="0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437620400"/>
    <n v="1382742014"/>
    <b v="0"/>
    <n v="426"/>
    <b v="1"/>
    <s v="technology/hardware"/>
    <n v="128"/>
    <n v="75.13"/>
    <x v="7"/>
    <s v="hardware"/>
    <x v="2239"/>
    <d v="2015-07-22T22:00:00"/>
    <x v="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37620400"/>
    <n v="1458762544"/>
    <b v="0"/>
    <n v="96"/>
    <b v="1"/>
    <s v="technology/hardware"/>
    <n v="271"/>
    <n v="140.97999999999999"/>
    <x v="7"/>
    <s v="hardware"/>
    <x v="2240"/>
    <d v="2015-07-22T22:00:00"/>
    <x v="0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37620400"/>
    <n v="1485892300"/>
    <b v="0"/>
    <n v="163"/>
    <b v="1"/>
    <s v="technology/hardware"/>
    <n v="806"/>
    <n v="49.47"/>
    <x v="7"/>
    <s v="hardware"/>
    <x v="2241"/>
    <d v="2015-07-22T22:00:00"/>
    <x v="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437620400"/>
    <n v="1382449733"/>
    <b v="0"/>
    <n v="2525"/>
    <b v="1"/>
    <s v="technology/hardware"/>
    <n v="1360"/>
    <n v="53.87"/>
    <x v="7"/>
    <s v="hardware"/>
    <x v="2242"/>
    <d v="2015-07-22T22:00:00"/>
    <x v="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37620400"/>
    <n v="1488823290"/>
    <b v="0"/>
    <n v="2035"/>
    <b v="1"/>
    <s v="technology/hardware"/>
    <n v="930250"/>
    <n v="4.57"/>
    <x v="7"/>
    <s v="hardware"/>
    <x v="2243"/>
    <d v="2015-07-22T22:00:00"/>
    <x v="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37620400"/>
    <n v="1475609946"/>
    <b v="0"/>
    <n v="290"/>
    <b v="1"/>
    <s v="technology/hardware"/>
    <n v="377"/>
    <n v="65"/>
    <x v="7"/>
    <s v="hardware"/>
    <x v="2244"/>
    <d v="2015-07-22T22:00:00"/>
    <x v="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437620400"/>
    <n v="1390323617"/>
    <b v="0"/>
    <n v="1980"/>
    <b v="1"/>
    <s v="technology/hardware"/>
    <n v="2647"/>
    <n v="53.48"/>
    <x v="7"/>
    <s v="hardware"/>
    <x v="2245"/>
    <d v="2015-07-22T22:00:00"/>
    <x v="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37620400"/>
    <n v="1438801210"/>
    <b v="0"/>
    <n v="57"/>
    <b v="1"/>
    <s v="technology/hardware"/>
    <n v="100"/>
    <n v="43.91"/>
    <x v="7"/>
    <s v="hardware"/>
    <x v="2246"/>
    <d v="2015-07-22T22:00:0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7620400"/>
    <n v="1436975965"/>
    <b v="0"/>
    <n v="380"/>
    <b v="1"/>
    <s v="technology/hardware"/>
    <n v="104"/>
    <n v="50.85"/>
    <x v="7"/>
    <s v="hardware"/>
    <x v="2247"/>
    <d v="2015-07-22T22:00:00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37620400"/>
    <n v="1479157278"/>
    <b v="0"/>
    <n v="128"/>
    <b v="1"/>
    <s v="technology/hardware"/>
    <n v="107"/>
    <n v="58.63"/>
    <x v="7"/>
    <s v="hardware"/>
    <x v="2248"/>
    <d v="2015-07-22T22:00:00"/>
    <x v="0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437620400"/>
    <n v="1362329565"/>
    <b v="0"/>
    <n v="180"/>
    <b v="1"/>
    <s v="technology/hardware"/>
    <n v="169"/>
    <n v="32.82"/>
    <x v="7"/>
    <s v="hardware"/>
    <x v="2249"/>
    <d v="2015-07-22T22:00:00"/>
    <x v="0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37620400"/>
    <n v="1478131673"/>
    <b v="0"/>
    <n v="571"/>
    <b v="1"/>
    <s v="technology/hardware"/>
    <n v="975"/>
    <n v="426.93"/>
    <x v="7"/>
    <s v="hardware"/>
    <x v="2250"/>
    <d v="2015-07-22T22:00:00"/>
    <x v="0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37620400"/>
    <n v="1406362677"/>
    <b v="0"/>
    <n v="480"/>
    <b v="1"/>
    <s v="technology/hardware"/>
    <n v="134"/>
    <n v="23.81"/>
    <x v="7"/>
    <s v="hardware"/>
    <x v="2251"/>
    <d v="2015-07-22T22:00:00"/>
    <x v="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37620400"/>
    <n v="1469173938"/>
    <b v="0"/>
    <n v="249"/>
    <b v="1"/>
    <s v="technology/hardware"/>
    <n v="272"/>
    <n v="98.41"/>
    <x v="7"/>
    <s v="hardware"/>
    <x v="2252"/>
    <d v="2015-07-22T22:00:00"/>
    <x v="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37620400"/>
    <n v="1445267347"/>
    <b v="0"/>
    <n v="84"/>
    <b v="1"/>
    <s v="technology/hardware"/>
    <n v="113"/>
    <n v="107.32"/>
    <x v="7"/>
    <s v="hardware"/>
    <x v="2253"/>
    <d v="2015-07-22T22:00:00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37620400"/>
    <n v="1484667168"/>
    <b v="0"/>
    <n v="197"/>
    <b v="1"/>
    <s v="technology/hardware"/>
    <n v="460"/>
    <n v="11.67"/>
    <x v="7"/>
    <s v="hardware"/>
    <x v="2254"/>
    <d v="2015-07-22T22:00:00"/>
    <x v="0"/>
  </r>
  <r>
    <n v="2255"/>
    <s v="Jumbo Jets - Jet Set Expansion Set #2"/>
    <s v="This is the second set of 5 expansions for our route-building game, Jet Set!"/>
    <n v="3950"/>
    <n v="11323"/>
    <x v="0"/>
    <s v="US"/>
    <s v="USD"/>
    <n v="1437620400"/>
    <n v="1460069451"/>
    <b v="0"/>
    <n v="271"/>
    <b v="1"/>
    <s v="technology/hardware"/>
    <n v="287"/>
    <n v="41.78"/>
    <x v="7"/>
    <s v="hardware"/>
    <x v="2255"/>
    <d v="2015-07-22T22:00:00"/>
    <x v="0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37620400"/>
    <n v="1478602246"/>
    <b v="0"/>
    <n v="50"/>
    <b v="1"/>
    <s v="technology/hardware"/>
    <n v="223"/>
    <n v="21.38"/>
    <x v="7"/>
    <s v="hardware"/>
    <x v="2256"/>
    <d v="2015-07-22T22:00:00"/>
    <x v="0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37620400"/>
    <n v="1463351329"/>
    <b v="0"/>
    <n v="169"/>
    <b v="1"/>
    <s v="technology/hardware"/>
    <n v="636"/>
    <n v="94.1"/>
    <x v="7"/>
    <s v="hardware"/>
    <x v="2257"/>
    <d v="2015-07-22T22:00:00"/>
    <x v="0"/>
  </r>
  <r>
    <n v="2258"/>
    <s v="A Sundered World"/>
    <s v="A Dungeon World campaign setting that takes place after the end of the worlds."/>
    <n v="2200"/>
    <n v="3223"/>
    <x v="0"/>
    <s v="US"/>
    <s v="USD"/>
    <n v="1437620400"/>
    <n v="1431453687"/>
    <b v="0"/>
    <n v="205"/>
    <b v="1"/>
    <s v="technology/hardware"/>
    <n v="147"/>
    <n v="15.72"/>
    <x v="7"/>
    <s v="hardware"/>
    <x v="2258"/>
    <d v="2015-07-22T22:00:00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37620400"/>
    <n v="1480360736"/>
    <b v="0"/>
    <n v="206"/>
    <b v="1"/>
    <s v="technology/hardware"/>
    <n v="1867"/>
    <n v="90.64"/>
    <x v="7"/>
    <s v="hardware"/>
    <x v="2259"/>
    <d v="2015-07-22T22:00:00"/>
    <x v="0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437620400"/>
    <n v="1393287850"/>
    <b v="0"/>
    <n v="84"/>
    <b v="1"/>
    <s v="technology/hardware"/>
    <n v="327"/>
    <n v="97.3"/>
    <x v="7"/>
    <s v="hardware"/>
    <x v="2260"/>
    <d v="2015-07-22T22:00:00"/>
    <x v="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37620400"/>
    <n v="1485278620"/>
    <b v="0"/>
    <n v="210"/>
    <b v="1"/>
    <s v="technology/hardware"/>
    <n v="780"/>
    <n v="37.119999999999997"/>
    <x v="7"/>
    <s v="hardware"/>
    <x v="2261"/>
    <d v="2015-07-22T22:00:00"/>
    <x v="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37620400"/>
    <n v="1413295358"/>
    <b v="0"/>
    <n v="181"/>
    <b v="1"/>
    <s v="technology/hardware"/>
    <n v="154"/>
    <n v="28.1"/>
    <x v="7"/>
    <s v="hardware"/>
    <x v="2262"/>
    <d v="2015-07-22T22:00:00"/>
    <x v="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37620400"/>
    <n v="1420919913"/>
    <b v="0"/>
    <n v="60"/>
    <b v="1"/>
    <s v="technology/hardware"/>
    <n v="116"/>
    <n v="144.43"/>
    <x v="7"/>
    <s v="hardware"/>
    <x v="2263"/>
    <d v="2015-07-22T22:00:00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37620400"/>
    <n v="1462543114"/>
    <b v="0"/>
    <n v="445"/>
    <b v="1"/>
    <s v="technology/hardware"/>
    <n v="180"/>
    <n v="24.27"/>
    <x v="7"/>
    <s v="hardware"/>
    <x v="2264"/>
    <d v="2015-07-22T22:00:00"/>
    <x v="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37620400"/>
    <n v="1479241707"/>
    <b v="0"/>
    <n v="17"/>
    <b v="1"/>
    <s v="technology/hardware"/>
    <n v="299"/>
    <n v="35.119999999999997"/>
    <x v="7"/>
    <s v="hardware"/>
    <x v="2265"/>
    <d v="2015-07-22T22:00:00"/>
    <x v="0"/>
  </r>
  <r>
    <n v="2266"/>
    <s v="GOAT LORDS."/>
    <s v="Want to be LORD OF THE GOATS? Start building your herd using thievery, magic, bombs and mostly goats."/>
    <n v="1500"/>
    <n v="4804"/>
    <x v="0"/>
    <s v="US"/>
    <s v="USD"/>
    <n v="1437620400"/>
    <n v="1460235592"/>
    <b v="0"/>
    <n v="194"/>
    <b v="1"/>
    <s v="technology/hardware"/>
    <n v="320"/>
    <n v="24.76"/>
    <x v="7"/>
    <s v="hardware"/>
    <x v="2266"/>
    <d v="2015-07-22T22:00:00"/>
    <x v="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37620400"/>
    <n v="1416945297"/>
    <b v="0"/>
    <n v="404"/>
    <b v="1"/>
    <s v="technology/hardware"/>
    <n v="381"/>
    <n v="188.38"/>
    <x v="7"/>
    <s v="hardware"/>
    <x v="2267"/>
    <d v="2015-07-22T22:00:00"/>
    <x v="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37620400"/>
    <n v="1486691915"/>
    <b v="0"/>
    <n v="194"/>
    <b v="1"/>
    <s v="technology/hardware"/>
    <n v="103"/>
    <n v="148.08000000000001"/>
    <x v="7"/>
    <s v="hardware"/>
    <x v="2268"/>
    <d v="2015-07-22T22:00:00"/>
    <x v="0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37620400"/>
    <n v="1486745663"/>
    <b v="0"/>
    <n v="902"/>
    <b v="1"/>
    <s v="technology/hardware"/>
    <n v="1802"/>
    <n v="49.93"/>
    <x v="7"/>
    <s v="hardware"/>
    <x v="2269"/>
    <d v="2015-07-22T22:00:00"/>
    <x v="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37620400"/>
    <n v="1482353513"/>
    <b v="0"/>
    <n v="1670"/>
    <b v="1"/>
    <s v="technology/hardware"/>
    <n v="720"/>
    <n v="107.82"/>
    <x v="7"/>
    <s v="hardware"/>
    <x v="2270"/>
    <d v="2015-07-22T22:00:00"/>
    <x v="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37620400"/>
    <n v="1478736004"/>
    <b v="0"/>
    <n v="1328"/>
    <b v="1"/>
    <s v="technology/hardware"/>
    <n v="283"/>
    <n v="42.63"/>
    <x v="7"/>
    <s v="hardware"/>
    <x v="2271"/>
    <d v="2015-07-22T22:00:00"/>
    <x v="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37620400"/>
    <n v="1446914836"/>
    <b v="0"/>
    <n v="944"/>
    <b v="1"/>
    <s v="technology/hardware"/>
    <n v="1357"/>
    <n v="14.37"/>
    <x v="7"/>
    <s v="hardware"/>
    <x v="2272"/>
    <d v="2015-07-22T22:00:00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37620400"/>
    <n v="1487164242"/>
    <b v="0"/>
    <n v="147"/>
    <b v="1"/>
    <s v="technology/hardware"/>
    <n v="220"/>
    <n v="37.479999999999997"/>
    <x v="7"/>
    <s v="hardware"/>
    <x v="2273"/>
    <d v="2015-07-22T22:00:00"/>
    <x v="0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437620400"/>
    <n v="1390564857"/>
    <b v="0"/>
    <n v="99"/>
    <b v="1"/>
    <s v="technology/hardware"/>
    <n v="120"/>
    <n v="30.2"/>
    <x v="7"/>
    <s v="hardware"/>
    <x v="2274"/>
    <d v="2015-07-22T22:00:00"/>
    <x v="0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37620400"/>
    <n v="1416667679"/>
    <b v="0"/>
    <n v="79"/>
    <b v="1"/>
    <s v="technology/hardware"/>
    <n v="408"/>
    <n v="33.549999999999997"/>
    <x v="7"/>
    <s v="hardware"/>
    <x v="2275"/>
    <d v="2015-07-22T22:00:00"/>
    <x v="0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437620400"/>
    <n v="1386344289"/>
    <b v="0"/>
    <n v="75"/>
    <b v="1"/>
    <s v="technology/hardware"/>
    <n v="106"/>
    <n v="64.75"/>
    <x v="7"/>
    <s v="hardware"/>
    <x v="2276"/>
    <d v="2015-07-22T22:00:00"/>
    <x v="0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437620400"/>
    <n v="1327767423"/>
    <b v="0"/>
    <n v="207"/>
    <b v="1"/>
    <s v="technology/hardware"/>
    <n v="141"/>
    <n v="57.93"/>
    <x v="7"/>
    <s v="hardware"/>
    <x v="2277"/>
    <d v="2015-07-22T22:00:00"/>
    <x v="0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37620400"/>
    <n v="1448902867"/>
    <b v="0"/>
    <n v="102"/>
    <b v="1"/>
    <s v="technology/hardware"/>
    <n v="271"/>
    <n v="53.08"/>
    <x v="7"/>
    <s v="hardware"/>
    <x v="2278"/>
    <d v="2015-07-22T22:00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37620400"/>
    <n v="1421436099"/>
    <b v="0"/>
    <n v="32"/>
    <b v="1"/>
    <s v="technology/hardware"/>
    <n v="154"/>
    <n v="48.06"/>
    <x v="7"/>
    <s v="hardware"/>
    <x v="2279"/>
    <d v="2015-07-22T22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37620400"/>
    <n v="1439909991"/>
    <b v="0"/>
    <n v="480"/>
    <b v="1"/>
    <s v="technology/hardware"/>
    <n v="404"/>
    <n v="82.4"/>
    <x v="7"/>
    <s v="hardware"/>
    <x v="2280"/>
    <d v="2015-07-22T22:00:00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437620400"/>
    <n v="1306219897"/>
    <b v="0"/>
    <n v="11"/>
    <b v="1"/>
    <s v="technology/makerspaces"/>
    <n v="185"/>
    <n v="50.45"/>
    <x v="7"/>
    <s v="makerspaces"/>
    <x v="2281"/>
    <d v="2015-07-22T22:00:00"/>
    <x v="0"/>
  </r>
  <r>
    <n v="2282"/>
    <s v="Sage King's Debut Album"/>
    <s v="Sage King is recording his debut album and wants YOU to be a part of the creation process"/>
    <n v="750"/>
    <n v="1390"/>
    <x v="0"/>
    <s v="US"/>
    <s v="USD"/>
    <n v="1437620400"/>
    <n v="1447560686"/>
    <b v="0"/>
    <n v="12"/>
    <b v="1"/>
    <s v="technology/makerspaces"/>
    <n v="185"/>
    <n v="115.83"/>
    <x v="7"/>
    <s v="makerspaces"/>
    <x v="2282"/>
    <d v="2015-07-22T22:00:00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437620400"/>
    <n v="1331348404"/>
    <b v="0"/>
    <n v="48"/>
    <b v="1"/>
    <s v="technology/makerspaces"/>
    <n v="101"/>
    <n v="63.03"/>
    <x v="7"/>
    <s v="makerspaces"/>
    <x v="2283"/>
    <d v="2015-07-22T22:00:00"/>
    <x v="0"/>
  </r>
  <r>
    <n v="2284"/>
    <s v="Make a record, write a song, take the Vinyl Skyway. "/>
    <s v="The Vinyl Skyway reunite to make a third album. "/>
    <n v="6000"/>
    <n v="6373.27"/>
    <x v="0"/>
    <s v="US"/>
    <s v="USD"/>
    <n v="1437620400"/>
    <n v="1297451245"/>
    <b v="0"/>
    <n v="59"/>
    <b v="1"/>
    <s v="technology/makerspaces"/>
    <n v="106"/>
    <n v="108.02"/>
    <x v="7"/>
    <s v="makerspaces"/>
    <x v="2284"/>
    <d v="2015-07-22T22:00:00"/>
    <x v="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437620400"/>
    <n v="1338352043"/>
    <b v="0"/>
    <n v="79"/>
    <b v="1"/>
    <s v="technology/makerspaces"/>
    <n v="121"/>
    <n v="46.09"/>
    <x v="7"/>
    <s v="makerspaces"/>
    <x v="2285"/>
    <d v="2015-07-22T22:00:00"/>
    <x v="0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437620400"/>
    <n v="1376003254"/>
    <b v="0"/>
    <n v="14"/>
    <b v="1"/>
    <s v="technology/makerspaces"/>
    <n v="100"/>
    <n v="107.21"/>
    <x v="7"/>
    <s v="makerspaces"/>
    <x v="2286"/>
    <d v="2015-07-22T22:00:00"/>
    <x v="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37620400"/>
    <n v="1401724860"/>
    <b v="0"/>
    <n v="106"/>
    <b v="1"/>
    <s v="technology/makerspaces"/>
    <n v="120"/>
    <n v="50.93"/>
    <x v="7"/>
    <s v="makerspaces"/>
    <x v="2287"/>
    <d v="2015-07-22T22:00:00"/>
    <x v="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437620400"/>
    <n v="1339098689"/>
    <b v="0"/>
    <n v="25"/>
    <b v="1"/>
    <s v="technology/makerspaces"/>
    <n v="100"/>
    <n v="40.04"/>
    <x v="7"/>
    <s v="makerspaces"/>
    <x v="2288"/>
    <d v="2015-07-22T22:00:00"/>
    <x v="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437620400"/>
    <n v="1382659060"/>
    <b v="0"/>
    <n v="25"/>
    <b v="1"/>
    <s v="technology/makerspaces"/>
    <n v="107"/>
    <n v="64.44"/>
    <x v="7"/>
    <s v="makerspaces"/>
    <x v="2289"/>
    <d v="2015-07-22T22:00:00"/>
    <x v="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437620400"/>
    <n v="1252908330"/>
    <b v="0"/>
    <n v="29"/>
    <b v="1"/>
    <s v="technology/makerspaces"/>
    <n v="104"/>
    <n v="53.83"/>
    <x v="7"/>
    <s v="makerspaces"/>
    <x v="2290"/>
    <d v="2015-07-22T22:00:00"/>
    <x v="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437620400"/>
    <n v="1332199618"/>
    <b v="0"/>
    <n v="43"/>
    <b v="1"/>
    <s v="technology/makerspaces"/>
    <n v="173"/>
    <n v="100.47"/>
    <x v="7"/>
    <s v="makerspaces"/>
    <x v="2291"/>
    <d v="2015-07-22T22:00:00"/>
    <x v="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437620400"/>
    <n v="1332175476"/>
    <b v="0"/>
    <n v="46"/>
    <b v="1"/>
    <s v="technology/makerspaces"/>
    <n v="107"/>
    <n v="46.63"/>
    <x v="7"/>
    <s v="makerspaces"/>
    <x v="2292"/>
    <d v="2015-07-22T22:00:00"/>
    <x v="0"/>
  </r>
  <r>
    <n v="2293"/>
    <s v="&quot;Hurt N' Wrong&quot; New Album Fundraiser!"/>
    <s v="Donate here to be a part of the upcoming album. Every little bit helps!"/>
    <n v="850"/>
    <n v="920"/>
    <x v="0"/>
    <s v="US"/>
    <s v="USD"/>
    <n v="1437620400"/>
    <n v="1346345999"/>
    <b v="0"/>
    <n v="27"/>
    <b v="1"/>
    <s v="technology/makerspaces"/>
    <n v="108"/>
    <n v="34.07"/>
    <x v="7"/>
    <s v="makerspaces"/>
    <x v="2293"/>
    <d v="2015-07-22T22:00:00"/>
    <x v="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437620400"/>
    <n v="1356110480"/>
    <b v="0"/>
    <n v="112"/>
    <b v="1"/>
    <s v="technology/makerspaces"/>
    <n v="146"/>
    <n v="65.209999999999994"/>
    <x v="7"/>
    <s v="makerspaces"/>
    <x v="2294"/>
    <d v="2015-07-22T22:00:00"/>
    <x v="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437620400"/>
    <n v="1356648856"/>
    <b v="0"/>
    <n v="34"/>
    <b v="1"/>
    <s v="technology/makerspaces"/>
    <n v="125"/>
    <n v="44.21"/>
    <x v="7"/>
    <s v="makerspaces"/>
    <x v="2295"/>
    <d v="2015-07-22T22:00:00"/>
    <x v="0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437620400"/>
    <n v="1326994426"/>
    <b v="0"/>
    <n v="145"/>
    <b v="1"/>
    <s v="technology/makerspaces"/>
    <n v="149"/>
    <n v="71.97"/>
    <x v="7"/>
    <s v="makerspaces"/>
    <x v="2296"/>
    <d v="2015-07-22T22:00:00"/>
    <x v="0"/>
  </r>
  <r>
    <n v="2297"/>
    <s v="Company Company: Debut EP"/>
    <s v="New Jersey Alternative Rock band COCO needs YOUR help self-releasing debut EP!"/>
    <n v="1000"/>
    <n v="1006"/>
    <x v="0"/>
    <s v="US"/>
    <s v="USD"/>
    <n v="1437620400"/>
    <n v="1328749249"/>
    <b v="0"/>
    <n v="19"/>
    <b v="1"/>
    <s v="technology/makerspaces"/>
    <n v="101"/>
    <n v="52.95"/>
    <x v="7"/>
    <s v="makerspaces"/>
    <x v="2297"/>
    <d v="2015-07-22T22:00:00"/>
    <x v="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437620400"/>
    <n v="1393272633"/>
    <b v="0"/>
    <n v="288"/>
    <b v="1"/>
    <s v="technology/makerspaces"/>
    <n v="105"/>
    <n v="109.45"/>
    <x v="7"/>
    <s v="makerspaces"/>
    <x v="2298"/>
    <d v="2015-07-22T22:00:00"/>
    <x v="0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437620400"/>
    <n v="1295657209"/>
    <b v="0"/>
    <n v="14"/>
    <b v="1"/>
    <s v="technology/makerspaces"/>
    <n v="350"/>
    <n v="75.040000000000006"/>
    <x v="7"/>
    <s v="makerspaces"/>
    <x v="2299"/>
    <d v="2015-07-22T22:00:00"/>
    <x v="0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437620400"/>
    <n v="1339694816"/>
    <b v="0"/>
    <n v="7"/>
    <b v="1"/>
    <s v="technology/makerspaces"/>
    <n v="101"/>
    <n v="115.71"/>
    <x v="7"/>
    <s v="makerspaces"/>
    <x v="2300"/>
    <d v="2015-07-22T22:00:00"/>
    <x v="0"/>
  </r>
  <r>
    <n v="2301"/>
    <s v="Time Crash"/>
    <s v="We are America's first trock band, and we're ready to bring you our first album!"/>
    <n v="5000"/>
    <n v="6680.22"/>
    <x v="0"/>
    <s v="US"/>
    <s v="USD"/>
    <n v="1437620400"/>
    <n v="1369193496"/>
    <b v="1"/>
    <n v="211"/>
    <b v="1"/>
    <s v="technology/space exploration"/>
    <n v="134"/>
    <n v="31.66"/>
    <x v="7"/>
    <s v="space exploration"/>
    <x v="2301"/>
    <d v="2015-07-22T22:00:00"/>
    <x v="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437620400"/>
    <n v="1385585434"/>
    <b v="1"/>
    <n v="85"/>
    <b v="1"/>
    <s v="technology/space exploration"/>
    <n v="171"/>
    <n v="46.18"/>
    <x v="7"/>
    <s v="space exploration"/>
    <x v="2302"/>
    <d v="2015-07-22T22:00:00"/>
    <x v="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437620400"/>
    <n v="1320287996"/>
    <b v="1"/>
    <n v="103"/>
    <b v="1"/>
    <s v="technology/space exploration"/>
    <n v="109"/>
    <n v="68.48"/>
    <x v="7"/>
    <s v="space exploration"/>
    <x v="2303"/>
    <d v="2015-07-22T22:00:00"/>
    <x v="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437620400"/>
    <n v="1290281691"/>
    <b v="1"/>
    <n v="113"/>
    <b v="1"/>
    <s v="technology/space exploration"/>
    <n v="101"/>
    <n v="53.47"/>
    <x v="7"/>
    <s v="space exploration"/>
    <x v="2304"/>
    <d v="2015-07-22T22:00:00"/>
    <x v="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37620400"/>
    <n v="1405356072"/>
    <b v="1"/>
    <n v="167"/>
    <b v="1"/>
    <s v="technology/space exploration"/>
    <n v="101"/>
    <n v="109.11"/>
    <x v="7"/>
    <s v="space exploration"/>
    <x v="2305"/>
    <d v="2015-07-22T22:00:00"/>
    <x v="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437620400"/>
    <n v="1328760129"/>
    <b v="1"/>
    <n v="73"/>
    <b v="1"/>
    <s v="technology/space exploration"/>
    <n v="107"/>
    <n v="51.19"/>
    <x v="7"/>
    <s v="space exploration"/>
    <x v="2306"/>
    <d v="2015-07-22T22:00:00"/>
    <x v="0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437620400"/>
    <n v="1333653333"/>
    <b v="1"/>
    <n v="75"/>
    <b v="1"/>
    <s v="technology/space exploration"/>
    <n v="107"/>
    <n v="27.94"/>
    <x v="7"/>
    <s v="space exploration"/>
    <x v="2307"/>
    <d v="2015-07-22T22:00:00"/>
    <x v="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37620400"/>
    <n v="1406847996"/>
    <b v="1"/>
    <n v="614"/>
    <b v="1"/>
    <s v="technology/space exploration"/>
    <n v="101"/>
    <n v="82.5"/>
    <x v="7"/>
    <s v="space exploration"/>
    <x v="2308"/>
    <d v="2015-07-22T22:00:00"/>
    <x v="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437620400"/>
    <n v="1359848537"/>
    <b v="1"/>
    <n v="107"/>
    <b v="1"/>
    <s v="technology/space exploration"/>
    <n v="107"/>
    <n v="59.82"/>
    <x v="7"/>
    <s v="space exploration"/>
    <x v="2309"/>
    <d v="2015-07-22T22:00:00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437620400"/>
    <n v="1361300615"/>
    <b v="1"/>
    <n v="1224"/>
    <b v="1"/>
    <s v="technology/space exploration"/>
    <n v="429"/>
    <n v="64.819999999999993"/>
    <x v="7"/>
    <s v="space exploration"/>
    <x v="2310"/>
    <d v="2015-07-22T22:00:00"/>
    <x v="0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437620400"/>
    <n v="1396829189"/>
    <b v="1"/>
    <n v="104"/>
    <b v="1"/>
    <s v="technology/space exploration"/>
    <n v="104"/>
    <n v="90.1"/>
    <x v="7"/>
    <s v="space exploration"/>
    <x v="2311"/>
    <d v="2015-07-22T22:00:00"/>
    <x v="0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437620400"/>
    <n v="1395155478"/>
    <b v="1"/>
    <n v="79"/>
    <b v="1"/>
    <s v="technology/space exploration"/>
    <n v="108"/>
    <n v="40.96"/>
    <x v="7"/>
    <s v="space exploration"/>
    <x v="2312"/>
    <d v="2015-07-22T22:00:00"/>
    <x v="0"/>
  </r>
  <r>
    <n v="2313"/>
    <s v="A SUNNY DAY IN GLASGOW"/>
    <s v="A Sunny Day in Glasgow are recording a new album and we need your help!"/>
    <n v="5000"/>
    <n v="8792.02"/>
    <x v="0"/>
    <s v="US"/>
    <s v="USD"/>
    <n v="1437620400"/>
    <n v="1333494026"/>
    <b v="1"/>
    <n v="157"/>
    <b v="1"/>
    <s v="technology/space exploration"/>
    <n v="176"/>
    <n v="56"/>
    <x v="7"/>
    <s v="space exploration"/>
    <x v="2313"/>
    <d v="2015-07-22T22:00:00"/>
    <x v="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437620400"/>
    <n v="1336482857"/>
    <b v="1"/>
    <n v="50"/>
    <b v="1"/>
    <s v="technology/space exploration"/>
    <n v="157"/>
    <n v="37.67"/>
    <x v="7"/>
    <s v="space exploration"/>
    <x v="2314"/>
    <d v="2015-07-22T22:00:00"/>
    <x v="0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437620400"/>
    <n v="1333646743"/>
    <b v="1"/>
    <n v="64"/>
    <b v="1"/>
    <s v="technology/space exploration"/>
    <n v="103"/>
    <n v="40.08"/>
    <x v="7"/>
    <s v="space exploration"/>
    <x v="2315"/>
    <d v="2015-07-22T22:00:00"/>
    <x v="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437620400"/>
    <n v="1253726650"/>
    <b v="1"/>
    <n v="200"/>
    <b v="1"/>
    <s v="technology/space exploration"/>
    <n v="104"/>
    <n v="78.03"/>
    <x v="7"/>
    <s v="space exploration"/>
    <x v="2316"/>
    <d v="2015-07-22T22:00:00"/>
    <x v="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437620400"/>
    <n v="1263474049"/>
    <b v="1"/>
    <n v="22"/>
    <b v="1"/>
    <s v="technology/space exploration"/>
    <n v="104"/>
    <n v="18.91"/>
    <x v="7"/>
    <s v="space exploration"/>
    <x v="2317"/>
    <d v="2015-07-22T22:00:00"/>
    <x v="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437620400"/>
    <n v="1251214014"/>
    <b v="1"/>
    <n v="163"/>
    <b v="1"/>
    <s v="technology/space exploration"/>
    <n v="121"/>
    <n v="37.130000000000003"/>
    <x v="7"/>
    <s v="space exploration"/>
    <x v="2318"/>
    <d v="2015-07-22T22:00:00"/>
    <x v="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437620400"/>
    <n v="1384480685"/>
    <b v="1"/>
    <n v="77"/>
    <b v="1"/>
    <s v="technology/space exploration"/>
    <n v="108"/>
    <n v="41.96"/>
    <x v="7"/>
    <s v="space exploration"/>
    <x v="2319"/>
    <d v="2015-07-22T22:00:00"/>
    <x v="0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437620400"/>
    <n v="1393443400"/>
    <b v="1"/>
    <n v="89"/>
    <b v="1"/>
    <s v="technology/space exploration"/>
    <n v="109"/>
    <n v="61.04"/>
    <x v="7"/>
    <s v="space exploration"/>
    <x v="2320"/>
    <d v="2015-07-22T22:00:00"/>
    <x v="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37620400"/>
    <n v="1488694501"/>
    <b v="0"/>
    <n v="64"/>
    <b v="0"/>
    <s v="technology/space exploration"/>
    <n v="39"/>
    <n v="64.53"/>
    <x v="7"/>
    <s v="space exploration"/>
    <x v="2321"/>
    <d v="2015-07-22T22:00:00"/>
    <x v="0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37620400"/>
    <n v="1489181369"/>
    <b v="0"/>
    <n v="4"/>
    <b v="0"/>
    <s v="technology/space exploration"/>
    <n v="3"/>
    <n v="21.25"/>
    <x v="7"/>
    <s v="space exploration"/>
    <x v="2322"/>
    <d v="2015-07-22T22:00:00"/>
    <x v="0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37620400"/>
    <n v="1489428447"/>
    <b v="0"/>
    <n v="4"/>
    <b v="0"/>
    <s v="technology/space exploration"/>
    <n v="48"/>
    <n v="30"/>
    <x v="7"/>
    <s v="space exploration"/>
    <x v="2323"/>
    <d v="2015-07-22T22:00:00"/>
    <x v="0"/>
  </r>
  <r>
    <n v="2324"/>
    <s v="Pies not Lies"/>
    <s v="A city centre shop selling great locally made food with room to chat and learn about eachother."/>
    <n v="7500"/>
    <n v="1555"/>
    <x v="3"/>
    <s v="GB"/>
    <s v="GBP"/>
    <n v="1437620400"/>
    <n v="1487970885"/>
    <b v="0"/>
    <n v="61"/>
    <b v="0"/>
    <s v="technology/space exploration"/>
    <n v="21"/>
    <n v="25.49"/>
    <x v="7"/>
    <s v="space exploration"/>
    <x v="2324"/>
    <d v="2015-07-22T22:00:00"/>
    <x v="0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37620400"/>
    <n v="1488241931"/>
    <b v="0"/>
    <n v="7"/>
    <b v="0"/>
    <s v="technology/space exploration"/>
    <n v="8"/>
    <n v="11.43"/>
    <x v="7"/>
    <s v="space exploration"/>
    <x v="2325"/>
    <d v="2015-07-22T22:00:00"/>
    <x v="0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37620400"/>
    <n v="1489106948"/>
    <b v="0"/>
    <n v="1"/>
    <b v="0"/>
    <s v="technology/space exploration"/>
    <n v="1"/>
    <n v="108"/>
    <x v="7"/>
    <s v="space exploration"/>
    <x v="2326"/>
    <d v="2015-07-22T22:00:00"/>
    <x v="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37620400"/>
    <n v="1406066440"/>
    <b v="1"/>
    <n v="3355"/>
    <b v="1"/>
    <s v="technology/space exploration"/>
    <n v="526"/>
    <n v="54.88"/>
    <x v="7"/>
    <s v="space exploration"/>
    <x v="2327"/>
    <d v="2015-07-22T22:00:00"/>
    <x v="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7620400"/>
    <n v="1431715537"/>
    <b v="1"/>
    <n v="537"/>
    <b v="1"/>
    <s v="technology/space exploration"/>
    <n v="254"/>
    <n v="47.38"/>
    <x v="7"/>
    <s v="space exploration"/>
    <x v="2328"/>
    <d v="2015-07-22T22:00:00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37620400"/>
    <n v="1403017146"/>
    <b v="1"/>
    <n v="125"/>
    <b v="1"/>
    <s v="technology/space exploration"/>
    <n v="106"/>
    <n v="211.84"/>
    <x v="7"/>
    <s v="space exploration"/>
    <x v="2329"/>
    <d v="2015-07-22T22:00:00"/>
    <x v="0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37620400"/>
    <n v="1448400943"/>
    <b v="1"/>
    <n v="163"/>
    <b v="1"/>
    <s v="technology/space exploration"/>
    <n v="102"/>
    <n v="219.93"/>
    <x v="7"/>
    <s v="space exploration"/>
    <x v="2330"/>
    <d v="2015-07-22T22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37620400"/>
    <n v="1405728490"/>
    <b v="1"/>
    <n v="283"/>
    <b v="1"/>
    <s v="technology/space exploration"/>
    <n v="144"/>
    <n v="40.799999999999997"/>
    <x v="7"/>
    <s v="space exploration"/>
    <x v="2331"/>
    <d v="2015-07-22T22:00:00"/>
    <x v="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37620400"/>
    <n v="1420643071"/>
    <b v="1"/>
    <n v="352"/>
    <b v="1"/>
    <s v="technology/space exploration"/>
    <n v="106"/>
    <n v="75.5"/>
    <x v="7"/>
    <s v="space exploration"/>
    <x v="2332"/>
    <d v="2015-07-22T22:00:00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37620400"/>
    <n v="1399563390"/>
    <b v="1"/>
    <n v="94"/>
    <b v="1"/>
    <s v="technology/space exploration"/>
    <n v="212"/>
    <n v="13.54"/>
    <x v="7"/>
    <s v="space exploration"/>
    <x v="2333"/>
    <d v="2015-07-22T22:00:00"/>
    <x v="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37620400"/>
    <n v="1412611498"/>
    <b v="1"/>
    <n v="67"/>
    <b v="1"/>
    <s v="technology/space exploration"/>
    <n v="102"/>
    <n v="60.87"/>
    <x v="7"/>
    <s v="space exploration"/>
    <x v="2334"/>
    <d v="2015-07-22T22:00:00"/>
    <x v="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37620400"/>
    <n v="1399902243"/>
    <b v="1"/>
    <n v="221"/>
    <b v="1"/>
    <s v="technology/space exploration"/>
    <n v="102"/>
    <n v="115.69"/>
    <x v="7"/>
    <s v="space exploration"/>
    <x v="2335"/>
    <d v="2015-07-22T22:00:00"/>
    <x v="0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437620400"/>
    <n v="1390860695"/>
    <b v="1"/>
    <n v="2165"/>
    <b v="1"/>
    <s v="technology/space exploration"/>
    <n v="521"/>
    <n v="48.1"/>
    <x v="7"/>
    <s v="space exploration"/>
    <x v="2336"/>
    <d v="2015-07-22T22:00:00"/>
    <x v="0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37620400"/>
    <n v="1401204143"/>
    <b v="1"/>
    <n v="179"/>
    <b v="1"/>
    <s v="technology/space exploration"/>
    <n v="111"/>
    <n v="74.180000000000007"/>
    <x v="7"/>
    <s v="space exploration"/>
    <x v="2337"/>
    <d v="2015-07-22T22:00:00"/>
    <x v="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37620400"/>
    <n v="1401485484"/>
    <b v="1"/>
    <n v="123"/>
    <b v="1"/>
    <s v="technology/space exploration"/>
    <n v="101"/>
    <n v="123.35"/>
    <x v="7"/>
    <s v="space exploration"/>
    <x v="2338"/>
    <d v="2015-07-22T22:00:00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37620400"/>
    <n v="1479496309"/>
    <b v="1"/>
    <n v="1104"/>
    <b v="1"/>
    <s v="technology/space exploration"/>
    <n v="294"/>
    <n v="66.62"/>
    <x v="7"/>
    <s v="space exploration"/>
    <x v="2339"/>
    <d v="2015-07-22T22:00:00"/>
    <x v="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37620400"/>
    <n v="1475249138"/>
    <b v="1"/>
    <n v="403"/>
    <b v="1"/>
    <s v="technology/space exploration"/>
    <n v="106"/>
    <n v="104.99"/>
    <x v="7"/>
    <s v="space exploration"/>
    <x v="2340"/>
    <d v="2015-07-22T22:00:00"/>
    <x v="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7620400"/>
    <n v="1434137504"/>
    <b v="0"/>
    <n v="0"/>
    <b v="0"/>
    <s v="technology/space exploration"/>
    <n v="0"/>
    <n v="0"/>
    <x v="7"/>
    <s v="space exploration"/>
    <x v="2341"/>
    <d v="2015-07-22T22:00:00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37620400"/>
    <n v="1410799870"/>
    <b v="0"/>
    <n v="0"/>
    <b v="0"/>
    <s v="technology/space exploration"/>
    <n v="0"/>
    <n v="0"/>
    <x v="7"/>
    <s v="space exploration"/>
    <x v="2342"/>
    <d v="2015-07-22T22:00:00"/>
    <x v="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37620400"/>
    <n v="1447962505"/>
    <b v="0"/>
    <n v="1"/>
    <b v="0"/>
    <s v="technology/space exploration"/>
    <n v="3"/>
    <n v="300"/>
    <x v="7"/>
    <s v="space exploration"/>
    <x v="2343"/>
    <d v="2015-07-22T22:00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37620400"/>
    <n v="1464197269"/>
    <b v="0"/>
    <n v="1"/>
    <b v="0"/>
    <s v="technology/space exploration"/>
    <n v="0"/>
    <n v="1"/>
    <x v="7"/>
    <s v="space exploration"/>
    <x v="2344"/>
    <d v="2015-07-22T22:00:00"/>
    <x v="0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37620400"/>
    <n v="1424822556"/>
    <b v="0"/>
    <n v="0"/>
    <b v="0"/>
    <s v="technology/space exploration"/>
    <n v="0"/>
    <n v="0"/>
    <x v="7"/>
    <s v="space exploration"/>
    <x v="2345"/>
    <d v="2015-07-22T22:00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37620400"/>
    <n v="1472843431"/>
    <b v="0"/>
    <n v="3"/>
    <b v="0"/>
    <s v="technology/space exploration"/>
    <n v="0"/>
    <n v="13"/>
    <x v="7"/>
    <s v="space exploration"/>
    <x v="2346"/>
    <d v="2015-07-22T22:00:00"/>
    <x v="0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37620400"/>
    <n v="1469543676"/>
    <b v="0"/>
    <n v="1"/>
    <b v="0"/>
    <s v="technology/space exploration"/>
    <n v="2"/>
    <n v="15"/>
    <x v="7"/>
    <s v="space exploration"/>
    <x v="2347"/>
    <d v="2015-07-22T22:00:00"/>
    <x v="0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37620400"/>
    <n v="1450822938"/>
    <b v="0"/>
    <n v="5"/>
    <b v="0"/>
    <s v="technology/space exploration"/>
    <n v="0"/>
    <n v="54"/>
    <x v="7"/>
    <s v="space exploration"/>
    <x v="2348"/>
    <d v="2015-07-22T22:00:00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7620400"/>
    <n v="1436812628"/>
    <b v="0"/>
    <n v="0"/>
    <b v="0"/>
    <s v="technology/space exploration"/>
    <n v="0"/>
    <n v="0"/>
    <x v="7"/>
    <s v="space exploration"/>
    <x v="2349"/>
    <d v="2015-07-22T22:00:00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37620400"/>
    <n v="1480882370"/>
    <b v="0"/>
    <n v="0"/>
    <b v="0"/>
    <s v="technology/space exploration"/>
    <n v="0"/>
    <n v="0"/>
    <x v="7"/>
    <s v="space exploration"/>
    <x v="2350"/>
    <d v="2015-07-22T22:00:00"/>
    <x v="0"/>
  </r>
  <r>
    <n v="2351"/>
    <s v="NZ Auction site.  No listing or success fees. Only $2 p/m"/>
    <s v="Donate $30 or more and receive a free selfie stick."/>
    <n v="18900"/>
    <n v="108"/>
    <x v="1"/>
    <s v="NZ"/>
    <s v="NZD"/>
    <n v="1437620400"/>
    <n v="1427768739"/>
    <b v="0"/>
    <n v="7"/>
    <b v="0"/>
    <s v="technology/space exploration"/>
    <n v="1"/>
    <n v="15.43"/>
    <x v="7"/>
    <s v="space exploration"/>
    <x v="2351"/>
    <d v="2015-07-22T22:00:00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7620400"/>
    <n v="1428419552"/>
    <b v="0"/>
    <n v="0"/>
    <b v="0"/>
    <s v="technology/space exploration"/>
    <n v="0"/>
    <n v="0"/>
    <x v="7"/>
    <s v="space exploration"/>
    <x v="2352"/>
    <d v="2015-07-22T22:00:00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37620400"/>
    <n v="1428596022"/>
    <b v="0"/>
    <n v="0"/>
    <b v="0"/>
    <s v="technology/space exploration"/>
    <n v="0"/>
    <n v="0"/>
    <x v="7"/>
    <s v="space exploration"/>
    <x v="2353"/>
    <d v="2015-07-22T22:00:00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37620400"/>
    <n v="1415726460"/>
    <b v="0"/>
    <n v="1"/>
    <b v="0"/>
    <s v="technology/space exploration"/>
    <n v="0"/>
    <n v="25"/>
    <x v="7"/>
    <s v="space exploration"/>
    <x v="2354"/>
    <d v="2015-07-22T22:00:00"/>
    <x v="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7620400"/>
    <n v="1428012136"/>
    <b v="0"/>
    <n v="2"/>
    <b v="0"/>
    <s v="technology/space exploration"/>
    <n v="1"/>
    <n v="27.5"/>
    <x v="7"/>
    <s v="space exploration"/>
    <x v="2355"/>
    <d v="2015-07-22T22:00:00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7620400"/>
    <n v="1430938104"/>
    <b v="0"/>
    <n v="0"/>
    <b v="0"/>
    <s v="technology/space exploration"/>
    <n v="0"/>
    <n v="0"/>
    <x v="7"/>
    <s v="space exploration"/>
    <x v="2356"/>
    <d v="2015-07-22T22:00:00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37620400"/>
    <n v="1442501578"/>
    <b v="0"/>
    <n v="0"/>
    <b v="0"/>
    <s v="technology/space exploration"/>
    <n v="0"/>
    <n v="0"/>
    <x v="7"/>
    <s v="space exploration"/>
    <x v="2357"/>
    <d v="2015-07-22T22:00:00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37620400"/>
    <n v="1417818036"/>
    <b v="0"/>
    <n v="0"/>
    <b v="0"/>
    <s v="technology/space exploration"/>
    <n v="0"/>
    <n v="0"/>
    <x v="7"/>
    <s v="space exploration"/>
    <x v="2358"/>
    <d v="2015-07-22T22:00:00"/>
    <x v="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7620400"/>
    <n v="1433432124"/>
    <b v="0"/>
    <n v="3"/>
    <b v="0"/>
    <s v="technology/space exploration"/>
    <n v="15"/>
    <n v="367"/>
    <x v="7"/>
    <s v="space exploration"/>
    <x v="2359"/>
    <d v="2015-07-22T22:00:00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37620400"/>
    <n v="1452272280"/>
    <b v="0"/>
    <n v="1"/>
    <b v="0"/>
    <s v="technology/space exploration"/>
    <n v="0"/>
    <n v="2"/>
    <x v="7"/>
    <s v="space exploration"/>
    <x v="2360"/>
    <d v="2015-07-22T22:00:00"/>
    <x v="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37620400"/>
    <n v="1459975008"/>
    <b v="0"/>
    <n v="0"/>
    <b v="0"/>
    <s v="technology/wearables"/>
    <n v="0"/>
    <n v="0"/>
    <x v="7"/>
    <s v="wearables"/>
    <x v="2361"/>
    <d v="2015-07-22T22:00:00"/>
    <x v="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37620400"/>
    <n v="1415723470"/>
    <b v="0"/>
    <n v="2"/>
    <b v="0"/>
    <s v="technology/wearables"/>
    <n v="29"/>
    <n v="60"/>
    <x v="7"/>
    <s v="wearables"/>
    <x v="2362"/>
    <d v="2015-07-22T22:00:00"/>
    <x v="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37620400"/>
    <n v="1447460200"/>
    <b v="0"/>
    <n v="0"/>
    <b v="0"/>
    <s v="technology/wearables"/>
    <n v="0"/>
    <n v="0"/>
    <x v="7"/>
    <s v="wearables"/>
    <x v="2363"/>
    <d v="2015-07-22T22:00:0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37620400"/>
    <n v="1441146356"/>
    <b v="0"/>
    <n v="0"/>
    <b v="0"/>
    <s v="technology/wearables"/>
    <n v="0"/>
    <n v="0"/>
    <x v="7"/>
    <s v="wearables"/>
    <x v="2364"/>
    <d v="2015-07-22T22:00:00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37620400"/>
    <n v="1449596425"/>
    <b v="0"/>
    <n v="0"/>
    <b v="0"/>
    <s v="technology/wearables"/>
    <n v="0"/>
    <n v="0"/>
    <x v="7"/>
    <s v="wearables"/>
    <x v="2365"/>
    <d v="2015-07-22T22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37620400"/>
    <n v="1442839533"/>
    <b v="0"/>
    <n v="27"/>
    <b v="0"/>
    <s v="technology/wearables"/>
    <n v="11"/>
    <n v="97.41"/>
    <x v="7"/>
    <s v="wearables"/>
    <x v="2366"/>
    <d v="2015-07-22T22:00:00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37620400"/>
    <n v="1456442216"/>
    <b v="0"/>
    <n v="14"/>
    <b v="0"/>
    <s v="technology/wearables"/>
    <n v="1"/>
    <n v="47.86"/>
    <x v="7"/>
    <s v="wearables"/>
    <x v="2367"/>
    <d v="2015-07-22T22:00:00"/>
    <x v="0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37620400"/>
    <n v="1425143965"/>
    <b v="0"/>
    <n v="2"/>
    <b v="0"/>
    <s v="technology/wearables"/>
    <n v="0"/>
    <n v="50"/>
    <x v="7"/>
    <s v="wearables"/>
    <x v="2368"/>
    <d v="2015-07-22T22:00:00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37620400"/>
    <n v="1452540611"/>
    <b v="0"/>
    <n v="0"/>
    <b v="0"/>
    <s v="technology/wearables"/>
    <n v="0"/>
    <n v="0"/>
    <x v="7"/>
    <s v="wearables"/>
    <x v="2369"/>
    <d v="2015-07-22T22:00:00"/>
    <x v="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37620400"/>
    <n v="1416285141"/>
    <b v="0"/>
    <n v="4"/>
    <b v="0"/>
    <s v="technology/wearables"/>
    <n v="0"/>
    <n v="20.5"/>
    <x v="7"/>
    <s v="wearables"/>
    <x v="2370"/>
    <d v="2015-07-22T22:00:00"/>
    <x v="0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7620400"/>
    <n v="1432665596"/>
    <b v="0"/>
    <n v="0"/>
    <b v="0"/>
    <s v="technology/wearables"/>
    <n v="0"/>
    <n v="0"/>
    <x v="7"/>
    <s v="wearables"/>
    <x v="2371"/>
    <d v="2015-07-22T22:00:00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37620400"/>
    <n v="1427247571"/>
    <b v="0"/>
    <n v="6"/>
    <b v="0"/>
    <s v="technology/wearables"/>
    <n v="3"/>
    <n v="30"/>
    <x v="7"/>
    <s v="wearables"/>
    <x v="2372"/>
    <d v="2015-07-22T22:00:00"/>
    <x v="0"/>
  </r>
  <r>
    <n v="2373"/>
    <s v="Cykelauktion.com (Canceled)"/>
    <s v="We want to create a safe marketplace for buying and selling bicycles."/>
    <n v="850000"/>
    <n v="50"/>
    <x v="1"/>
    <s v="SE"/>
    <s v="SEK"/>
    <n v="1437620400"/>
    <n v="1438271624"/>
    <b v="0"/>
    <n v="1"/>
    <b v="0"/>
    <s v="technology/wearables"/>
    <n v="0"/>
    <n v="50"/>
    <x v="7"/>
    <s v="wearables"/>
    <x v="2373"/>
    <d v="2015-07-22T22:00:00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37620400"/>
    <n v="1421180060"/>
    <b v="0"/>
    <n v="1"/>
    <b v="0"/>
    <s v="technology/wearables"/>
    <n v="0"/>
    <n v="10"/>
    <x v="7"/>
    <s v="wearables"/>
    <x v="2374"/>
    <d v="2015-07-22T22:00:0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37620400"/>
    <n v="1470859437"/>
    <b v="0"/>
    <n v="0"/>
    <b v="0"/>
    <s v="technology/wearables"/>
    <n v="0"/>
    <n v="0"/>
    <x v="7"/>
    <s v="wearables"/>
    <x v="2375"/>
    <d v="2015-07-22T22:00:00"/>
    <x v="0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37620400"/>
    <n v="1447193566"/>
    <b v="0"/>
    <n v="4"/>
    <b v="0"/>
    <s v="technology/wearables"/>
    <n v="11"/>
    <n v="81.58"/>
    <x v="7"/>
    <s v="wearables"/>
    <x v="2376"/>
    <d v="2015-07-22T22:00:00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37620400"/>
    <n v="1477515183"/>
    <b v="0"/>
    <n v="0"/>
    <b v="0"/>
    <s v="technology/wearables"/>
    <n v="0"/>
    <n v="0"/>
    <x v="7"/>
    <s v="wearables"/>
    <x v="2377"/>
    <d v="2015-07-22T22:00:00"/>
    <x v="0"/>
  </r>
  <r>
    <n v="2378"/>
    <s v="KEEPUP INC (Canceled)"/>
    <s v="KEEPUP allows you to extend your social circle by introducing you to new people via your friends."/>
    <n v="110000"/>
    <n v="0"/>
    <x v="1"/>
    <s v="US"/>
    <s v="USD"/>
    <n v="1437620400"/>
    <n v="1438042730"/>
    <b v="0"/>
    <n v="0"/>
    <b v="0"/>
    <s v="technology/wearables"/>
    <n v="0"/>
    <n v="0"/>
    <x v="7"/>
    <s v="wearables"/>
    <x v="2378"/>
    <d v="2015-07-22T22:00:0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37620400"/>
    <n v="1440116616"/>
    <b v="0"/>
    <n v="0"/>
    <b v="0"/>
    <s v="technology/wearables"/>
    <n v="0"/>
    <n v="0"/>
    <x v="7"/>
    <s v="wearables"/>
    <x v="2379"/>
    <d v="2015-07-22T22:00:00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37620400"/>
    <n v="1441134142"/>
    <b v="0"/>
    <n v="3"/>
    <b v="0"/>
    <s v="technology/wearables"/>
    <n v="0"/>
    <n v="18.329999999999998"/>
    <x v="7"/>
    <s v="wearables"/>
    <x v="2380"/>
    <d v="2015-07-22T22:00:00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37620400"/>
    <n v="1426112848"/>
    <b v="0"/>
    <n v="7"/>
    <b v="0"/>
    <s v="technology/wearables"/>
    <n v="2"/>
    <n v="224.43"/>
    <x v="7"/>
    <s v="wearables"/>
    <x v="2381"/>
    <d v="2015-07-22T22:00:00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7620400"/>
    <n v="1436502603"/>
    <b v="0"/>
    <n v="2"/>
    <b v="0"/>
    <s v="technology/wearables"/>
    <n v="3"/>
    <n v="37.5"/>
    <x v="7"/>
    <s v="wearables"/>
    <x v="2382"/>
    <d v="2015-07-22T22:00:00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37620400"/>
    <n v="1421976107"/>
    <b v="0"/>
    <n v="3"/>
    <b v="0"/>
    <s v="technology/wearables"/>
    <n v="4"/>
    <n v="145"/>
    <x v="7"/>
    <s v="wearables"/>
    <x v="2383"/>
    <d v="2015-07-22T22:00:00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37620400"/>
    <n v="1413337043"/>
    <b v="0"/>
    <n v="8"/>
    <b v="0"/>
    <s v="technology/wearables"/>
    <n v="1"/>
    <n v="1"/>
    <x v="7"/>
    <s v="wearables"/>
    <x v="2384"/>
    <d v="2015-07-22T22:00:00"/>
    <x v="0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7620400"/>
    <n v="1436201432"/>
    <b v="0"/>
    <n v="7"/>
    <b v="0"/>
    <s v="technology/wearables"/>
    <n v="1"/>
    <n v="112.57"/>
    <x v="7"/>
    <s v="wearables"/>
    <x v="2385"/>
    <d v="2015-07-22T22:00:00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37620400"/>
    <n v="1415736424"/>
    <b v="0"/>
    <n v="0"/>
    <b v="0"/>
    <s v="technology/wearables"/>
    <n v="0"/>
    <n v="0"/>
    <x v="7"/>
    <s v="wearables"/>
    <x v="2386"/>
    <d v="2015-07-22T22:00:00"/>
    <x v="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37620400"/>
    <n v="1465311740"/>
    <b v="0"/>
    <n v="3"/>
    <b v="0"/>
    <s v="technology/wearables"/>
    <n v="1"/>
    <n v="342"/>
    <x v="7"/>
    <s v="wearables"/>
    <x v="2387"/>
    <d v="2015-07-22T22:00:00"/>
    <x v="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37620400"/>
    <n v="1418761759"/>
    <b v="0"/>
    <n v="8"/>
    <b v="0"/>
    <s v="technology/wearables"/>
    <n v="1"/>
    <n v="57.88"/>
    <x v="7"/>
    <s v="wearables"/>
    <x v="2388"/>
    <d v="2015-07-22T22:00:00"/>
    <x v="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620400"/>
    <n v="1435160452"/>
    <b v="0"/>
    <n v="1"/>
    <b v="0"/>
    <s v="technology/wearables"/>
    <n v="0"/>
    <n v="30"/>
    <x v="7"/>
    <s v="wearables"/>
    <x v="2389"/>
    <d v="2015-07-22T22:00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37620400"/>
    <n v="1416896264"/>
    <b v="0"/>
    <n v="0"/>
    <b v="0"/>
    <s v="technology/wearables"/>
    <n v="0"/>
    <n v="0"/>
    <x v="7"/>
    <s v="wearables"/>
    <x v="2390"/>
    <d v="2015-07-22T22:00:00"/>
    <x v="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37620400"/>
    <n v="1425236644"/>
    <b v="0"/>
    <n v="1"/>
    <b v="0"/>
    <s v="technology/wearables"/>
    <n v="0"/>
    <n v="25"/>
    <x v="7"/>
    <s v="wearables"/>
    <x v="2391"/>
    <d v="2015-07-22T22:00:00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37620400"/>
    <n v="1443495223"/>
    <b v="0"/>
    <n v="0"/>
    <b v="0"/>
    <s v="technology/wearables"/>
    <n v="0"/>
    <n v="0"/>
    <x v="7"/>
    <s v="wearables"/>
    <x v="2392"/>
    <d v="2015-07-22T22:00:00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7620400"/>
    <n v="1436456017"/>
    <b v="0"/>
    <n v="1"/>
    <b v="0"/>
    <s v="technology/wearables"/>
    <n v="0"/>
    <n v="50"/>
    <x v="7"/>
    <s v="wearables"/>
    <x v="2393"/>
    <d v="2015-07-22T22:00:00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37620400"/>
    <n v="1422348093"/>
    <b v="0"/>
    <n v="2"/>
    <b v="0"/>
    <s v="technology/wearables"/>
    <n v="0"/>
    <n v="1.5"/>
    <x v="7"/>
    <s v="wearables"/>
    <x v="2394"/>
    <d v="2015-07-22T22:00:00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37620400"/>
    <n v="1481597687"/>
    <b v="0"/>
    <n v="0"/>
    <b v="0"/>
    <s v="technology/wearables"/>
    <n v="0"/>
    <n v="0"/>
    <x v="7"/>
    <s v="wearables"/>
    <x v="2395"/>
    <d v="2015-07-22T22:00:00"/>
    <x v="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37620400"/>
    <n v="1442348558"/>
    <b v="0"/>
    <n v="1"/>
    <b v="0"/>
    <s v="technology/wearables"/>
    <n v="0"/>
    <n v="10"/>
    <x v="7"/>
    <s v="wearables"/>
    <x v="2396"/>
    <d v="2015-07-22T22:00:00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37620400"/>
    <n v="1417641256"/>
    <b v="0"/>
    <n v="0"/>
    <b v="0"/>
    <s v="technology/wearables"/>
    <n v="0"/>
    <n v="0"/>
    <x v="7"/>
    <s v="wearables"/>
    <x v="2397"/>
    <d v="2015-07-22T22:00:00"/>
    <x v="0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7620400"/>
    <n v="1433282384"/>
    <b v="0"/>
    <n v="0"/>
    <b v="0"/>
    <s v="technology/wearables"/>
    <n v="0"/>
    <n v="0"/>
    <x v="7"/>
    <s v="wearables"/>
    <x v="2398"/>
    <d v="2015-07-22T22:00:00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37620400"/>
    <n v="1415910506"/>
    <b v="0"/>
    <n v="0"/>
    <b v="0"/>
    <s v="technology/wearables"/>
    <n v="0"/>
    <n v="0"/>
    <x v="7"/>
    <s v="wearables"/>
    <x v="2399"/>
    <d v="2015-07-22T22:00:00"/>
    <x v="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37620400"/>
    <n v="1458023164"/>
    <b v="0"/>
    <n v="0"/>
    <b v="0"/>
    <s v="technology/wearables"/>
    <n v="0"/>
    <n v="0"/>
    <x v="7"/>
    <s v="wearables"/>
    <x v="2400"/>
    <d v="2015-07-22T22:00:00"/>
    <x v="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37620400"/>
    <n v="1452023096"/>
    <b v="0"/>
    <n v="9"/>
    <b v="0"/>
    <s v="technology/wearables"/>
    <n v="1"/>
    <n v="22.33"/>
    <x v="7"/>
    <s v="wearables"/>
    <x v="2401"/>
    <d v="2015-07-22T22:00:00"/>
    <x v="0"/>
  </r>
  <r>
    <n v="2402"/>
    <s v="Cupcake Truck Unite"/>
    <s v="Small town, delicious treats, and a mobile truck"/>
    <n v="12000"/>
    <n v="52"/>
    <x v="2"/>
    <s v="US"/>
    <s v="USD"/>
    <n v="1437620400"/>
    <n v="1428941931"/>
    <b v="0"/>
    <n v="1"/>
    <b v="0"/>
    <s v="technology/wearables"/>
    <n v="0"/>
    <n v="52"/>
    <x v="7"/>
    <s v="wearables"/>
    <x v="2402"/>
    <d v="2015-07-22T22:00:00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37620400"/>
    <n v="1454188258"/>
    <b v="0"/>
    <n v="12"/>
    <b v="0"/>
    <s v="technology/wearables"/>
    <n v="17"/>
    <n v="16.829999999999998"/>
    <x v="7"/>
    <s v="wearables"/>
    <x v="2403"/>
    <d v="2015-07-22T22:00:00"/>
    <x v="0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37620400"/>
    <n v="1449190607"/>
    <b v="0"/>
    <n v="0"/>
    <b v="0"/>
    <s v="technology/wearables"/>
    <n v="0"/>
    <n v="0"/>
    <x v="7"/>
    <s v="wearables"/>
    <x v="2404"/>
    <d v="2015-07-22T22:00:00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37620400"/>
    <n v="1471096975"/>
    <b v="0"/>
    <n v="20"/>
    <b v="0"/>
    <s v="technology/wearables"/>
    <n v="23"/>
    <n v="56.3"/>
    <x v="7"/>
    <s v="wearables"/>
    <x v="2405"/>
    <d v="2015-07-22T22:00:00"/>
    <x v="0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37620400"/>
    <n v="1418179190"/>
    <b v="0"/>
    <n v="16"/>
    <b v="0"/>
    <s v="technology/wearables"/>
    <n v="41"/>
    <n v="84.06"/>
    <x v="7"/>
    <s v="wearables"/>
    <x v="2406"/>
    <d v="2015-07-22T22:00:00"/>
    <x v="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37620400"/>
    <n v="1426772928"/>
    <b v="0"/>
    <n v="33"/>
    <b v="0"/>
    <s v="technology/wearables"/>
    <n v="25"/>
    <n v="168.39"/>
    <x v="7"/>
    <s v="wearables"/>
    <x v="2407"/>
    <d v="2015-07-22T22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37620400"/>
    <n v="1412652157"/>
    <b v="0"/>
    <n v="2"/>
    <b v="0"/>
    <s v="technology/wearables"/>
    <n v="0"/>
    <n v="15"/>
    <x v="7"/>
    <s v="wearables"/>
    <x v="2408"/>
    <d v="2015-07-22T22:00:00"/>
    <x v="0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7620400"/>
    <n v="1437339675"/>
    <b v="0"/>
    <n v="6"/>
    <b v="0"/>
    <s v="technology/wearables"/>
    <n v="2"/>
    <n v="76.67"/>
    <x v="7"/>
    <s v="wearables"/>
    <x v="2409"/>
    <d v="2015-07-22T22:00:00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37620400"/>
    <n v="1439027275"/>
    <b v="0"/>
    <n v="0"/>
    <b v="0"/>
    <s v="technology/wearables"/>
    <n v="0"/>
    <n v="0"/>
    <x v="7"/>
    <s v="wearables"/>
    <x v="2410"/>
    <d v="2015-07-22T22:00:00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37620400"/>
    <n v="1437932082"/>
    <b v="0"/>
    <n v="3"/>
    <b v="0"/>
    <s v="technology/wearables"/>
    <n v="1"/>
    <n v="50.33"/>
    <x v="7"/>
    <s v="wearables"/>
    <x v="2411"/>
    <d v="2015-07-22T22:00:00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37620400"/>
    <n v="1476294073"/>
    <b v="0"/>
    <n v="0"/>
    <b v="0"/>
    <s v="technology/wearables"/>
    <n v="0"/>
    <n v="0"/>
    <x v="7"/>
    <s v="wearables"/>
    <x v="2412"/>
    <d v="2015-07-22T22:00:00"/>
    <x v="0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37620400"/>
    <n v="1398911882"/>
    <b v="0"/>
    <n v="3"/>
    <b v="0"/>
    <s v="technology/wearables"/>
    <n v="1"/>
    <n v="8.33"/>
    <x v="7"/>
    <s v="wearables"/>
    <x v="2413"/>
    <d v="2015-07-22T22:00:00"/>
    <x v="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37620400"/>
    <n v="1436805660"/>
    <b v="0"/>
    <n v="13"/>
    <b v="0"/>
    <s v="technology/wearables"/>
    <n v="3"/>
    <n v="35.380000000000003"/>
    <x v="7"/>
    <s v="wearables"/>
    <x v="2414"/>
    <d v="2015-07-22T22:00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37620400"/>
    <n v="1466023346"/>
    <b v="0"/>
    <n v="6"/>
    <b v="0"/>
    <s v="technology/wearables"/>
    <n v="1"/>
    <n v="55.83"/>
    <x v="7"/>
    <s v="wearables"/>
    <x v="2415"/>
    <d v="2015-07-22T22:00:00"/>
    <x v="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37620400"/>
    <n v="1421343743"/>
    <b v="0"/>
    <n v="1"/>
    <b v="0"/>
    <s v="technology/wearables"/>
    <n v="0"/>
    <n v="5"/>
    <x v="7"/>
    <s v="wearables"/>
    <x v="2416"/>
    <d v="2015-07-22T22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37620400"/>
    <n v="1405113187"/>
    <b v="0"/>
    <n v="0"/>
    <b v="0"/>
    <s v="technology/wearables"/>
    <n v="0"/>
    <n v="0"/>
    <x v="7"/>
    <s v="wearables"/>
    <x v="2417"/>
    <d v="2015-07-22T22:00:00"/>
    <x v="0"/>
  </r>
  <r>
    <n v="2418"/>
    <s v="Mexican food truck"/>
    <s v="I want to start my food truck business."/>
    <n v="25000"/>
    <n v="5"/>
    <x v="2"/>
    <s v="US"/>
    <s v="USD"/>
    <n v="1437620400"/>
    <n v="1422045244"/>
    <b v="0"/>
    <n v="5"/>
    <b v="0"/>
    <s v="technology/wearables"/>
    <n v="0"/>
    <n v="1"/>
    <x v="7"/>
    <s v="wearables"/>
    <x v="2418"/>
    <d v="2015-07-22T22:00:00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37620400"/>
    <n v="1419097389"/>
    <b v="0"/>
    <n v="0"/>
    <b v="0"/>
    <s v="technology/wearables"/>
    <n v="0"/>
    <n v="0"/>
    <x v="7"/>
    <s v="wearables"/>
    <x v="2419"/>
    <d v="2015-07-22T22:00:00"/>
    <x v="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37620400"/>
    <n v="1410396095"/>
    <b v="0"/>
    <n v="36"/>
    <b v="0"/>
    <s v="technology/wearables"/>
    <n v="15"/>
    <n v="69.47"/>
    <x v="7"/>
    <s v="wearables"/>
    <x v="2420"/>
    <d v="2015-07-22T22:00:00"/>
    <x v="0"/>
  </r>
  <r>
    <n v="2421"/>
    <s v="hot dog cart"/>
    <s v="help me start Merrill's first hot dog cart in this empty lot"/>
    <n v="6000"/>
    <n v="1"/>
    <x v="2"/>
    <s v="US"/>
    <s v="USD"/>
    <n v="1437620400"/>
    <n v="1421944196"/>
    <b v="0"/>
    <n v="1"/>
    <b v="0"/>
    <s v="technology/wearables"/>
    <n v="0"/>
    <n v="1"/>
    <x v="7"/>
    <s v="wearables"/>
    <x v="2421"/>
    <d v="2015-07-22T22:00:00"/>
    <x v="0"/>
  </r>
  <r>
    <n v="2422"/>
    <s v="Help starting a family owned food truck"/>
    <s v="Family owned business serving BBQ and seafood to the public"/>
    <n v="500"/>
    <n v="1"/>
    <x v="2"/>
    <s v="US"/>
    <s v="USD"/>
    <n v="1437620400"/>
    <n v="1423502636"/>
    <b v="0"/>
    <n v="1"/>
    <b v="0"/>
    <s v="technology/wearables"/>
    <n v="0"/>
    <n v="1"/>
    <x v="7"/>
    <s v="wearables"/>
    <x v="2422"/>
    <d v="2015-07-22T22:00:00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37620400"/>
    <n v="1417452890"/>
    <b v="0"/>
    <n v="1"/>
    <b v="0"/>
    <s v="technology/wearables"/>
    <n v="0"/>
    <n v="8"/>
    <x v="7"/>
    <s v="wearables"/>
    <x v="2423"/>
    <d v="2015-07-22T22:00:00"/>
    <x v="0"/>
  </r>
  <r>
    <n v="2424"/>
    <s v="Lily and Memphs"/>
    <s v="Great and creative food from the heart in the form of a sweet food truck!"/>
    <n v="25000"/>
    <n v="310"/>
    <x v="2"/>
    <s v="US"/>
    <s v="USD"/>
    <n v="1437620400"/>
    <n v="1411853108"/>
    <b v="0"/>
    <n v="9"/>
    <b v="0"/>
    <s v="technology/wearables"/>
    <n v="1"/>
    <n v="34.44"/>
    <x v="7"/>
    <s v="wearables"/>
    <x v="2424"/>
    <d v="2015-07-22T22:00:00"/>
    <x v="0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37620400"/>
    <n v="1463090149"/>
    <b v="0"/>
    <n v="1"/>
    <b v="0"/>
    <s v="technology/wearables"/>
    <n v="0"/>
    <n v="1"/>
    <x v="7"/>
    <s v="wearables"/>
    <x v="2425"/>
    <d v="2015-07-22T22:00:00"/>
    <x v="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7620400"/>
    <n v="1433822692"/>
    <b v="0"/>
    <n v="0"/>
    <b v="0"/>
    <s v="technology/wearables"/>
    <n v="0"/>
    <n v="0"/>
    <x v="7"/>
    <s v="wearables"/>
    <x v="2426"/>
    <d v="2015-07-22T22:00:00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37620400"/>
    <n v="1455262733"/>
    <b v="0"/>
    <n v="1"/>
    <b v="0"/>
    <s v="technology/wearables"/>
    <n v="0"/>
    <n v="1"/>
    <x v="7"/>
    <s v="wearables"/>
    <x v="2427"/>
    <d v="2015-07-22T22:00:00"/>
    <x v="0"/>
  </r>
  <r>
    <n v="2428"/>
    <s v="Premium Burgers"/>
    <s v="From Moo 2 You! We want to offer premium burgers to a taco flooded environment."/>
    <n v="35000"/>
    <n v="1"/>
    <x v="2"/>
    <s v="US"/>
    <s v="USD"/>
    <n v="1437620400"/>
    <n v="1423594151"/>
    <b v="0"/>
    <n v="1"/>
    <b v="0"/>
    <s v="technology/wearables"/>
    <n v="0"/>
    <n v="1"/>
    <x v="7"/>
    <s v="wearables"/>
    <x v="2428"/>
    <d v="2015-07-22T22:00:00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37620400"/>
    <n v="1483131966"/>
    <b v="0"/>
    <n v="4"/>
    <b v="0"/>
    <s v="technology/wearables"/>
    <n v="1"/>
    <n v="501.25"/>
    <x v="7"/>
    <s v="wearables"/>
    <x v="2429"/>
    <d v="2015-07-22T22:00:00"/>
    <x v="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37620400"/>
    <n v="1452654504"/>
    <b v="0"/>
    <n v="2"/>
    <b v="0"/>
    <s v="technology/wearables"/>
    <n v="1"/>
    <n v="10.5"/>
    <x v="7"/>
    <s v="wearables"/>
    <x v="2430"/>
    <d v="2015-07-22T22:00:00"/>
    <x v="0"/>
  </r>
  <r>
    <n v="2431"/>
    <s v="Murphy's good eatin'"/>
    <s v="Go to Colorado and run a food truck with homemade food of all kinds."/>
    <n v="100000"/>
    <n v="2"/>
    <x v="2"/>
    <s v="US"/>
    <s v="USD"/>
    <n v="1437620400"/>
    <n v="1461896613"/>
    <b v="0"/>
    <n v="2"/>
    <b v="0"/>
    <s v="technology/wearables"/>
    <n v="0"/>
    <n v="1"/>
    <x v="7"/>
    <s v="wearables"/>
    <x v="2431"/>
    <d v="2015-07-22T22:00:00"/>
    <x v="0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37620400"/>
    <n v="1423199697"/>
    <b v="0"/>
    <n v="2"/>
    <b v="0"/>
    <s v="technology/wearables"/>
    <n v="0"/>
    <n v="1"/>
    <x v="7"/>
    <s v="wearables"/>
    <x v="2432"/>
    <d v="2015-07-22T22:00:00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37620400"/>
    <n v="1454016943"/>
    <b v="0"/>
    <n v="0"/>
    <b v="0"/>
    <s v="technology/wearables"/>
    <n v="0"/>
    <n v="0"/>
    <x v="7"/>
    <s v="wearables"/>
    <x v="2433"/>
    <d v="2015-07-22T22:00:00"/>
    <x v="0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7620400"/>
    <n v="1435206474"/>
    <b v="0"/>
    <n v="2"/>
    <b v="0"/>
    <s v="technology/wearables"/>
    <n v="0"/>
    <n v="13"/>
    <x v="7"/>
    <s v="wearables"/>
    <x v="2434"/>
    <d v="2015-07-22T22:00:00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37620400"/>
    <n v="1441435186"/>
    <b v="0"/>
    <n v="4"/>
    <b v="0"/>
    <s v="technology/wearables"/>
    <n v="0"/>
    <n v="306"/>
    <x v="7"/>
    <s v="wearables"/>
    <x v="2435"/>
    <d v="2015-07-22T22:00:00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37620400"/>
    <n v="1448894770"/>
    <b v="0"/>
    <n v="2"/>
    <b v="0"/>
    <s v="technology/wearables"/>
    <n v="0"/>
    <n v="22.5"/>
    <x v="7"/>
    <s v="wearables"/>
    <x v="2436"/>
    <d v="2015-07-22T22:00:0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37620400"/>
    <n v="1422400188"/>
    <b v="0"/>
    <n v="0"/>
    <b v="0"/>
    <s v="technology/wearables"/>
    <n v="0"/>
    <n v="0"/>
    <x v="7"/>
    <s v="wearables"/>
    <x v="2437"/>
    <d v="2015-07-22T22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37620400"/>
    <n v="1444341462"/>
    <b v="0"/>
    <n v="1"/>
    <b v="0"/>
    <s v="technology/wearables"/>
    <n v="0"/>
    <n v="50"/>
    <x v="7"/>
    <s v="wearables"/>
    <x v="2438"/>
    <d v="2015-07-22T22:00:00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37620400"/>
    <n v="1442605129"/>
    <b v="0"/>
    <n v="0"/>
    <b v="0"/>
    <s v="technology/wearables"/>
    <n v="0"/>
    <n v="0"/>
    <x v="7"/>
    <s v="wearables"/>
    <x v="2439"/>
    <d v="2015-07-22T22:00:00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37620400"/>
    <n v="1452807313"/>
    <b v="0"/>
    <n v="2"/>
    <b v="0"/>
    <s v="technology/wearables"/>
    <n v="0"/>
    <n v="5"/>
    <x v="7"/>
    <s v="wearables"/>
    <x v="2440"/>
    <d v="2015-07-22T22:00:00"/>
    <x v="0"/>
  </r>
  <r>
    <n v="2441"/>
    <s v="Bring Alchemy Pops to the People!"/>
    <s v="YOU can help Alchemy Pops POP up on a street near you!"/>
    <n v="7500"/>
    <n v="8091"/>
    <x v="0"/>
    <s v="US"/>
    <s v="USD"/>
    <n v="1437620400"/>
    <n v="1435806054"/>
    <b v="0"/>
    <n v="109"/>
    <b v="1"/>
    <s v="technology/wearables"/>
    <n v="108"/>
    <n v="74.23"/>
    <x v="7"/>
    <s v="wearables"/>
    <x v="2441"/>
    <d v="2015-07-22T22:00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37620400"/>
    <n v="1424188828"/>
    <b v="0"/>
    <n v="372"/>
    <b v="1"/>
    <s v="technology/wearables"/>
    <n v="126"/>
    <n v="81.25"/>
    <x v="7"/>
    <s v="wearables"/>
    <x v="2442"/>
    <d v="2015-07-22T22:00:00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37620400"/>
    <n v="1405522822"/>
    <b v="0"/>
    <n v="311"/>
    <b v="1"/>
    <s v="technology/wearables"/>
    <n v="203"/>
    <n v="130.22999999999999"/>
    <x v="7"/>
    <s v="wearables"/>
    <x v="2443"/>
    <d v="2015-07-22T22:00:00"/>
    <x v="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37620400"/>
    <n v="1461607591"/>
    <b v="0"/>
    <n v="61"/>
    <b v="1"/>
    <s v="technology/wearables"/>
    <n v="109"/>
    <n v="53.41"/>
    <x v="7"/>
    <s v="wearables"/>
    <x v="2444"/>
    <d v="2015-07-22T22:00:00"/>
    <x v="0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37620400"/>
    <n v="1440650021"/>
    <b v="0"/>
    <n v="115"/>
    <b v="1"/>
    <s v="technology/wearables"/>
    <n v="173"/>
    <n v="75.13"/>
    <x v="7"/>
    <s v="wearables"/>
    <x v="2445"/>
    <d v="2015-07-22T22:00:00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37620400"/>
    <n v="1477578471"/>
    <b v="0"/>
    <n v="111"/>
    <b v="1"/>
    <s v="technology/wearables"/>
    <n v="168"/>
    <n v="75.67"/>
    <x v="7"/>
    <s v="wearables"/>
    <x v="2446"/>
    <d v="2015-07-22T22:00:00"/>
    <x v="0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37620400"/>
    <n v="1476184593"/>
    <b v="0"/>
    <n v="337"/>
    <b v="1"/>
    <s v="technology/wearables"/>
    <n v="427"/>
    <n v="31.69"/>
    <x v="7"/>
    <s v="wearables"/>
    <x v="2447"/>
    <d v="2015-07-22T22:00:00"/>
    <x v="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37620400"/>
    <n v="1472110513"/>
    <b v="0"/>
    <n v="9"/>
    <b v="1"/>
    <s v="technology/wearables"/>
    <n v="108"/>
    <n v="47.78"/>
    <x v="7"/>
    <s v="wearables"/>
    <x v="2448"/>
    <d v="2015-07-22T22:00:00"/>
    <x v="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37620400"/>
    <n v="1414725915"/>
    <b v="0"/>
    <n v="120"/>
    <b v="1"/>
    <s v="technology/wearables"/>
    <n v="108"/>
    <n v="90"/>
    <x v="7"/>
    <s v="wearables"/>
    <x v="2449"/>
    <d v="2015-07-22T22:00:00"/>
    <x v="0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37620400"/>
    <n v="1411177456"/>
    <b v="0"/>
    <n v="102"/>
    <b v="1"/>
    <s v="technology/wearables"/>
    <n v="102"/>
    <n v="149.31"/>
    <x v="7"/>
    <s v="wearables"/>
    <x v="2450"/>
    <d v="2015-07-22T22:00:00"/>
    <x v="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37620400"/>
    <n v="1487022490"/>
    <b v="0"/>
    <n v="186"/>
    <b v="1"/>
    <s v="technology/wearables"/>
    <n v="115"/>
    <n v="62.07"/>
    <x v="7"/>
    <s v="wearables"/>
    <x v="2451"/>
    <d v="2015-07-22T22:00:00"/>
    <x v="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37620400"/>
    <n v="1448914500"/>
    <b v="0"/>
    <n v="15"/>
    <b v="1"/>
    <s v="technology/wearables"/>
    <n v="134"/>
    <n v="53.4"/>
    <x v="7"/>
    <s v="wearables"/>
    <x v="2452"/>
    <d v="2015-07-22T22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37620400"/>
    <n v="1483461409"/>
    <b v="0"/>
    <n v="67"/>
    <b v="1"/>
    <s v="technology/wearables"/>
    <n v="155"/>
    <n v="69.27"/>
    <x v="7"/>
    <s v="wearables"/>
    <x v="2453"/>
    <d v="2015-07-22T22:00:00"/>
    <x v="0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37620400"/>
    <n v="1486183808"/>
    <b v="0"/>
    <n v="130"/>
    <b v="1"/>
    <s v="technology/wearables"/>
    <n v="101"/>
    <n v="271.51"/>
    <x v="7"/>
    <s v="wearables"/>
    <x v="2454"/>
    <d v="2015-07-22T22:00:00"/>
    <x v="0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37620400"/>
    <n v="1458758750"/>
    <b v="0"/>
    <n v="16"/>
    <b v="1"/>
    <s v="technology/wearables"/>
    <n v="182"/>
    <n v="34.130000000000003"/>
    <x v="7"/>
    <s v="wearables"/>
    <x v="2455"/>
    <d v="2015-07-22T22:00:00"/>
    <x v="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37620400"/>
    <n v="1485471839"/>
    <b v="0"/>
    <n v="67"/>
    <b v="1"/>
    <s v="technology/wearables"/>
    <n v="181"/>
    <n v="40.49"/>
    <x v="7"/>
    <s v="wearables"/>
    <x v="2456"/>
    <d v="2015-07-22T22:00:00"/>
    <x v="0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37620400"/>
    <n v="1456237656"/>
    <b v="0"/>
    <n v="124"/>
    <b v="1"/>
    <s v="technology/wearables"/>
    <n v="102"/>
    <n v="189.76"/>
    <x v="7"/>
    <s v="wearables"/>
    <x v="2457"/>
    <d v="2015-07-22T22:00:00"/>
    <x v="0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37620400"/>
    <n v="1462481718"/>
    <b v="0"/>
    <n v="80"/>
    <b v="1"/>
    <s v="technology/wearables"/>
    <n v="110"/>
    <n v="68.86"/>
    <x v="7"/>
    <s v="wearables"/>
    <x v="2458"/>
    <d v="2015-07-22T22:00:00"/>
    <x v="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37620400"/>
    <n v="1454858285"/>
    <b v="0"/>
    <n v="282"/>
    <b v="1"/>
    <s v="technology/wearables"/>
    <n v="102"/>
    <n v="108.78"/>
    <x v="7"/>
    <s v="wearables"/>
    <x v="2459"/>
    <d v="2015-07-22T22:00:00"/>
    <x v="0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37620400"/>
    <n v="1480480167"/>
    <b v="0"/>
    <n v="68"/>
    <b v="1"/>
    <s v="technology/wearables"/>
    <n v="101"/>
    <n v="125.99"/>
    <x v="7"/>
    <s v="wearables"/>
    <x v="2460"/>
    <d v="2015-07-22T22:00:00"/>
    <x v="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437620400"/>
    <n v="1314577097"/>
    <b v="0"/>
    <n v="86"/>
    <b v="1"/>
    <s v="technology/wearables"/>
    <n v="104"/>
    <n v="90.52"/>
    <x v="7"/>
    <s v="wearables"/>
    <x v="2461"/>
    <d v="2015-07-22T22:00:00"/>
    <x v="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437620400"/>
    <n v="1340944096"/>
    <b v="0"/>
    <n v="115"/>
    <b v="1"/>
    <s v="technology/wearables"/>
    <n v="111"/>
    <n v="28.88"/>
    <x v="7"/>
    <s v="wearables"/>
    <x v="2462"/>
    <d v="2015-07-22T22:00:00"/>
    <x v="0"/>
  </r>
  <r>
    <n v="2463"/>
    <s v="Emma Ate the Lion &quot;Songs Two Count Too&quot;"/>
    <s v="Emma Ate The Lion's debut full length album"/>
    <n v="2000"/>
    <n v="2325"/>
    <x v="0"/>
    <s v="US"/>
    <s v="USD"/>
    <n v="1437620400"/>
    <n v="1362710425"/>
    <b v="0"/>
    <n v="75"/>
    <b v="1"/>
    <s v="technology/wearables"/>
    <n v="116"/>
    <n v="31"/>
    <x v="7"/>
    <s v="wearables"/>
    <x v="2463"/>
    <d v="2015-07-22T22:00:00"/>
    <x v="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37620400"/>
    <n v="1441143397"/>
    <b v="0"/>
    <n v="43"/>
    <b v="1"/>
    <s v="technology/wearables"/>
    <n v="111"/>
    <n v="51.67"/>
    <x v="7"/>
    <s v="wearables"/>
    <x v="2464"/>
    <d v="2015-07-22T22:00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437620400"/>
    <n v="1345828548"/>
    <b v="0"/>
    <n v="48"/>
    <b v="1"/>
    <s v="technology/wearables"/>
    <n v="180"/>
    <n v="26.27"/>
    <x v="7"/>
    <s v="wearables"/>
    <x v="2465"/>
    <d v="2015-07-22T22:00:00"/>
    <x v="0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437620400"/>
    <n v="1365474453"/>
    <b v="0"/>
    <n v="52"/>
    <b v="1"/>
    <s v="technology/wearables"/>
    <n v="100"/>
    <n v="48.08"/>
    <x v="7"/>
    <s v="wearables"/>
    <x v="2466"/>
    <d v="2015-07-22T22:00:00"/>
    <x v="0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437620400"/>
    <n v="1335473931"/>
    <b v="0"/>
    <n v="43"/>
    <b v="1"/>
    <s v="technology/wearables"/>
    <n v="119"/>
    <n v="27.56"/>
    <x v="7"/>
    <s v="wearables"/>
    <x v="2467"/>
    <d v="2015-07-22T22:00:00"/>
    <x v="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437620400"/>
    <n v="1348285321"/>
    <b v="0"/>
    <n v="58"/>
    <b v="1"/>
    <s v="technology/wearables"/>
    <n v="107"/>
    <n v="36.97"/>
    <x v="7"/>
    <s v="wearables"/>
    <x v="2468"/>
    <d v="2015-07-22T22:00:00"/>
    <x v="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437620400"/>
    <n v="1295000329"/>
    <b v="0"/>
    <n v="47"/>
    <b v="1"/>
    <s v="technology/wearables"/>
    <n v="114"/>
    <n v="29.02"/>
    <x v="7"/>
    <s v="wearables"/>
    <x v="2469"/>
    <d v="2015-07-22T22:00:00"/>
    <x v="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437620400"/>
    <n v="1335232055"/>
    <b v="0"/>
    <n v="36"/>
    <b v="1"/>
    <s v="technology/wearables"/>
    <n v="103"/>
    <n v="28.66"/>
    <x v="7"/>
    <s v="wearables"/>
    <x v="2470"/>
    <d v="2015-07-22T22:00:00"/>
    <x v="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437620400"/>
    <n v="1324079392"/>
    <b v="0"/>
    <n v="17"/>
    <b v="1"/>
    <s v="technology/wearables"/>
    <n v="128"/>
    <n v="37.65"/>
    <x v="7"/>
    <s v="wearables"/>
    <x v="2471"/>
    <d v="2015-07-22T22:00:00"/>
    <x v="0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437620400"/>
    <n v="1277433980"/>
    <b v="0"/>
    <n v="104"/>
    <b v="1"/>
    <s v="technology/wearables"/>
    <n v="136"/>
    <n v="97.9"/>
    <x v="7"/>
    <s v="wearables"/>
    <x v="2472"/>
    <d v="2015-07-22T22:00:00"/>
    <x v="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437620400"/>
    <n v="1349978269"/>
    <b v="0"/>
    <n v="47"/>
    <b v="1"/>
    <s v="technology/wearables"/>
    <n v="100"/>
    <n v="42.55"/>
    <x v="7"/>
    <s v="wearables"/>
    <x v="2473"/>
    <d v="2015-07-22T22:00:00"/>
    <x v="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437620400"/>
    <n v="1282868176"/>
    <b v="0"/>
    <n v="38"/>
    <b v="1"/>
    <s v="technology/wearables"/>
    <n v="100"/>
    <n v="131.58000000000001"/>
    <x v="7"/>
    <s v="wearables"/>
    <x v="2474"/>
    <d v="2015-07-22T22:00:00"/>
    <x v="0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437620400"/>
    <n v="1273647255"/>
    <b v="0"/>
    <n v="81"/>
    <b v="1"/>
    <s v="technology/wearables"/>
    <n v="105"/>
    <n v="32.32"/>
    <x v="7"/>
    <s v="wearables"/>
    <x v="2475"/>
    <d v="2015-07-22T22:00:00"/>
    <x v="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37620400"/>
    <n v="1412149970"/>
    <b v="0"/>
    <n v="55"/>
    <b v="1"/>
    <s v="technology/wearables"/>
    <n v="105"/>
    <n v="61.1"/>
    <x v="7"/>
    <s v="wearables"/>
    <x v="2476"/>
    <d v="2015-07-22T22:00:00"/>
    <x v="0"/>
  </r>
  <r>
    <n v="2477"/>
    <s v="Debut Album"/>
    <s v="Releasing my first album in August, and I need your help in order to get it done!"/>
    <n v="750"/>
    <n v="1285"/>
    <x v="0"/>
    <s v="US"/>
    <s v="USD"/>
    <n v="1437620400"/>
    <n v="1340901345"/>
    <b v="0"/>
    <n v="41"/>
    <b v="1"/>
    <s v="technology/wearables"/>
    <n v="171"/>
    <n v="31.34"/>
    <x v="7"/>
    <s v="wearables"/>
    <x v="2477"/>
    <d v="2015-07-22T22:00:00"/>
    <x v="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437620400"/>
    <n v="1355525313"/>
    <b v="0"/>
    <n v="79"/>
    <b v="1"/>
    <s v="technology/wearables"/>
    <n v="128"/>
    <n v="129.11000000000001"/>
    <x v="7"/>
    <s v="wearables"/>
    <x v="2478"/>
    <d v="2015-07-22T22:00:00"/>
    <x v="0"/>
  </r>
  <r>
    <n v="2479"/>
    <s v="FUEL FAKE NATIVES"/>
    <s v="Fake Natives is headed on tour this summer. Help them fill their tank with fossil fuels."/>
    <n v="300"/>
    <n v="400.33"/>
    <x v="0"/>
    <s v="US"/>
    <s v="USD"/>
    <n v="1437620400"/>
    <n v="1342545994"/>
    <b v="0"/>
    <n v="16"/>
    <b v="1"/>
    <s v="technology/wearables"/>
    <n v="133"/>
    <n v="25.02"/>
    <x v="7"/>
    <s v="wearables"/>
    <x v="2479"/>
    <d v="2015-07-22T22:00:00"/>
    <x v="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37620400"/>
    <n v="1439332084"/>
    <b v="0"/>
    <n v="8"/>
    <b v="1"/>
    <s v="technology/wearables"/>
    <n v="100"/>
    <n v="250"/>
    <x v="7"/>
    <s v="wearables"/>
    <x v="2480"/>
    <d v="2015-07-22T22:00:00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437620400"/>
    <n v="1333207808"/>
    <b v="0"/>
    <n v="95"/>
    <b v="1"/>
    <s v="technology/wearables"/>
    <n v="113"/>
    <n v="47.54"/>
    <x v="7"/>
    <s v="wearables"/>
    <x v="2481"/>
    <d v="2015-07-22T22:00:00"/>
    <x v="0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437620400"/>
    <n v="1308336383"/>
    <b v="0"/>
    <n v="25"/>
    <b v="1"/>
    <s v="technology/wearables"/>
    <n v="100"/>
    <n v="40.04"/>
    <x v="7"/>
    <s v="wearables"/>
    <x v="2482"/>
    <d v="2015-07-22T22:00:00"/>
    <x v="0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437620400"/>
    <n v="1330711203"/>
    <b v="0"/>
    <n v="19"/>
    <b v="1"/>
    <s v="technology/wearables"/>
    <n v="114"/>
    <n v="65.84"/>
    <x v="7"/>
    <s v="wearables"/>
    <x v="2483"/>
    <d v="2015-07-22T22:00:00"/>
    <x v="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437620400"/>
    <n v="1313532003"/>
    <b v="0"/>
    <n v="90"/>
    <b v="1"/>
    <s v="technology/wearables"/>
    <n v="119"/>
    <n v="46.4"/>
    <x v="7"/>
    <s v="wearables"/>
    <x v="2484"/>
    <d v="2015-07-22T22:00:00"/>
    <x v="0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437620400"/>
    <n v="1315439879"/>
    <b v="0"/>
    <n v="41"/>
    <b v="1"/>
    <s v="technology/wearables"/>
    <n v="103"/>
    <n v="50.37"/>
    <x v="7"/>
    <s v="wearables"/>
    <x v="2485"/>
    <d v="2015-07-22T22:00:00"/>
    <x v="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437620400"/>
    <n v="1332521976"/>
    <b v="0"/>
    <n v="30"/>
    <b v="1"/>
    <s v="technology/wearables"/>
    <n v="266"/>
    <n v="26.57"/>
    <x v="7"/>
    <s v="wearables"/>
    <x v="2486"/>
    <d v="2015-07-22T22:00:00"/>
    <x v="0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437620400"/>
    <n v="1335491997"/>
    <b v="0"/>
    <n v="38"/>
    <b v="1"/>
    <s v="technology/wearables"/>
    <n v="100"/>
    <n v="39.49"/>
    <x v="7"/>
    <s v="wearables"/>
    <x v="2487"/>
    <d v="2015-07-22T22:00:00"/>
    <x v="0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437620400"/>
    <n v="1318864308"/>
    <b v="0"/>
    <n v="65"/>
    <b v="1"/>
    <s v="technology/wearables"/>
    <n v="107"/>
    <n v="49.25"/>
    <x v="7"/>
    <s v="wearables"/>
    <x v="2488"/>
    <d v="2015-07-22T22:00:00"/>
    <x v="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437620400"/>
    <n v="1365525239"/>
    <b v="0"/>
    <n v="75"/>
    <b v="1"/>
    <s v="technology/wearables"/>
    <n v="134"/>
    <n v="62.38"/>
    <x v="7"/>
    <s v="wearables"/>
    <x v="2489"/>
    <d v="2015-07-22T22:00:00"/>
    <x v="0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437620400"/>
    <n v="1335245276"/>
    <b v="0"/>
    <n v="16"/>
    <b v="1"/>
    <s v="technology/wearables"/>
    <n v="121"/>
    <n v="37.94"/>
    <x v="7"/>
    <s v="wearables"/>
    <x v="2490"/>
    <d v="2015-07-22T22:00:00"/>
    <x v="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437620400"/>
    <n v="1293739714"/>
    <b v="0"/>
    <n v="10"/>
    <b v="1"/>
    <s v="technology/wearables"/>
    <n v="103"/>
    <n v="51.6"/>
    <x v="7"/>
    <s v="wearables"/>
    <x v="2491"/>
    <d v="2015-07-22T22:00:00"/>
    <x v="0"/>
  </r>
  <r>
    <n v="2492"/>
    <s v="SUPER NICE EP 2012"/>
    <s v="We're a band from Hawaii trying to produce our first EP and we need help!"/>
    <n v="600"/>
    <n v="750"/>
    <x v="0"/>
    <s v="US"/>
    <s v="USD"/>
    <n v="1437620400"/>
    <n v="1335397188"/>
    <b v="0"/>
    <n v="27"/>
    <b v="1"/>
    <s v="technology/wearables"/>
    <n v="125"/>
    <n v="27.78"/>
    <x v="7"/>
    <s v="wearables"/>
    <x v="2492"/>
    <d v="2015-07-22T22:00:00"/>
    <x v="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437620400"/>
    <n v="1363320140"/>
    <b v="0"/>
    <n v="259"/>
    <b v="1"/>
    <s v="technology/wearables"/>
    <n v="129"/>
    <n v="99.38"/>
    <x v="7"/>
    <s v="wearables"/>
    <x v="2493"/>
    <d v="2015-07-22T22:00:00"/>
    <x v="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437620400"/>
    <n v="1335194944"/>
    <b v="0"/>
    <n v="39"/>
    <b v="1"/>
    <s v="technology/wearables"/>
    <n v="101"/>
    <n v="38.85"/>
    <x v="7"/>
    <s v="wearables"/>
    <x v="2494"/>
    <d v="2015-07-22T22:00:00"/>
    <x v="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437620400"/>
    <n v="1336430575"/>
    <b v="0"/>
    <n v="42"/>
    <b v="1"/>
    <s v="technology/wearables"/>
    <n v="128"/>
    <n v="45.55"/>
    <x v="7"/>
    <s v="wearables"/>
    <x v="2495"/>
    <d v="2015-07-22T22:00:00"/>
    <x v="0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437620400"/>
    <n v="1361577292"/>
    <b v="0"/>
    <n v="10"/>
    <b v="1"/>
    <s v="technology/wearables"/>
    <n v="100"/>
    <n v="600"/>
    <x v="7"/>
    <s v="wearables"/>
    <x v="2496"/>
    <d v="2015-07-22T22:00:00"/>
    <x v="0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437620400"/>
    <n v="1309986338"/>
    <b v="0"/>
    <n v="56"/>
    <b v="1"/>
    <s v="technology/wearables"/>
    <n v="113"/>
    <n v="80.55"/>
    <x v="7"/>
    <s v="wearables"/>
    <x v="2497"/>
    <d v="2015-07-22T22:00:00"/>
    <x v="0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37620400"/>
    <n v="1421190787"/>
    <b v="0"/>
    <n v="20"/>
    <b v="1"/>
    <s v="technology/wearables"/>
    <n v="106"/>
    <n v="52.8"/>
    <x v="7"/>
    <s v="wearables"/>
    <x v="2498"/>
    <d v="2015-07-22T22:00:00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437620400"/>
    <n v="1352820837"/>
    <b v="0"/>
    <n v="170"/>
    <b v="1"/>
    <s v="technology/wearables"/>
    <n v="203"/>
    <n v="47.68"/>
    <x v="7"/>
    <s v="wearables"/>
    <x v="2499"/>
    <d v="2015-07-22T22:00:00"/>
    <x v="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437620400"/>
    <n v="1337884375"/>
    <b v="0"/>
    <n v="29"/>
    <b v="1"/>
    <s v="technology/wearables"/>
    <n v="113"/>
    <n v="23.45"/>
    <x v="7"/>
    <s v="wearables"/>
    <x v="2500"/>
    <d v="2015-07-22T22:00:00"/>
    <x v="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37620400"/>
    <n v="1440787104"/>
    <b v="0"/>
    <n v="7"/>
    <b v="0"/>
    <s v="technology/wearables"/>
    <n v="3"/>
    <n v="40.14"/>
    <x v="7"/>
    <s v="wearables"/>
    <x v="2501"/>
    <d v="2015-07-22T22:00:00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37620400"/>
    <n v="1407440918"/>
    <b v="0"/>
    <n v="5"/>
    <b v="0"/>
    <s v="technology/wearables"/>
    <n v="0"/>
    <n v="17.2"/>
    <x v="7"/>
    <s v="wearables"/>
    <x v="2502"/>
    <d v="2015-07-22T22:00:00"/>
    <x v="0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37620400"/>
    <n v="1462743308"/>
    <b v="0"/>
    <n v="0"/>
    <b v="0"/>
    <s v="technology/wearables"/>
    <n v="0"/>
    <n v="0"/>
    <x v="7"/>
    <s v="wearables"/>
    <x v="2503"/>
    <d v="2015-07-22T22:00:00"/>
    <x v="0"/>
  </r>
  <r>
    <n v="2504"/>
    <s v="Halal Restaurant and Internet Cafe"/>
    <s v="Halal Restaurant and Internet Cafe 20 percent of profits will go to building masjids."/>
    <n v="35000"/>
    <n v="0"/>
    <x v="2"/>
    <s v="US"/>
    <s v="USD"/>
    <n v="1437620400"/>
    <n v="1413418934"/>
    <b v="0"/>
    <n v="0"/>
    <b v="0"/>
    <s v="technology/wearables"/>
    <n v="0"/>
    <n v="0"/>
    <x v="7"/>
    <s v="wearables"/>
    <x v="2504"/>
    <d v="2015-07-22T22:00:00"/>
    <x v="0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37620400"/>
    <n v="1423704016"/>
    <b v="0"/>
    <n v="0"/>
    <b v="0"/>
    <s v="technology/wearables"/>
    <n v="0"/>
    <n v="0"/>
    <x v="7"/>
    <s v="wearables"/>
    <x v="2505"/>
    <d v="2015-07-22T22:00:00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37620400"/>
    <n v="1441955269"/>
    <b v="0"/>
    <n v="2"/>
    <b v="0"/>
    <s v="technology/wearables"/>
    <n v="1"/>
    <n v="15"/>
    <x v="7"/>
    <s v="wearables"/>
    <x v="2506"/>
    <d v="2015-07-22T22:00:00"/>
    <x v="0"/>
  </r>
  <r>
    <n v="2507"/>
    <s v="Help Cafe Talavera get a New Kitchen!"/>
    <s v="Unique dishes for a unique city!."/>
    <n v="42850"/>
    <n v="0"/>
    <x v="2"/>
    <s v="US"/>
    <s v="USD"/>
    <n v="1437620400"/>
    <n v="1428716704"/>
    <b v="0"/>
    <n v="0"/>
    <b v="0"/>
    <s v="technology/wearables"/>
    <n v="0"/>
    <n v="0"/>
    <x v="7"/>
    <s v="wearables"/>
    <x v="2507"/>
    <d v="2015-07-22T22:00:00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37620400"/>
    <n v="1405464634"/>
    <b v="0"/>
    <n v="0"/>
    <b v="0"/>
    <s v="technology/wearables"/>
    <n v="0"/>
    <n v="0"/>
    <x v="7"/>
    <s v="wearables"/>
    <x v="2508"/>
    <d v="2015-07-22T22:00:00"/>
    <x v="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37620400"/>
    <n v="1424719549"/>
    <b v="0"/>
    <n v="28"/>
    <b v="0"/>
    <s v="technology/wearables"/>
    <n v="1"/>
    <n v="35.71"/>
    <x v="7"/>
    <s v="wearables"/>
    <x v="2509"/>
    <d v="2015-07-22T22:00:00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7620400"/>
    <n v="1426463772"/>
    <b v="0"/>
    <n v="2"/>
    <b v="0"/>
    <s v="technology/wearables"/>
    <n v="0"/>
    <n v="37.5"/>
    <x v="7"/>
    <s v="wearables"/>
    <x v="2510"/>
    <d v="2015-07-22T22:00:00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37620400"/>
    <n v="1451731413"/>
    <b v="0"/>
    <n v="0"/>
    <b v="0"/>
    <s v="technology/wearables"/>
    <n v="0"/>
    <n v="0"/>
    <x v="7"/>
    <s v="wearables"/>
    <x v="2511"/>
    <d v="2015-07-22T22:00:00"/>
    <x v="0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37620400"/>
    <n v="1417208561"/>
    <b v="0"/>
    <n v="0"/>
    <b v="0"/>
    <s v="technology/wearables"/>
    <n v="0"/>
    <n v="0"/>
    <x v="7"/>
    <s v="wearables"/>
    <x v="2512"/>
    <d v="2015-07-22T22:00:00"/>
    <x v="0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37620400"/>
    <n v="1482883789"/>
    <b v="0"/>
    <n v="0"/>
    <b v="0"/>
    <s v="technology/wearables"/>
    <n v="0"/>
    <n v="0"/>
    <x v="7"/>
    <s v="wearables"/>
    <x v="2513"/>
    <d v="2015-07-22T22:00:00"/>
    <x v="0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37620400"/>
    <n v="1407057677"/>
    <b v="0"/>
    <n v="4"/>
    <b v="0"/>
    <s v="technology/wearables"/>
    <n v="2"/>
    <n v="52.5"/>
    <x v="7"/>
    <s v="wearables"/>
    <x v="2514"/>
    <d v="2015-07-22T22:00:00"/>
    <x v="0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37620400"/>
    <n v="1422043753"/>
    <b v="0"/>
    <n v="12"/>
    <b v="0"/>
    <s v="technology/wearables"/>
    <n v="19"/>
    <n v="77.5"/>
    <x v="7"/>
    <s v="wearables"/>
    <x v="2515"/>
    <d v="2015-07-22T22:00:00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37620400"/>
    <n v="1414683652"/>
    <b v="0"/>
    <n v="0"/>
    <b v="0"/>
    <s v="technology/wearables"/>
    <n v="0"/>
    <n v="0"/>
    <x v="7"/>
    <s v="wearables"/>
    <x v="2516"/>
    <d v="2015-07-22T22:00:00"/>
    <x v="0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37620400"/>
    <n v="1424200530"/>
    <b v="0"/>
    <n v="33"/>
    <b v="0"/>
    <s v="technology/wearables"/>
    <n v="10"/>
    <n v="53.55"/>
    <x v="7"/>
    <s v="wearables"/>
    <x v="2517"/>
    <d v="2015-07-22T22:00:0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37620400"/>
    <n v="1413303628"/>
    <b v="0"/>
    <n v="0"/>
    <b v="0"/>
    <s v="technology/wearables"/>
    <n v="0"/>
    <n v="0"/>
    <x v="7"/>
    <s v="wearables"/>
    <x v="2518"/>
    <d v="2015-07-22T22:00:00"/>
    <x v="0"/>
  </r>
  <r>
    <n v="2519"/>
    <s v="Kelli's Kitchen"/>
    <s v="Better than your mom's, better than Cracker Barrel, only at Kelli's Kitchen (all from scratch)."/>
    <n v="150000"/>
    <n v="65"/>
    <x v="2"/>
    <s v="US"/>
    <s v="USD"/>
    <n v="1437620400"/>
    <n v="1403149404"/>
    <b v="0"/>
    <n v="4"/>
    <b v="0"/>
    <s v="technology/wearables"/>
    <n v="0"/>
    <n v="16.25"/>
    <x v="7"/>
    <s v="wearables"/>
    <x v="2519"/>
    <d v="2015-07-22T22:00:00"/>
    <x v="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37620400"/>
    <n v="1472567085"/>
    <b v="0"/>
    <n v="0"/>
    <b v="0"/>
    <s v="technology/wearables"/>
    <n v="0"/>
    <n v="0"/>
    <x v="7"/>
    <s v="wearables"/>
    <x v="2520"/>
    <d v="2015-07-22T22:00:00"/>
    <x v="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37620400"/>
    <n v="1442963621"/>
    <b v="0"/>
    <n v="132"/>
    <b v="1"/>
    <s v="technology/wearables"/>
    <n v="109"/>
    <n v="103.68"/>
    <x v="7"/>
    <s v="wearables"/>
    <x v="2521"/>
    <d v="2015-07-22T22:00:00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37620400"/>
    <n v="1459431960"/>
    <b v="0"/>
    <n v="27"/>
    <b v="1"/>
    <s v="technology/wearables"/>
    <n v="100"/>
    <n v="185.19"/>
    <x v="7"/>
    <s v="wearables"/>
    <x v="2522"/>
    <d v="2015-07-22T22:00:00"/>
    <x v="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37620400"/>
    <n v="1413674692"/>
    <b v="0"/>
    <n v="26"/>
    <b v="1"/>
    <s v="technology/wearables"/>
    <n v="156"/>
    <n v="54.15"/>
    <x v="7"/>
    <s v="wearables"/>
    <x v="2523"/>
    <d v="2015-07-22T22:00:00"/>
    <x v="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37620400"/>
    <n v="1416338557"/>
    <b v="0"/>
    <n v="43"/>
    <b v="1"/>
    <s v="technology/wearables"/>
    <n v="102"/>
    <n v="177.21"/>
    <x v="7"/>
    <s v="wearables"/>
    <x v="2524"/>
    <d v="2015-07-22T22:00:00"/>
    <x v="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437620400"/>
    <n v="1338322571"/>
    <b v="0"/>
    <n v="80"/>
    <b v="1"/>
    <s v="technology/wearables"/>
    <n v="100"/>
    <n v="100.33"/>
    <x v="7"/>
    <s v="wearables"/>
    <x v="2525"/>
    <d v="2015-07-22T22:00:00"/>
    <x v="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37620400"/>
    <n v="1415585474"/>
    <b v="0"/>
    <n v="33"/>
    <b v="1"/>
    <s v="technology/wearables"/>
    <n v="113"/>
    <n v="136.91"/>
    <x v="7"/>
    <s v="wearables"/>
    <x v="2526"/>
    <d v="2015-07-22T22:00:00"/>
    <x v="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437620400"/>
    <n v="1380477691"/>
    <b v="0"/>
    <n v="71"/>
    <b v="1"/>
    <s v="technology/wearables"/>
    <n v="102"/>
    <n v="57.54"/>
    <x v="7"/>
    <s v="wearables"/>
    <x v="2527"/>
    <d v="2015-07-22T22:00:00"/>
    <x v="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37620400"/>
    <n v="1438459303"/>
    <b v="0"/>
    <n v="81"/>
    <b v="1"/>
    <s v="technology/wearables"/>
    <n v="107"/>
    <n v="52.96"/>
    <x v="7"/>
    <s v="wearables"/>
    <x v="2528"/>
    <d v="2015-07-22T22:00:00"/>
    <x v="0"/>
  </r>
  <r>
    <n v="2529"/>
    <s v="UrbanArias is DC's Contemporary Opera Company"/>
    <s v="Opera. Short. New."/>
    <n v="6000"/>
    <n v="6257"/>
    <x v="0"/>
    <s v="US"/>
    <s v="USD"/>
    <n v="1437620400"/>
    <n v="1328752575"/>
    <b v="0"/>
    <n v="76"/>
    <b v="1"/>
    <s v="technology/wearables"/>
    <n v="104"/>
    <n v="82.33"/>
    <x v="7"/>
    <s v="wearables"/>
    <x v="2529"/>
    <d v="2015-07-22T22:00:00"/>
    <x v="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37620400"/>
    <n v="1426711505"/>
    <b v="0"/>
    <n v="48"/>
    <b v="1"/>
    <s v="technology/wearables"/>
    <n v="100"/>
    <n v="135.41999999999999"/>
    <x v="7"/>
    <s v="wearables"/>
    <x v="2530"/>
    <d v="2015-07-22T22:0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7620400"/>
    <n v="1437668354"/>
    <b v="0"/>
    <n v="61"/>
    <b v="1"/>
    <s v="technology/wearables"/>
    <n v="100"/>
    <n v="74.069999999999993"/>
    <x v="7"/>
    <s v="wearables"/>
    <x v="2531"/>
    <d v="2015-07-22T22:00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437620400"/>
    <n v="1342556566"/>
    <b v="0"/>
    <n v="60"/>
    <b v="1"/>
    <s v="technology/wearables"/>
    <n v="126"/>
    <n v="84.08"/>
    <x v="7"/>
    <s v="wearables"/>
    <x v="2532"/>
    <d v="2015-07-22T22:00:00"/>
    <x v="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437620400"/>
    <n v="1359568911"/>
    <b v="0"/>
    <n v="136"/>
    <b v="1"/>
    <s v="technology/wearables"/>
    <n v="111"/>
    <n v="61.03"/>
    <x v="7"/>
    <s v="wearables"/>
    <x v="2533"/>
    <d v="2015-07-22T22:00:00"/>
    <x v="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437620400"/>
    <n v="1257871712"/>
    <b v="0"/>
    <n v="14"/>
    <b v="1"/>
    <s v="technology/wearables"/>
    <n v="105"/>
    <n v="150"/>
    <x v="7"/>
    <s v="wearables"/>
    <x v="2534"/>
    <d v="2015-07-22T22:00:00"/>
    <x v="0"/>
  </r>
  <r>
    <n v="2535"/>
    <s v="Mark Hayes Requiem Recording"/>
    <s v="Mark Hayes: Requiem Recording"/>
    <n v="20000"/>
    <n v="20755"/>
    <x v="0"/>
    <s v="US"/>
    <s v="USD"/>
    <n v="1437620400"/>
    <n v="1414781945"/>
    <b v="0"/>
    <n v="78"/>
    <b v="1"/>
    <s v="technology/wearables"/>
    <n v="104"/>
    <n v="266.08999999999997"/>
    <x v="7"/>
    <s v="wearables"/>
    <x v="2535"/>
    <d v="2015-07-22T22:00:00"/>
    <x v="0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437620400"/>
    <n v="1373337166"/>
    <b v="0"/>
    <n v="4"/>
    <b v="1"/>
    <s v="technology/wearables"/>
    <n v="116"/>
    <n v="7.25"/>
    <x v="7"/>
    <s v="wearables"/>
    <x v="2536"/>
    <d v="2015-07-22T22:00:00"/>
    <x v="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437620400"/>
    <n v="1307028855"/>
    <b v="0"/>
    <n v="11"/>
    <b v="1"/>
    <s v="technology/wearables"/>
    <n v="110"/>
    <n v="100"/>
    <x v="7"/>
    <s v="wearables"/>
    <x v="2537"/>
    <d v="2015-07-22T22:00:00"/>
    <x v="0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437620400"/>
    <n v="1359029661"/>
    <b v="0"/>
    <n v="185"/>
    <b v="1"/>
    <s v="technology/wearables"/>
    <n v="113"/>
    <n v="109.96"/>
    <x v="7"/>
    <s v="wearables"/>
    <x v="2538"/>
    <d v="2015-07-22T22:00:00"/>
    <x v="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37620400"/>
    <n v="1417729152"/>
    <b v="0"/>
    <n v="59"/>
    <b v="1"/>
    <s v="technology/wearables"/>
    <n v="100"/>
    <n v="169.92"/>
    <x v="7"/>
    <s v="wearables"/>
    <x v="2539"/>
    <d v="2015-07-22T22:00:00"/>
    <x v="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437620400"/>
    <n v="1314720721"/>
    <b v="0"/>
    <n v="27"/>
    <b v="1"/>
    <s v="technology/wearables"/>
    <n v="103"/>
    <n v="95.74"/>
    <x v="7"/>
    <s v="wearables"/>
    <x v="2540"/>
    <d v="2015-07-22T22:00:00"/>
    <x v="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437620400"/>
    <n v="1375008418"/>
    <b v="0"/>
    <n v="63"/>
    <b v="1"/>
    <s v="technology/wearables"/>
    <n v="107"/>
    <n v="59.46"/>
    <x v="7"/>
    <s v="wearables"/>
    <x v="2541"/>
    <d v="2015-07-22T22:00:00"/>
    <x v="0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437620400"/>
    <n v="1377252857"/>
    <b v="0"/>
    <n v="13"/>
    <b v="1"/>
    <s v="technology/wearables"/>
    <n v="104"/>
    <n v="55.77"/>
    <x v="7"/>
    <s v="wearables"/>
    <x v="2542"/>
    <d v="2015-07-22T22:00:00"/>
    <x v="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437620400"/>
    <n v="1291257298"/>
    <b v="0"/>
    <n v="13"/>
    <b v="1"/>
    <s v="technology/wearables"/>
    <n v="156"/>
    <n v="30.08"/>
    <x v="7"/>
    <s v="wearables"/>
    <x v="2543"/>
    <d v="2015-07-22T22:00:00"/>
    <x v="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437620400"/>
    <n v="1339158569"/>
    <b v="0"/>
    <n v="57"/>
    <b v="1"/>
    <s v="technology/wearables"/>
    <n v="101"/>
    <n v="88.44"/>
    <x v="7"/>
    <s v="wearables"/>
    <x v="2544"/>
    <d v="2015-07-22T22:00:00"/>
    <x v="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37620400"/>
    <n v="1421983138"/>
    <b v="0"/>
    <n v="61"/>
    <b v="1"/>
    <s v="technology/wearables"/>
    <n v="195"/>
    <n v="64.03"/>
    <x v="7"/>
    <s v="wearables"/>
    <x v="2545"/>
    <d v="2015-07-22T22:0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437620400"/>
    <n v="1378586179"/>
    <b v="0"/>
    <n v="65"/>
    <b v="1"/>
    <s v="technology/wearables"/>
    <n v="112"/>
    <n v="60.15"/>
    <x v="7"/>
    <s v="wearables"/>
    <x v="2546"/>
    <d v="2015-07-22T22:00:00"/>
    <x v="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437620400"/>
    <n v="1330972403"/>
    <b v="0"/>
    <n v="134"/>
    <b v="1"/>
    <s v="technology/wearables"/>
    <n v="120"/>
    <n v="49.19"/>
    <x v="7"/>
    <s v="wearables"/>
    <x v="2547"/>
    <d v="2015-07-22T22:00:00"/>
    <x v="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37620400"/>
    <n v="1473087637"/>
    <b v="0"/>
    <n v="37"/>
    <b v="1"/>
    <s v="technology/wearables"/>
    <n v="102"/>
    <n v="165.16"/>
    <x v="7"/>
    <s v="wearables"/>
    <x v="2548"/>
    <d v="2015-07-22T22:00:00"/>
    <x v="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437620400"/>
    <n v="1366999870"/>
    <b v="0"/>
    <n v="37"/>
    <b v="1"/>
    <s v="technology/wearables"/>
    <n v="103"/>
    <n v="43.62"/>
    <x v="7"/>
    <s v="wearables"/>
    <x v="2549"/>
    <d v="2015-07-22T22:00:00"/>
    <x v="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37620400"/>
    <n v="1439392406"/>
    <b v="0"/>
    <n v="150"/>
    <b v="1"/>
    <s v="technology/wearables"/>
    <n v="101"/>
    <n v="43.7"/>
    <x v="7"/>
    <s v="wearables"/>
    <x v="2550"/>
    <d v="2015-07-22T22:00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437620400"/>
    <n v="1329890585"/>
    <b v="0"/>
    <n v="56"/>
    <b v="1"/>
    <s v="technology/wearables"/>
    <n v="103"/>
    <n v="67.42"/>
    <x v="7"/>
    <s v="wearables"/>
    <x v="2551"/>
    <d v="2015-07-22T22:00:00"/>
    <x v="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37620400"/>
    <n v="1486149981"/>
    <b v="0"/>
    <n v="18"/>
    <b v="1"/>
    <s v="technology/wearables"/>
    <n v="107"/>
    <n v="177.5"/>
    <x v="7"/>
    <s v="wearables"/>
    <x v="2552"/>
    <d v="2015-07-22T22:00:00"/>
    <x v="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437620400"/>
    <n v="1343018807"/>
    <b v="0"/>
    <n v="60"/>
    <b v="1"/>
    <s v="technology/wearables"/>
    <n v="156"/>
    <n v="38.880000000000003"/>
    <x v="7"/>
    <s v="wearables"/>
    <x v="2553"/>
    <d v="2015-07-22T22:00:00"/>
    <x v="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7620400"/>
    <n v="1430445163"/>
    <b v="0"/>
    <n v="67"/>
    <b v="1"/>
    <s v="technology/wearables"/>
    <n v="123"/>
    <n v="54.99"/>
    <x v="7"/>
    <s v="wearables"/>
    <x v="2554"/>
    <d v="2015-07-22T22:00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437620400"/>
    <n v="1335541393"/>
    <b v="0"/>
    <n v="35"/>
    <b v="1"/>
    <s v="technology/wearables"/>
    <n v="107"/>
    <n v="61.34"/>
    <x v="7"/>
    <s v="wearables"/>
    <x v="2555"/>
    <d v="2015-07-22T22:00:00"/>
    <x v="0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437620400"/>
    <n v="1352504857"/>
    <b v="0"/>
    <n v="34"/>
    <b v="1"/>
    <s v="technology/wearables"/>
    <n v="106"/>
    <n v="23.12"/>
    <x v="7"/>
    <s v="wearables"/>
    <x v="2556"/>
    <d v="2015-07-22T22:00:00"/>
    <x v="0"/>
  </r>
  <r>
    <n v="2557"/>
    <s v="European Tour"/>
    <s v="Raising money for our concert tour of Switzerland and Germany in June/July 2014"/>
    <n v="900"/>
    <n v="1066"/>
    <x v="0"/>
    <s v="GB"/>
    <s v="GBP"/>
    <n v="1437620400"/>
    <n v="1397584386"/>
    <b v="0"/>
    <n v="36"/>
    <b v="1"/>
    <s v="technology/wearables"/>
    <n v="118"/>
    <n v="29.61"/>
    <x v="7"/>
    <s v="wearables"/>
    <x v="2557"/>
    <d v="2015-07-22T22:00:00"/>
    <x v="0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7620400"/>
    <n v="1427747906"/>
    <b v="0"/>
    <n v="18"/>
    <b v="1"/>
    <s v="technology/wearables"/>
    <n v="109"/>
    <n v="75.61"/>
    <x v="7"/>
    <s v="wearables"/>
    <x v="2558"/>
    <d v="2015-07-22T22:00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437620400"/>
    <n v="1318539484"/>
    <b v="0"/>
    <n v="25"/>
    <b v="1"/>
    <s v="technology/wearables"/>
    <n v="111"/>
    <n v="35.6"/>
    <x v="7"/>
    <s v="wearables"/>
    <x v="2559"/>
    <d v="2015-07-22T22:00:00"/>
    <x v="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37620400"/>
    <n v="1423090174"/>
    <b v="0"/>
    <n v="21"/>
    <b v="1"/>
    <s v="technology/wearables"/>
    <n v="100"/>
    <n v="143"/>
    <x v="7"/>
    <s v="wearables"/>
    <x v="2560"/>
    <d v="2015-07-22T22:00:00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37620400"/>
    <n v="1442148089"/>
    <b v="0"/>
    <n v="0"/>
    <b v="0"/>
    <s v="technology/web"/>
    <n v="0"/>
    <n v="0"/>
    <x v="7"/>
    <s v="web"/>
    <x v="2561"/>
    <d v="2015-07-22T22:00:00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37620400"/>
    <n v="1471005339"/>
    <b v="0"/>
    <n v="3"/>
    <b v="0"/>
    <s v="technology/web"/>
    <n v="1"/>
    <n v="25"/>
    <x v="7"/>
    <s v="web"/>
    <x v="2562"/>
    <d v="2015-07-22T22:00:00"/>
    <x v="0"/>
  </r>
  <r>
    <n v="2563"/>
    <s v="Phoenix Pearl Boba Tea Truck (Canceled)"/>
    <s v="Michigan based bubble tea and specialty ice cream food truck"/>
    <n v="20000"/>
    <n v="0"/>
    <x v="1"/>
    <s v="US"/>
    <s v="USD"/>
    <n v="1437620400"/>
    <n v="1433042451"/>
    <b v="0"/>
    <n v="0"/>
    <b v="0"/>
    <s v="technology/web"/>
    <n v="0"/>
    <n v="0"/>
    <x v="7"/>
    <s v="web"/>
    <x v="2563"/>
    <d v="2015-07-22T22:00:00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37620400"/>
    <n v="1404262699"/>
    <b v="0"/>
    <n v="0"/>
    <b v="0"/>
    <s v="technology/web"/>
    <n v="0"/>
    <n v="0"/>
    <x v="7"/>
    <s v="web"/>
    <x v="2564"/>
    <d v="2015-07-22T22:00:00"/>
    <x v="0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37620400"/>
    <n v="1457710589"/>
    <b v="0"/>
    <n v="1"/>
    <b v="0"/>
    <s v="technology/web"/>
    <n v="1"/>
    <n v="100"/>
    <x v="7"/>
    <s v="web"/>
    <x v="2565"/>
    <d v="2015-07-22T22:00:00"/>
    <x v="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37620400"/>
    <n v="1406071948"/>
    <b v="0"/>
    <n v="0"/>
    <b v="0"/>
    <s v="technology/web"/>
    <n v="0"/>
    <n v="0"/>
    <x v="7"/>
    <s v="web"/>
    <x v="2566"/>
    <d v="2015-07-22T22:00:00"/>
    <x v="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37620400"/>
    <n v="1427231138"/>
    <b v="0"/>
    <n v="2"/>
    <b v="0"/>
    <s v="technology/web"/>
    <n v="0"/>
    <n v="60"/>
    <x v="7"/>
    <s v="web"/>
    <x v="2567"/>
    <d v="2015-07-22T22:00:00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37620400"/>
    <n v="1470153594"/>
    <b v="0"/>
    <n v="1"/>
    <b v="0"/>
    <s v="technology/web"/>
    <n v="1"/>
    <n v="50"/>
    <x v="7"/>
    <s v="web"/>
    <x v="2568"/>
    <d v="2015-07-22T22:00:00"/>
    <x v="0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37620400"/>
    <n v="1439865112"/>
    <b v="0"/>
    <n v="2"/>
    <b v="0"/>
    <s v="technology/web"/>
    <n v="2"/>
    <n v="72.5"/>
    <x v="7"/>
    <s v="web"/>
    <x v="2569"/>
    <d v="2015-07-22T22:00:00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37620400"/>
    <n v="1483998035"/>
    <b v="0"/>
    <n v="2"/>
    <b v="0"/>
    <s v="technology/web"/>
    <n v="1"/>
    <n v="29.5"/>
    <x v="7"/>
    <s v="web"/>
    <x v="2570"/>
    <d v="2015-07-22T22:00:00"/>
    <x v="0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37620400"/>
    <n v="1458461521"/>
    <b v="0"/>
    <n v="4"/>
    <b v="0"/>
    <s v="technology/web"/>
    <n v="0"/>
    <n v="62.5"/>
    <x v="7"/>
    <s v="web"/>
    <x v="2571"/>
    <d v="2015-07-22T22:00:00"/>
    <x v="0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37620400"/>
    <n v="1426301517"/>
    <b v="0"/>
    <n v="0"/>
    <b v="0"/>
    <s v="technology/web"/>
    <n v="0"/>
    <n v="0"/>
    <x v="7"/>
    <s v="web"/>
    <x v="2572"/>
    <d v="2015-07-22T22:00:00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37620400"/>
    <n v="1404915149"/>
    <b v="0"/>
    <n v="0"/>
    <b v="0"/>
    <s v="technology/web"/>
    <n v="0"/>
    <n v="0"/>
    <x v="7"/>
    <s v="web"/>
    <x v="2573"/>
    <d v="2015-07-22T22:00:00"/>
    <x v="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37620400"/>
    <n v="1461786545"/>
    <b v="0"/>
    <n v="0"/>
    <b v="0"/>
    <s v="technology/web"/>
    <n v="0"/>
    <n v="0"/>
    <x v="7"/>
    <s v="web"/>
    <x v="2574"/>
    <d v="2015-07-22T22:00:00"/>
    <x v="0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37620400"/>
    <n v="1418438194"/>
    <b v="0"/>
    <n v="0"/>
    <b v="0"/>
    <s v="technology/web"/>
    <n v="0"/>
    <n v="0"/>
    <x v="7"/>
    <s v="web"/>
    <x v="2575"/>
    <d v="2015-07-22T22:00:00"/>
    <x v="0"/>
  </r>
  <r>
    <n v="2576"/>
    <s v="2 Go Fast Food (Canceled)"/>
    <s v="A New Twist with an American and Philippine fast food Mobile Trailer."/>
    <n v="10000"/>
    <n v="0"/>
    <x v="1"/>
    <s v="US"/>
    <s v="USD"/>
    <n v="1437620400"/>
    <n v="1424823247"/>
    <b v="0"/>
    <n v="0"/>
    <b v="0"/>
    <s v="technology/web"/>
    <n v="0"/>
    <n v="0"/>
    <x v="7"/>
    <s v="web"/>
    <x v="2576"/>
    <d v="2015-07-22T22:00:00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37620400"/>
    <n v="1405021297"/>
    <b v="0"/>
    <n v="0"/>
    <b v="0"/>
    <s v="technology/web"/>
    <n v="0"/>
    <n v="0"/>
    <x v="7"/>
    <s v="web"/>
    <x v="2577"/>
    <d v="2015-07-22T22:00:00"/>
    <x v="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37620400"/>
    <n v="1440203579"/>
    <b v="0"/>
    <n v="0"/>
    <b v="0"/>
    <s v="technology/web"/>
    <n v="0"/>
    <n v="0"/>
    <x v="7"/>
    <s v="web"/>
    <x v="2578"/>
    <d v="2015-07-22T22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37620400"/>
    <n v="1405626903"/>
    <b v="0"/>
    <n v="12"/>
    <b v="0"/>
    <s v="technology/web"/>
    <n v="0"/>
    <n v="23.08"/>
    <x v="7"/>
    <s v="web"/>
    <x v="2579"/>
    <d v="2015-07-22T22:00:00"/>
    <x v="0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7620400"/>
    <n v="1429170603"/>
    <b v="0"/>
    <n v="2"/>
    <b v="0"/>
    <s v="technology/web"/>
    <n v="1"/>
    <n v="25.5"/>
    <x v="7"/>
    <s v="web"/>
    <x v="2580"/>
    <d v="2015-07-22T22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37620400"/>
    <n v="1445094298"/>
    <b v="0"/>
    <n v="11"/>
    <b v="0"/>
    <s v="technology/web"/>
    <n v="11"/>
    <n v="48.18"/>
    <x v="7"/>
    <s v="web"/>
    <x v="2581"/>
    <d v="2015-07-22T22:00:00"/>
    <x v="0"/>
  </r>
  <r>
    <n v="2582"/>
    <s v="Drunken Wings"/>
    <s v="The place where chicken meets liquor for the first time!"/>
    <n v="90000"/>
    <n v="1"/>
    <x v="2"/>
    <s v="US"/>
    <s v="USD"/>
    <n v="1437620400"/>
    <n v="1475192634"/>
    <b v="0"/>
    <n v="1"/>
    <b v="0"/>
    <s v="technology/web"/>
    <n v="0"/>
    <n v="1"/>
    <x v="7"/>
    <s v="web"/>
    <x v="2582"/>
    <d v="2015-07-22T22:00:00"/>
    <x v="0"/>
  </r>
  <r>
    <n v="2583"/>
    <s v="Crazy Daisy Food Truck"/>
    <s v="Crazy Daisy will become the newest member of the food truck distributors in Kansas City, Missouri."/>
    <n v="1000"/>
    <n v="5"/>
    <x v="2"/>
    <s v="US"/>
    <s v="USD"/>
    <n v="1437620400"/>
    <n v="1421346480"/>
    <b v="0"/>
    <n v="5"/>
    <b v="0"/>
    <s v="technology/web"/>
    <n v="1"/>
    <n v="1"/>
    <x v="7"/>
    <s v="web"/>
    <x v="2583"/>
    <d v="2015-07-22T22:00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7620400"/>
    <n v="1431749369"/>
    <b v="0"/>
    <n v="0"/>
    <b v="0"/>
    <s v="technology/web"/>
    <n v="0"/>
    <n v="0"/>
    <x v="7"/>
    <s v="web"/>
    <x v="2584"/>
    <d v="2015-07-22T22:00:00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37620400"/>
    <n v="1402009632"/>
    <b v="0"/>
    <n v="1"/>
    <b v="0"/>
    <s v="technology/web"/>
    <n v="0"/>
    <n v="50"/>
    <x v="7"/>
    <s v="web"/>
    <x v="2585"/>
    <d v="2015-07-22T22:00:00"/>
    <x v="0"/>
  </r>
  <r>
    <n v="2586"/>
    <s v="Inspire Healthy Eating"/>
    <s v="I would like to bring fresh salad and food to the streets of London at a reasonable price."/>
    <n v="3000"/>
    <n v="5"/>
    <x v="2"/>
    <s v="GB"/>
    <s v="GBP"/>
    <n v="1437620400"/>
    <n v="1448438136"/>
    <b v="0"/>
    <n v="1"/>
    <b v="0"/>
    <s v="technology/web"/>
    <n v="0"/>
    <n v="5"/>
    <x v="7"/>
    <s v="web"/>
    <x v="2586"/>
    <d v="2015-07-22T22:00:00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37620400"/>
    <n v="1448899953"/>
    <b v="0"/>
    <n v="6"/>
    <b v="0"/>
    <s v="technology/web"/>
    <n v="2"/>
    <n v="202.83"/>
    <x v="7"/>
    <s v="web"/>
    <x v="2587"/>
    <d v="2015-07-22T22:00:00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37620400"/>
    <n v="1423325626"/>
    <b v="0"/>
    <n v="8"/>
    <b v="0"/>
    <s v="technology/web"/>
    <n v="4"/>
    <n v="29.13"/>
    <x v="7"/>
    <s v="web"/>
    <x v="2588"/>
    <d v="2015-07-22T22:00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37620400"/>
    <n v="1456145527"/>
    <b v="0"/>
    <n v="1"/>
    <b v="0"/>
    <s v="technology/web"/>
    <n v="0"/>
    <n v="5"/>
    <x v="7"/>
    <s v="web"/>
    <x v="2589"/>
    <d v="2015-07-22T22:00:00"/>
    <x v="0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37620400"/>
    <n v="1453212497"/>
    <b v="0"/>
    <n v="0"/>
    <b v="0"/>
    <s v="technology/web"/>
    <n v="0"/>
    <n v="0"/>
    <x v="7"/>
    <s v="web"/>
    <x v="2590"/>
    <d v="2015-07-22T22:00:00"/>
    <x v="0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37620400"/>
    <n v="1452721524"/>
    <b v="0"/>
    <n v="2"/>
    <b v="0"/>
    <s v="technology/web"/>
    <n v="2"/>
    <n v="13"/>
    <x v="7"/>
    <s v="web"/>
    <x v="2591"/>
    <d v="2015-07-22T22:00:00"/>
    <x v="0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37620400"/>
    <n v="1409944421"/>
    <b v="0"/>
    <n v="1"/>
    <b v="0"/>
    <s v="technology/web"/>
    <n v="0"/>
    <n v="50"/>
    <x v="7"/>
    <s v="web"/>
    <x v="2592"/>
    <d v="2015-07-22T22:00:00"/>
    <x v="0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37620400"/>
    <n v="1427401026"/>
    <b v="0"/>
    <n v="0"/>
    <b v="0"/>
    <s v="technology/web"/>
    <n v="0"/>
    <n v="0"/>
    <x v="7"/>
    <s v="web"/>
    <x v="2593"/>
    <d v="2015-07-22T22:00:00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37620400"/>
    <n v="1404861228"/>
    <b v="0"/>
    <n v="1"/>
    <b v="0"/>
    <s v="technology/web"/>
    <n v="0"/>
    <n v="1"/>
    <x v="7"/>
    <s v="web"/>
    <x v="2594"/>
    <d v="2015-07-22T22:00:00"/>
    <x v="0"/>
  </r>
  <r>
    <n v="2595"/>
    <s v="Food Truck for Little Fox Bakery"/>
    <s v="Looking to put the best baked goods in Bowling Green on wheels"/>
    <n v="15000"/>
    <n v="1825"/>
    <x v="2"/>
    <s v="US"/>
    <s v="USD"/>
    <n v="1437620400"/>
    <n v="1485323500"/>
    <b v="0"/>
    <n v="19"/>
    <b v="0"/>
    <s v="technology/web"/>
    <n v="12"/>
    <n v="96.05"/>
    <x v="7"/>
    <s v="web"/>
    <x v="2595"/>
    <d v="2015-07-22T22:00:00"/>
    <x v="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37620400"/>
    <n v="1404835009"/>
    <b v="0"/>
    <n v="27"/>
    <b v="0"/>
    <s v="technology/web"/>
    <n v="24"/>
    <n v="305.77999999999997"/>
    <x v="7"/>
    <s v="web"/>
    <x v="2596"/>
    <d v="2015-07-22T22:00:00"/>
    <x v="0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37620400"/>
    <n v="1463731917"/>
    <b v="0"/>
    <n v="7"/>
    <b v="0"/>
    <s v="technology/web"/>
    <n v="6"/>
    <n v="12.14"/>
    <x v="7"/>
    <s v="web"/>
    <x v="2597"/>
    <d v="2015-07-22T22:00:00"/>
    <x v="0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37620400"/>
    <n v="1440447001"/>
    <b v="0"/>
    <n v="14"/>
    <b v="0"/>
    <s v="technology/web"/>
    <n v="39"/>
    <n v="83.57"/>
    <x v="7"/>
    <s v="web"/>
    <x v="2598"/>
    <d v="2015-07-22T22:00:00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37620400"/>
    <n v="1403201147"/>
    <b v="0"/>
    <n v="5"/>
    <b v="0"/>
    <s v="technology/web"/>
    <n v="1"/>
    <n v="18"/>
    <x v="7"/>
    <s v="web"/>
    <x v="2599"/>
    <d v="2015-07-22T22:00:00"/>
    <x v="0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37620400"/>
    <n v="1453757800"/>
    <b v="0"/>
    <n v="30"/>
    <b v="0"/>
    <s v="technology/web"/>
    <n v="7"/>
    <n v="115.53"/>
    <x v="7"/>
    <s v="web"/>
    <x v="2600"/>
    <d v="2015-07-22T22:00:00"/>
    <x v="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437620400"/>
    <n v="1346276349"/>
    <b v="1"/>
    <n v="151"/>
    <b v="1"/>
    <s v="technology/web"/>
    <n v="661"/>
    <n v="21.9"/>
    <x v="7"/>
    <s v="web"/>
    <x v="2601"/>
    <d v="2015-07-22T22:00:00"/>
    <x v="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37620400"/>
    <n v="1412358968"/>
    <b v="1"/>
    <n v="489"/>
    <b v="1"/>
    <s v="technology/web"/>
    <n v="326"/>
    <n v="80.02"/>
    <x v="7"/>
    <s v="web"/>
    <x v="2602"/>
    <d v="2015-07-22T22:00:00"/>
    <x v="0"/>
  </r>
  <r>
    <n v="2603"/>
    <s v="Manned Mock Mars Mission"/>
    <s v="I will be building a mock space station and simulate living on Mars for two weeks."/>
    <n v="1750"/>
    <n v="1776"/>
    <x v="0"/>
    <s v="US"/>
    <s v="USD"/>
    <n v="1437620400"/>
    <n v="1386626054"/>
    <b v="1"/>
    <n v="50"/>
    <b v="1"/>
    <s v="technology/web"/>
    <n v="101"/>
    <n v="35.520000000000003"/>
    <x v="7"/>
    <s v="web"/>
    <x v="2603"/>
    <d v="2015-07-22T22:00:00"/>
    <x v="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437620400"/>
    <n v="1333070023"/>
    <b v="1"/>
    <n v="321"/>
    <b v="1"/>
    <s v="technology/web"/>
    <n v="104"/>
    <n v="64.930000000000007"/>
    <x v="7"/>
    <s v="web"/>
    <x v="2604"/>
    <d v="2015-07-22T22:00:00"/>
    <x v="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37620400"/>
    <n v="1463576390"/>
    <b v="1"/>
    <n v="1762"/>
    <b v="1"/>
    <s v="technology/web"/>
    <n v="107"/>
    <n v="60.97"/>
    <x v="7"/>
    <s v="web"/>
    <x v="2605"/>
    <d v="2015-07-22T22:00:00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437620400"/>
    <n v="1396026382"/>
    <b v="1"/>
    <n v="385"/>
    <b v="1"/>
    <s v="technology/web"/>
    <n v="110"/>
    <n v="31.44"/>
    <x v="7"/>
    <s v="web"/>
    <x v="2606"/>
    <d v="2015-07-22T22:00:00"/>
    <x v="0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7620400"/>
    <n v="1435611572"/>
    <b v="1"/>
    <n v="398"/>
    <b v="1"/>
    <s v="technology/web"/>
    <n v="408"/>
    <n v="81.95"/>
    <x v="7"/>
    <s v="web"/>
    <x v="2607"/>
    <d v="2015-07-22T2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37620400"/>
    <n v="1485976468"/>
    <b v="1"/>
    <n v="304"/>
    <b v="1"/>
    <s v="technology/web"/>
    <n v="224"/>
    <n v="58.93"/>
    <x v="7"/>
    <s v="web"/>
    <x v="2608"/>
    <d v="2015-07-22T22:00:00"/>
    <x v="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437620400"/>
    <n v="1339738951"/>
    <b v="1"/>
    <n v="676"/>
    <b v="1"/>
    <s v="technology/web"/>
    <n v="304"/>
    <n v="157.29"/>
    <x v="7"/>
    <s v="web"/>
    <x v="2609"/>
    <d v="2015-07-22T22:00:00"/>
    <x v="0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37620400"/>
    <n v="1468444125"/>
    <b v="1"/>
    <n v="577"/>
    <b v="1"/>
    <s v="technology/web"/>
    <n v="141"/>
    <n v="55.76"/>
    <x v="7"/>
    <s v="web"/>
    <x v="2610"/>
    <d v="2015-07-22T22:00:00"/>
    <x v="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37620400"/>
    <n v="1480493014"/>
    <b v="1"/>
    <n v="3663"/>
    <b v="1"/>
    <s v="technology/web"/>
    <n v="2791"/>
    <n v="83.8"/>
    <x v="7"/>
    <s v="web"/>
    <x v="2611"/>
    <d v="2015-07-22T22:00:00"/>
    <x v="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37620400"/>
    <n v="1418095570"/>
    <b v="1"/>
    <n v="294"/>
    <b v="1"/>
    <s v="technology/web"/>
    <n v="172"/>
    <n v="58.42"/>
    <x v="7"/>
    <s v="web"/>
    <x v="2612"/>
    <d v="2015-07-22T22:00:00"/>
    <x v="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437620400"/>
    <n v="1345664294"/>
    <b v="1"/>
    <n v="28"/>
    <b v="1"/>
    <s v="technology/web"/>
    <n v="101"/>
    <n v="270.57"/>
    <x v="7"/>
    <s v="web"/>
    <x v="2613"/>
    <d v="2015-07-22T22:00:00"/>
    <x v="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437620400"/>
    <n v="1396371612"/>
    <b v="1"/>
    <n v="100"/>
    <b v="1"/>
    <s v="technology/web"/>
    <n v="102"/>
    <n v="107.1"/>
    <x v="7"/>
    <s v="web"/>
    <x v="2614"/>
    <d v="2015-07-22T22:00:00"/>
    <x v="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37620400"/>
    <n v="1458820564"/>
    <b v="0"/>
    <n v="72"/>
    <b v="1"/>
    <s v="technology/web"/>
    <n v="170"/>
    <n v="47.18"/>
    <x v="7"/>
    <s v="web"/>
    <x v="2615"/>
    <d v="2015-07-22T22:00:00"/>
    <x v="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37620400"/>
    <n v="1437954729"/>
    <b v="1"/>
    <n v="238"/>
    <b v="1"/>
    <s v="technology/web"/>
    <n v="115"/>
    <n v="120.31"/>
    <x v="7"/>
    <s v="web"/>
    <x v="2616"/>
    <d v="2015-07-22T22:00:00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37620400"/>
    <n v="1411246751"/>
    <b v="1"/>
    <n v="159"/>
    <b v="1"/>
    <s v="technology/web"/>
    <n v="878"/>
    <n v="27.6"/>
    <x v="7"/>
    <s v="web"/>
    <x v="2617"/>
    <d v="2015-07-22T22:00:00"/>
    <x v="0"/>
  </r>
  <r>
    <n v="2618"/>
    <s v="SPACE ART FEATURING ASTRONAUTS #WeBelieveInAstronauts"/>
    <s v="LTD ED COLLECTIBLE SPACE ART FEAT. ASTRONAUTS"/>
    <n v="15000"/>
    <n v="15808"/>
    <x v="0"/>
    <s v="US"/>
    <s v="USD"/>
    <n v="1437620400"/>
    <n v="1443812461"/>
    <b v="1"/>
    <n v="77"/>
    <b v="1"/>
    <s v="technology/web"/>
    <n v="105"/>
    <n v="205.3"/>
    <x v="7"/>
    <s v="web"/>
    <x v="2618"/>
    <d v="2015-07-22T22:00:00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37620400"/>
    <n v="1443302004"/>
    <b v="1"/>
    <n v="53"/>
    <b v="1"/>
    <s v="technology/web"/>
    <n v="188"/>
    <n v="35.549999999999997"/>
    <x v="7"/>
    <s v="web"/>
    <x v="2619"/>
    <d v="2015-07-22T22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37620400"/>
    <n v="1441339242"/>
    <b v="1"/>
    <n v="1251"/>
    <b v="1"/>
    <s v="technology/web"/>
    <n v="144"/>
    <n v="74.64"/>
    <x v="7"/>
    <s v="web"/>
    <x v="2620"/>
    <d v="2015-07-22T22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7620400"/>
    <n v="1429638988"/>
    <b v="1"/>
    <n v="465"/>
    <b v="1"/>
    <s v="technology/web"/>
    <n v="146"/>
    <n v="47.06"/>
    <x v="7"/>
    <s v="web"/>
    <x v="2621"/>
    <d v="2015-07-22T22:00:00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37620400"/>
    <n v="1479232216"/>
    <b v="0"/>
    <n v="74"/>
    <b v="1"/>
    <s v="technology/web"/>
    <n v="131"/>
    <n v="26.59"/>
    <x v="7"/>
    <s v="web"/>
    <x v="2622"/>
    <d v="2015-07-22T22:00:00"/>
    <x v="0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37620400"/>
    <n v="1479449366"/>
    <b v="0"/>
    <n v="62"/>
    <b v="1"/>
    <s v="technology/web"/>
    <n v="114"/>
    <n v="36.770000000000003"/>
    <x v="7"/>
    <s v="web"/>
    <x v="2623"/>
    <d v="2015-07-22T22:00:00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437620400"/>
    <n v="1345716422"/>
    <b v="0"/>
    <n v="3468"/>
    <b v="1"/>
    <s v="technology/web"/>
    <n v="1379"/>
    <n v="31.82"/>
    <x v="7"/>
    <s v="web"/>
    <x v="2624"/>
    <d v="2015-07-22T22:00:00"/>
    <x v="0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37620400"/>
    <n v="1476559608"/>
    <b v="0"/>
    <n v="52"/>
    <b v="1"/>
    <s v="technology/web"/>
    <n v="956"/>
    <n v="27.58"/>
    <x v="7"/>
    <s v="web"/>
    <x v="2625"/>
    <d v="2015-07-22T22:00:00"/>
    <x v="0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7620400"/>
    <n v="1430751869"/>
    <b v="0"/>
    <n v="50"/>
    <b v="1"/>
    <s v="technology/web"/>
    <n v="112"/>
    <n v="56"/>
    <x v="7"/>
    <s v="web"/>
    <x v="2626"/>
    <d v="2015-07-22T22:00:00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37620400"/>
    <n v="1445975661"/>
    <b v="0"/>
    <n v="45"/>
    <b v="1"/>
    <s v="technology/web"/>
    <n v="647"/>
    <n v="21.56"/>
    <x v="7"/>
    <s v="web"/>
    <x v="2627"/>
    <d v="2015-07-22T22:00:00"/>
    <x v="0"/>
  </r>
  <r>
    <n v="2628"/>
    <s v="Pie In Space!"/>
    <s v="A high school freshman is sending pie into space and you can be a part of it.  GO SCIENCE!!!"/>
    <n v="839"/>
    <n v="926"/>
    <x v="0"/>
    <s v="US"/>
    <s v="USD"/>
    <n v="1437620400"/>
    <n v="1415661067"/>
    <b v="0"/>
    <n v="21"/>
    <b v="1"/>
    <s v="technology/web"/>
    <n v="110"/>
    <n v="44.1"/>
    <x v="7"/>
    <s v="web"/>
    <x v="2628"/>
    <d v="2015-07-22T22:00:00"/>
    <x v="0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7620400"/>
    <n v="1429016122"/>
    <b v="0"/>
    <n v="100"/>
    <b v="1"/>
    <s v="technology/web"/>
    <n v="128"/>
    <n v="63.87"/>
    <x v="7"/>
    <s v="web"/>
    <x v="2629"/>
    <d v="2015-07-22T22:00:00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37620400"/>
    <n v="1464921112"/>
    <b v="0"/>
    <n v="81"/>
    <b v="1"/>
    <s v="technology/web"/>
    <n v="158"/>
    <n v="38.99"/>
    <x v="7"/>
    <s v="web"/>
    <x v="2630"/>
    <d v="2015-07-22T22:00:00"/>
    <x v="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37620400"/>
    <n v="1438488227"/>
    <b v="0"/>
    <n v="286"/>
    <b v="1"/>
    <s v="technology/web"/>
    <n v="115"/>
    <n v="80.19"/>
    <x v="7"/>
    <s v="web"/>
    <x v="2631"/>
    <d v="2015-07-22T22:00:00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37620400"/>
    <n v="1462325339"/>
    <b v="0"/>
    <n v="42"/>
    <b v="1"/>
    <s v="technology/web"/>
    <n v="137"/>
    <n v="34.9"/>
    <x v="7"/>
    <s v="web"/>
    <x v="2632"/>
    <d v="2015-07-22T22:00:00"/>
    <x v="0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437620400"/>
    <n v="1390938332"/>
    <b v="0"/>
    <n v="199"/>
    <b v="1"/>
    <s v="technology/web"/>
    <n v="355"/>
    <n v="89.1"/>
    <x v="7"/>
    <s v="web"/>
    <x v="2633"/>
    <d v="2015-07-22T22:00:00"/>
    <x v="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37620400"/>
    <n v="1472571921"/>
    <b v="0"/>
    <n v="25"/>
    <b v="1"/>
    <s v="technology/web"/>
    <n v="106"/>
    <n v="39.44"/>
    <x v="7"/>
    <s v="web"/>
    <x v="2634"/>
    <d v="2015-07-22T22:00:00"/>
    <x v="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37620400"/>
    <n v="1422917361"/>
    <b v="0"/>
    <n v="84"/>
    <b v="1"/>
    <s v="technology/web"/>
    <n v="100"/>
    <n v="136.9"/>
    <x v="7"/>
    <s v="web"/>
    <x v="2635"/>
    <d v="2015-07-22T22:00:00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37620400"/>
    <n v="1474641914"/>
    <b v="0"/>
    <n v="50"/>
    <b v="1"/>
    <s v="technology/web"/>
    <n v="187"/>
    <n v="37.46"/>
    <x v="7"/>
    <s v="web"/>
    <x v="2636"/>
    <d v="2015-07-22T22:00:00"/>
    <x v="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37620400"/>
    <n v="1474895475"/>
    <b v="0"/>
    <n v="26"/>
    <b v="1"/>
    <s v="technology/web"/>
    <n v="166"/>
    <n v="31.96"/>
    <x v="7"/>
    <s v="web"/>
    <x v="2637"/>
    <d v="2015-07-22T22:00:00"/>
    <x v="0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37620400"/>
    <n v="1418766895"/>
    <b v="0"/>
    <n v="14"/>
    <b v="1"/>
    <s v="technology/web"/>
    <n v="102"/>
    <n v="25.21"/>
    <x v="7"/>
    <s v="web"/>
    <x v="2638"/>
    <d v="2015-07-22T22:00:00"/>
    <x v="0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37620400"/>
    <n v="1421786748"/>
    <b v="0"/>
    <n v="49"/>
    <b v="1"/>
    <s v="technology/web"/>
    <n v="164"/>
    <n v="10.039999999999999"/>
    <x v="7"/>
    <s v="web"/>
    <x v="2639"/>
    <d v="2015-07-22T22:00:00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7620400"/>
    <n v="1428551474"/>
    <b v="0"/>
    <n v="69"/>
    <b v="1"/>
    <s v="technology/web"/>
    <n v="106"/>
    <n v="45.94"/>
    <x v="7"/>
    <s v="web"/>
    <x v="2640"/>
    <d v="2015-07-22T22:00:00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37620400"/>
    <n v="1409341863"/>
    <b v="0"/>
    <n v="1"/>
    <b v="0"/>
    <s v="technology/web"/>
    <n v="1"/>
    <n v="15"/>
    <x v="7"/>
    <s v="web"/>
    <x v="2641"/>
    <d v="2015-07-22T22:00:00"/>
    <x v="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37620400"/>
    <n v="1465970108"/>
    <b v="0"/>
    <n v="0"/>
    <b v="0"/>
    <s v="technology/web"/>
    <n v="0"/>
    <n v="0"/>
    <x v="7"/>
    <s v="web"/>
    <x v="2642"/>
    <d v="2015-07-22T22:00:00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37620400"/>
    <n v="1479218315"/>
    <b v="1"/>
    <n v="1501"/>
    <b v="0"/>
    <s v="technology/web"/>
    <n v="34"/>
    <n v="223.58"/>
    <x v="7"/>
    <s v="web"/>
    <x v="2643"/>
    <d v="2015-07-22T22:00:00"/>
    <x v="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37620400"/>
    <n v="1486580435"/>
    <b v="1"/>
    <n v="52"/>
    <b v="0"/>
    <s v="technology/web"/>
    <n v="2"/>
    <n v="39.479999999999997"/>
    <x v="7"/>
    <s v="web"/>
    <x v="2644"/>
    <d v="2015-07-22T22:00:00"/>
    <x v="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37620400"/>
    <n v="1412885603"/>
    <b v="1"/>
    <n v="23"/>
    <b v="0"/>
    <s v="technology/web"/>
    <n v="11"/>
    <n v="91.3"/>
    <x v="7"/>
    <s v="web"/>
    <x v="2645"/>
    <d v="2015-07-22T22:00:00"/>
    <x v="0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37620400"/>
    <n v="1439191869"/>
    <b v="1"/>
    <n v="535"/>
    <b v="0"/>
    <s v="technology/web"/>
    <n v="8"/>
    <n v="78.67"/>
    <x v="7"/>
    <s v="web"/>
    <x v="2646"/>
    <d v="2015-07-22T22:00:00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7620400"/>
    <n v="1436941019"/>
    <b v="0"/>
    <n v="3"/>
    <b v="0"/>
    <s v="technology/web"/>
    <n v="1"/>
    <n v="12"/>
    <x v="7"/>
    <s v="web"/>
    <x v="2647"/>
    <d v="2015-07-22T22:00:00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37620400"/>
    <n v="1454951360"/>
    <b v="0"/>
    <n v="6"/>
    <b v="0"/>
    <s v="technology/web"/>
    <n v="1"/>
    <n v="17.670000000000002"/>
    <x v="7"/>
    <s v="web"/>
    <x v="2648"/>
    <d v="2015-07-22T22:00:00"/>
    <x v="0"/>
  </r>
  <r>
    <n v="2649"/>
    <s v="The Mission - Please Check Back Soon (Canceled)"/>
    <s v="They have launched a Kickstarter."/>
    <n v="125000"/>
    <n v="124"/>
    <x v="1"/>
    <s v="US"/>
    <s v="USD"/>
    <n v="1437620400"/>
    <n v="1449186941"/>
    <b v="0"/>
    <n v="3"/>
    <b v="0"/>
    <s v="technology/web"/>
    <n v="0"/>
    <n v="41.33"/>
    <x v="7"/>
    <s v="web"/>
    <x v="2649"/>
    <d v="2015-07-22T22:00:00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37620400"/>
    <n v="1479740343"/>
    <b v="0"/>
    <n v="5"/>
    <b v="0"/>
    <s v="technology/web"/>
    <n v="1"/>
    <n v="71.599999999999994"/>
    <x v="7"/>
    <s v="web"/>
    <x v="2650"/>
    <d v="2015-07-22T22:00:00"/>
    <x v="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37620400"/>
    <n v="1447960809"/>
    <b v="0"/>
    <n v="17"/>
    <b v="0"/>
    <s v="technology/web"/>
    <n v="2"/>
    <n v="307.82"/>
    <x v="7"/>
    <s v="web"/>
    <x v="2651"/>
    <d v="2015-07-22T22:00:00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37620400"/>
    <n v="1415591325"/>
    <b v="0"/>
    <n v="11"/>
    <b v="0"/>
    <s v="technology/web"/>
    <n v="1"/>
    <n v="80.45"/>
    <x v="7"/>
    <s v="web"/>
    <x v="2652"/>
    <d v="2015-07-22T22:00:00"/>
    <x v="0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37620400"/>
    <n v="1399909127"/>
    <b v="0"/>
    <n v="70"/>
    <b v="0"/>
    <s v="technology/web"/>
    <n v="12"/>
    <n v="83.94"/>
    <x v="7"/>
    <s v="web"/>
    <x v="2653"/>
    <d v="2015-07-22T22:00:00"/>
    <x v="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37620400"/>
    <n v="1424442326"/>
    <b v="0"/>
    <n v="6"/>
    <b v="0"/>
    <s v="technology/web"/>
    <n v="0"/>
    <n v="8.5"/>
    <x v="7"/>
    <s v="web"/>
    <x v="2654"/>
    <d v="2015-07-22T22:00:00"/>
    <x v="0"/>
  </r>
  <r>
    <n v="2655"/>
    <s v="Balloons (Canceled)"/>
    <s v="Thank you for your support!"/>
    <n v="15000"/>
    <n v="3155"/>
    <x v="1"/>
    <s v="US"/>
    <s v="USD"/>
    <n v="1437620400"/>
    <n v="1452631647"/>
    <b v="0"/>
    <n v="43"/>
    <b v="0"/>
    <s v="technology/web"/>
    <n v="21"/>
    <n v="73.37"/>
    <x v="7"/>
    <s v="web"/>
    <x v="2655"/>
    <d v="2015-07-22T22:00:00"/>
    <x v="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37620400"/>
    <n v="1485966688"/>
    <b v="0"/>
    <n v="152"/>
    <b v="0"/>
    <s v="technology/web"/>
    <n v="11"/>
    <n v="112.86"/>
    <x v="7"/>
    <s v="web"/>
    <x v="2656"/>
    <d v="2015-07-22T22:00:00"/>
    <x v="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37620400"/>
    <n v="1467325053"/>
    <b v="0"/>
    <n v="59"/>
    <b v="0"/>
    <s v="technology/web"/>
    <n v="19"/>
    <n v="95.28"/>
    <x v="7"/>
    <s v="web"/>
    <x v="2657"/>
    <d v="2015-07-22T22:00:00"/>
    <x v="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37620400"/>
    <n v="1467321194"/>
    <b v="0"/>
    <n v="4"/>
    <b v="0"/>
    <s v="technology/web"/>
    <n v="0"/>
    <n v="22.75"/>
    <x v="7"/>
    <s v="web"/>
    <x v="2658"/>
    <d v="2015-07-22T22:00:00"/>
    <x v="0"/>
  </r>
  <r>
    <n v="2659"/>
    <s v="test (Canceled)"/>
    <s v="test"/>
    <n v="49000"/>
    <n v="1333"/>
    <x v="1"/>
    <s v="US"/>
    <s v="USD"/>
    <n v="1437620400"/>
    <n v="1426729210"/>
    <b v="0"/>
    <n v="10"/>
    <b v="0"/>
    <s v="technology/web"/>
    <n v="3"/>
    <n v="133.30000000000001"/>
    <x v="7"/>
    <s v="web"/>
    <x v="2659"/>
    <d v="2015-07-22T22:00:0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37620400"/>
    <n v="1443200818"/>
    <b v="0"/>
    <n v="5"/>
    <b v="0"/>
    <s v="technology/web"/>
    <n v="0"/>
    <n v="3.8"/>
    <x v="7"/>
    <s v="web"/>
    <x v="2660"/>
    <d v="2015-07-22T22:00:00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437620400"/>
    <n v="1380150010"/>
    <b v="0"/>
    <n v="60"/>
    <b v="1"/>
    <s v="technology/web"/>
    <n v="103"/>
    <n v="85.75"/>
    <x v="7"/>
    <s v="web"/>
    <x v="2661"/>
    <d v="2015-07-22T22:00:00"/>
    <x v="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37620400"/>
    <n v="1437587713"/>
    <b v="0"/>
    <n v="80"/>
    <b v="1"/>
    <s v="technology/web"/>
    <n v="107"/>
    <n v="267"/>
    <x v="7"/>
    <s v="web"/>
    <x v="2662"/>
    <d v="2015-07-22T22:00:00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37620400"/>
    <n v="1438873007"/>
    <b v="0"/>
    <n v="56"/>
    <b v="1"/>
    <s v="technology/web"/>
    <n v="105"/>
    <n v="373.56"/>
    <x v="7"/>
    <s v="web"/>
    <x v="2663"/>
    <d v="2015-07-22T22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37620400"/>
    <n v="1446683797"/>
    <b v="0"/>
    <n v="104"/>
    <b v="1"/>
    <s v="technology/web"/>
    <n v="103"/>
    <n v="174.04"/>
    <x v="7"/>
    <s v="web"/>
    <x v="2664"/>
    <d v="2015-07-22T22:00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7620400"/>
    <n v="1426886974"/>
    <b v="0"/>
    <n v="46"/>
    <b v="1"/>
    <s v="technology/web"/>
    <n v="123"/>
    <n v="93.7"/>
    <x v="7"/>
    <s v="web"/>
    <x v="2665"/>
    <d v="2015-07-22T22:00:00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37620400"/>
    <n v="1440008439"/>
    <b v="0"/>
    <n v="206"/>
    <b v="1"/>
    <s v="technology/web"/>
    <n v="159"/>
    <n v="77.33"/>
    <x v="7"/>
    <s v="web"/>
    <x v="2666"/>
    <d v="2015-07-22T22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37620400"/>
    <n v="1452550416"/>
    <b v="0"/>
    <n v="18"/>
    <b v="1"/>
    <s v="technology/web"/>
    <n v="111"/>
    <n v="92.22"/>
    <x v="7"/>
    <s v="web"/>
    <x v="2667"/>
    <d v="2015-07-22T22:00:00"/>
    <x v="0"/>
  </r>
  <r>
    <n v="2668"/>
    <s v="UOttawa Makermobile"/>
    <s v="Creativity on the go! |_x000a_CrÃ©ativitÃ© en mouvement !"/>
    <n v="1000"/>
    <n v="1707"/>
    <x v="0"/>
    <s v="CA"/>
    <s v="CAD"/>
    <n v="1437620400"/>
    <n v="1443449265"/>
    <b v="0"/>
    <n v="28"/>
    <b v="1"/>
    <s v="technology/web"/>
    <n v="171"/>
    <n v="60.96"/>
    <x v="7"/>
    <s v="web"/>
    <x v="2668"/>
    <d v="2015-07-22T22:00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37620400"/>
    <n v="1447203096"/>
    <b v="0"/>
    <n v="11"/>
    <b v="1"/>
    <s v="technology/web"/>
    <n v="125"/>
    <n v="91"/>
    <x v="7"/>
    <s v="web"/>
    <x v="2669"/>
    <d v="2015-07-22T22:00:00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37620400"/>
    <n v="1404174580"/>
    <b v="1"/>
    <n v="60"/>
    <b v="0"/>
    <s v="technology/web"/>
    <n v="6"/>
    <n v="41.58"/>
    <x v="7"/>
    <s v="web"/>
    <x v="2670"/>
    <d v="2015-07-22T22:00:00"/>
    <x v="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37620400"/>
    <n v="1416419916"/>
    <b v="1"/>
    <n v="84"/>
    <b v="0"/>
    <s v="technology/web"/>
    <n v="11"/>
    <n v="33.76"/>
    <x v="7"/>
    <s v="web"/>
    <x v="2671"/>
    <d v="2015-07-22T22:00:00"/>
    <x v="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37620400"/>
    <n v="1449436390"/>
    <b v="1"/>
    <n v="47"/>
    <b v="0"/>
    <s v="technology/web"/>
    <n v="33"/>
    <n v="70.62"/>
    <x v="7"/>
    <s v="web"/>
    <x v="2672"/>
    <d v="2015-07-22T22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37620400"/>
    <n v="1412081999"/>
    <b v="1"/>
    <n v="66"/>
    <b v="0"/>
    <s v="technology/web"/>
    <n v="28"/>
    <n v="167.15"/>
    <x v="7"/>
    <s v="web"/>
    <x v="2673"/>
    <d v="2015-07-22T22:00:00"/>
    <x v="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37620400"/>
    <n v="1465398670"/>
    <b v="1"/>
    <n v="171"/>
    <b v="0"/>
    <s v="technology/web"/>
    <n v="63"/>
    <n v="128.62"/>
    <x v="7"/>
    <s v="web"/>
    <x v="2674"/>
    <d v="2015-07-22T22:00:00"/>
    <x v="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37620400"/>
    <n v="1413059689"/>
    <b v="1"/>
    <n v="29"/>
    <b v="0"/>
    <s v="technology/web"/>
    <n v="8"/>
    <n v="65.41"/>
    <x v="7"/>
    <s v="web"/>
    <x v="2675"/>
    <d v="2015-07-22T22:00:00"/>
    <x v="0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37620400"/>
    <n v="1461337174"/>
    <b v="0"/>
    <n v="9"/>
    <b v="0"/>
    <s v="technology/web"/>
    <n v="50"/>
    <n v="117.56"/>
    <x v="7"/>
    <s v="web"/>
    <x v="2676"/>
    <d v="2015-07-22T22:00:00"/>
    <x v="0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37620400"/>
    <n v="1401756143"/>
    <b v="0"/>
    <n v="27"/>
    <b v="0"/>
    <s v="technology/web"/>
    <n v="18"/>
    <n v="126.48"/>
    <x v="7"/>
    <s v="web"/>
    <x v="2677"/>
    <d v="2015-07-22T22:00:00"/>
    <x v="0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37620400"/>
    <n v="1440529765"/>
    <b v="0"/>
    <n v="2"/>
    <b v="0"/>
    <s v="technology/web"/>
    <n v="0"/>
    <n v="550"/>
    <x v="7"/>
    <s v="web"/>
    <x v="2678"/>
    <d v="2015-07-22T22:00:00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37620400"/>
    <n v="1422489694"/>
    <b v="0"/>
    <n v="3"/>
    <b v="0"/>
    <s v="technology/web"/>
    <n v="0"/>
    <n v="44"/>
    <x v="7"/>
    <s v="web"/>
    <x v="2679"/>
    <d v="2015-07-22T22:00:00"/>
    <x v="0"/>
  </r>
  <r>
    <n v="2680"/>
    <s v="iHeart Pillow"/>
    <s v="iHeartPillow, Connecting loved ones"/>
    <n v="32000"/>
    <n v="276"/>
    <x v="2"/>
    <s v="ES"/>
    <s v="EUR"/>
    <n v="1437620400"/>
    <n v="1457327091"/>
    <b v="0"/>
    <n v="4"/>
    <b v="0"/>
    <s v="technology/web"/>
    <n v="1"/>
    <n v="69"/>
    <x v="7"/>
    <s v="web"/>
    <x v="2680"/>
    <d v="2015-07-22T22:00:00"/>
    <x v="0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37620400"/>
    <n v="1402867750"/>
    <b v="0"/>
    <n v="2"/>
    <b v="0"/>
    <s v="technology/web"/>
    <n v="1"/>
    <n v="27.5"/>
    <x v="7"/>
    <s v="web"/>
    <x v="2681"/>
    <d v="2015-07-22T22:00:00"/>
    <x v="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37620400"/>
    <n v="1413838540"/>
    <b v="0"/>
    <n v="20"/>
    <b v="0"/>
    <s v="technology/web"/>
    <n v="28"/>
    <n v="84.9"/>
    <x v="7"/>
    <s v="web"/>
    <x v="2682"/>
    <d v="2015-07-22T22:00:00"/>
    <x v="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37620400"/>
    <n v="1422641240"/>
    <b v="0"/>
    <n v="3"/>
    <b v="0"/>
    <s v="technology/web"/>
    <n v="0"/>
    <n v="12"/>
    <x v="7"/>
    <s v="web"/>
    <x v="2683"/>
    <d v="2015-07-22T22:00:0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37620400"/>
    <n v="1404165425"/>
    <b v="0"/>
    <n v="4"/>
    <b v="0"/>
    <s v="technology/web"/>
    <n v="1"/>
    <n v="200"/>
    <x v="7"/>
    <s v="web"/>
    <x v="2684"/>
    <d v="2015-07-22T22:00:00"/>
    <x v="0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7620400"/>
    <n v="1424968930"/>
    <b v="0"/>
    <n v="1"/>
    <b v="0"/>
    <s v="technology/web"/>
    <n v="0"/>
    <n v="10"/>
    <x v="7"/>
    <s v="web"/>
    <x v="2685"/>
    <d v="2015-07-22T22:00:0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37620400"/>
    <n v="1410391423"/>
    <b v="0"/>
    <n v="0"/>
    <b v="0"/>
    <s v="technology/web"/>
    <n v="0"/>
    <n v="0"/>
    <x v="7"/>
    <s v="web"/>
    <x v="2686"/>
    <d v="2015-07-22T22:00:00"/>
    <x v="0"/>
  </r>
  <r>
    <n v="2687"/>
    <s v="Munch Wagon"/>
    <s v="Your American Pizzas, Wings, Stuffed Gouda Burger, Sweet &amp; Russet Potato Fries served on a food Truck!!"/>
    <n v="15000"/>
    <n v="0"/>
    <x v="2"/>
    <s v="US"/>
    <s v="USD"/>
    <n v="1437620400"/>
    <n v="1432999318"/>
    <b v="0"/>
    <n v="0"/>
    <b v="0"/>
    <s v="technology/web"/>
    <n v="0"/>
    <n v="0"/>
    <x v="7"/>
    <s v="web"/>
    <x v="2687"/>
    <d v="2015-07-22T22:00:00"/>
    <x v="0"/>
  </r>
  <r>
    <n v="2688"/>
    <s v="Mac N Cheez Food Truck"/>
    <s v="The amazing gourmet Mac N Cheez Food Truck Campaigne!"/>
    <n v="50000"/>
    <n v="74"/>
    <x v="2"/>
    <s v="US"/>
    <s v="USD"/>
    <n v="1437620400"/>
    <n v="1422067870"/>
    <b v="0"/>
    <n v="14"/>
    <b v="0"/>
    <s v="technology/web"/>
    <n v="0"/>
    <n v="5.29"/>
    <x v="7"/>
    <s v="web"/>
    <x v="2688"/>
    <d v="2015-07-22T22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37620400"/>
    <n v="1467327890"/>
    <b v="0"/>
    <n v="1"/>
    <b v="0"/>
    <s v="technology/web"/>
    <n v="0"/>
    <n v="1"/>
    <x v="7"/>
    <s v="web"/>
    <x v="2689"/>
    <d v="2015-07-22T22:00:00"/>
    <x v="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7620400"/>
    <n v="1429410676"/>
    <b v="0"/>
    <n v="118"/>
    <b v="0"/>
    <s v="technology/web"/>
    <n v="11"/>
    <n v="72.760000000000005"/>
    <x v="7"/>
    <s v="web"/>
    <x v="2690"/>
    <d v="2015-07-22T22:00:00"/>
    <x v="0"/>
  </r>
  <r>
    <n v="2691"/>
    <s v="Cook"/>
    <s v="A Great New local Food Truck serving up ethnic fusion inspired eats in Ottawa."/>
    <n v="65000"/>
    <n v="35"/>
    <x v="2"/>
    <s v="CA"/>
    <s v="CAD"/>
    <n v="1437620400"/>
    <n v="1427390557"/>
    <b v="0"/>
    <n v="2"/>
    <b v="0"/>
    <s v="technology/web"/>
    <n v="0"/>
    <n v="17.5"/>
    <x v="7"/>
    <s v="web"/>
    <x v="2691"/>
    <d v="2015-07-22T22:00:00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37620400"/>
    <n v="1424678460"/>
    <b v="0"/>
    <n v="1"/>
    <b v="0"/>
    <s v="technology/web"/>
    <n v="1"/>
    <n v="25"/>
    <x v="7"/>
    <s v="web"/>
    <x v="2692"/>
    <d v="2015-07-22T22:00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37620400"/>
    <n v="1405307966"/>
    <b v="0"/>
    <n v="3"/>
    <b v="0"/>
    <s v="technology/web"/>
    <n v="1"/>
    <n v="13.33"/>
    <x v="7"/>
    <s v="web"/>
    <x v="2693"/>
    <d v="2015-07-22T22:00:00"/>
    <x v="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37620400"/>
    <n v="1409109739"/>
    <b v="0"/>
    <n v="1"/>
    <b v="0"/>
    <s v="technology/web"/>
    <n v="0"/>
    <n v="1"/>
    <x v="7"/>
    <s v="web"/>
    <x v="2694"/>
    <d v="2015-07-22T22:00:00"/>
    <x v="0"/>
  </r>
  <r>
    <n v="2695"/>
    <s v="Fat daddy mac food truck"/>
    <s v="I am creating food magic on the go! Amazing food isn't just for sitdown restaraunts anymore!"/>
    <n v="15000"/>
    <n v="71"/>
    <x v="2"/>
    <s v="US"/>
    <s v="USD"/>
    <n v="1437620400"/>
    <n v="1423801318"/>
    <b v="0"/>
    <n v="3"/>
    <b v="0"/>
    <s v="technology/web"/>
    <n v="0"/>
    <n v="23.67"/>
    <x v="7"/>
    <s v="web"/>
    <x v="2695"/>
    <d v="2015-07-22T22:00:00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37620400"/>
    <n v="1416600960"/>
    <b v="0"/>
    <n v="38"/>
    <b v="0"/>
    <s v="technology/web"/>
    <n v="6"/>
    <n v="89.21"/>
    <x v="7"/>
    <s v="web"/>
    <x v="2696"/>
    <d v="2015-07-22T22:00:00"/>
    <x v="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7620400"/>
    <n v="1435876423"/>
    <b v="0"/>
    <n v="52"/>
    <b v="0"/>
    <s v="technology/web"/>
    <n v="26"/>
    <n v="116.56"/>
    <x v="7"/>
    <s v="web"/>
    <x v="2697"/>
    <d v="2015-07-2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37620400"/>
    <n v="1401312808"/>
    <b v="0"/>
    <n v="2"/>
    <b v="0"/>
    <s v="technology/web"/>
    <n v="0"/>
    <n v="13.01"/>
    <x v="7"/>
    <s v="web"/>
    <x v="2698"/>
    <d v="2015-07-22T22:00:00"/>
    <x v="0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37620400"/>
    <n v="1404941463"/>
    <b v="0"/>
    <n v="0"/>
    <b v="0"/>
    <s v="technology/web"/>
    <n v="0"/>
    <n v="0"/>
    <x v="7"/>
    <s v="web"/>
    <x v="2699"/>
    <d v="2015-07-22T22:00:00"/>
    <x v="0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37620400"/>
    <n v="1408481972"/>
    <b v="0"/>
    <n v="4"/>
    <b v="0"/>
    <s v="technology/web"/>
    <n v="1"/>
    <n v="17.5"/>
    <x v="7"/>
    <s v="web"/>
    <x v="2700"/>
    <d v="2015-07-22T22:00:00"/>
    <x v="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37620400"/>
    <n v="1488911734"/>
    <b v="0"/>
    <n v="46"/>
    <b v="0"/>
    <s v="technology/web"/>
    <n v="46"/>
    <n v="34.130000000000003"/>
    <x v="7"/>
    <s v="web"/>
    <x v="2701"/>
    <d v="2015-07-22T22:00:00"/>
    <x v="0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37620400"/>
    <n v="1488827677"/>
    <b v="1"/>
    <n v="26"/>
    <b v="0"/>
    <s v="technology/web"/>
    <n v="34"/>
    <n v="132.35"/>
    <x v="7"/>
    <s v="web"/>
    <x v="2702"/>
    <d v="2015-07-22T22:00:00"/>
    <x v="0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37620400"/>
    <n v="1485016430"/>
    <b v="0"/>
    <n v="45"/>
    <b v="0"/>
    <s v="technology/web"/>
    <n v="104"/>
    <n v="922.22"/>
    <x v="7"/>
    <s v="web"/>
    <x v="2703"/>
    <d v="2015-07-22T22:00:00"/>
    <x v="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37620400"/>
    <n v="1487709714"/>
    <b v="0"/>
    <n v="7"/>
    <b v="0"/>
    <s v="technology/web"/>
    <n v="6"/>
    <n v="163.57"/>
    <x v="7"/>
    <s v="web"/>
    <x v="2704"/>
    <d v="2015-07-22T22:00:00"/>
    <x v="0"/>
  </r>
  <r>
    <n v="2705"/>
    <s v="Fischer Theatre Marquee"/>
    <s v="Help light the lights at the historic Fischer Theatre in Danville, IL."/>
    <n v="16500"/>
    <n v="1739"/>
    <x v="3"/>
    <s v="US"/>
    <s v="USD"/>
    <n v="1437620400"/>
    <n v="1486504758"/>
    <b v="0"/>
    <n v="8"/>
    <b v="0"/>
    <s v="technology/web"/>
    <n v="11"/>
    <n v="217.38"/>
    <x v="7"/>
    <s v="web"/>
    <x v="2705"/>
    <d v="2015-07-22T22:00:00"/>
    <x v="0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37620400"/>
    <n v="1410937483"/>
    <b v="1"/>
    <n v="263"/>
    <b v="1"/>
    <s v="technology/web"/>
    <n v="112"/>
    <n v="149.44"/>
    <x v="7"/>
    <s v="web"/>
    <x v="2706"/>
    <d v="2015-07-22T22:00:00"/>
    <x v="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437620400"/>
    <n v="1367088443"/>
    <b v="1"/>
    <n v="394"/>
    <b v="1"/>
    <s v="technology/web"/>
    <n v="351"/>
    <n v="71.239999999999995"/>
    <x v="7"/>
    <s v="web"/>
    <x v="2707"/>
    <d v="2015-07-22T22:00:00"/>
    <x v="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37620400"/>
    <n v="1463935526"/>
    <b v="1"/>
    <n v="1049"/>
    <b v="1"/>
    <s v="technology/web"/>
    <n v="233"/>
    <n v="44.46"/>
    <x v="7"/>
    <s v="web"/>
    <x v="2708"/>
    <d v="2015-07-22T22:00:00"/>
    <x v="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37620400"/>
    <n v="1472528141"/>
    <b v="1"/>
    <n v="308"/>
    <b v="1"/>
    <s v="technology/web"/>
    <n v="102"/>
    <n v="164.94"/>
    <x v="7"/>
    <s v="web"/>
    <x v="2709"/>
    <d v="2015-07-22T22:00:00"/>
    <x v="0"/>
  </r>
  <r>
    <n v="2710"/>
    <s v="House of Yes"/>
    <s v="Building Brooklyn's own creative venue for circus, theater and events of all types."/>
    <n v="60000"/>
    <n v="92340.21"/>
    <x v="0"/>
    <s v="US"/>
    <s v="USD"/>
    <n v="1437620400"/>
    <n v="1404797428"/>
    <b v="1"/>
    <n v="1088"/>
    <b v="1"/>
    <s v="technology/web"/>
    <n v="154"/>
    <n v="84.87"/>
    <x v="7"/>
    <s v="web"/>
    <x v="2710"/>
    <d v="2015-07-22T22:00:00"/>
    <x v="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37620400"/>
    <n v="1400694790"/>
    <b v="1"/>
    <n v="73"/>
    <b v="1"/>
    <s v="technology/web"/>
    <n v="101"/>
    <n v="53.95"/>
    <x v="7"/>
    <s v="web"/>
    <x v="2711"/>
    <d v="2015-07-22T22:00:00"/>
    <x v="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437620400"/>
    <n v="1370568560"/>
    <b v="1"/>
    <n v="143"/>
    <b v="1"/>
    <s v="technology/web"/>
    <n v="131"/>
    <n v="50.53"/>
    <x v="7"/>
    <s v="web"/>
    <x v="2712"/>
    <d v="2015-07-22T22:00:00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37620400"/>
    <n v="1447515684"/>
    <b v="1"/>
    <n v="1420"/>
    <b v="1"/>
    <s v="technology/web"/>
    <n v="102"/>
    <n v="108"/>
    <x v="7"/>
    <s v="web"/>
    <x v="2713"/>
    <d v="2015-07-22T22:00:00"/>
    <x v="0"/>
  </r>
  <r>
    <n v="2714"/>
    <s v="The Crane Theater"/>
    <s v="The Crane will be the new home for independent theater in Northeast Minneapolis"/>
    <n v="25000"/>
    <n v="29089"/>
    <x v="0"/>
    <s v="US"/>
    <s v="USD"/>
    <n v="1437620400"/>
    <n v="1474040596"/>
    <b v="1"/>
    <n v="305"/>
    <b v="1"/>
    <s v="technology/web"/>
    <n v="116"/>
    <n v="95.37"/>
    <x v="7"/>
    <s v="web"/>
    <x v="2714"/>
    <d v="2015-07-22T22:00:00"/>
    <x v="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37620400"/>
    <n v="1453109628"/>
    <b v="1"/>
    <n v="551"/>
    <b v="1"/>
    <s v="technology/web"/>
    <n v="265"/>
    <n v="57.63"/>
    <x v="7"/>
    <s v="web"/>
    <x v="2715"/>
    <d v="2015-07-22T22:00:00"/>
    <x v="0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37620400"/>
    <n v="1441699193"/>
    <b v="1"/>
    <n v="187"/>
    <b v="1"/>
    <s v="technology/web"/>
    <n v="120"/>
    <n v="64.16"/>
    <x v="7"/>
    <s v="web"/>
    <x v="2716"/>
    <d v="2015-07-22T22:00:00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37620400"/>
    <n v="1414015049"/>
    <b v="1"/>
    <n v="325"/>
    <b v="1"/>
    <s v="technology/web"/>
    <n v="120"/>
    <n v="92.39"/>
    <x v="7"/>
    <s v="web"/>
    <x v="2717"/>
    <d v="2015-07-22T22:00:00"/>
    <x v="0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37620400"/>
    <n v="1459865945"/>
    <b v="1"/>
    <n v="148"/>
    <b v="1"/>
    <s v="technology/web"/>
    <n v="104"/>
    <n v="125.98"/>
    <x v="7"/>
    <s v="web"/>
    <x v="2718"/>
    <d v="2015-07-22T22:00:00"/>
    <x v="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37620400"/>
    <n v="1455756294"/>
    <b v="0"/>
    <n v="69"/>
    <b v="1"/>
    <s v="technology/web"/>
    <n v="109"/>
    <n v="94.64"/>
    <x v="7"/>
    <s v="web"/>
    <x v="2719"/>
    <d v="2015-07-22T22:00:00"/>
    <x v="0"/>
  </r>
  <r>
    <n v="2720"/>
    <s v="The Comedy Project"/>
    <s v="An improv, sketch and experimental comedy and cocktail venue in downtown Grand Rapids, Michigan"/>
    <n v="25000"/>
    <n v="29531"/>
    <x v="0"/>
    <s v="US"/>
    <s v="USD"/>
    <n v="1437620400"/>
    <n v="1476270653"/>
    <b v="0"/>
    <n v="173"/>
    <b v="1"/>
    <s v="technology/web"/>
    <n v="118"/>
    <n v="170.7"/>
    <x v="7"/>
    <s v="web"/>
    <x v="2720"/>
    <d v="2015-07-22T22:00:00"/>
    <x v="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437620400"/>
    <n v="1375880598"/>
    <b v="0"/>
    <n v="269"/>
    <b v="1"/>
    <s v="theater/musical"/>
    <n v="1462"/>
    <n v="40.76"/>
    <x v="8"/>
    <s v="musical"/>
    <x v="2721"/>
    <d v="2015-07-22T22:00:00"/>
    <x v="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37620400"/>
    <n v="1480538053"/>
    <b v="0"/>
    <n v="185"/>
    <b v="1"/>
    <s v="theater/musical"/>
    <n v="253"/>
    <n v="68.25"/>
    <x v="8"/>
    <s v="musical"/>
    <x v="2722"/>
    <d v="2015-07-22T22:00:00"/>
    <x v="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37620400"/>
    <n v="1414872488"/>
    <b v="0"/>
    <n v="176"/>
    <b v="1"/>
    <s v="theater/musical"/>
    <n v="140"/>
    <n v="95.49"/>
    <x v="8"/>
    <s v="musical"/>
    <x v="2723"/>
    <d v="2015-07-22T22:00:00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7620400"/>
    <n v="1436860259"/>
    <b v="0"/>
    <n v="1019"/>
    <b v="1"/>
    <s v="theater/musical"/>
    <n v="297"/>
    <n v="7.19"/>
    <x v="8"/>
    <s v="musical"/>
    <x v="2724"/>
    <d v="2015-07-22T22:00:00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37620400"/>
    <n v="1484070735"/>
    <b v="0"/>
    <n v="113"/>
    <b v="1"/>
    <s v="theater/musical"/>
    <n v="145"/>
    <n v="511.65"/>
    <x v="8"/>
    <s v="musical"/>
    <x v="2725"/>
    <d v="2015-07-22T22:00:00"/>
    <x v="0"/>
  </r>
  <r>
    <n v="2726"/>
    <s v="Krimston TWO - Dual SIM case for iPhone"/>
    <s v="Krimston TWO: iPhone Dual SIM Case"/>
    <n v="100000"/>
    <n v="105745"/>
    <x v="0"/>
    <s v="US"/>
    <s v="USD"/>
    <n v="1437620400"/>
    <n v="1458741311"/>
    <b v="0"/>
    <n v="404"/>
    <b v="1"/>
    <s v="theater/musical"/>
    <n v="106"/>
    <n v="261.75"/>
    <x v="8"/>
    <s v="musical"/>
    <x v="2726"/>
    <d v="2015-07-22T22:00:00"/>
    <x v="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7620400"/>
    <n v="1436804063"/>
    <b v="0"/>
    <n v="707"/>
    <b v="1"/>
    <s v="theater/musical"/>
    <n v="493"/>
    <n v="69.760000000000005"/>
    <x v="8"/>
    <s v="musical"/>
    <x v="2727"/>
    <d v="2015-07-22T22:00:00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37620400"/>
    <n v="1448461434"/>
    <b v="0"/>
    <n v="392"/>
    <b v="1"/>
    <s v="theater/musical"/>
    <n v="202"/>
    <n v="77.23"/>
    <x v="8"/>
    <s v="musical"/>
    <x v="2728"/>
    <d v="2015-07-22T22:00:00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7620400"/>
    <n v="1427867197"/>
    <b v="0"/>
    <n v="23"/>
    <b v="1"/>
    <s v="theater/musical"/>
    <n v="104"/>
    <n v="340.57"/>
    <x v="8"/>
    <s v="musical"/>
    <x v="2729"/>
    <d v="2015-07-22T22:00:00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437620400"/>
    <n v="1363611575"/>
    <b v="0"/>
    <n v="682"/>
    <b v="1"/>
    <s v="theater/musical"/>
    <n v="170"/>
    <n v="67.42"/>
    <x v="8"/>
    <s v="musical"/>
    <x v="2730"/>
    <d v="2015-07-22T22:00:00"/>
    <x v="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37620400"/>
    <n v="1408624622"/>
    <b v="0"/>
    <n v="37"/>
    <b v="1"/>
    <s v="theater/musical"/>
    <n v="104"/>
    <n v="845.7"/>
    <x v="8"/>
    <s v="musical"/>
    <x v="2731"/>
    <d v="2015-07-22T22:00:00"/>
    <x v="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437620400"/>
    <n v="1366917828"/>
    <b v="0"/>
    <n v="146"/>
    <b v="1"/>
    <s v="theater/musical"/>
    <n v="118"/>
    <n v="97.19"/>
    <x v="8"/>
    <s v="musical"/>
    <x v="2732"/>
    <d v="2015-07-22T22:00:00"/>
    <x v="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37620400"/>
    <n v="1423463574"/>
    <b v="0"/>
    <n v="119"/>
    <b v="1"/>
    <s v="theater/musical"/>
    <n v="108"/>
    <n v="451.84"/>
    <x v="8"/>
    <s v="musical"/>
    <x v="2733"/>
    <d v="2015-07-22T22:00:00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37620400"/>
    <n v="1473782592"/>
    <b v="0"/>
    <n v="163"/>
    <b v="1"/>
    <s v="theater/musical"/>
    <n v="2260300"/>
    <n v="138.66999999999999"/>
    <x v="8"/>
    <s v="musical"/>
    <x v="2734"/>
    <d v="2015-07-22T22:00:00"/>
    <x v="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437620400"/>
    <n v="1360551250"/>
    <b v="0"/>
    <n v="339"/>
    <b v="1"/>
    <s v="theater/musical"/>
    <n v="978"/>
    <n v="21.64"/>
    <x v="8"/>
    <s v="musical"/>
    <x v="2735"/>
    <d v="2015-07-22T22:00:00"/>
    <x v="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437620400"/>
    <n v="1395676773"/>
    <b v="0"/>
    <n v="58"/>
    <b v="1"/>
    <s v="theater/musical"/>
    <n v="123"/>
    <n v="169.52"/>
    <x v="8"/>
    <s v="musical"/>
    <x v="2736"/>
    <d v="2015-07-22T22:00:00"/>
    <x v="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437620400"/>
    <n v="1386108087"/>
    <b v="0"/>
    <n v="456"/>
    <b v="1"/>
    <s v="theater/musical"/>
    <n v="246"/>
    <n v="161.88"/>
    <x v="8"/>
    <s v="musical"/>
    <x v="2737"/>
    <d v="2015-07-22T22:00:00"/>
    <x v="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37620400"/>
    <n v="1473218804"/>
    <b v="0"/>
    <n v="15"/>
    <b v="1"/>
    <s v="theater/musical"/>
    <n v="148"/>
    <n v="493.13"/>
    <x v="8"/>
    <s v="musical"/>
    <x v="2738"/>
    <d v="2015-07-22T22:00:00"/>
    <x v="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437620400"/>
    <n v="1395436717"/>
    <b v="0"/>
    <n v="191"/>
    <b v="1"/>
    <s v="theater/musical"/>
    <n v="384"/>
    <n v="22.12"/>
    <x v="8"/>
    <s v="musical"/>
    <x v="2739"/>
    <d v="2015-07-22T22:00:00"/>
    <x v="0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37620400"/>
    <n v="1423529152"/>
    <b v="0"/>
    <n v="17"/>
    <b v="1"/>
    <s v="theater/musical"/>
    <n v="103"/>
    <n v="18.239999999999998"/>
    <x v="8"/>
    <s v="musical"/>
    <x v="2740"/>
    <d v="2015-07-22T22:00:00"/>
    <x v="0"/>
  </r>
  <r>
    <n v="2741"/>
    <s v="Mrs. Brown and Her Lost Puppy."/>
    <s v="Help me publish my 1st children's book as an aspiring author!"/>
    <n v="8000"/>
    <n v="35"/>
    <x v="2"/>
    <s v="US"/>
    <s v="USD"/>
    <n v="1437620400"/>
    <n v="1412005602"/>
    <b v="0"/>
    <n v="4"/>
    <b v="0"/>
    <s v="theater/musical"/>
    <n v="0"/>
    <n v="8.75"/>
    <x v="8"/>
    <s v="musical"/>
    <x v="2741"/>
    <d v="2015-07-22T22:00:00"/>
    <x v="0"/>
  </r>
  <r>
    <n v="2742"/>
    <s v="What a Zoo!"/>
    <s v="The pachyderms at the Denver Zoo are moving. Follow along on the convoluted journey to their new home."/>
    <n v="2500"/>
    <n v="731"/>
    <x v="2"/>
    <s v="US"/>
    <s v="USD"/>
    <n v="1437620400"/>
    <n v="1335892587"/>
    <b v="0"/>
    <n v="18"/>
    <b v="0"/>
    <s v="theater/musical"/>
    <n v="29"/>
    <n v="40.61"/>
    <x v="8"/>
    <s v="musical"/>
    <x v="2742"/>
    <d v="2015-07-22T22:00:00"/>
    <x v="0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37620400"/>
    <n v="1474271607"/>
    <b v="0"/>
    <n v="0"/>
    <b v="0"/>
    <s v="theater/musical"/>
    <n v="0"/>
    <n v="0"/>
    <x v="8"/>
    <s v="musical"/>
    <x v="2743"/>
    <d v="2015-07-22T22:00:00"/>
    <x v="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437620400"/>
    <n v="1327886998"/>
    <b v="0"/>
    <n v="22"/>
    <b v="0"/>
    <s v="theater/musical"/>
    <n v="5"/>
    <n v="37.950000000000003"/>
    <x v="8"/>
    <s v="musical"/>
    <x v="2744"/>
    <d v="2015-07-22T22:00:00"/>
    <x v="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437620400"/>
    <n v="1337125368"/>
    <b v="0"/>
    <n v="49"/>
    <b v="0"/>
    <s v="theater/musical"/>
    <n v="22"/>
    <n v="35.729999999999997"/>
    <x v="8"/>
    <s v="musical"/>
    <x v="2745"/>
    <d v="2015-07-22T22:00:00"/>
    <x v="0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37620400"/>
    <n v="1406745911"/>
    <b v="0"/>
    <n v="19"/>
    <b v="0"/>
    <s v="theater/musical"/>
    <n v="27"/>
    <n v="42.16"/>
    <x v="8"/>
    <s v="musical"/>
    <x v="2746"/>
    <d v="2015-07-22T22:00:00"/>
    <x v="0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437620400"/>
    <n v="1337095997"/>
    <b v="0"/>
    <n v="4"/>
    <b v="0"/>
    <s v="theater/musical"/>
    <n v="28"/>
    <n v="35"/>
    <x v="8"/>
    <s v="musical"/>
    <x v="2747"/>
    <d v="2015-07-22T22:00:00"/>
    <x v="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37620400"/>
    <n v="1470243802"/>
    <b v="0"/>
    <n v="4"/>
    <b v="0"/>
    <s v="theater/musical"/>
    <n v="1"/>
    <n v="13.25"/>
    <x v="8"/>
    <s v="musical"/>
    <x v="2748"/>
    <d v="2015-07-22T22:00:00"/>
    <x v="0"/>
  </r>
  <r>
    <n v="2749"/>
    <s v="A Tree is a Tree, no matter what you see.  CHILDREN'S BOOK"/>
    <s v="Self-publishing my children's book."/>
    <n v="10000"/>
    <n v="110"/>
    <x v="2"/>
    <s v="US"/>
    <s v="USD"/>
    <n v="1437620400"/>
    <n v="1425582637"/>
    <b v="0"/>
    <n v="2"/>
    <b v="0"/>
    <s v="theater/musical"/>
    <n v="1"/>
    <n v="55"/>
    <x v="8"/>
    <s v="musical"/>
    <x v="2749"/>
    <d v="2015-07-22T22:00:00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437620400"/>
    <n v="1340055345"/>
    <b v="0"/>
    <n v="0"/>
    <b v="0"/>
    <s v="theater/musical"/>
    <n v="0"/>
    <n v="0"/>
    <x v="8"/>
    <s v="musical"/>
    <x v="2750"/>
    <d v="2015-07-22T22:00:00"/>
    <x v="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37620400"/>
    <n v="1397855842"/>
    <b v="0"/>
    <n v="0"/>
    <b v="0"/>
    <s v="theater/musical"/>
    <n v="0"/>
    <n v="0"/>
    <x v="8"/>
    <s v="musical"/>
    <x v="2751"/>
    <d v="2015-07-22T22:00:00"/>
    <x v="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437620400"/>
    <n v="1320776504"/>
    <b v="0"/>
    <n v="14"/>
    <b v="0"/>
    <s v="theater/musical"/>
    <n v="11"/>
    <n v="39.29"/>
    <x v="8"/>
    <s v="musical"/>
    <x v="2752"/>
    <d v="2015-07-22T22:00:00"/>
    <x v="0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437620400"/>
    <n v="1343425023"/>
    <b v="0"/>
    <n v="8"/>
    <b v="0"/>
    <s v="theater/musical"/>
    <n v="19"/>
    <n v="47.5"/>
    <x v="8"/>
    <s v="musical"/>
    <x v="2753"/>
    <d v="2015-07-22T22:00:00"/>
    <x v="0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37620400"/>
    <n v="1407856551"/>
    <b v="0"/>
    <n v="0"/>
    <b v="0"/>
    <s v="theater/musical"/>
    <n v="0"/>
    <n v="0"/>
    <x v="8"/>
    <s v="musical"/>
    <x v="2754"/>
    <d v="2015-07-22T22:00:00"/>
    <x v="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37620400"/>
    <n v="1425927527"/>
    <b v="0"/>
    <n v="15"/>
    <b v="0"/>
    <s v="theater/musical"/>
    <n v="52"/>
    <n v="17.329999999999998"/>
    <x v="8"/>
    <s v="musical"/>
    <x v="2755"/>
    <d v="2015-07-22T22:00:00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437620400"/>
    <n v="1386884201"/>
    <b v="0"/>
    <n v="33"/>
    <b v="0"/>
    <s v="theater/musical"/>
    <n v="10"/>
    <n v="31.76"/>
    <x v="8"/>
    <s v="musical"/>
    <x v="2756"/>
    <d v="2015-07-22T22:00:00"/>
    <x v="0"/>
  </r>
  <r>
    <n v="2757"/>
    <s v="C is for Crooked"/>
    <s v="A children's letter book that Lampoons Hillary Clinton"/>
    <n v="1500"/>
    <n v="10"/>
    <x v="2"/>
    <s v="US"/>
    <s v="USD"/>
    <n v="1437620400"/>
    <n v="1469202332"/>
    <b v="0"/>
    <n v="2"/>
    <b v="0"/>
    <s v="theater/musical"/>
    <n v="1"/>
    <n v="5"/>
    <x v="8"/>
    <s v="musical"/>
    <x v="2757"/>
    <d v="2015-07-22T22:00:00"/>
    <x v="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37620400"/>
    <n v="1474886183"/>
    <b v="0"/>
    <n v="6"/>
    <b v="0"/>
    <s v="theater/musical"/>
    <n v="12"/>
    <n v="39"/>
    <x v="8"/>
    <s v="musical"/>
    <x v="2758"/>
    <d v="2015-07-22T22:00:00"/>
    <x v="0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37620400"/>
    <n v="1464943666"/>
    <b v="0"/>
    <n v="2"/>
    <b v="0"/>
    <s v="theater/musical"/>
    <n v="11"/>
    <n v="52.5"/>
    <x v="8"/>
    <s v="musical"/>
    <x v="2759"/>
    <d v="2015-07-22T22:00:00"/>
    <x v="0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437620400"/>
    <n v="1369134258"/>
    <b v="0"/>
    <n v="0"/>
    <b v="0"/>
    <s v="theater/musical"/>
    <n v="0"/>
    <n v="0"/>
    <x v="8"/>
    <s v="musical"/>
    <x v="2760"/>
    <d v="2015-07-22T22:00:00"/>
    <x v="0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437620400"/>
    <n v="1354584693"/>
    <b v="0"/>
    <n v="4"/>
    <b v="0"/>
    <s v="theater/musical"/>
    <n v="1"/>
    <n v="9"/>
    <x v="8"/>
    <s v="musical"/>
    <x v="2761"/>
    <d v="2015-07-22T22:00:00"/>
    <x v="0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437620400"/>
    <n v="1326934395"/>
    <b v="0"/>
    <n v="1"/>
    <b v="0"/>
    <s v="theater/musical"/>
    <n v="1"/>
    <n v="25"/>
    <x v="8"/>
    <s v="musical"/>
    <x v="2762"/>
    <d v="2015-07-22T22:00:00"/>
    <x v="0"/>
  </r>
  <r>
    <n v="2763"/>
    <s v="My Christmas Star"/>
    <s v="How Santa finds childrens homes without getting lost by following certain stars."/>
    <n v="39400"/>
    <n v="90"/>
    <x v="2"/>
    <s v="US"/>
    <s v="USD"/>
    <n v="1437620400"/>
    <n v="1365515684"/>
    <b v="0"/>
    <n v="3"/>
    <b v="0"/>
    <s v="theater/musical"/>
    <n v="0"/>
    <n v="30"/>
    <x v="8"/>
    <s v="musical"/>
    <x v="2763"/>
    <d v="2015-07-22T22:00:00"/>
    <x v="0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437620400"/>
    <n v="1335855631"/>
    <b v="0"/>
    <n v="4"/>
    <b v="0"/>
    <s v="theater/musical"/>
    <n v="1"/>
    <n v="11.25"/>
    <x v="8"/>
    <s v="musical"/>
    <x v="2764"/>
    <d v="2015-07-22T22:00:00"/>
    <x v="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437620400"/>
    <n v="1350050028"/>
    <b v="0"/>
    <n v="0"/>
    <b v="0"/>
    <s v="theater/musical"/>
    <n v="0"/>
    <n v="0"/>
    <x v="8"/>
    <s v="musical"/>
    <x v="2765"/>
    <d v="2015-07-22T22:00:00"/>
    <x v="0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437620400"/>
    <n v="1310486518"/>
    <b v="0"/>
    <n v="4"/>
    <b v="0"/>
    <s v="theater/musical"/>
    <n v="2"/>
    <n v="25"/>
    <x v="8"/>
    <s v="musical"/>
    <x v="2766"/>
    <d v="2015-07-22T22:00:00"/>
    <x v="0"/>
  </r>
  <r>
    <n v="2767"/>
    <s v="the Giant Turnip"/>
    <s v="An animated bedtime story with Dedka, Babka and the rest of the family working together on a BIG problem"/>
    <n v="4000"/>
    <n v="34"/>
    <x v="2"/>
    <s v="CA"/>
    <s v="CAD"/>
    <n v="1437620400"/>
    <n v="1434582050"/>
    <b v="0"/>
    <n v="3"/>
    <b v="0"/>
    <s v="theater/musical"/>
    <n v="1"/>
    <n v="11.33"/>
    <x v="8"/>
    <s v="musical"/>
    <x v="2767"/>
    <d v="2015-07-22T22:00:0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437620400"/>
    <n v="1330440323"/>
    <b v="0"/>
    <n v="34"/>
    <b v="0"/>
    <s v="theater/musical"/>
    <n v="14"/>
    <n v="29.47"/>
    <x v="8"/>
    <s v="musical"/>
    <x v="2768"/>
    <d v="2015-07-22T22:00:00"/>
    <x v="0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37620400"/>
    <n v="1397677790"/>
    <b v="0"/>
    <n v="2"/>
    <b v="0"/>
    <s v="theater/musical"/>
    <n v="0"/>
    <n v="1"/>
    <x v="8"/>
    <s v="musical"/>
    <x v="2769"/>
    <d v="2015-07-22T22:00:00"/>
    <x v="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437620400"/>
    <n v="1392569730"/>
    <b v="0"/>
    <n v="33"/>
    <b v="0"/>
    <s v="theater/musical"/>
    <n v="10"/>
    <n v="63.1"/>
    <x v="8"/>
    <s v="musical"/>
    <x v="2770"/>
    <d v="2015-07-22T22:00:00"/>
    <x v="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437620400"/>
    <n v="1355489140"/>
    <b v="0"/>
    <n v="0"/>
    <b v="0"/>
    <s v="theater/musical"/>
    <n v="0"/>
    <n v="0"/>
    <x v="8"/>
    <s v="musical"/>
    <x v="2771"/>
    <d v="2015-07-22T22:00:00"/>
    <x v="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437620400"/>
    <n v="1379710294"/>
    <b v="0"/>
    <n v="0"/>
    <b v="0"/>
    <s v="theater/musical"/>
    <n v="0"/>
    <n v="0"/>
    <x v="8"/>
    <s v="musical"/>
    <x v="2772"/>
    <d v="2015-07-22T22:00:00"/>
    <x v="0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37620400"/>
    <n v="1460666721"/>
    <b v="0"/>
    <n v="1"/>
    <b v="0"/>
    <s v="theater/musical"/>
    <n v="0"/>
    <n v="1"/>
    <x v="8"/>
    <s v="musical"/>
    <x v="2773"/>
    <d v="2015-07-22T22:00:00"/>
    <x v="0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437620400"/>
    <n v="1360119728"/>
    <b v="0"/>
    <n v="13"/>
    <b v="0"/>
    <s v="theater/musical"/>
    <n v="14"/>
    <n v="43.85"/>
    <x v="8"/>
    <s v="musical"/>
    <x v="2774"/>
    <d v="2015-07-22T22:00:00"/>
    <x v="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437620400"/>
    <n v="1321402754"/>
    <b v="0"/>
    <n v="2"/>
    <b v="0"/>
    <s v="theater/musical"/>
    <n v="3"/>
    <n v="75"/>
    <x v="8"/>
    <s v="musical"/>
    <x v="2775"/>
    <d v="2015-07-22T22:00:00"/>
    <x v="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7620400"/>
    <n v="1431414476"/>
    <b v="0"/>
    <n v="36"/>
    <b v="0"/>
    <s v="theater/musical"/>
    <n v="8"/>
    <n v="45.97"/>
    <x v="8"/>
    <s v="musical"/>
    <x v="2776"/>
    <d v="2015-07-22T22:00:00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620400"/>
    <n v="1434557004"/>
    <b v="0"/>
    <n v="1"/>
    <b v="0"/>
    <s v="theater/musical"/>
    <n v="0"/>
    <n v="10"/>
    <x v="8"/>
    <s v="musical"/>
    <x v="2777"/>
    <d v="2015-07-22T22:00:00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37620400"/>
    <n v="1406417306"/>
    <b v="0"/>
    <n v="15"/>
    <b v="0"/>
    <s v="theater/musical"/>
    <n v="26"/>
    <n v="93.67"/>
    <x v="8"/>
    <s v="musical"/>
    <x v="2778"/>
    <d v="2015-07-22T22:00:00"/>
    <x v="0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37620400"/>
    <n v="1445609021"/>
    <b v="0"/>
    <n v="1"/>
    <b v="0"/>
    <s v="theater/musical"/>
    <n v="2"/>
    <n v="53"/>
    <x v="8"/>
    <s v="musical"/>
    <x v="2779"/>
    <d v="2015-07-22T22:00:00"/>
    <x v="0"/>
  </r>
  <r>
    <n v="2780"/>
    <s v="Travel with baby"/>
    <s v="Turn the World with my kids, and then write a book with the advice for traveling with baby"/>
    <n v="100000"/>
    <n v="0"/>
    <x v="2"/>
    <s v="IT"/>
    <s v="EUR"/>
    <n v="1437620400"/>
    <n v="1486550688"/>
    <b v="0"/>
    <n v="0"/>
    <b v="0"/>
    <s v="theater/musical"/>
    <n v="0"/>
    <n v="0"/>
    <x v="8"/>
    <s v="musical"/>
    <x v="2780"/>
    <d v="2015-07-22T22:00:00"/>
    <x v="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37620400"/>
    <n v="1421274954"/>
    <b v="0"/>
    <n v="28"/>
    <b v="1"/>
    <s v="theater/musical"/>
    <n v="105"/>
    <n v="47"/>
    <x v="8"/>
    <s v="musical"/>
    <x v="2781"/>
    <d v="2015-07-22T22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37620400"/>
    <n v="1421964718"/>
    <b v="0"/>
    <n v="18"/>
    <b v="1"/>
    <s v="theater/musical"/>
    <n v="120"/>
    <n v="66.67"/>
    <x v="8"/>
    <s v="musical"/>
    <x v="2782"/>
    <d v="2015-07-22T22:00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37620400"/>
    <n v="1428583846"/>
    <b v="0"/>
    <n v="61"/>
    <b v="1"/>
    <s v="theater/musical"/>
    <n v="115"/>
    <n v="18.77"/>
    <x v="8"/>
    <s v="musical"/>
    <x v="2783"/>
    <d v="2015-07-22T22:00:00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37620400"/>
    <n v="1412794443"/>
    <b v="0"/>
    <n v="108"/>
    <b v="1"/>
    <s v="theater/musical"/>
    <n v="119"/>
    <n v="66.11"/>
    <x v="8"/>
    <s v="musical"/>
    <x v="2784"/>
    <d v="2015-07-22T22:00:00"/>
    <x v="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37620400"/>
    <n v="1467865967"/>
    <b v="0"/>
    <n v="142"/>
    <b v="1"/>
    <s v="theater/musical"/>
    <n v="105"/>
    <n v="36.86"/>
    <x v="8"/>
    <s v="musical"/>
    <x v="2785"/>
    <d v="2015-07-22T22:00:00"/>
    <x v="0"/>
  </r>
  <r>
    <n v="2786"/>
    <s v="Fierce"/>
    <s v="A heart-melting farce about sex, art and the lovelorn lay-abouts of London-town."/>
    <n v="2500"/>
    <n v="2946"/>
    <x v="0"/>
    <s v="GB"/>
    <s v="GBP"/>
    <n v="1437620400"/>
    <n v="1403703580"/>
    <b v="0"/>
    <n v="74"/>
    <b v="1"/>
    <s v="theater/musical"/>
    <n v="118"/>
    <n v="39.81"/>
    <x v="8"/>
    <s v="musical"/>
    <x v="2786"/>
    <d v="2015-07-22T22:00:00"/>
    <x v="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37620400"/>
    <n v="1403066752"/>
    <b v="0"/>
    <n v="38"/>
    <b v="1"/>
    <s v="theater/musical"/>
    <n v="120"/>
    <n v="31.5"/>
    <x v="8"/>
    <s v="musical"/>
    <x v="2787"/>
    <d v="2015-07-22T22:00:00"/>
    <x v="0"/>
  </r>
  <r>
    <n v="2788"/>
    <s v="ACT Underground Theatre, TLDC"/>
    <s v="MOVING FORWARD! WE HAVE REACHED GOAL BUT HAVE MORE TIME!! PLEASE CONSIDER PLEDGING."/>
    <n v="2000"/>
    <n v="2050"/>
    <x v="0"/>
    <s v="US"/>
    <s v="USD"/>
    <n v="1437620400"/>
    <n v="1467219043"/>
    <b v="0"/>
    <n v="20"/>
    <b v="1"/>
    <s v="theater/musical"/>
    <n v="103"/>
    <n v="102.5"/>
    <x v="8"/>
    <s v="musical"/>
    <x v="2788"/>
    <d v="2015-07-22T22:00:00"/>
    <x v="0"/>
  </r>
  <r>
    <n v="2789"/>
    <s v="The Adventurers Club"/>
    <s v="BNT's Biggest Adventure So Far: Our 2015 full length production!"/>
    <n v="3000"/>
    <n v="3035"/>
    <x v="0"/>
    <s v="US"/>
    <s v="USD"/>
    <n v="1437620400"/>
    <n v="1424477934"/>
    <b v="0"/>
    <n v="24"/>
    <b v="1"/>
    <s v="theater/musical"/>
    <n v="101"/>
    <n v="126.46"/>
    <x v="8"/>
    <s v="musical"/>
    <x v="2789"/>
    <d v="2015-07-22T22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37620400"/>
    <n v="1421101903"/>
    <b v="0"/>
    <n v="66"/>
    <b v="1"/>
    <s v="theater/musical"/>
    <n v="105"/>
    <n v="47.88"/>
    <x v="8"/>
    <s v="musical"/>
    <x v="2790"/>
    <d v="2015-07-22T22:00:00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37620400"/>
    <n v="1470778559"/>
    <b v="0"/>
    <n v="28"/>
    <b v="1"/>
    <s v="theater/musical"/>
    <n v="103"/>
    <n v="73.209999999999994"/>
    <x v="8"/>
    <s v="musical"/>
    <x v="2791"/>
    <d v="2015-07-22T22:00:00"/>
    <x v="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7620400"/>
    <n v="1435469559"/>
    <b v="0"/>
    <n v="24"/>
    <b v="1"/>
    <s v="theater/musical"/>
    <n v="108"/>
    <n v="89.67"/>
    <x v="8"/>
    <s v="musical"/>
    <x v="2792"/>
    <d v="2015-07-22T22:00:00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620400"/>
    <n v="1434881005"/>
    <b v="0"/>
    <n v="73"/>
    <b v="1"/>
    <s v="theater/musical"/>
    <n v="111"/>
    <n v="151.46"/>
    <x v="8"/>
    <s v="musical"/>
    <x v="2793"/>
    <d v="2015-07-22T22:00:00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37620400"/>
    <n v="1455640559"/>
    <b v="0"/>
    <n v="3"/>
    <b v="1"/>
    <s v="theater/musical"/>
    <n v="150"/>
    <n v="25"/>
    <x v="8"/>
    <s v="musical"/>
    <x v="2794"/>
    <d v="2015-07-22T22:00:00"/>
    <x v="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37620400"/>
    <n v="1400675841"/>
    <b v="0"/>
    <n v="20"/>
    <b v="1"/>
    <s v="theater/musical"/>
    <n v="104"/>
    <n v="36.5"/>
    <x v="8"/>
    <s v="musical"/>
    <x v="2795"/>
    <d v="2015-07-22T22:00:00"/>
    <x v="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37620400"/>
    <n v="1401972028"/>
    <b v="0"/>
    <n v="21"/>
    <b v="1"/>
    <s v="theater/musical"/>
    <n v="116"/>
    <n v="44"/>
    <x v="8"/>
    <s v="musical"/>
    <x v="2796"/>
    <d v="2015-07-22T22:00:00"/>
    <x v="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37620400"/>
    <n v="1402266840"/>
    <b v="0"/>
    <n v="94"/>
    <b v="1"/>
    <s v="theater/musical"/>
    <n v="103"/>
    <n v="87.36"/>
    <x v="8"/>
    <s v="musical"/>
    <x v="2797"/>
    <d v="2015-07-22T22:00:00"/>
    <x v="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7620400"/>
    <n v="1437063121"/>
    <b v="0"/>
    <n v="139"/>
    <b v="1"/>
    <s v="theater/musical"/>
    <n v="101"/>
    <n v="36.47"/>
    <x v="8"/>
    <s v="musical"/>
    <x v="2798"/>
    <d v="2015-07-22T22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37620400"/>
    <n v="1463466070"/>
    <b v="0"/>
    <n v="130"/>
    <b v="1"/>
    <s v="theater/musical"/>
    <n v="117"/>
    <n v="44.86"/>
    <x v="8"/>
    <s v="musical"/>
    <x v="2799"/>
    <d v="2015-07-22T22:00:00"/>
    <x v="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37620400"/>
    <n v="1415193366"/>
    <b v="0"/>
    <n v="31"/>
    <b v="1"/>
    <s v="theater/musical"/>
    <n v="133"/>
    <n v="42.9"/>
    <x v="8"/>
    <s v="musical"/>
    <x v="2800"/>
    <d v="2015-07-22T22:00:00"/>
    <x v="0"/>
  </r>
  <r>
    <n v="2801"/>
    <s v="A Dream Play"/>
    <s v="Arise Theatre Company's production of August Strindberg's expressionist masterpiece 'A Dream Play'."/>
    <n v="500"/>
    <n v="666"/>
    <x v="0"/>
    <s v="AU"/>
    <s v="AUD"/>
    <n v="1437620400"/>
    <n v="1411019409"/>
    <b v="0"/>
    <n v="13"/>
    <b v="1"/>
    <s v="theater/musical"/>
    <n v="133"/>
    <n v="51.23"/>
    <x v="8"/>
    <s v="musical"/>
    <x v="2801"/>
    <d v="2015-07-22T22:00:00"/>
    <x v="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7620400"/>
    <n v="1436283107"/>
    <b v="0"/>
    <n v="90"/>
    <b v="1"/>
    <s v="theater/musical"/>
    <n v="102"/>
    <n v="33.94"/>
    <x v="8"/>
    <s v="musical"/>
    <x v="2802"/>
    <d v="2015-07-22T22:00:00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620400"/>
    <n v="1433295276"/>
    <b v="0"/>
    <n v="141"/>
    <b v="1"/>
    <s v="theater/musical"/>
    <n v="128"/>
    <n v="90.74"/>
    <x v="8"/>
    <s v="musical"/>
    <x v="2803"/>
    <d v="2015-07-22T22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37620400"/>
    <n v="1409395990"/>
    <b v="0"/>
    <n v="23"/>
    <b v="1"/>
    <s v="theater/musical"/>
    <n v="115"/>
    <n v="50"/>
    <x v="8"/>
    <s v="musical"/>
    <x v="2804"/>
    <d v="2015-07-22T22:00:00"/>
    <x v="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37620400"/>
    <n v="1438085273"/>
    <b v="0"/>
    <n v="18"/>
    <b v="1"/>
    <s v="theater/musical"/>
    <n v="110"/>
    <n v="24.44"/>
    <x v="8"/>
    <s v="musical"/>
    <x v="2805"/>
    <d v="2015-07-22T22:00:00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7620400"/>
    <n v="1435645490"/>
    <b v="0"/>
    <n v="76"/>
    <b v="1"/>
    <s v="theater/musical"/>
    <n v="112"/>
    <n v="44.25"/>
    <x v="8"/>
    <s v="musical"/>
    <x v="2806"/>
    <d v="2015-07-22T22:00:00"/>
    <x v="0"/>
  </r>
  <r>
    <n v="2807"/>
    <s v="The Commission Theatre Co."/>
    <s v="Bringing Shakespeare back to the Playwrights"/>
    <n v="5000"/>
    <n v="6300"/>
    <x v="0"/>
    <s v="US"/>
    <s v="USD"/>
    <n v="1437620400"/>
    <n v="1433019438"/>
    <b v="0"/>
    <n v="93"/>
    <b v="1"/>
    <s v="theater/musical"/>
    <n v="126"/>
    <n v="67.739999999999995"/>
    <x v="8"/>
    <s v="musical"/>
    <x v="2807"/>
    <d v="2015-07-22T22:00:00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37620400"/>
    <n v="1437682735"/>
    <b v="0"/>
    <n v="69"/>
    <b v="1"/>
    <s v="theater/musical"/>
    <n v="100"/>
    <n v="65.38"/>
    <x v="8"/>
    <s v="musical"/>
    <x v="2808"/>
    <d v="2015-07-22T22:00:00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37620400"/>
    <n v="1458647725"/>
    <b v="0"/>
    <n v="21"/>
    <b v="1"/>
    <s v="theater/musical"/>
    <n v="102"/>
    <n v="121.9"/>
    <x v="8"/>
    <s v="musical"/>
    <x v="2809"/>
    <d v="2015-07-22T22:00:00"/>
    <x v="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37620400"/>
    <n v="1398828064"/>
    <b v="0"/>
    <n v="57"/>
    <b v="1"/>
    <s v="theater/musical"/>
    <n v="108"/>
    <n v="47.46"/>
    <x v="8"/>
    <s v="musical"/>
    <x v="2810"/>
    <d v="2015-07-22T22:00:00"/>
    <x v="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37620400"/>
    <n v="1422100503"/>
    <b v="0"/>
    <n v="108"/>
    <b v="1"/>
    <s v="theater/musical"/>
    <n v="100"/>
    <n v="92.84"/>
    <x v="8"/>
    <s v="musical"/>
    <x v="2811"/>
    <d v="2015-07-22T22:00:00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37620400"/>
    <n v="1424368298"/>
    <b v="0"/>
    <n v="83"/>
    <b v="1"/>
    <s v="theater/musical"/>
    <n v="113"/>
    <n v="68.25"/>
    <x v="8"/>
    <s v="musical"/>
    <x v="2812"/>
    <d v="2015-07-22T22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37620400"/>
    <n v="1479577761"/>
    <b v="0"/>
    <n v="96"/>
    <b v="1"/>
    <s v="theater/musical"/>
    <n v="128"/>
    <n v="37.21"/>
    <x v="8"/>
    <s v="musical"/>
    <x v="2813"/>
    <d v="2015-07-22T22:00:00"/>
    <x v="0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7620400"/>
    <n v="1428572115"/>
    <b v="0"/>
    <n v="64"/>
    <b v="1"/>
    <s v="theater/musical"/>
    <n v="108"/>
    <n v="25.25"/>
    <x v="8"/>
    <s v="musical"/>
    <x v="2814"/>
    <d v="2015-07-22T22:00:00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37620400"/>
    <n v="1468003109"/>
    <b v="0"/>
    <n v="14"/>
    <b v="1"/>
    <s v="theater/musical"/>
    <n v="242"/>
    <n v="43.21"/>
    <x v="8"/>
    <s v="musical"/>
    <x v="2815"/>
    <d v="2015-07-22T22:00:00"/>
    <x v="0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7620400"/>
    <n v="1435921992"/>
    <b v="0"/>
    <n v="169"/>
    <b v="1"/>
    <s v="theater/musical"/>
    <n v="142"/>
    <n v="25.13"/>
    <x v="8"/>
    <s v="musical"/>
    <x v="2816"/>
    <d v="2015-07-22T22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37620400"/>
    <n v="1421680462"/>
    <b v="0"/>
    <n v="33"/>
    <b v="1"/>
    <s v="theater/musical"/>
    <n v="130"/>
    <n v="23.64"/>
    <x v="8"/>
    <s v="musical"/>
    <x v="2817"/>
    <d v="2015-07-22T22:00:00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37620400"/>
    <n v="1441290086"/>
    <b v="0"/>
    <n v="102"/>
    <b v="1"/>
    <s v="theater/musical"/>
    <n v="106"/>
    <n v="103.95"/>
    <x v="8"/>
    <s v="musical"/>
    <x v="2818"/>
    <d v="2015-07-22T22:00:00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7620400"/>
    <n v="1431693409"/>
    <b v="0"/>
    <n v="104"/>
    <b v="1"/>
    <s v="theater/musical"/>
    <n v="105"/>
    <n v="50.38"/>
    <x v="8"/>
    <s v="musical"/>
    <x v="2819"/>
    <d v="2015-07-22T22:00:00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37620400"/>
    <n v="1454337589"/>
    <b v="0"/>
    <n v="20"/>
    <b v="1"/>
    <s v="theater/musical"/>
    <n v="136"/>
    <n v="13.6"/>
    <x v="8"/>
    <s v="musical"/>
    <x v="2820"/>
    <d v="2015-07-22T22:00:00"/>
    <x v="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37620400"/>
    <n v="1408918135"/>
    <b v="0"/>
    <n v="35"/>
    <b v="1"/>
    <s v="theater/musical"/>
    <n v="100"/>
    <n v="28.57"/>
    <x v="8"/>
    <s v="musical"/>
    <x v="2821"/>
    <d v="2015-07-22T22:00:00"/>
    <x v="0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37620400"/>
    <n v="1424881492"/>
    <b v="0"/>
    <n v="94"/>
    <b v="1"/>
    <s v="theater/musical"/>
    <n v="100"/>
    <n v="63.83"/>
    <x v="8"/>
    <s v="musical"/>
    <x v="2822"/>
    <d v="2015-07-22T22:00:00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37620400"/>
    <n v="1425428206"/>
    <b v="0"/>
    <n v="14"/>
    <b v="1"/>
    <s v="theater/musical"/>
    <n v="124"/>
    <n v="8.86"/>
    <x v="8"/>
    <s v="musical"/>
    <x v="2823"/>
    <d v="2015-07-22T22:00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7620400"/>
    <n v="1431412196"/>
    <b v="0"/>
    <n v="15"/>
    <b v="1"/>
    <s v="theater/musical"/>
    <n v="117"/>
    <n v="50.67"/>
    <x v="8"/>
    <s v="musical"/>
    <x v="2824"/>
    <d v="2015-07-22T22:00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37620400"/>
    <n v="1446663686"/>
    <b v="0"/>
    <n v="51"/>
    <b v="1"/>
    <s v="theater/musical"/>
    <n v="103"/>
    <n v="60.78"/>
    <x v="8"/>
    <s v="musical"/>
    <x v="2825"/>
    <d v="2015-07-22T22:00:00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7620400"/>
    <n v="1434415812"/>
    <b v="0"/>
    <n v="19"/>
    <b v="1"/>
    <s v="theater/musical"/>
    <n v="108"/>
    <n v="113.42"/>
    <x v="8"/>
    <s v="musical"/>
    <x v="2826"/>
    <d v="2015-07-22T22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37620400"/>
    <n v="1462379066"/>
    <b v="0"/>
    <n v="23"/>
    <b v="1"/>
    <s v="theater/musical"/>
    <n v="120"/>
    <n v="104.57"/>
    <x v="8"/>
    <s v="musical"/>
    <x v="2827"/>
    <d v="2015-07-22T22:00:00"/>
    <x v="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37620400"/>
    <n v="1441606869"/>
    <b v="0"/>
    <n v="97"/>
    <b v="1"/>
    <s v="theater/musical"/>
    <n v="100"/>
    <n v="98.31"/>
    <x v="8"/>
    <s v="musical"/>
    <x v="2828"/>
    <d v="2015-07-22T22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37620400"/>
    <n v="1462443918"/>
    <b v="0"/>
    <n v="76"/>
    <b v="1"/>
    <s v="theater/musical"/>
    <n v="107"/>
    <n v="35.04"/>
    <x v="8"/>
    <s v="musical"/>
    <x v="2829"/>
    <d v="2015-07-22T22:00:00"/>
    <x v="0"/>
  </r>
  <r>
    <n v="2830"/>
    <s v="Nakhtik and Avalon"/>
    <s v="Avalon is a new South African Township play and Nakhtik is a  danced political lecture."/>
    <n v="3000"/>
    <n v="3000"/>
    <x v="0"/>
    <s v="US"/>
    <s v="USD"/>
    <n v="1437620400"/>
    <n v="1398802148"/>
    <b v="0"/>
    <n v="11"/>
    <b v="1"/>
    <s v="theater/musical"/>
    <n v="100"/>
    <n v="272.73"/>
    <x v="8"/>
    <s v="musical"/>
    <x v="2830"/>
    <d v="2015-07-22T22:00:00"/>
    <x v="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620400"/>
    <n v="1434484070"/>
    <b v="0"/>
    <n v="52"/>
    <b v="1"/>
    <s v="theater/musical"/>
    <n v="111"/>
    <n v="63.85"/>
    <x v="8"/>
    <s v="musical"/>
    <x v="2831"/>
    <d v="2015-07-22T22:00:0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37620400"/>
    <n v="1414342894"/>
    <b v="0"/>
    <n v="95"/>
    <b v="1"/>
    <s v="theater/musical"/>
    <n v="115"/>
    <n v="30.19"/>
    <x v="8"/>
    <s v="musical"/>
    <x v="2832"/>
    <d v="2015-07-22T22:00:00"/>
    <x v="0"/>
  </r>
  <r>
    <n v="2833"/>
    <s v="Star Man Rocket Man"/>
    <s v="A new play about exploring outer space"/>
    <n v="2700"/>
    <n v="2923"/>
    <x v="0"/>
    <s v="US"/>
    <s v="USD"/>
    <n v="1437620400"/>
    <n v="1442804633"/>
    <b v="0"/>
    <n v="35"/>
    <b v="1"/>
    <s v="theater/musical"/>
    <n v="108"/>
    <n v="83.51"/>
    <x v="8"/>
    <s v="musical"/>
    <x v="2833"/>
    <d v="2015-07-22T2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37620400"/>
    <n v="1421362930"/>
    <b v="0"/>
    <n v="21"/>
    <b v="1"/>
    <s v="theater/musical"/>
    <n v="170"/>
    <n v="64.760000000000005"/>
    <x v="8"/>
    <s v="musical"/>
    <x v="2834"/>
    <d v="2015-07-22T22:00:0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37620400"/>
    <n v="1446742417"/>
    <b v="0"/>
    <n v="93"/>
    <b v="1"/>
    <s v="theater/musical"/>
    <n v="187"/>
    <n v="20.12"/>
    <x v="8"/>
    <s v="musical"/>
    <x v="2835"/>
    <d v="2015-07-22T22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37620400"/>
    <n v="1484115418"/>
    <b v="0"/>
    <n v="11"/>
    <b v="1"/>
    <s v="theater/musical"/>
    <n v="108"/>
    <n v="44.09"/>
    <x v="8"/>
    <s v="musical"/>
    <x v="2836"/>
    <d v="2015-07-22T22:00:00"/>
    <x v="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37620400"/>
    <n v="1446241684"/>
    <b v="0"/>
    <n v="21"/>
    <b v="1"/>
    <s v="theater/musical"/>
    <n v="100"/>
    <n v="40.479999999999997"/>
    <x v="8"/>
    <s v="musical"/>
    <x v="2837"/>
    <d v="2015-07-22T22:00:00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37620400"/>
    <n v="1406039696"/>
    <b v="0"/>
    <n v="54"/>
    <b v="1"/>
    <s v="theater/musical"/>
    <n v="120"/>
    <n v="44.54"/>
    <x v="8"/>
    <s v="musical"/>
    <x v="2838"/>
    <d v="2015-07-22T22:00:00"/>
    <x v="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37620400"/>
    <n v="1406958354"/>
    <b v="0"/>
    <n v="31"/>
    <b v="1"/>
    <s v="theater/musical"/>
    <n v="111"/>
    <n v="125.81"/>
    <x v="8"/>
    <s v="musical"/>
    <x v="2839"/>
    <d v="2015-07-22T22:00:00"/>
    <x v="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37620400"/>
    <n v="1424825479"/>
    <b v="0"/>
    <n v="132"/>
    <b v="1"/>
    <s v="theater/musical"/>
    <n v="104"/>
    <n v="19.7"/>
    <x v="8"/>
    <s v="musical"/>
    <x v="2840"/>
    <d v="2015-07-22T22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37620400"/>
    <n v="1444844697"/>
    <b v="0"/>
    <n v="1"/>
    <b v="0"/>
    <s v="theater/musical"/>
    <n v="1"/>
    <n v="10"/>
    <x v="8"/>
    <s v="musical"/>
    <x v="2841"/>
    <d v="2015-07-22T22:00:00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37620400"/>
    <n v="1401058295"/>
    <b v="0"/>
    <n v="0"/>
    <b v="0"/>
    <s v="theater/musical"/>
    <n v="0"/>
    <n v="0"/>
    <x v="8"/>
    <s v="musical"/>
    <x v="2842"/>
    <d v="2015-07-22T22:00:00"/>
    <x v="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37620400"/>
    <n v="1462210950"/>
    <b v="0"/>
    <n v="0"/>
    <b v="0"/>
    <s v="theater/musical"/>
    <n v="0"/>
    <n v="0"/>
    <x v="8"/>
    <s v="musical"/>
    <x v="2843"/>
    <d v="2015-07-22T22:00:00"/>
    <x v="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37620400"/>
    <n v="1480943180"/>
    <b v="0"/>
    <n v="1"/>
    <b v="0"/>
    <s v="theater/musical"/>
    <n v="5"/>
    <n v="30"/>
    <x v="8"/>
    <s v="musical"/>
    <x v="2844"/>
    <d v="2015-07-22T22:00:00"/>
    <x v="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7620400"/>
    <n v="1428539033"/>
    <b v="0"/>
    <n v="39"/>
    <b v="0"/>
    <s v="theater/musical"/>
    <n v="32"/>
    <n v="60.67"/>
    <x v="8"/>
    <s v="musical"/>
    <x v="2845"/>
    <d v="2015-07-22T22:00:00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7620400"/>
    <n v="1429029394"/>
    <b v="0"/>
    <n v="0"/>
    <b v="0"/>
    <s v="theater/musical"/>
    <n v="0"/>
    <n v="0"/>
    <x v="8"/>
    <s v="musical"/>
    <x v="2846"/>
    <d v="2015-07-22T22:00:00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37620400"/>
    <n v="1458847265"/>
    <b v="0"/>
    <n v="0"/>
    <b v="0"/>
    <s v="theater/musical"/>
    <n v="0"/>
    <n v="0"/>
    <x v="8"/>
    <s v="musical"/>
    <x v="2847"/>
    <d v="2015-07-22T22:00:00"/>
    <x v="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7620400"/>
    <n v="1430321659"/>
    <b v="0"/>
    <n v="3"/>
    <b v="0"/>
    <s v="theater/musical"/>
    <n v="0"/>
    <n v="23.33"/>
    <x v="8"/>
    <s v="musical"/>
    <x v="2848"/>
    <d v="2015-07-22T22:00:00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37620400"/>
    <n v="1458814600"/>
    <b v="0"/>
    <n v="1"/>
    <b v="0"/>
    <s v="theater/musical"/>
    <n v="1"/>
    <n v="5"/>
    <x v="8"/>
    <s v="musical"/>
    <x v="2849"/>
    <d v="2015-07-22T22:00:00"/>
    <x v="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37620400"/>
    <n v="1407370211"/>
    <b v="0"/>
    <n v="13"/>
    <b v="0"/>
    <s v="theater/musical"/>
    <n v="4"/>
    <n v="23.92"/>
    <x v="8"/>
    <s v="musical"/>
    <x v="2850"/>
    <d v="2015-07-22T22:00:00"/>
    <x v="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37620400"/>
    <n v="1453334629"/>
    <b v="0"/>
    <n v="0"/>
    <b v="0"/>
    <s v="theater/musical"/>
    <n v="0"/>
    <n v="0"/>
    <x v="8"/>
    <s v="musical"/>
    <x v="2851"/>
    <d v="2015-07-22T22:00:00"/>
    <x v="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37620400"/>
    <n v="1400720703"/>
    <b v="0"/>
    <n v="6"/>
    <b v="0"/>
    <s v="theater/musical"/>
    <n v="2"/>
    <n v="15.83"/>
    <x v="8"/>
    <s v="musical"/>
    <x v="2852"/>
    <d v="2015-07-22T22:00:00"/>
    <x v="0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37620400"/>
    <n v="1405485297"/>
    <b v="0"/>
    <n v="0"/>
    <b v="0"/>
    <s v="theater/musical"/>
    <n v="0"/>
    <n v="0"/>
    <x v="8"/>
    <s v="musical"/>
    <x v="2853"/>
    <d v="2015-07-22T22:00:00"/>
    <x v="0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7620400"/>
    <n v="1429290719"/>
    <b v="0"/>
    <n v="14"/>
    <b v="0"/>
    <s v="theater/musical"/>
    <n v="42"/>
    <n v="29.79"/>
    <x v="8"/>
    <s v="musical"/>
    <x v="2854"/>
    <d v="2015-07-22T22:00:00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37620400"/>
    <n v="1451607071"/>
    <b v="0"/>
    <n v="5"/>
    <b v="0"/>
    <s v="theater/musical"/>
    <n v="50"/>
    <n v="60"/>
    <x v="8"/>
    <s v="musical"/>
    <x v="2855"/>
    <d v="2015-07-22T22:00:00"/>
    <x v="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7620400"/>
    <n v="1433897647"/>
    <b v="0"/>
    <n v="6"/>
    <b v="0"/>
    <s v="theater/musical"/>
    <n v="5"/>
    <n v="24.33"/>
    <x v="8"/>
    <s v="musical"/>
    <x v="2856"/>
    <d v="2015-07-22T22:00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37620400"/>
    <n v="1482444295"/>
    <b v="0"/>
    <n v="15"/>
    <b v="0"/>
    <s v="theater/musical"/>
    <n v="20"/>
    <n v="500"/>
    <x v="8"/>
    <s v="musical"/>
    <x v="2857"/>
    <d v="2015-07-22T22:00:00"/>
    <x v="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37620400"/>
    <n v="1415711095"/>
    <b v="0"/>
    <n v="0"/>
    <b v="0"/>
    <s v="theater/musical"/>
    <n v="0"/>
    <n v="0"/>
    <x v="8"/>
    <s v="musical"/>
    <x v="2858"/>
    <d v="2015-07-22T22:00:00"/>
    <x v="0"/>
  </r>
  <r>
    <n v="2859"/>
    <s v="Grover Theatre Company (GTC)"/>
    <s v="A theatre company that will create works to inspire young people and get everyone involved."/>
    <n v="2000"/>
    <n v="35"/>
    <x v="2"/>
    <s v="AU"/>
    <s v="AUD"/>
    <n v="1437620400"/>
    <n v="1439800904"/>
    <b v="0"/>
    <n v="1"/>
    <b v="0"/>
    <s v="theater/musical"/>
    <n v="2"/>
    <n v="35"/>
    <x v="8"/>
    <s v="musical"/>
    <x v="2859"/>
    <d v="2015-07-22T22:00:00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37620400"/>
    <n v="1461179576"/>
    <b v="0"/>
    <n v="9"/>
    <b v="0"/>
    <s v="theater/musical"/>
    <n v="7"/>
    <n v="29.56"/>
    <x v="8"/>
    <s v="musical"/>
    <x v="2860"/>
    <d v="2015-07-22T22:00:00"/>
    <x v="0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37620400"/>
    <n v="1441894248"/>
    <b v="0"/>
    <n v="3"/>
    <b v="0"/>
    <s v="theater/plays"/>
    <n v="32"/>
    <n v="26.67"/>
    <x v="8"/>
    <s v="plays"/>
    <x v="2861"/>
    <d v="2015-07-22T22:00:00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37620400"/>
    <n v="1401044229"/>
    <b v="0"/>
    <n v="3"/>
    <b v="0"/>
    <s v="theater/plays"/>
    <n v="0"/>
    <n v="18.329999999999998"/>
    <x v="8"/>
    <s v="plays"/>
    <x v="2862"/>
    <d v="2015-07-22T22:00:00"/>
    <x v="0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37620400"/>
    <n v="1405095123"/>
    <b v="0"/>
    <n v="1"/>
    <b v="0"/>
    <s v="theater/plays"/>
    <n v="0"/>
    <n v="20"/>
    <x v="8"/>
    <s v="plays"/>
    <x v="2863"/>
    <d v="2015-07-22T22:00:00"/>
    <x v="0"/>
  </r>
  <r>
    <n v="2864"/>
    <s v="'Haunting Julia' by Alan Ayckbourn"/>
    <s v="Accessible, original theatre for all!"/>
    <n v="2500"/>
    <n v="40"/>
    <x v="2"/>
    <s v="GB"/>
    <s v="GBP"/>
    <n v="1437620400"/>
    <n v="1434552207"/>
    <b v="0"/>
    <n v="3"/>
    <b v="0"/>
    <s v="theater/plays"/>
    <n v="2"/>
    <n v="13.33"/>
    <x v="8"/>
    <s v="plays"/>
    <x v="2864"/>
    <d v="2015-07-22T22:00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37620400"/>
    <n v="1415328259"/>
    <b v="0"/>
    <n v="0"/>
    <b v="0"/>
    <s v="theater/plays"/>
    <n v="0"/>
    <n v="0"/>
    <x v="8"/>
    <s v="plays"/>
    <x v="2865"/>
    <d v="2015-07-22T22:00:00"/>
    <x v="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37620400"/>
    <n v="1473893721"/>
    <b v="0"/>
    <n v="2"/>
    <b v="0"/>
    <s v="theater/plays"/>
    <n v="1"/>
    <n v="22.5"/>
    <x v="8"/>
    <s v="plays"/>
    <x v="2866"/>
    <d v="2015-07-22T22:00:00"/>
    <x v="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37620400"/>
    <n v="1465533672"/>
    <b v="0"/>
    <n v="10"/>
    <b v="0"/>
    <s v="theater/plays"/>
    <n v="20"/>
    <n v="50.4"/>
    <x v="8"/>
    <s v="plays"/>
    <x v="2867"/>
    <d v="2015-07-22T22:00:00"/>
    <x v="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37620400"/>
    <n v="1473105054"/>
    <b v="0"/>
    <n v="60"/>
    <b v="0"/>
    <s v="theater/plays"/>
    <n v="42"/>
    <n v="105.03"/>
    <x v="8"/>
    <s v="plays"/>
    <x v="2868"/>
    <d v="2015-07-22T22:00:00"/>
    <x v="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37620400"/>
    <n v="1466345681"/>
    <b v="0"/>
    <n v="5"/>
    <b v="0"/>
    <s v="theater/plays"/>
    <n v="1"/>
    <n v="35.4"/>
    <x v="8"/>
    <s v="plays"/>
    <x v="2869"/>
    <d v="2015-07-22T22:00:00"/>
    <x v="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37620400"/>
    <n v="1397709165"/>
    <b v="0"/>
    <n v="9"/>
    <b v="0"/>
    <s v="theater/plays"/>
    <n v="15"/>
    <n v="83.33"/>
    <x v="8"/>
    <s v="plays"/>
    <x v="2870"/>
    <d v="2015-07-22T22:00:00"/>
    <x v="0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37620400"/>
    <n v="1417455813"/>
    <b v="0"/>
    <n v="13"/>
    <b v="0"/>
    <s v="theater/plays"/>
    <n v="5"/>
    <n v="35.92"/>
    <x v="8"/>
    <s v="plays"/>
    <x v="2871"/>
    <d v="2015-07-22T22:00:00"/>
    <x v="0"/>
  </r>
  <r>
    <n v="2872"/>
    <s v="Loud Arts"/>
    <s v="Local Theatre group in Loudoun County, Virginia. Looking for funds to start producing shows!"/>
    <n v="3000"/>
    <n v="0"/>
    <x v="2"/>
    <s v="US"/>
    <s v="USD"/>
    <n v="1437620400"/>
    <n v="1429584438"/>
    <b v="0"/>
    <n v="0"/>
    <b v="0"/>
    <s v="theater/plays"/>
    <n v="0"/>
    <n v="0"/>
    <x v="8"/>
    <s v="plays"/>
    <x v="2872"/>
    <d v="2015-07-22T22:00:00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37620400"/>
    <n v="1419881831"/>
    <b v="0"/>
    <n v="8"/>
    <b v="0"/>
    <s v="theater/plays"/>
    <n v="38"/>
    <n v="119.13"/>
    <x v="8"/>
    <s v="plays"/>
    <x v="2873"/>
    <d v="2015-07-22T22:00:00"/>
    <x v="0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37620400"/>
    <n v="1482092186"/>
    <b v="0"/>
    <n v="3"/>
    <b v="0"/>
    <s v="theater/plays"/>
    <n v="5"/>
    <n v="90.33"/>
    <x v="8"/>
    <s v="plays"/>
    <x v="2874"/>
    <d v="2015-07-22T22:00:00"/>
    <x v="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37620400"/>
    <n v="1459825493"/>
    <b v="0"/>
    <n v="3"/>
    <b v="0"/>
    <s v="theater/plays"/>
    <n v="0"/>
    <n v="2.33"/>
    <x v="8"/>
    <s v="plays"/>
    <x v="2875"/>
    <d v="2015-07-22T22:00:00"/>
    <x v="0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620400"/>
    <n v="1434477079"/>
    <b v="0"/>
    <n v="0"/>
    <b v="0"/>
    <s v="theater/plays"/>
    <n v="0"/>
    <n v="0"/>
    <x v="8"/>
    <s v="plays"/>
    <x v="2876"/>
    <d v="2015-07-22T22:00:00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37620400"/>
    <n v="1477781724"/>
    <b v="0"/>
    <n v="6"/>
    <b v="0"/>
    <s v="theater/plays"/>
    <n v="11"/>
    <n v="108.33"/>
    <x v="8"/>
    <s v="plays"/>
    <x v="2877"/>
    <d v="2015-07-22T22:00:00"/>
    <x v="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7620400"/>
    <n v="1430750795"/>
    <b v="0"/>
    <n v="4"/>
    <b v="0"/>
    <s v="theater/plays"/>
    <n v="2"/>
    <n v="15.75"/>
    <x v="8"/>
    <s v="plays"/>
    <x v="2878"/>
    <d v="2015-07-22T22:00:00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37620400"/>
    <n v="1450718661"/>
    <b v="0"/>
    <n v="1"/>
    <b v="0"/>
    <s v="theater/plays"/>
    <n v="0"/>
    <n v="29"/>
    <x v="8"/>
    <s v="plays"/>
    <x v="2879"/>
    <d v="2015-07-22T22:00:00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37620400"/>
    <n v="1436305452"/>
    <b v="0"/>
    <n v="29"/>
    <b v="0"/>
    <s v="theater/plays"/>
    <n v="23"/>
    <n v="96.55"/>
    <x v="8"/>
    <s v="plays"/>
    <x v="2880"/>
    <d v="2015-07-22T22:00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37620400"/>
    <n v="1412432436"/>
    <b v="0"/>
    <n v="0"/>
    <b v="0"/>
    <s v="theater/plays"/>
    <n v="0"/>
    <n v="0"/>
    <x v="8"/>
    <s v="plays"/>
    <x v="2881"/>
    <d v="2015-07-22T22:00:00"/>
    <x v="0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37620400"/>
    <n v="1459520318"/>
    <b v="0"/>
    <n v="4"/>
    <b v="0"/>
    <s v="theater/plays"/>
    <n v="34"/>
    <n v="63"/>
    <x v="8"/>
    <s v="plays"/>
    <x v="2882"/>
    <d v="2015-07-22T22:00:00"/>
    <x v="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37620400"/>
    <n v="1451684437"/>
    <b v="0"/>
    <n v="5"/>
    <b v="0"/>
    <s v="theater/plays"/>
    <n v="19"/>
    <n v="381.6"/>
    <x v="8"/>
    <s v="plays"/>
    <x v="2883"/>
    <d v="2015-07-22T22:00:00"/>
    <x v="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37620400"/>
    <n v="1415208435"/>
    <b v="0"/>
    <n v="4"/>
    <b v="0"/>
    <s v="theater/plays"/>
    <n v="0"/>
    <n v="46.25"/>
    <x v="8"/>
    <s v="plays"/>
    <x v="2884"/>
    <d v="2015-07-22T22:00:00"/>
    <x v="0"/>
  </r>
  <r>
    <n v="2885"/>
    <s v="The Wedding"/>
    <s v="An historic and proud work of Polish nationalistic literature performed on stage."/>
    <n v="400"/>
    <n v="130"/>
    <x v="2"/>
    <s v="US"/>
    <s v="USD"/>
    <n v="1437620400"/>
    <n v="1423705801"/>
    <b v="0"/>
    <n v="5"/>
    <b v="0"/>
    <s v="theater/plays"/>
    <n v="33"/>
    <n v="26"/>
    <x v="8"/>
    <s v="plays"/>
    <x v="2885"/>
    <d v="2015-07-22T22:00:00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37620400"/>
    <n v="1442243484"/>
    <b v="0"/>
    <n v="1"/>
    <b v="0"/>
    <s v="theater/plays"/>
    <n v="5"/>
    <n v="10"/>
    <x v="8"/>
    <s v="plays"/>
    <x v="2886"/>
    <d v="2015-07-22T22:00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37620400"/>
    <n v="1418379324"/>
    <b v="0"/>
    <n v="1"/>
    <b v="0"/>
    <s v="theater/plays"/>
    <n v="0"/>
    <n v="5"/>
    <x v="8"/>
    <s v="plays"/>
    <x v="2887"/>
    <d v="2015-07-22T22:00:00"/>
    <x v="0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37620400"/>
    <n v="1412945440"/>
    <b v="0"/>
    <n v="0"/>
    <b v="0"/>
    <s v="theater/plays"/>
    <n v="0"/>
    <n v="0"/>
    <x v="8"/>
    <s v="plays"/>
    <x v="2888"/>
    <d v="2015-07-22T22:00:00"/>
    <x v="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37620400"/>
    <n v="1406752985"/>
    <b v="0"/>
    <n v="14"/>
    <b v="0"/>
    <s v="theater/plays"/>
    <n v="38"/>
    <n v="81.569999999999993"/>
    <x v="8"/>
    <s v="plays"/>
    <x v="2889"/>
    <d v="2015-07-22T22:00:00"/>
    <x v="0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37620400"/>
    <n v="1405100992"/>
    <b v="0"/>
    <n v="3"/>
    <b v="0"/>
    <s v="theater/plays"/>
    <n v="1"/>
    <n v="7"/>
    <x v="8"/>
    <s v="plays"/>
    <x v="2890"/>
    <d v="2015-07-22T22:00:00"/>
    <x v="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37620400"/>
    <n v="1455570728"/>
    <b v="0"/>
    <n v="10"/>
    <b v="0"/>
    <s v="theater/plays"/>
    <n v="3"/>
    <n v="27.3"/>
    <x v="8"/>
    <s v="plays"/>
    <x v="2891"/>
    <d v="2015-07-22T22:00:00"/>
    <x v="0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37620400"/>
    <n v="1408381704"/>
    <b v="0"/>
    <n v="17"/>
    <b v="0"/>
    <s v="theater/plays"/>
    <n v="9"/>
    <n v="29.41"/>
    <x v="8"/>
    <s v="plays"/>
    <x v="2892"/>
    <d v="2015-07-22T22:00:00"/>
    <x v="0"/>
  </r>
  <r>
    <n v="2893"/>
    <s v="REDISCOVERING KIA THE PLAY"/>
    <s v="Fundraising for REDISCOVERING KIA THE PLAY"/>
    <n v="5000"/>
    <n v="25"/>
    <x v="2"/>
    <s v="US"/>
    <s v="USD"/>
    <n v="1437620400"/>
    <n v="1415644395"/>
    <b v="0"/>
    <n v="2"/>
    <b v="0"/>
    <s v="theater/plays"/>
    <n v="1"/>
    <n v="12.5"/>
    <x v="8"/>
    <s v="plays"/>
    <x v="2893"/>
    <d v="2015-07-22T22:00:00"/>
    <x v="0"/>
  </r>
  <r>
    <n v="2894"/>
    <s v="How Could You Do This To Me (The Stage Play)"/>
    <s v="This Is A Story About A Woman A Man And A Woman"/>
    <n v="50000"/>
    <n v="0"/>
    <x v="2"/>
    <s v="US"/>
    <s v="USD"/>
    <n v="1437620400"/>
    <n v="1422920415"/>
    <b v="0"/>
    <n v="0"/>
    <b v="0"/>
    <s v="theater/plays"/>
    <n v="0"/>
    <n v="0"/>
    <x v="8"/>
    <s v="plays"/>
    <x v="2894"/>
    <d v="2015-07-22T22:00:00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37620400"/>
    <n v="1403356792"/>
    <b v="0"/>
    <n v="4"/>
    <b v="0"/>
    <s v="theater/plays"/>
    <n v="5"/>
    <n v="5.75"/>
    <x v="8"/>
    <s v="plays"/>
    <x v="2895"/>
    <d v="2015-07-22T22:00:00"/>
    <x v="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37620400"/>
    <n v="1480283321"/>
    <b v="0"/>
    <n v="12"/>
    <b v="0"/>
    <s v="theater/plays"/>
    <n v="21"/>
    <n v="52.08"/>
    <x v="8"/>
    <s v="plays"/>
    <x v="2896"/>
    <d v="2015-07-22T22:00:00"/>
    <x v="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37620400"/>
    <n v="1441985458"/>
    <b v="0"/>
    <n v="3"/>
    <b v="0"/>
    <s v="theater/plays"/>
    <n v="5"/>
    <n v="183.33"/>
    <x v="8"/>
    <s v="plays"/>
    <x v="2897"/>
    <d v="2015-07-22T22:00:00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37620400"/>
    <n v="1443715053"/>
    <b v="0"/>
    <n v="12"/>
    <b v="0"/>
    <s v="theater/plays"/>
    <n v="4"/>
    <n v="26.33"/>
    <x v="8"/>
    <s v="plays"/>
    <x v="2898"/>
    <d v="2015-07-22T22:00:00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37620400"/>
    <n v="1464141158"/>
    <b v="0"/>
    <n v="0"/>
    <b v="0"/>
    <s v="theater/plays"/>
    <n v="0"/>
    <n v="0"/>
    <x v="8"/>
    <s v="plays"/>
    <x v="2899"/>
    <d v="2015-07-22T22:00:00"/>
    <x v="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37620400"/>
    <n v="1404970632"/>
    <b v="0"/>
    <n v="7"/>
    <b v="0"/>
    <s v="theater/plays"/>
    <n v="62"/>
    <n v="486.43"/>
    <x v="8"/>
    <s v="plays"/>
    <x v="2900"/>
    <d v="2015-07-22T22:00:00"/>
    <x v="0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37620400"/>
    <n v="1418161339"/>
    <b v="0"/>
    <n v="2"/>
    <b v="0"/>
    <s v="theater/plays"/>
    <n v="1"/>
    <n v="3"/>
    <x v="8"/>
    <s v="plays"/>
    <x v="2901"/>
    <d v="2015-07-22T22:00:00"/>
    <x v="0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37620400"/>
    <n v="1437820396"/>
    <b v="0"/>
    <n v="1"/>
    <b v="0"/>
    <s v="theater/plays"/>
    <n v="0"/>
    <n v="25"/>
    <x v="8"/>
    <s v="plays"/>
    <x v="2902"/>
    <d v="2015-07-22T22:00:00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37620400"/>
    <n v="1436587218"/>
    <b v="0"/>
    <n v="4"/>
    <b v="0"/>
    <s v="theater/plays"/>
    <n v="1"/>
    <n v="9.75"/>
    <x v="8"/>
    <s v="plays"/>
    <x v="2903"/>
    <d v="2015-07-22T22:00:00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37620400"/>
    <n v="1414538031"/>
    <b v="0"/>
    <n v="4"/>
    <b v="0"/>
    <s v="theater/plays"/>
    <n v="5"/>
    <n v="18.75"/>
    <x v="8"/>
    <s v="plays"/>
    <x v="2904"/>
    <d v="2015-07-22T22:00:00"/>
    <x v="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37620400"/>
    <n v="1472001713"/>
    <b v="0"/>
    <n v="17"/>
    <b v="0"/>
    <s v="theater/plays"/>
    <n v="18"/>
    <n v="36.590000000000003"/>
    <x v="8"/>
    <s v="plays"/>
    <x v="2905"/>
    <d v="2015-07-22T22:00:00"/>
    <x v="0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7620400"/>
    <n v="1436888066"/>
    <b v="0"/>
    <n v="7"/>
    <b v="0"/>
    <s v="theater/plays"/>
    <n v="9"/>
    <n v="80.709999999999994"/>
    <x v="8"/>
    <s v="plays"/>
    <x v="2906"/>
    <d v="2015-07-22T22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37620400"/>
    <n v="1458075837"/>
    <b v="0"/>
    <n v="2"/>
    <b v="0"/>
    <s v="theater/plays"/>
    <n v="0"/>
    <n v="1"/>
    <x v="8"/>
    <s v="plays"/>
    <x v="2907"/>
    <d v="2015-07-22T22:00:00"/>
    <x v="0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37620400"/>
    <n v="1462815219"/>
    <b v="0"/>
    <n v="5"/>
    <b v="0"/>
    <s v="theater/plays"/>
    <n v="3"/>
    <n v="52.8"/>
    <x v="8"/>
    <s v="plays"/>
    <x v="2908"/>
    <d v="2015-07-22T22:00:00"/>
    <x v="0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37620400"/>
    <n v="1413527001"/>
    <b v="0"/>
    <n v="1"/>
    <b v="0"/>
    <s v="theater/plays"/>
    <n v="0"/>
    <n v="20"/>
    <x v="8"/>
    <s v="plays"/>
    <x v="2909"/>
    <d v="2015-07-22T22:00:00"/>
    <x v="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7620400"/>
    <n v="1428955887"/>
    <b v="0"/>
    <n v="1"/>
    <b v="0"/>
    <s v="theater/plays"/>
    <n v="0"/>
    <n v="1"/>
    <x v="8"/>
    <s v="plays"/>
    <x v="2910"/>
    <d v="2015-07-22T22:00:00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7620400"/>
    <n v="1431973626"/>
    <b v="0"/>
    <n v="14"/>
    <b v="0"/>
    <s v="theater/plays"/>
    <n v="37"/>
    <n v="46.93"/>
    <x v="8"/>
    <s v="plays"/>
    <x v="2911"/>
    <d v="2015-07-22T22:00:00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37620400"/>
    <n v="1450235374"/>
    <b v="0"/>
    <n v="26"/>
    <b v="0"/>
    <s v="theater/plays"/>
    <n v="14"/>
    <n v="78.08"/>
    <x v="8"/>
    <s v="plays"/>
    <x v="2912"/>
    <d v="2015-07-22T22:00:00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37620400"/>
    <n v="1404857339"/>
    <b v="0"/>
    <n v="2"/>
    <b v="0"/>
    <s v="theater/plays"/>
    <n v="0"/>
    <n v="1"/>
    <x v="8"/>
    <s v="plays"/>
    <x v="2913"/>
    <d v="2015-07-22T22:00:00"/>
    <x v="0"/>
  </r>
  <r>
    <n v="2914"/>
    <s v="Hercules the Panto"/>
    <s v="Hercules must complete four challenges in order to meet the father he never knew"/>
    <n v="25000"/>
    <n v="1"/>
    <x v="2"/>
    <s v="GB"/>
    <s v="GBP"/>
    <n v="1437620400"/>
    <n v="1421185594"/>
    <b v="0"/>
    <n v="1"/>
    <b v="0"/>
    <s v="theater/plays"/>
    <n v="0"/>
    <n v="1"/>
    <x v="8"/>
    <s v="plays"/>
    <x v="2914"/>
    <d v="2015-07-22T22:00:00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37620400"/>
    <n v="1455528790"/>
    <b v="0"/>
    <n v="3"/>
    <b v="0"/>
    <s v="theater/plays"/>
    <n v="61"/>
    <n v="203.67"/>
    <x v="8"/>
    <s v="plays"/>
    <x v="2915"/>
    <d v="2015-07-22T22:00:00"/>
    <x v="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37620400"/>
    <n v="1398511589"/>
    <b v="0"/>
    <n v="7"/>
    <b v="0"/>
    <s v="theater/plays"/>
    <n v="8"/>
    <n v="20.71"/>
    <x v="8"/>
    <s v="plays"/>
    <x v="2916"/>
    <d v="2015-07-22T22:00:00"/>
    <x v="0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37620400"/>
    <n v="1440826647"/>
    <b v="0"/>
    <n v="9"/>
    <b v="0"/>
    <s v="theater/plays"/>
    <n v="22"/>
    <n v="48.56"/>
    <x v="8"/>
    <s v="plays"/>
    <x v="2917"/>
    <d v="2015-07-22T22:00:00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37620400"/>
    <n v="1443712007"/>
    <b v="0"/>
    <n v="20"/>
    <b v="0"/>
    <s v="theater/plays"/>
    <n v="27"/>
    <n v="68.099999999999994"/>
    <x v="8"/>
    <s v="plays"/>
    <x v="2918"/>
    <d v="2015-07-22T22:00:00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37620400"/>
    <n v="1404658329"/>
    <b v="0"/>
    <n v="6"/>
    <b v="0"/>
    <s v="theater/plays"/>
    <n v="9"/>
    <n v="8.5"/>
    <x v="8"/>
    <s v="plays"/>
    <x v="2919"/>
    <d v="2015-07-22T22:00:00"/>
    <x v="0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37620400"/>
    <n v="1424718070"/>
    <b v="0"/>
    <n v="13"/>
    <b v="0"/>
    <s v="theater/plays"/>
    <n v="27"/>
    <n v="51.62"/>
    <x v="8"/>
    <s v="plays"/>
    <x v="2920"/>
    <d v="2015-07-22T22:00:0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37620400"/>
    <n v="1409087804"/>
    <b v="0"/>
    <n v="3"/>
    <b v="1"/>
    <s v="theater/plays"/>
    <n v="129"/>
    <n v="43"/>
    <x v="8"/>
    <s v="plays"/>
    <x v="2921"/>
    <d v="2015-07-22T22:00:00"/>
    <x v="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7620400"/>
    <n v="1428094727"/>
    <b v="0"/>
    <n v="6"/>
    <b v="1"/>
    <s v="theater/plays"/>
    <n v="100"/>
    <n v="83.33"/>
    <x v="8"/>
    <s v="plays"/>
    <x v="2922"/>
    <d v="2015-07-22T22:00:00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37620400"/>
    <n v="1420774779"/>
    <b v="0"/>
    <n v="10"/>
    <b v="1"/>
    <s v="theater/plays"/>
    <n v="100"/>
    <n v="30"/>
    <x v="8"/>
    <s v="plays"/>
    <x v="2923"/>
    <d v="2015-07-22T22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7620400"/>
    <n v="1428585710"/>
    <b v="0"/>
    <n v="147"/>
    <b v="1"/>
    <s v="theater/plays"/>
    <n v="103"/>
    <n v="175.51"/>
    <x v="8"/>
    <s v="plays"/>
    <x v="2924"/>
    <d v="2015-07-22T22:00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37620400"/>
    <n v="1407852068"/>
    <b v="0"/>
    <n v="199"/>
    <b v="1"/>
    <s v="theater/plays"/>
    <n v="102"/>
    <n v="231.66"/>
    <x v="8"/>
    <s v="plays"/>
    <x v="2925"/>
    <d v="2015-07-22T22:00:00"/>
    <x v="0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37620400"/>
    <n v="1423506179"/>
    <b v="0"/>
    <n v="50"/>
    <b v="1"/>
    <s v="theater/plays"/>
    <n v="125"/>
    <n v="75"/>
    <x v="8"/>
    <s v="plays"/>
    <x v="2926"/>
    <d v="2015-07-22T22:00:00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37620400"/>
    <n v="1402934629"/>
    <b v="0"/>
    <n v="21"/>
    <b v="1"/>
    <s v="theater/plays"/>
    <n v="131"/>
    <n v="112.14"/>
    <x v="8"/>
    <s v="plays"/>
    <x v="2927"/>
    <d v="2015-07-22T22:00:00"/>
    <x v="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37620400"/>
    <n v="1454543846"/>
    <b v="0"/>
    <n v="24"/>
    <b v="1"/>
    <s v="theater/plays"/>
    <n v="100"/>
    <n v="41.67"/>
    <x v="8"/>
    <s v="plays"/>
    <x v="2928"/>
    <d v="2015-07-22T22:00:00"/>
    <x v="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37620400"/>
    <n v="1398432758"/>
    <b v="0"/>
    <n v="32"/>
    <b v="1"/>
    <s v="theater/plays"/>
    <n v="102"/>
    <n v="255.17"/>
    <x v="8"/>
    <s v="plays"/>
    <x v="2929"/>
    <d v="2015-07-22T22:00:00"/>
    <x v="0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7620400"/>
    <n v="1428415264"/>
    <b v="0"/>
    <n v="62"/>
    <b v="1"/>
    <s v="theater/plays"/>
    <n v="101"/>
    <n v="162.77000000000001"/>
    <x v="8"/>
    <s v="plays"/>
    <x v="2930"/>
    <d v="2015-07-22T22:00:00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37620400"/>
    <n v="1408604363"/>
    <b v="0"/>
    <n v="9"/>
    <b v="1"/>
    <s v="theater/plays"/>
    <n v="106"/>
    <n v="88.33"/>
    <x v="8"/>
    <s v="plays"/>
    <x v="2931"/>
    <d v="2015-07-22T22:00:00"/>
    <x v="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37620400"/>
    <n v="1421812637"/>
    <b v="0"/>
    <n v="38"/>
    <b v="1"/>
    <s v="theater/plays"/>
    <n v="105"/>
    <n v="85.74"/>
    <x v="8"/>
    <s v="plays"/>
    <x v="2932"/>
    <d v="2015-07-22T22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37620400"/>
    <n v="1462489053"/>
    <b v="0"/>
    <n v="54"/>
    <b v="1"/>
    <s v="theater/plays"/>
    <n v="103"/>
    <n v="47.57"/>
    <x v="8"/>
    <s v="plays"/>
    <x v="2933"/>
    <d v="2015-07-22T22:00:00"/>
    <x v="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37620400"/>
    <n v="1400253364"/>
    <b v="0"/>
    <n v="37"/>
    <b v="1"/>
    <s v="theater/plays"/>
    <n v="108"/>
    <n v="72.97"/>
    <x v="8"/>
    <s v="plays"/>
    <x v="2934"/>
    <d v="2015-07-22T22:00:00"/>
    <x v="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37620400"/>
    <n v="1467468008"/>
    <b v="0"/>
    <n v="39"/>
    <b v="1"/>
    <s v="theater/plays"/>
    <n v="101"/>
    <n v="90.54"/>
    <x v="8"/>
    <s v="plays"/>
    <x v="2935"/>
    <d v="2015-07-22T22:00:00"/>
    <x v="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37620400"/>
    <n v="1412091423"/>
    <b v="0"/>
    <n v="34"/>
    <b v="1"/>
    <s v="theater/plays"/>
    <n v="128"/>
    <n v="37.65"/>
    <x v="8"/>
    <s v="plays"/>
    <x v="2936"/>
    <d v="2015-07-22T22:00:00"/>
    <x v="0"/>
  </r>
  <r>
    <n v="2937"/>
    <s v="UCAS"/>
    <s v="UCAS is a new British musical premiering at the Edinburgh Fringe Festival 2014."/>
    <n v="1500"/>
    <n v="2000"/>
    <x v="0"/>
    <s v="GB"/>
    <s v="GBP"/>
    <n v="1437620400"/>
    <n v="1402657113"/>
    <b v="0"/>
    <n v="55"/>
    <b v="1"/>
    <s v="theater/plays"/>
    <n v="133"/>
    <n v="36.36"/>
    <x v="8"/>
    <s v="plays"/>
    <x v="2937"/>
    <d v="2015-07-22T22:00:00"/>
    <x v="0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37620400"/>
    <n v="1420044814"/>
    <b v="0"/>
    <n v="32"/>
    <b v="1"/>
    <s v="theater/plays"/>
    <n v="101"/>
    <n v="126.72"/>
    <x v="8"/>
    <s v="plays"/>
    <x v="2938"/>
    <d v="2015-07-22T22:00:00"/>
    <x v="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37620400"/>
    <n v="1406316312"/>
    <b v="0"/>
    <n v="25"/>
    <b v="1"/>
    <s v="theater/plays"/>
    <n v="103"/>
    <n v="329.2"/>
    <x v="8"/>
    <s v="plays"/>
    <x v="2939"/>
    <d v="2015-07-22T22:00:00"/>
    <x v="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37620400"/>
    <n v="1418150018"/>
    <b v="0"/>
    <n v="33"/>
    <b v="1"/>
    <s v="theater/plays"/>
    <n v="107"/>
    <n v="81.239999999999995"/>
    <x v="8"/>
    <s v="plays"/>
    <x v="2940"/>
    <d v="2015-07-22T22:00:00"/>
    <x v="0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37620400"/>
    <n v="1422658955"/>
    <b v="0"/>
    <n v="1"/>
    <b v="0"/>
    <s v="theater/plays"/>
    <n v="0"/>
    <n v="1"/>
    <x v="8"/>
    <s v="plays"/>
    <x v="2941"/>
    <d v="2015-07-22T22:00:00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37620400"/>
    <n v="1448565459"/>
    <b v="0"/>
    <n v="202"/>
    <b v="0"/>
    <s v="theater/plays"/>
    <n v="20"/>
    <n v="202.23"/>
    <x v="8"/>
    <s v="plays"/>
    <x v="2942"/>
    <d v="2015-07-22T22:00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37620400"/>
    <n v="1426302380"/>
    <b v="0"/>
    <n v="0"/>
    <b v="0"/>
    <s v="theater/plays"/>
    <n v="0"/>
    <n v="0"/>
    <x v="8"/>
    <s v="plays"/>
    <x v="2943"/>
    <d v="2015-07-22T22:00:0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7620400"/>
    <n v="1431122198"/>
    <b v="0"/>
    <n v="1"/>
    <b v="0"/>
    <s v="theater/plays"/>
    <n v="1"/>
    <n v="100"/>
    <x v="8"/>
    <s v="plays"/>
    <x v="2944"/>
    <d v="2015-07-22T22:00:00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7620400"/>
    <n v="1429845660"/>
    <b v="0"/>
    <n v="0"/>
    <b v="0"/>
    <s v="theater/plays"/>
    <n v="0"/>
    <n v="0"/>
    <x v="8"/>
    <s v="plays"/>
    <x v="2945"/>
    <d v="2015-07-22T22:00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37620400"/>
    <n v="1468673092"/>
    <b v="0"/>
    <n v="2"/>
    <b v="0"/>
    <s v="theater/plays"/>
    <n v="0"/>
    <n v="1"/>
    <x v="8"/>
    <s v="plays"/>
    <x v="2946"/>
    <d v="2015-07-22T22:00:00"/>
    <x v="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37620400"/>
    <n v="1475760567"/>
    <b v="0"/>
    <n v="13"/>
    <b v="0"/>
    <s v="theater/plays"/>
    <n v="4"/>
    <n v="82.46"/>
    <x v="8"/>
    <s v="plays"/>
    <x v="2947"/>
    <d v="2015-07-22T22:00:00"/>
    <x v="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7620400"/>
    <n v="1428075293"/>
    <b v="0"/>
    <n v="9"/>
    <b v="0"/>
    <s v="theater/plays"/>
    <n v="0"/>
    <n v="2.67"/>
    <x v="8"/>
    <s v="plays"/>
    <x v="2948"/>
    <d v="2015-07-22T22:00:00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37620400"/>
    <n v="1445370317"/>
    <b v="0"/>
    <n v="2"/>
    <b v="0"/>
    <s v="theater/plays"/>
    <n v="3"/>
    <n v="12.5"/>
    <x v="8"/>
    <s v="plays"/>
    <x v="2949"/>
    <d v="2015-07-22T22:00:00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37620400"/>
    <n v="1450946752"/>
    <b v="0"/>
    <n v="0"/>
    <b v="0"/>
    <s v="theater/plays"/>
    <n v="0"/>
    <n v="0"/>
    <x v="8"/>
    <s v="plays"/>
    <x v="2950"/>
    <d v="2015-07-22T22:00:00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37620400"/>
    <n v="1408648573"/>
    <b v="0"/>
    <n v="58"/>
    <b v="0"/>
    <s v="theater/plays"/>
    <n v="2"/>
    <n v="18.899999999999999"/>
    <x v="8"/>
    <s v="plays"/>
    <x v="2951"/>
    <d v="2015-07-22T22:00:00"/>
    <x v="0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37620400"/>
    <n v="1473957239"/>
    <b v="0"/>
    <n v="8"/>
    <b v="0"/>
    <s v="theater/plays"/>
    <n v="8"/>
    <n v="200.63"/>
    <x v="8"/>
    <s v="plays"/>
    <x v="2952"/>
    <d v="2015-07-22T22:00:00"/>
    <x v="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37620400"/>
    <n v="1441738821"/>
    <b v="0"/>
    <n v="3"/>
    <b v="0"/>
    <s v="theater/plays"/>
    <n v="0"/>
    <n v="201.67"/>
    <x v="8"/>
    <s v="plays"/>
    <x v="2953"/>
    <d v="2015-07-22T22:00:00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37620400"/>
    <n v="1487944803"/>
    <b v="0"/>
    <n v="0"/>
    <b v="0"/>
    <s v="theater/plays"/>
    <n v="0"/>
    <n v="0"/>
    <x v="8"/>
    <s v="plays"/>
    <x v="2954"/>
    <d v="2015-07-22T22:00:00"/>
    <x v="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7620400"/>
    <n v="1431884849"/>
    <b v="0"/>
    <n v="11"/>
    <b v="0"/>
    <s v="theater/plays"/>
    <n v="60"/>
    <n v="65"/>
    <x v="8"/>
    <s v="plays"/>
    <x v="2955"/>
    <d v="2015-07-22T22:00:00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37620400"/>
    <n v="1459810850"/>
    <b v="0"/>
    <n v="20"/>
    <b v="0"/>
    <s v="theater/plays"/>
    <n v="17"/>
    <n v="66.099999999999994"/>
    <x v="8"/>
    <s v="plays"/>
    <x v="2956"/>
    <d v="2015-07-22T22:00:00"/>
    <x v="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37620400"/>
    <n v="1422317772"/>
    <b v="0"/>
    <n v="3"/>
    <b v="0"/>
    <s v="theater/plays"/>
    <n v="2"/>
    <n v="93.33"/>
    <x v="8"/>
    <s v="plays"/>
    <x v="2957"/>
    <d v="2015-07-22T22:00:00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37620400"/>
    <n v="1457548917"/>
    <b v="0"/>
    <n v="0"/>
    <b v="0"/>
    <s v="theater/plays"/>
    <n v="0"/>
    <n v="0"/>
    <x v="8"/>
    <s v="plays"/>
    <x v="2958"/>
    <d v="2015-07-22T22:00:00"/>
    <x v="0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37620400"/>
    <n v="1462666325"/>
    <b v="0"/>
    <n v="0"/>
    <b v="0"/>
    <s v="theater/plays"/>
    <n v="0"/>
    <n v="0"/>
    <x v="8"/>
    <s v="plays"/>
    <x v="2959"/>
    <d v="2015-07-22T22:00:00"/>
    <x v="0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37620400"/>
    <n v="1407867023"/>
    <b v="0"/>
    <n v="0"/>
    <b v="0"/>
    <s v="theater/plays"/>
    <n v="0"/>
    <n v="0"/>
    <x v="8"/>
    <s v="plays"/>
    <x v="2960"/>
    <d v="2015-07-22T22:00:00"/>
    <x v="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37620400"/>
    <n v="1424927159"/>
    <b v="0"/>
    <n v="108"/>
    <b v="1"/>
    <s v="theater/plays"/>
    <n v="110"/>
    <n v="50.75"/>
    <x v="8"/>
    <s v="plays"/>
    <x v="2961"/>
    <d v="2015-07-22T22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37620400"/>
    <n v="1422769906"/>
    <b v="0"/>
    <n v="20"/>
    <b v="1"/>
    <s v="theater/plays"/>
    <n v="122"/>
    <n v="60.9"/>
    <x v="8"/>
    <s v="plays"/>
    <x v="2962"/>
    <d v="2015-07-22T22:00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7620400"/>
    <n v="1433243824"/>
    <b v="0"/>
    <n v="98"/>
    <b v="1"/>
    <s v="theater/plays"/>
    <n v="107"/>
    <n v="109.03"/>
    <x v="8"/>
    <s v="plays"/>
    <x v="2963"/>
    <d v="2015-07-22T22:00:00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37620400"/>
    <n v="1404769819"/>
    <b v="0"/>
    <n v="196"/>
    <b v="1"/>
    <s v="theater/plays"/>
    <n v="101"/>
    <n v="25.69"/>
    <x v="8"/>
    <s v="plays"/>
    <x v="2964"/>
    <d v="2015-07-22T22:00:00"/>
    <x v="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7620400"/>
    <n v="1433698233"/>
    <b v="0"/>
    <n v="39"/>
    <b v="1"/>
    <s v="theater/plays"/>
    <n v="109"/>
    <n v="41.92"/>
    <x v="8"/>
    <s v="plays"/>
    <x v="2965"/>
    <d v="2015-07-22T22:00:00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37620400"/>
    <n v="1439833412"/>
    <b v="0"/>
    <n v="128"/>
    <b v="1"/>
    <s v="theater/plays"/>
    <n v="114"/>
    <n v="88.77"/>
    <x v="8"/>
    <s v="plays"/>
    <x v="2966"/>
    <d v="2015-07-22T22:00:00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37620400"/>
    <n v="1423284292"/>
    <b v="0"/>
    <n v="71"/>
    <b v="1"/>
    <s v="theater/plays"/>
    <n v="114"/>
    <n v="80.23"/>
    <x v="8"/>
    <s v="plays"/>
    <x v="2967"/>
    <d v="2015-07-22T22:00:00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37620400"/>
    <n v="1470227660"/>
    <b v="0"/>
    <n v="47"/>
    <b v="1"/>
    <s v="theater/plays"/>
    <n v="106"/>
    <n v="78.94"/>
    <x v="8"/>
    <s v="plays"/>
    <x v="2968"/>
    <d v="2015-07-22T22:00:00"/>
    <x v="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7620400"/>
    <n v="1428087153"/>
    <b v="0"/>
    <n v="17"/>
    <b v="1"/>
    <s v="theater/plays"/>
    <n v="163"/>
    <n v="95.59"/>
    <x v="8"/>
    <s v="plays"/>
    <x v="2969"/>
    <d v="2015-07-22T22:00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37620400"/>
    <n v="1403107451"/>
    <b v="0"/>
    <n v="91"/>
    <b v="1"/>
    <s v="theater/plays"/>
    <n v="106"/>
    <n v="69.89"/>
    <x v="8"/>
    <s v="plays"/>
    <x v="2970"/>
    <d v="2015-07-22T22:00:00"/>
    <x v="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37620400"/>
    <n v="1406908078"/>
    <b v="0"/>
    <n v="43"/>
    <b v="1"/>
    <s v="theater/plays"/>
    <n v="100"/>
    <n v="74.53"/>
    <x v="8"/>
    <s v="plays"/>
    <x v="2971"/>
    <d v="2015-07-22T22:00:00"/>
    <x v="0"/>
  </r>
  <r>
    <n v="2972"/>
    <s v="A Bad Plan"/>
    <s v="A group of artists. A mythical art piece. A harrowing quest. And some margaritas."/>
    <n v="2000"/>
    <n v="2107"/>
    <x v="0"/>
    <s v="US"/>
    <s v="USD"/>
    <n v="1437620400"/>
    <n v="1479609520"/>
    <b v="0"/>
    <n v="17"/>
    <b v="1"/>
    <s v="theater/plays"/>
    <n v="105"/>
    <n v="123.94"/>
    <x v="8"/>
    <s v="plays"/>
    <x v="2972"/>
    <d v="2015-07-22T22:00:00"/>
    <x v="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37620400"/>
    <n v="1449171508"/>
    <b v="0"/>
    <n v="33"/>
    <b v="1"/>
    <s v="theater/plays"/>
    <n v="175"/>
    <n v="264.85000000000002"/>
    <x v="8"/>
    <s v="plays"/>
    <x v="2973"/>
    <d v="2015-07-22T22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37620400"/>
    <n v="1409275671"/>
    <b v="0"/>
    <n v="87"/>
    <b v="1"/>
    <s v="theater/plays"/>
    <n v="102"/>
    <n v="58.62"/>
    <x v="8"/>
    <s v="plays"/>
    <x v="2974"/>
    <d v="2015-07-22T22:00:00"/>
    <x v="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37620400"/>
    <n v="1414599886"/>
    <b v="0"/>
    <n v="113"/>
    <b v="1"/>
    <s v="theater/plays"/>
    <n v="100"/>
    <n v="70.88"/>
    <x v="8"/>
    <s v="plays"/>
    <x v="2975"/>
    <d v="2015-07-22T22:00:00"/>
    <x v="0"/>
  </r>
  <r>
    <n v="2976"/>
    <s v="Pizza Delique"/>
    <s v="A play that addresses an important social issue, brought to light by members of the UoM Drama Society."/>
    <n v="70"/>
    <n v="120"/>
    <x v="0"/>
    <s v="GB"/>
    <s v="GBP"/>
    <n v="1437620400"/>
    <n v="1456421530"/>
    <b v="0"/>
    <n v="14"/>
    <b v="1"/>
    <s v="theater/plays"/>
    <n v="171"/>
    <n v="8.57"/>
    <x v="8"/>
    <s v="plays"/>
    <x v="2976"/>
    <d v="2015-07-22T22:00:00"/>
    <x v="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37620400"/>
    <n v="1421960934"/>
    <b v="0"/>
    <n v="30"/>
    <b v="1"/>
    <s v="theater/plays"/>
    <n v="114"/>
    <n v="113.57"/>
    <x v="8"/>
    <s v="plays"/>
    <x v="2977"/>
    <d v="2015-07-22T22:00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37620400"/>
    <n v="1412954547"/>
    <b v="0"/>
    <n v="16"/>
    <b v="1"/>
    <s v="theater/plays"/>
    <n v="129"/>
    <n v="60.69"/>
    <x v="8"/>
    <s v="plays"/>
    <x v="2978"/>
    <d v="2015-07-22T22:00:00"/>
    <x v="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37620400"/>
    <n v="1419104823"/>
    <b v="0"/>
    <n v="46"/>
    <b v="1"/>
    <s v="theater/plays"/>
    <n v="101"/>
    <n v="110.22"/>
    <x v="8"/>
    <s v="plays"/>
    <x v="2979"/>
    <d v="2015-07-22T22:00:00"/>
    <x v="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37620400"/>
    <n v="1438639130"/>
    <b v="0"/>
    <n v="24"/>
    <b v="1"/>
    <s v="theater/plays"/>
    <n v="109"/>
    <n v="136.46"/>
    <x v="8"/>
    <s v="plays"/>
    <x v="2980"/>
    <d v="2015-07-22T2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37620400"/>
    <n v="1439126756"/>
    <b v="1"/>
    <n v="97"/>
    <b v="1"/>
    <s v="theater/plays"/>
    <n v="129"/>
    <n v="53.16"/>
    <x v="8"/>
    <s v="plays"/>
    <x v="2981"/>
    <d v="2015-07-22T22:00:00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37620400"/>
    <n v="1452616143"/>
    <b v="1"/>
    <n v="59"/>
    <b v="1"/>
    <s v="theater/plays"/>
    <n v="102"/>
    <n v="86.49"/>
    <x v="8"/>
    <s v="plays"/>
    <x v="2982"/>
    <d v="2015-07-22T22:00:00"/>
    <x v="0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37620400"/>
    <n v="1410534636"/>
    <b v="1"/>
    <n v="1095"/>
    <b v="1"/>
    <s v="theater/plays"/>
    <n v="147"/>
    <n v="155.24"/>
    <x v="8"/>
    <s v="plays"/>
    <x v="2983"/>
    <d v="2015-07-22T22:00:00"/>
    <x v="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37620400"/>
    <n v="1469428881"/>
    <b v="1"/>
    <n v="218"/>
    <b v="1"/>
    <s v="theater/plays"/>
    <n v="100"/>
    <n v="115.08"/>
    <x v="8"/>
    <s v="plays"/>
    <x v="2984"/>
    <d v="2015-07-22T22:00:00"/>
    <x v="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37620400"/>
    <n v="1476228128"/>
    <b v="0"/>
    <n v="111"/>
    <b v="1"/>
    <s v="theater/plays"/>
    <n v="122"/>
    <n v="109.59"/>
    <x v="8"/>
    <s v="plays"/>
    <x v="2985"/>
    <d v="2015-07-22T22:00:00"/>
    <x v="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37620400"/>
    <n v="1456920006"/>
    <b v="0"/>
    <n v="56"/>
    <b v="1"/>
    <s v="theater/plays"/>
    <n v="106"/>
    <n v="45.21"/>
    <x v="8"/>
    <s v="plays"/>
    <x v="2986"/>
    <d v="2015-07-22T22:00:00"/>
    <x v="0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37620400"/>
    <n v="1473837751"/>
    <b v="0"/>
    <n v="265"/>
    <b v="1"/>
    <s v="theater/plays"/>
    <n v="110"/>
    <n v="104.15"/>
    <x v="8"/>
    <s v="plays"/>
    <x v="2987"/>
    <d v="2015-07-22T22:00:00"/>
    <x v="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37620400"/>
    <n v="1463820081"/>
    <b v="0"/>
    <n v="28"/>
    <b v="1"/>
    <s v="theater/plays"/>
    <n v="100"/>
    <n v="35.71"/>
    <x v="8"/>
    <s v="plays"/>
    <x v="2988"/>
    <d v="2015-07-22T22:00:00"/>
    <x v="0"/>
  </r>
  <r>
    <n v="2989"/>
    <s v="Let's Light Up The Gem!"/>
    <s v="Bring the movies back to Bethel, Maine."/>
    <n v="20000"/>
    <n v="35307"/>
    <x v="0"/>
    <s v="US"/>
    <s v="USD"/>
    <n v="1437620400"/>
    <n v="1448756962"/>
    <b v="0"/>
    <n v="364"/>
    <b v="1"/>
    <s v="theater/plays"/>
    <n v="177"/>
    <n v="97"/>
    <x v="8"/>
    <s v="plays"/>
    <x v="2989"/>
    <d v="2015-07-22T22:00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37620400"/>
    <n v="1449150420"/>
    <b v="0"/>
    <n v="27"/>
    <b v="1"/>
    <s v="theater/plays"/>
    <n v="100"/>
    <n v="370.37"/>
    <x v="8"/>
    <s v="plays"/>
    <x v="2990"/>
    <d v="2015-07-22T22:00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37620400"/>
    <n v="1483646730"/>
    <b v="0"/>
    <n v="93"/>
    <b v="1"/>
    <s v="theater/plays"/>
    <n v="103"/>
    <n v="94.41"/>
    <x v="8"/>
    <s v="plays"/>
    <x v="2991"/>
    <d v="2015-07-22T22:00:00"/>
    <x v="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37620400"/>
    <n v="1473445510"/>
    <b v="0"/>
    <n v="64"/>
    <b v="1"/>
    <s v="theater/plays"/>
    <n v="105"/>
    <n v="48.98"/>
    <x v="8"/>
    <s v="plays"/>
    <x v="2992"/>
    <d v="2015-07-22T22:00:00"/>
    <x v="0"/>
  </r>
  <r>
    <n v="2993"/>
    <s v="TRUE WEST: Think, Dog! Productions"/>
    <s v="Help us build the Kitchen from Hell!"/>
    <n v="1000"/>
    <n v="1003"/>
    <x v="0"/>
    <s v="US"/>
    <s v="USD"/>
    <n v="1437620400"/>
    <n v="1453406867"/>
    <b v="0"/>
    <n v="22"/>
    <b v="1"/>
    <s v="theater/plays"/>
    <n v="100"/>
    <n v="45.59"/>
    <x v="8"/>
    <s v="plays"/>
    <x v="2993"/>
    <d v="2015-07-22T22:00:00"/>
    <x v="0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37620400"/>
    <n v="1409743772"/>
    <b v="0"/>
    <n v="59"/>
    <b v="1"/>
    <s v="theater/plays"/>
    <n v="458"/>
    <n v="23.28"/>
    <x v="8"/>
    <s v="plays"/>
    <x v="2994"/>
    <d v="2015-07-22T22:00:00"/>
    <x v="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37620400"/>
    <n v="1482249471"/>
    <b v="0"/>
    <n v="249"/>
    <b v="1"/>
    <s v="theater/plays"/>
    <n v="105"/>
    <n v="63.23"/>
    <x v="8"/>
    <s v="plays"/>
    <x v="2995"/>
    <d v="2015-07-22T22:00:00"/>
    <x v="0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7620400"/>
    <n v="1427493240"/>
    <b v="0"/>
    <n v="392"/>
    <b v="1"/>
    <s v="theater/plays"/>
    <n v="172"/>
    <n v="153.52000000000001"/>
    <x v="8"/>
    <s v="plays"/>
    <x v="2996"/>
    <d v="2015-07-22T22:00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37620400"/>
    <n v="1486661793"/>
    <b v="0"/>
    <n v="115"/>
    <b v="1"/>
    <s v="theater/plays"/>
    <n v="104"/>
    <n v="90.2"/>
    <x v="8"/>
    <s v="plays"/>
    <x v="2997"/>
    <d v="2015-07-22T22:00:00"/>
    <x v="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37620400"/>
    <n v="1400474329"/>
    <b v="0"/>
    <n v="433"/>
    <b v="1"/>
    <s v="theater/plays"/>
    <n v="103"/>
    <n v="118.97"/>
    <x v="8"/>
    <s v="plays"/>
    <x v="2998"/>
    <d v="2015-07-22T22:00:00"/>
    <x v="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37620400"/>
    <n v="1487094360"/>
    <b v="0"/>
    <n v="20"/>
    <b v="1"/>
    <s v="theater/plays"/>
    <n v="119"/>
    <n v="80.25"/>
    <x v="8"/>
    <s v="plays"/>
    <x v="2999"/>
    <d v="2015-07-22T22:00:00"/>
    <x v="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37620400"/>
    <n v="1484682670"/>
    <b v="0"/>
    <n v="8"/>
    <b v="1"/>
    <s v="theater/plays"/>
    <n v="100"/>
    <n v="62.5"/>
    <x v="8"/>
    <s v="plays"/>
    <x v="3000"/>
    <d v="2015-07-22T22:00:00"/>
    <x v="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37620400"/>
    <n v="1465853382"/>
    <b v="0"/>
    <n v="175"/>
    <b v="1"/>
    <s v="theater/plays"/>
    <n v="319"/>
    <n v="131.38"/>
    <x v="8"/>
    <s v="plays"/>
    <x v="3001"/>
    <d v="2015-07-22T22:00:00"/>
    <x v="0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437620400"/>
    <n v="1353960252"/>
    <b v="0"/>
    <n v="104"/>
    <b v="1"/>
    <s v="theater/plays"/>
    <n v="109"/>
    <n v="73.03"/>
    <x v="8"/>
    <s v="plays"/>
    <x v="3002"/>
    <d v="2015-07-22T22:00:00"/>
    <x v="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37620400"/>
    <n v="1454098976"/>
    <b v="0"/>
    <n v="17"/>
    <b v="1"/>
    <s v="theater/plays"/>
    <n v="101"/>
    <n v="178.53"/>
    <x v="8"/>
    <s v="plays"/>
    <x v="3003"/>
    <d v="2015-07-22T22:00:00"/>
    <x v="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37620400"/>
    <n v="1413493724"/>
    <b v="0"/>
    <n v="277"/>
    <b v="1"/>
    <s v="theater/plays"/>
    <n v="113"/>
    <n v="162.91"/>
    <x v="8"/>
    <s v="plays"/>
    <x v="3004"/>
    <d v="2015-07-22T22:00:00"/>
    <x v="0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37620400"/>
    <n v="1410019905"/>
    <b v="0"/>
    <n v="118"/>
    <b v="1"/>
    <s v="theater/plays"/>
    <n v="120"/>
    <n v="108.24"/>
    <x v="8"/>
    <s v="plays"/>
    <x v="3005"/>
    <d v="2015-07-22T22:00:00"/>
    <x v="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37620400"/>
    <n v="1415988591"/>
    <b v="0"/>
    <n v="97"/>
    <b v="1"/>
    <s v="theater/plays"/>
    <n v="108"/>
    <n v="88.87"/>
    <x v="8"/>
    <s v="plays"/>
    <x v="3006"/>
    <d v="2015-07-22T22:00:00"/>
    <x v="0"/>
  </r>
  <r>
    <n v="3007"/>
    <s v="Bethlem"/>
    <s v="Consuite for 2015 CoreCon.  An adventure into insanity."/>
    <n v="600"/>
    <n v="1080"/>
    <x v="0"/>
    <s v="US"/>
    <s v="USD"/>
    <n v="1437620400"/>
    <n v="1428124283"/>
    <b v="0"/>
    <n v="20"/>
    <b v="1"/>
    <s v="theater/plays"/>
    <n v="180"/>
    <n v="54"/>
    <x v="8"/>
    <s v="plays"/>
    <x v="3007"/>
    <d v="2015-07-22T22:00:00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37620400"/>
    <n v="1450760719"/>
    <b v="0"/>
    <n v="26"/>
    <b v="1"/>
    <s v="theater/plays"/>
    <n v="101"/>
    <n v="116.73"/>
    <x v="8"/>
    <s v="plays"/>
    <x v="3008"/>
    <d v="2015-07-22T22:00:00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37620400"/>
    <n v="1414417240"/>
    <b v="0"/>
    <n v="128"/>
    <b v="1"/>
    <s v="theater/plays"/>
    <n v="120"/>
    <n v="233.9"/>
    <x v="8"/>
    <s v="plays"/>
    <x v="3009"/>
    <d v="2015-07-22T22:00:00"/>
    <x v="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37620400"/>
    <n v="1419364719"/>
    <b v="0"/>
    <n v="15"/>
    <b v="1"/>
    <s v="theater/plays"/>
    <n v="158"/>
    <n v="158"/>
    <x v="8"/>
    <s v="plays"/>
    <x v="3010"/>
    <d v="2015-07-22T22:00:00"/>
    <x v="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37620400"/>
    <n v="1448536516"/>
    <b v="0"/>
    <n v="25"/>
    <b v="1"/>
    <s v="theater/plays"/>
    <n v="124"/>
    <n v="14.84"/>
    <x v="8"/>
    <s v="plays"/>
    <x v="3011"/>
    <d v="2015-07-22T22:00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37620400"/>
    <n v="1421772730"/>
    <b v="0"/>
    <n v="55"/>
    <b v="1"/>
    <s v="theater/plays"/>
    <n v="117"/>
    <n v="85.18"/>
    <x v="8"/>
    <s v="plays"/>
    <x v="3012"/>
    <d v="2015-07-22T22:00:0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7620400"/>
    <n v="1432325049"/>
    <b v="0"/>
    <n v="107"/>
    <b v="1"/>
    <s v="theater/plays"/>
    <n v="157"/>
    <n v="146.69"/>
    <x v="8"/>
    <s v="plays"/>
    <x v="3013"/>
    <d v="2015-07-22T22:00:00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37620400"/>
    <n v="1412737080"/>
    <b v="0"/>
    <n v="557"/>
    <b v="1"/>
    <s v="theater/plays"/>
    <n v="113"/>
    <n v="50.76"/>
    <x v="8"/>
    <s v="plays"/>
    <x v="3014"/>
    <d v="2015-07-22T22:00:00"/>
    <x v="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37620400"/>
    <n v="1401125238"/>
    <b v="0"/>
    <n v="40"/>
    <b v="1"/>
    <s v="theater/plays"/>
    <n v="103"/>
    <n v="87.7"/>
    <x v="8"/>
    <s v="plays"/>
    <x v="3015"/>
    <d v="2015-07-22T22:00:00"/>
    <x v="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37620400"/>
    <n v="1400504952"/>
    <b v="0"/>
    <n v="36"/>
    <b v="1"/>
    <s v="theater/plays"/>
    <n v="103"/>
    <n v="242.28"/>
    <x v="8"/>
    <s v="plays"/>
    <x v="3016"/>
    <d v="2015-07-22T22:00:00"/>
    <x v="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37620400"/>
    <n v="1405974243"/>
    <b v="0"/>
    <n v="159"/>
    <b v="1"/>
    <s v="theater/plays"/>
    <n v="106"/>
    <n v="146.44999999999999"/>
    <x v="8"/>
    <s v="plays"/>
    <x v="3017"/>
    <d v="2015-07-22T22:00:00"/>
    <x v="0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620400"/>
    <n v="1433747376"/>
    <b v="0"/>
    <n v="41"/>
    <b v="1"/>
    <s v="theater/plays"/>
    <n v="101"/>
    <n v="103.17"/>
    <x v="8"/>
    <s v="plays"/>
    <x v="3018"/>
    <d v="2015-07-22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37620400"/>
    <n v="1398801620"/>
    <b v="0"/>
    <n v="226"/>
    <b v="1"/>
    <s v="theater/plays"/>
    <n v="121"/>
    <n v="80.459999999999994"/>
    <x v="8"/>
    <s v="plays"/>
    <x v="3019"/>
    <d v="2015-07-22T22:00:00"/>
    <x v="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7620400"/>
    <n v="1434399533"/>
    <b v="0"/>
    <n v="30"/>
    <b v="1"/>
    <s v="theater/plays"/>
    <n v="101"/>
    <n v="234.67"/>
    <x v="8"/>
    <s v="plays"/>
    <x v="3020"/>
    <d v="2015-07-22T22:00:00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37620400"/>
    <n v="1476715869"/>
    <b v="0"/>
    <n v="103"/>
    <b v="1"/>
    <s v="theater/plays"/>
    <n v="116"/>
    <n v="50.69"/>
    <x v="8"/>
    <s v="plays"/>
    <x v="3021"/>
    <d v="2015-07-22T22:00:00"/>
    <x v="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37620400"/>
    <n v="1468450409"/>
    <b v="0"/>
    <n v="62"/>
    <b v="1"/>
    <s v="theater/plays"/>
    <n v="101"/>
    <n v="162.71"/>
    <x v="8"/>
    <s v="plays"/>
    <x v="3022"/>
    <d v="2015-07-22T22:00:00"/>
    <x v="0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7620400"/>
    <n v="1430151186"/>
    <b v="0"/>
    <n v="6"/>
    <b v="1"/>
    <s v="theater/plays"/>
    <n v="103"/>
    <n v="120.17"/>
    <x v="8"/>
    <s v="plays"/>
    <x v="3023"/>
    <d v="2015-07-22T22:00:00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437620400"/>
    <n v="1346975475"/>
    <b v="0"/>
    <n v="182"/>
    <b v="1"/>
    <s v="theater/plays"/>
    <n v="246"/>
    <n v="67.7"/>
    <x v="8"/>
    <s v="plays"/>
    <x v="3024"/>
    <d v="2015-07-22T22:00:00"/>
    <x v="0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37620400"/>
    <n v="1399032813"/>
    <b v="0"/>
    <n v="145"/>
    <b v="1"/>
    <s v="theater/plays"/>
    <n v="302"/>
    <n v="52.1"/>
    <x v="8"/>
    <s v="plays"/>
    <x v="3025"/>
    <d v="2015-07-22T22:00:00"/>
    <x v="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37620400"/>
    <n v="1487329292"/>
    <b v="0"/>
    <n v="25"/>
    <b v="1"/>
    <s v="theater/plays"/>
    <n v="143"/>
    <n v="51.6"/>
    <x v="8"/>
    <s v="plays"/>
    <x v="3026"/>
    <d v="2015-07-22T22:00:00"/>
    <x v="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37620400"/>
    <n v="1424278451"/>
    <b v="0"/>
    <n v="320"/>
    <b v="1"/>
    <s v="theater/plays"/>
    <n v="131"/>
    <n v="164.3"/>
    <x v="8"/>
    <s v="plays"/>
    <x v="3027"/>
    <d v="2015-07-22T22:00:00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37620400"/>
    <n v="1468650025"/>
    <b v="0"/>
    <n v="99"/>
    <b v="1"/>
    <s v="theater/plays"/>
    <n v="168"/>
    <n v="84.86"/>
    <x v="8"/>
    <s v="plays"/>
    <x v="3028"/>
    <d v="2015-07-22T22:00:00"/>
    <x v="0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37620400"/>
    <n v="1413824447"/>
    <b v="0"/>
    <n v="348"/>
    <b v="1"/>
    <s v="theater/plays"/>
    <n v="110"/>
    <n v="94.55"/>
    <x v="8"/>
    <s v="plays"/>
    <x v="3029"/>
    <d v="2015-07-22T22:00:00"/>
    <x v="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37620400"/>
    <n v="1439834171"/>
    <b v="0"/>
    <n v="41"/>
    <b v="1"/>
    <s v="theater/plays"/>
    <n v="107"/>
    <n v="45.54"/>
    <x v="8"/>
    <s v="plays"/>
    <x v="3030"/>
    <d v="2015-07-22T22:00:00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37620400"/>
    <n v="1471295447"/>
    <b v="0"/>
    <n v="29"/>
    <b v="1"/>
    <s v="theater/plays"/>
    <n v="100"/>
    <n v="51.72"/>
    <x v="8"/>
    <s v="plays"/>
    <x v="3031"/>
    <d v="2015-07-22T22:00:00"/>
    <x v="0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37620400"/>
    <n v="1439341459"/>
    <b v="0"/>
    <n v="25"/>
    <b v="1"/>
    <s v="theater/plays"/>
    <n v="127"/>
    <n v="50.88"/>
    <x v="8"/>
    <s v="plays"/>
    <x v="3032"/>
    <d v="2015-07-22T22:00:00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37620400"/>
    <n v="1468895925"/>
    <b v="0"/>
    <n v="23"/>
    <b v="1"/>
    <s v="theater/plays"/>
    <n v="147"/>
    <n v="191.13"/>
    <x v="8"/>
    <s v="plays"/>
    <x v="3033"/>
    <d v="2015-07-22T22:00:00"/>
    <x v="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37620400"/>
    <n v="1475326255"/>
    <b v="0"/>
    <n v="1260"/>
    <b v="1"/>
    <s v="theater/plays"/>
    <n v="113"/>
    <n v="89.31"/>
    <x v="8"/>
    <s v="plays"/>
    <x v="3034"/>
    <d v="2015-07-22T22:00:00"/>
    <x v="0"/>
  </r>
  <r>
    <n v="3035"/>
    <s v="The Coalition Theater"/>
    <s v="Help create a permanent home for live comedy shows and classes in Downtown RVA."/>
    <n v="25000"/>
    <n v="27196.71"/>
    <x v="0"/>
    <s v="US"/>
    <s v="USD"/>
    <n v="1437620400"/>
    <n v="1365082009"/>
    <b v="0"/>
    <n v="307"/>
    <b v="1"/>
    <s v="theater/plays"/>
    <n v="109"/>
    <n v="88.59"/>
    <x v="8"/>
    <s v="plays"/>
    <x v="3035"/>
    <d v="2015-07-22T22:00:00"/>
    <x v="0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437620400"/>
    <n v="1373568644"/>
    <b v="0"/>
    <n v="329"/>
    <b v="1"/>
    <s v="theater/plays"/>
    <n v="127"/>
    <n v="96.3"/>
    <x v="8"/>
    <s v="plays"/>
    <x v="3036"/>
    <d v="2015-07-22T22:00:00"/>
    <x v="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437620400"/>
    <n v="1279574773"/>
    <b v="0"/>
    <n v="32"/>
    <b v="1"/>
    <s v="theater/plays"/>
    <n v="213"/>
    <n v="33.31"/>
    <x v="8"/>
    <s v="plays"/>
    <x v="3037"/>
    <d v="2015-07-22T22:00:00"/>
    <x v="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37620400"/>
    <n v="1451887397"/>
    <b v="0"/>
    <n v="27"/>
    <b v="1"/>
    <s v="theater/plays"/>
    <n v="101"/>
    <n v="37.22"/>
    <x v="8"/>
    <s v="plays"/>
    <x v="3038"/>
    <d v="2015-07-22T22:00:00"/>
    <x v="0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437620400"/>
    <n v="1386011038"/>
    <b v="0"/>
    <n v="236"/>
    <b v="1"/>
    <s v="theater/plays"/>
    <n v="109"/>
    <n v="92.13"/>
    <x v="8"/>
    <s v="plays"/>
    <x v="3039"/>
    <d v="2015-07-22T22:00:00"/>
    <x v="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7620400"/>
    <n v="1434999621"/>
    <b v="0"/>
    <n v="42"/>
    <b v="1"/>
    <s v="theater/plays"/>
    <n v="108"/>
    <n v="76.790000000000006"/>
    <x v="8"/>
    <s v="plays"/>
    <x v="3040"/>
    <d v="2015-07-22T22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37620400"/>
    <n v="1450731048"/>
    <b v="0"/>
    <n v="95"/>
    <b v="1"/>
    <s v="theater/plays"/>
    <n v="110"/>
    <n v="96.53"/>
    <x v="8"/>
    <s v="plays"/>
    <x v="3041"/>
    <d v="2015-07-22T22:00:00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37620400"/>
    <n v="1441557047"/>
    <b v="0"/>
    <n v="37"/>
    <b v="1"/>
    <s v="theater/plays"/>
    <n v="128"/>
    <n v="51.89"/>
    <x v="8"/>
    <s v="plays"/>
    <x v="3042"/>
    <d v="2015-07-22T22:00:00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37620400"/>
    <n v="1426815699"/>
    <b v="0"/>
    <n v="128"/>
    <b v="1"/>
    <s v="theater/plays"/>
    <n v="110"/>
    <n v="128.91"/>
    <x v="8"/>
    <s v="plays"/>
    <x v="3043"/>
    <d v="2015-07-22T22:0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37620400"/>
    <n v="1453137998"/>
    <b v="0"/>
    <n v="156"/>
    <b v="1"/>
    <s v="theater/plays"/>
    <n v="109"/>
    <n v="84.11"/>
    <x v="8"/>
    <s v="plays"/>
    <x v="3044"/>
    <d v="2015-07-22T22:00:00"/>
    <x v="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37620400"/>
    <n v="1406087055"/>
    <b v="0"/>
    <n v="64"/>
    <b v="1"/>
    <s v="theater/plays"/>
    <n v="133"/>
    <n v="82.94"/>
    <x v="8"/>
    <s v="plays"/>
    <x v="3045"/>
    <d v="2015-07-22T22:00:00"/>
    <x v="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37620400"/>
    <n v="1407784586"/>
    <b v="0"/>
    <n v="58"/>
    <b v="1"/>
    <s v="theater/plays"/>
    <n v="191"/>
    <n v="259.95"/>
    <x v="8"/>
    <s v="plays"/>
    <x v="3046"/>
    <d v="2015-07-22T22:00:00"/>
    <x v="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37620400"/>
    <n v="1457999054"/>
    <b v="0"/>
    <n v="20"/>
    <b v="1"/>
    <s v="theater/plays"/>
    <n v="149"/>
    <n v="37.25"/>
    <x v="8"/>
    <s v="plays"/>
    <x v="3047"/>
    <d v="2015-07-22T22:00:00"/>
    <x v="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37620400"/>
    <n v="1417556262"/>
    <b v="0"/>
    <n v="47"/>
    <b v="1"/>
    <s v="theater/plays"/>
    <n v="166"/>
    <n v="177.02"/>
    <x v="8"/>
    <s v="plays"/>
    <x v="3048"/>
    <d v="2015-07-22T22:00:00"/>
    <x v="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7620400"/>
    <n v="1431649255"/>
    <b v="0"/>
    <n v="54"/>
    <b v="1"/>
    <s v="theater/plays"/>
    <n v="107"/>
    <n v="74.069999999999993"/>
    <x v="8"/>
    <s v="plays"/>
    <x v="3049"/>
    <d v="2015-07-22T22:00:00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37620400"/>
    <n v="1459828960"/>
    <b v="0"/>
    <n v="9"/>
    <b v="1"/>
    <s v="theater/plays"/>
    <n v="106"/>
    <n v="70.67"/>
    <x v="8"/>
    <s v="plays"/>
    <x v="3050"/>
    <d v="2015-07-22T22:00:00"/>
    <x v="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37620400"/>
    <n v="1483955945"/>
    <b v="1"/>
    <n v="35"/>
    <b v="0"/>
    <s v="theater/plays"/>
    <n v="24"/>
    <n v="23.63"/>
    <x v="8"/>
    <s v="plays"/>
    <x v="3051"/>
    <d v="2015-07-22T22:00:00"/>
    <x v="0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7620400"/>
    <n v="1430237094"/>
    <b v="0"/>
    <n v="2"/>
    <b v="0"/>
    <s v="theater/plays"/>
    <n v="0"/>
    <n v="37.5"/>
    <x v="8"/>
    <s v="plays"/>
    <x v="3052"/>
    <d v="2015-07-22T22:00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37620400"/>
    <n v="1407781013"/>
    <b v="0"/>
    <n v="3"/>
    <b v="0"/>
    <s v="theater/plays"/>
    <n v="0"/>
    <n v="13.33"/>
    <x v="8"/>
    <s v="plays"/>
    <x v="3053"/>
    <d v="2015-07-22T22:00:00"/>
    <x v="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37620400"/>
    <n v="1422043154"/>
    <b v="0"/>
    <n v="0"/>
    <b v="0"/>
    <s v="theater/plays"/>
    <n v="0"/>
    <n v="0"/>
    <x v="8"/>
    <s v="plays"/>
    <x v="3054"/>
    <d v="2015-07-22T22:00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37620400"/>
    <n v="1415660390"/>
    <b v="0"/>
    <n v="1"/>
    <b v="0"/>
    <s v="theater/plays"/>
    <n v="0"/>
    <n v="1"/>
    <x v="8"/>
    <s v="plays"/>
    <x v="3055"/>
    <d v="2015-07-22T22:00:00"/>
    <x v="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37620400"/>
    <n v="1406819784"/>
    <b v="0"/>
    <n v="0"/>
    <b v="0"/>
    <s v="theater/plays"/>
    <n v="0"/>
    <n v="0"/>
    <x v="8"/>
    <s v="plays"/>
    <x v="3056"/>
    <d v="2015-07-22T22:00:00"/>
    <x v="0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37620400"/>
    <n v="1457105811"/>
    <b v="0"/>
    <n v="0"/>
    <b v="0"/>
    <s v="theater/plays"/>
    <n v="0"/>
    <n v="0"/>
    <x v="8"/>
    <s v="plays"/>
    <x v="3057"/>
    <d v="2015-07-22T22:00:00"/>
    <x v="0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37620400"/>
    <n v="1459414740"/>
    <b v="0"/>
    <n v="3"/>
    <b v="0"/>
    <s v="theater/plays"/>
    <n v="0"/>
    <n v="1"/>
    <x v="8"/>
    <s v="plays"/>
    <x v="3058"/>
    <d v="2015-07-22T22:00:00"/>
    <x v="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37620400"/>
    <n v="1404944846"/>
    <b v="0"/>
    <n v="11"/>
    <b v="0"/>
    <s v="theater/plays"/>
    <n v="3"/>
    <n v="41"/>
    <x v="8"/>
    <s v="plays"/>
    <x v="3059"/>
    <d v="2015-07-22T22:00:00"/>
    <x v="0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37620400"/>
    <n v="1440830134"/>
    <b v="0"/>
    <n v="6"/>
    <b v="0"/>
    <s v="theater/plays"/>
    <n v="0"/>
    <n v="55.83"/>
    <x v="8"/>
    <s v="plays"/>
    <x v="3060"/>
    <d v="2015-07-22T22:00:00"/>
    <x v="0"/>
  </r>
  <r>
    <n v="3061"/>
    <s v="Help Save Parkway Cinemas!"/>
    <s v="Save a historic Local theater."/>
    <n v="1000000"/>
    <n v="0"/>
    <x v="2"/>
    <s v="US"/>
    <s v="USD"/>
    <n v="1437620400"/>
    <n v="1405363748"/>
    <b v="0"/>
    <n v="0"/>
    <b v="0"/>
    <s v="theater/plays"/>
    <n v="0"/>
    <n v="0"/>
    <x v="8"/>
    <s v="plays"/>
    <x v="3061"/>
    <d v="2015-07-22T22:00:00"/>
    <x v="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37620400"/>
    <n v="1441111892"/>
    <b v="0"/>
    <n v="67"/>
    <b v="0"/>
    <s v="theater/plays"/>
    <n v="67"/>
    <n v="99.76"/>
    <x v="8"/>
    <s v="plays"/>
    <x v="3062"/>
    <d v="2015-07-22T22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37620400"/>
    <n v="1474150138"/>
    <b v="0"/>
    <n v="23"/>
    <b v="0"/>
    <s v="theater/plays"/>
    <n v="20"/>
    <n v="25.52"/>
    <x v="8"/>
    <s v="plays"/>
    <x v="3063"/>
    <d v="2015-07-22T22:00:00"/>
    <x v="0"/>
  </r>
  <r>
    <n v="3064"/>
    <s v="Kickstart the Crossroads Community"/>
    <s v="An epicenter for connection, creation and expression of the community."/>
    <n v="75000"/>
    <n v="8471"/>
    <x v="2"/>
    <s v="US"/>
    <s v="USD"/>
    <n v="1437620400"/>
    <n v="1445483246"/>
    <b v="0"/>
    <n v="72"/>
    <b v="0"/>
    <s v="theater/plays"/>
    <n v="11"/>
    <n v="117.65"/>
    <x v="8"/>
    <s v="plays"/>
    <x v="3064"/>
    <d v="2015-07-22T22:00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37620400"/>
    <n v="1404523172"/>
    <b v="0"/>
    <n v="2"/>
    <b v="0"/>
    <s v="theater/plays"/>
    <n v="0"/>
    <n v="5"/>
    <x v="8"/>
    <s v="plays"/>
    <x v="3065"/>
    <d v="2015-07-22T22:00:00"/>
    <x v="0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37620400"/>
    <n v="1465536537"/>
    <b v="0"/>
    <n v="15"/>
    <b v="0"/>
    <s v="theater/plays"/>
    <n v="12"/>
    <n v="2796.67"/>
    <x v="8"/>
    <s v="plays"/>
    <x v="3066"/>
    <d v="2015-07-22T22:00:00"/>
    <x v="0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37620400"/>
    <n v="1439245879"/>
    <b v="0"/>
    <n v="1"/>
    <b v="0"/>
    <s v="theater/plays"/>
    <n v="3"/>
    <n v="200"/>
    <x v="8"/>
    <s v="plays"/>
    <x v="3067"/>
    <d v="2015-07-22T22:00:00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37620400"/>
    <n v="1442421352"/>
    <b v="0"/>
    <n v="2"/>
    <b v="0"/>
    <s v="theater/plays"/>
    <n v="0"/>
    <n v="87.5"/>
    <x v="8"/>
    <s v="plays"/>
    <x v="3068"/>
    <d v="2015-07-22T22:00:00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37620400"/>
    <n v="1415995234"/>
    <b v="0"/>
    <n v="7"/>
    <b v="0"/>
    <s v="theater/plays"/>
    <n v="14"/>
    <n v="20.14"/>
    <x v="8"/>
    <s v="plays"/>
    <x v="3069"/>
    <d v="2015-07-22T22:00:00"/>
    <x v="0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37620400"/>
    <n v="1479317769"/>
    <b v="0"/>
    <n v="16"/>
    <b v="0"/>
    <s v="theater/plays"/>
    <n v="3"/>
    <n v="20.88"/>
    <x v="8"/>
    <s v="plays"/>
    <x v="3070"/>
    <d v="2015-07-22T22:00:00"/>
    <x v="0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37620400"/>
    <n v="1428082481"/>
    <b v="0"/>
    <n v="117"/>
    <b v="0"/>
    <s v="theater/plays"/>
    <n v="60"/>
    <n v="61.31"/>
    <x v="8"/>
    <s v="plays"/>
    <x v="3071"/>
    <d v="2015-07-22T22:00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37620400"/>
    <n v="1476549262"/>
    <b v="0"/>
    <n v="2"/>
    <b v="0"/>
    <s v="theater/plays"/>
    <n v="0"/>
    <n v="1"/>
    <x v="8"/>
    <s v="plays"/>
    <x v="3072"/>
    <d v="2015-07-22T22:00:00"/>
    <x v="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7620400"/>
    <n v="1429287900"/>
    <b v="0"/>
    <n v="7"/>
    <b v="0"/>
    <s v="theater/plays"/>
    <n v="0"/>
    <n v="92.14"/>
    <x v="8"/>
    <s v="plays"/>
    <x v="3073"/>
    <d v="2015-07-22T22:00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37620400"/>
    <n v="1455025359"/>
    <b v="0"/>
    <n v="3"/>
    <b v="0"/>
    <s v="theater/plays"/>
    <n v="0"/>
    <n v="7.33"/>
    <x v="8"/>
    <s v="plays"/>
    <x v="3074"/>
    <d v="2015-07-22T22:00:00"/>
    <x v="0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37620400"/>
    <n v="1467253640"/>
    <b v="0"/>
    <n v="20"/>
    <b v="0"/>
    <s v="theater/plays"/>
    <n v="9"/>
    <n v="64.8"/>
    <x v="8"/>
    <s v="plays"/>
    <x v="3075"/>
    <d v="2015-07-22T22:00:00"/>
    <x v="0"/>
  </r>
  <r>
    <n v="3076"/>
    <s v="10,000 Hours"/>
    <s v="Helping female comedians get in their 10,000 Hours of practice!"/>
    <n v="10000"/>
    <n v="1506"/>
    <x v="2"/>
    <s v="US"/>
    <s v="USD"/>
    <n v="1437620400"/>
    <n v="1439221123"/>
    <b v="0"/>
    <n v="50"/>
    <b v="0"/>
    <s v="theater/plays"/>
    <n v="15"/>
    <n v="30.12"/>
    <x v="8"/>
    <s v="plays"/>
    <x v="3076"/>
    <d v="2015-07-22T22:00:00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37620400"/>
    <n v="1485903478"/>
    <b v="0"/>
    <n v="2"/>
    <b v="0"/>
    <s v="theater/plays"/>
    <n v="0"/>
    <n v="52.5"/>
    <x v="8"/>
    <s v="plays"/>
    <x v="3077"/>
    <d v="2015-07-22T22:00:00"/>
    <x v="0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37620400"/>
    <n v="1422328795"/>
    <b v="0"/>
    <n v="3"/>
    <b v="0"/>
    <s v="theater/plays"/>
    <n v="0"/>
    <n v="23.67"/>
    <x v="8"/>
    <s v="plays"/>
    <x v="3078"/>
    <d v="2015-07-22T22:00:00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37620400"/>
    <n v="1424452035"/>
    <b v="0"/>
    <n v="27"/>
    <b v="0"/>
    <s v="theater/plays"/>
    <n v="1"/>
    <n v="415.78"/>
    <x v="8"/>
    <s v="plays"/>
    <x v="3079"/>
    <d v="2015-07-22T22:00:00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37620400"/>
    <n v="1414456844"/>
    <b v="0"/>
    <n v="7"/>
    <b v="0"/>
    <s v="theater/plays"/>
    <n v="0"/>
    <n v="53.71"/>
    <x v="8"/>
    <s v="plays"/>
    <x v="3080"/>
    <d v="2015-07-22T22:00:00"/>
    <x v="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37620400"/>
    <n v="1440130891"/>
    <b v="0"/>
    <n v="5"/>
    <b v="0"/>
    <s v="theater/plays"/>
    <n v="0"/>
    <n v="420.6"/>
    <x v="8"/>
    <s v="plays"/>
    <x v="3081"/>
    <d v="2015-07-22T22:00:00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37620400"/>
    <n v="1445033346"/>
    <b v="0"/>
    <n v="0"/>
    <b v="0"/>
    <s v="theater/plays"/>
    <n v="0"/>
    <n v="0"/>
    <x v="8"/>
    <s v="plays"/>
    <x v="3082"/>
    <d v="2015-07-22T22:00:00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37620400"/>
    <n v="1406986278"/>
    <b v="0"/>
    <n v="3"/>
    <b v="0"/>
    <s v="theater/plays"/>
    <n v="0"/>
    <n v="18.670000000000002"/>
    <x v="8"/>
    <s v="plays"/>
    <x v="3083"/>
    <d v="2015-07-22T22:00:00"/>
    <x v="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7620400"/>
    <n v="1428340931"/>
    <b v="0"/>
    <n v="6"/>
    <b v="0"/>
    <s v="theater/plays"/>
    <n v="12"/>
    <n v="78.33"/>
    <x v="8"/>
    <s v="plays"/>
    <x v="3084"/>
    <d v="2015-07-22T22:00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37620400"/>
    <n v="1440969159"/>
    <b v="0"/>
    <n v="9"/>
    <b v="0"/>
    <s v="theater/plays"/>
    <n v="2"/>
    <n v="67.78"/>
    <x v="8"/>
    <s v="plays"/>
    <x v="3085"/>
    <d v="2015-07-22T22:00:00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7620400"/>
    <n v="1434643559"/>
    <b v="0"/>
    <n v="3"/>
    <b v="0"/>
    <s v="theater/plays"/>
    <n v="0"/>
    <n v="16.670000000000002"/>
    <x v="8"/>
    <s v="plays"/>
    <x v="3086"/>
    <d v="2015-07-22T22:00:00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37620400"/>
    <n v="1477107390"/>
    <b v="0"/>
    <n v="2"/>
    <b v="0"/>
    <s v="theater/plays"/>
    <n v="1"/>
    <n v="62.5"/>
    <x v="8"/>
    <s v="plays"/>
    <x v="3087"/>
    <d v="2015-07-22T22:00:00"/>
    <x v="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37620400"/>
    <n v="1418046247"/>
    <b v="0"/>
    <n v="3"/>
    <b v="0"/>
    <s v="theater/plays"/>
    <n v="0"/>
    <n v="42"/>
    <x v="8"/>
    <s v="plays"/>
    <x v="3088"/>
    <d v="2015-07-22T22:00:00"/>
    <x v="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37620400"/>
    <n v="1465304483"/>
    <b v="0"/>
    <n v="45"/>
    <b v="0"/>
    <s v="theater/plays"/>
    <n v="23"/>
    <n v="130.09"/>
    <x v="8"/>
    <s v="plays"/>
    <x v="3089"/>
    <d v="2015-07-22T22:00:00"/>
    <x v="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7620400"/>
    <n v="1425325145"/>
    <b v="0"/>
    <n v="9"/>
    <b v="0"/>
    <s v="theater/plays"/>
    <n v="5"/>
    <n v="1270.22"/>
    <x v="8"/>
    <s v="plays"/>
    <x v="3090"/>
    <d v="2015-07-22T22:00:00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37620400"/>
    <n v="1468622743"/>
    <b v="0"/>
    <n v="9"/>
    <b v="0"/>
    <s v="theater/plays"/>
    <n v="16"/>
    <n v="88.44"/>
    <x v="8"/>
    <s v="plays"/>
    <x v="3091"/>
    <d v="2015-07-22T22:00:00"/>
    <x v="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37620400"/>
    <n v="1441723912"/>
    <b v="0"/>
    <n v="21"/>
    <b v="0"/>
    <s v="theater/plays"/>
    <n v="1"/>
    <n v="56.34"/>
    <x v="8"/>
    <s v="plays"/>
    <x v="3092"/>
    <d v="2015-07-22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37620400"/>
    <n v="1398980941"/>
    <b v="0"/>
    <n v="17"/>
    <b v="0"/>
    <s v="theater/plays"/>
    <n v="23"/>
    <n v="53.53"/>
    <x v="8"/>
    <s v="plays"/>
    <x v="3093"/>
    <d v="2015-07-22T22:00:00"/>
    <x v="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37620400"/>
    <n v="1437591956"/>
    <b v="0"/>
    <n v="1"/>
    <b v="0"/>
    <s v="theater/plays"/>
    <n v="0"/>
    <n v="25"/>
    <x v="8"/>
    <s v="plays"/>
    <x v="3094"/>
    <d v="2015-07-22T22:00:00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37620400"/>
    <n v="1464827780"/>
    <b v="0"/>
    <n v="1"/>
    <b v="0"/>
    <s v="theater/plays"/>
    <n v="0"/>
    <n v="50"/>
    <x v="8"/>
    <s v="plays"/>
    <x v="3095"/>
    <d v="2015-07-22T22:00:00"/>
    <x v="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7620400"/>
    <n v="1429559326"/>
    <b v="0"/>
    <n v="14"/>
    <b v="0"/>
    <s v="theater/plays"/>
    <n v="4"/>
    <n v="56.79"/>
    <x v="8"/>
    <s v="plays"/>
    <x v="3096"/>
    <d v="2015-07-22T22:00:00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37620400"/>
    <n v="1474027501"/>
    <b v="0"/>
    <n v="42"/>
    <b v="0"/>
    <s v="theater/plays"/>
    <n v="17"/>
    <n v="40.83"/>
    <x v="8"/>
    <s v="plays"/>
    <x v="3097"/>
    <d v="2015-07-22T22:00:00"/>
    <x v="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37620400"/>
    <n v="1450724449"/>
    <b v="0"/>
    <n v="27"/>
    <b v="0"/>
    <s v="theater/plays"/>
    <n v="4"/>
    <n v="65.11"/>
    <x v="8"/>
    <s v="plays"/>
    <x v="3098"/>
    <d v="2015-07-22T22:00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37620400"/>
    <n v="1452659591"/>
    <b v="0"/>
    <n v="5"/>
    <b v="0"/>
    <s v="theater/plays"/>
    <n v="14"/>
    <n v="55.6"/>
    <x v="8"/>
    <s v="plays"/>
    <x v="3099"/>
    <d v="2015-07-22T22:00:00"/>
    <x v="0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37620400"/>
    <n v="1411224975"/>
    <b v="0"/>
    <n v="13"/>
    <b v="0"/>
    <s v="theater/plays"/>
    <n v="15"/>
    <n v="140.54"/>
    <x v="8"/>
    <s v="plays"/>
    <x v="3100"/>
    <d v="2015-07-22T22:00:00"/>
    <x v="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620400"/>
    <n v="1434445937"/>
    <b v="0"/>
    <n v="12"/>
    <b v="0"/>
    <s v="theater/plays"/>
    <n v="12"/>
    <n v="25"/>
    <x v="8"/>
    <s v="plays"/>
    <x v="3101"/>
    <d v="2015-07-22T22:00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37620400"/>
    <n v="1467619818"/>
    <b v="0"/>
    <n v="90"/>
    <b v="0"/>
    <s v="theater/plays"/>
    <n v="39"/>
    <n v="69.53"/>
    <x v="8"/>
    <s v="plays"/>
    <x v="3102"/>
    <d v="2015-07-22T22:00:00"/>
    <x v="0"/>
  </r>
  <r>
    <n v="3103"/>
    <s v="Professional Venue for local artists!!"/>
    <s v="Creating a place for local artists to perform, at substantially less cost for them"/>
    <n v="4100"/>
    <n v="11"/>
    <x v="2"/>
    <s v="US"/>
    <s v="USD"/>
    <n v="1437620400"/>
    <n v="1428896706"/>
    <b v="0"/>
    <n v="2"/>
    <b v="0"/>
    <s v="theater/plays"/>
    <n v="0"/>
    <n v="5.5"/>
    <x v="8"/>
    <s v="plays"/>
    <x v="3103"/>
    <d v="2015-07-22T22:00:00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37620400"/>
    <n v="1420235311"/>
    <b v="0"/>
    <n v="5"/>
    <b v="0"/>
    <s v="theater/plays"/>
    <n v="30"/>
    <n v="237"/>
    <x v="8"/>
    <s v="plays"/>
    <x v="3104"/>
    <d v="2015-07-22T2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37620400"/>
    <n v="1408986916"/>
    <b v="0"/>
    <n v="31"/>
    <b v="0"/>
    <s v="theater/plays"/>
    <n v="42"/>
    <n v="79.87"/>
    <x v="8"/>
    <s v="plays"/>
    <x v="3105"/>
    <d v="2015-07-22T22:00:00"/>
    <x v="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37620400"/>
    <n v="1440497876"/>
    <b v="0"/>
    <n v="4"/>
    <b v="0"/>
    <s v="theater/plays"/>
    <n v="4"/>
    <n v="10.25"/>
    <x v="8"/>
    <s v="plays"/>
    <x v="3106"/>
    <d v="2015-07-22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7620400"/>
    <n v="1430767951"/>
    <b v="0"/>
    <n v="29"/>
    <b v="0"/>
    <s v="theater/plays"/>
    <n v="20"/>
    <n v="272.58999999999997"/>
    <x v="8"/>
    <s v="plays"/>
    <x v="3107"/>
    <d v="2015-07-22T22:00:00"/>
    <x v="0"/>
  </r>
  <r>
    <n v="3108"/>
    <s v="Funding a home for our Children's Theater"/>
    <s v="We need a permanent home for the theater!"/>
    <n v="50000"/>
    <n v="26"/>
    <x v="2"/>
    <s v="US"/>
    <s v="USD"/>
    <n v="1437620400"/>
    <n v="1425053994"/>
    <b v="0"/>
    <n v="2"/>
    <b v="0"/>
    <s v="theater/plays"/>
    <n v="0"/>
    <n v="13"/>
    <x v="8"/>
    <s v="plays"/>
    <x v="3108"/>
    <d v="2015-07-22T22:00:00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37620400"/>
    <n v="1406170810"/>
    <b v="0"/>
    <n v="114"/>
    <b v="0"/>
    <s v="theater/plays"/>
    <n v="25"/>
    <n v="58.18"/>
    <x v="8"/>
    <s v="plays"/>
    <x v="3109"/>
    <d v="2015-07-22T22:00:00"/>
    <x v="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37620400"/>
    <n v="1484009119"/>
    <b v="0"/>
    <n v="1"/>
    <b v="0"/>
    <s v="theater/plays"/>
    <n v="0"/>
    <n v="10"/>
    <x v="8"/>
    <s v="plays"/>
    <x v="3110"/>
    <d v="2015-07-22T22:00:00"/>
    <x v="0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37620400"/>
    <n v="1409753820"/>
    <b v="0"/>
    <n v="76"/>
    <b v="0"/>
    <s v="theater/plays"/>
    <n v="27"/>
    <n v="70.11"/>
    <x v="8"/>
    <s v="plays"/>
    <x v="3111"/>
    <d v="2015-07-22T22:00:00"/>
    <x v="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37620400"/>
    <n v="1472784934"/>
    <b v="0"/>
    <n v="9"/>
    <b v="0"/>
    <s v="theater/plays"/>
    <n v="5"/>
    <n v="57.89"/>
    <x v="8"/>
    <s v="plays"/>
    <x v="3112"/>
    <d v="2015-07-22T22:00:00"/>
    <x v="0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37620400"/>
    <n v="1426699982"/>
    <b v="0"/>
    <n v="37"/>
    <b v="0"/>
    <s v="theater/plays"/>
    <n v="4"/>
    <n v="125.27"/>
    <x v="8"/>
    <s v="plays"/>
    <x v="3113"/>
    <d v="2015-07-22T22:00:00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37620400"/>
    <n v="1406128250"/>
    <b v="0"/>
    <n v="0"/>
    <b v="0"/>
    <s v="theater/plays"/>
    <n v="0"/>
    <n v="0"/>
    <x v="8"/>
    <s v="plays"/>
    <x v="3114"/>
    <d v="2015-07-22T22:00:00"/>
    <x v="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37620400"/>
    <n v="1462531427"/>
    <b v="0"/>
    <n v="1"/>
    <b v="0"/>
    <s v="theater/plays"/>
    <n v="3"/>
    <n v="300"/>
    <x v="8"/>
    <s v="plays"/>
    <x v="3115"/>
    <d v="2015-07-22T22:00:00"/>
    <x v="0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37620400"/>
    <n v="1426681325"/>
    <b v="0"/>
    <n v="10"/>
    <b v="0"/>
    <s v="theater/plays"/>
    <n v="57"/>
    <n v="43"/>
    <x v="8"/>
    <s v="plays"/>
    <x v="3116"/>
    <d v="2015-07-22T22:00:00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37620400"/>
    <n v="1463648360"/>
    <b v="0"/>
    <n v="1"/>
    <b v="0"/>
    <s v="theater/plays"/>
    <n v="0"/>
    <n v="1"/>
    <x v="8"/>
    <s v="plays"/>
    <x v="3117"/>
    <d v="2015-07-22T22:00:00"/>
    <x v="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37620400"/>
    <n v="1465832123"/>
    <b v="0"/>
    <n v="2"/>
    <b v="0"/>
    <s v="theater/plays"/>
    <n v="0"/>
    <n v="775"/>
    <x v="8"/>
    <s v="plays"/>
    <x v="3118"/>
    <d v="2015-07-22T22:00:00"/>
    <x v="0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37620400"/>
    <n v="1424826332"/>
    <b v="0"/>
    <n v="1"/>
    <b v="0"/>
    <s v="theater/plays"/>
    <n v="0"/>
    <n v="5"/>
    <x v="8"/>
    <s v="plays"/>
    <x v="3119"/>
    <d v="2015-07-22T22:00:00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37620400"/>
    <n v="1457303796"/>
    <b v="0"/>
    <n v="10"/>
    <b v="0"/>
    <s v="theater/plays"/>
    <n v="0"/>
    <n v="12.8"/>
    <x v="8"/>
    <s v="plays"/>
    <x v="3120"/>
    <d v="2015-07-22T22:00:00"/>
    <x v="0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37620400"/>
    <n v="1406564335"/>
    <b v="0"/>
    <n v="1"/>
    <b v="0"/>
    <s v="theater/plays"/>
    <n v="1"/>
    <n v="10"/>
    <x v="8"/>
    <s v="plays"/>
    <x v="3121"/>
    <d v="2015-07-22T22:00:00"/>
    <x v="0"/>
  </r>
  <r>
    <n v="3122"/>
    <s v="be back soon (Canceled)"/>
    <s v="cancelled until further notice"/>
    <n v="199"/>
    <n v="116"/>
    <x v="1"/>
    <s v="US"/>
    <s v="USD"/>
    <n v="1437620400"/>
    <n v="1478298132"/>
    <b v="0"/>
    <n v="2"/>
    <b v="0"/>
    <s v="theater/plays"/>
    <n v="58"/>
    <n v="58"/>
    <x v="8"/>
    <s v="plays"/>
    <x v="3122"/>
    <d v="2015-07-22T22:00:00"/>
    <x v="0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37620400"/>
    <n v="1465516198"/>
    <b v="0"/>
    <n v="348"/>
    <b v="0"/>
    <s v="theater/plays"/>
    <n v="68"/>
    <n v="244.8"/>
    <x v="8"/>
    <s v="plays"/>
    <x v="3123"/>
    <d v="2015-07-22T22:00:00"/>
    <x v="0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37620400"/>
    <n v="1417718601"/>
    <b v="0"/>
    <n v="4"/>
    <b v="0"/>
    <s v="theater/plays"/>
    <n v="0"/>
    <n v="6.5"/>
    <x v="8"/>
    <s v="plays"/>
    <x v="3124"/>
    <d v="2015-07-22T22:00:00"/>
    <x v="0"/>
  </r>
  <r>
    <n v="3125"/>
    <s v="N/A (Canceled)"/>
    <s v="N/A"/>
    <n v="1500000"/>
    <n v="0"/>
    <x v="1"/>
    <s v="US"/>
    <s v="USD"/>
    <n v="1437620400"/>
    <n v="1449550672"/>
    <b v="0"/>
    <n v="0"/>
    <b v="0"/>
    <s v="theater/plays"/>
    <n v="0"/>
    <n v="0"/>
    <x v="8"/>
    <s v="plays"/>
    <x v="3125"/>
    <d v="2015-07-22T22:00:00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37620400"/>
    <n v="1456532762"/>
    <b v="0"/>
    <n v="17"/>
    <b v="0"/>
    <s v="theater/plays"/>
    <n v="4"/>
    <n v="61.18"/>
    <x v="8"/>
    <s v="plays"/>
    <x v="3126"/>
    <d v="2015-07-22T22:00:00"/>
    <x v="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37620400"/>
    <n v="1422650029"/>
    <b v="0"/>
    <n v="0"/>
    <b v="0"/>
    <s v="theater/plays"/>
    <n v="0"/>
    <n v="0"/>
    <x v="8"/>
    <s v="plays"/>
    <x v="3127"/>
    <d v="2015-07-22T22:00:00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37620400"/>
    <n v="1487101741"/>
    <b v="0"/>
    <n v="117"/>
    <b v="0"/>
    <s v="theater/plays"/>
    <n v="109"/>
    <n v="139.24"/>
    <x v="8"/>
    <s v="plays"/>
    <x v="3128"/>
    <d v="2015-07-22T22:00:00"/>
    <x v="0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37620400"/>
    <n v="1489090419"/>
    <b v="0"/>
    <n v="1"/>
    <b v="0"/>
    <s v="theater/plays"/>
    <n v="1"/>
    <n v="10"/>
    <x v="8"/>
    <s v="plays"/>
    <x v="3129"/>
    <d v="2015-07-22T22:00:00"/>
    <x v="0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37620400"/>
    <n v="1489504916"/>
    <b v="0"/>
    <n v="4"/>
    <b v="0"/>
    <s v="theater/plays"/>
    <n v="4"/>
    <n v="93.75"/>
    <x v="8"/>
    <s v="plays"/>
    <x v="3130"/>
    <d v="2015-07-22T22:00:00"/>
    <x v="0"/>
  </r>
  <r>
    <n v="3131"/>
    <s v="SNAKE EYES"/>
    <s v="A Staged Reading of &quot;Snake Eyes,&quot; a new play by Alex Rafala"/>
    <n v="4100"/>
    <n v="645"/>
    <x v="3"/>
    <s v="US"/>
    <s v="USD"/>
    <n v="1437620400"/>
    <n v="1489067645"/>
    <b v="0"/>
    <n v="12"/>
    <b v="0"/>
    <s v="theater/plays"/>
    <n v="16"/>
    <n v="53.75"/>
    <x v="8"/>
    <s v="plays"/>
    <x v="3131"/>
    <d v="2015-07-22T22:00:00"/>
    <x v="0"/>
  </r>
  <r>
    <n v="3132"/>
    <s v="A Bite of a Snake Play"/>
    <s v="Smells Like Money, Drips Like Honey, Taste Like Mocha, Better Run AWAY"/>
    <n v="30000"/>
    <n v="10"/>
    <x v="3"/>
    <s v="US"/>
    <s v="USD"/>
    <n v="1437620400"/>
    <n v="1487579060"/>
    <b v="0"/>
    <n v="1"/>
    <b v="0"/>
    <s v="theater/plays"/>
    <n v="0"/>
    <n v="10"/>
    <x v="8"/>
    <s v="plays"/>
    <x v="3132"/>
    <d v="2015-07-22T22:00:00"/>
    <x v="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37620400"/>
    <n v="1487770434"/>
    <b v="0"/>
    <n v="16"/>
    <b v="0"/>
    <s v="theater/plays"/>
    <n v="108"/>
    <n v="33.75"/>
    <x v="8"/>
    <s v="plays"/>
    <x v="3133"/>
    <d v="2015-07-22T22:00:00"/>
    <x v="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37620400"/>
    <n v="1488820619"/>
    <b v="0"/>
    <n v="12"/>
    <b v="0"/>
    <s v="theater/plays"/>
    <n v="23"/>
    <n v="18.75"/>
    <x v="8"/>
    <s v="plays"/>
    <x v="3134"/>
    <d v="2015-07-22T22:00:00"/>
    <x v="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37620400"/>
    <n v="1489376321"/>
    <b v="0"/>
    <n v="7"/>
    <b v="0"/>
    <s v="theater/plays"/>
    <n v="21"/>
    <n v="23.14"/>
    <x v="8"/>
    <s v="plays"/>
    <x v="3135"/>
    <d v="2015-07-22T22:00:00"/>
    <x v="0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37620400"/>
    <n v="1487847954"/>
    <b v="0"/>
    <n v="22"/>
    <b v="0"/>
    <s v="theater/plays"/>
    <n v="128"/>
    <n v="29.05"/>
    <x v="8"/>
    <s v="plays"/>
    <x v="3136"/>
    <d v="2015-07-22T22:00:00"/>
    <x v="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37620400"/>
    <n v="1489439669"/>
    <b v="0"/>
    <n v="1"/>
    <b v="0"/>
    <s v="theater/plays"/>
    <n v="3"/>
    <n v="50"/>
    <x v="8"/>
    <s v="plays"/>
    <x v="3137"/>
    <d v="2015-07-22T22:00:00"/>
    <x v="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37620400"/>
    <n v="1489591807"/>
    <b v="0"/>
    <n v="0"/>
    <b v="0"/>
    <s v="theater/plays"/>
    <n v="0"/>
    <n v="0"/>
    <x v="8"/>
    <s v="plays"/>
    <x v="3138"/>
    <d v="2015-07-22T22:00:00"/>
    <x v="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37620400"/>
    <n v="1487485760"/>
    <b v="0"/>
    <n v="6"/>
    <b v="0"/>
    <s v="theater/plays"/>
    <n v="5"/>
    <n v="450"/>
    <x v="8"/>
    <s v="plays"/>
    <x v="3139"/>
    <d v="2015-07-22T22:00:00"/>
    <x v="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37620400"/>
    <n v="1488993303"/>
    <b v="0"/>
    <n v="4"/>
    <b v="0"/>
    <s v="theater/plays"/>
    <n v="1"/>
    <n v="24"/>
    <x v="8"/>
    <s v="plays"/>
    <x v="3140"/>
    <d v="2015-07-22T22:00:00"/>
    <x v="0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37620400"/>
    <n v="1488823488"/>
    <b v="0"/>
    <n v="8"/>
    <b v="0"/>
    <s v="theater/plays"/>
    <n v="52"/>
    <n v="32.25"/>
    <x v="8"/>
    <s v="plays"/>
    <x v="3141"/>
    <d v="2015-07-22T22:00:00"/>
    <x v="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37620400"/>
    <n v="1487333939"/>
    <b v="0"/>
    <n v="3"/>
    <b v="0"/>
    <s v="theater/plays"/>
    <n v="2"/>
    <n v="15"/>
    <x v="8"/>
    <s v="plays"/>
    <x v="3142"/>
    <d v="2015-07-22T22:00:00"/>
    <x v="0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37620400"/>
    <n v="1489480556"/>
    <b v="0"/>
    <n v="0"/>
    <b v="0"/>
    <s v="theater/plays"/>
    <n v="0"/>
    <n v="0"/>
    <x v="8"/>
    <s v="plays"/>
    <x v="3143"/>
    <d v="2015-07-22T22:00:00"/>
    <x v="0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37620400"/>
    <n v="1488459307"/>
    <b v="0"/>
    <n v="30"/>
    <b v="0"/>
    <s v="theater/plays"/>
    <n v="75"/>
    <n v="251.33"/>
    <x v="8"/>
    <s v="plays"/>
    <x v="3144"/>
    <d v="2015-07-22T22:00:00"/>
    <x v="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37620400"/>
    <n v="1485478734"/>
    <b v="0"/>
    <n v="0"/>
    <b v="0"/>
    <s v="theater/plays"/>
    <n v="0"/>
    <n v="0"/>
    <x v="8"/>
    <s v="plays"/>
    <x v="3145"/>
    <d v="2015-07-22T22:00:00"/>
    <x v="0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37620400"/>
    <n v="1488471766"/>
    <b v="0"/>
    <n v="12"/>
    <b v="0"/>
    <s v="theater/plays"/>
    <n v="11"/>
    <n v="437.5"/>
    <x v="8"/>
    <s v="plays"/>
    <x v="3146"/>
    <d v="2015-07-22T22:00:00"/>
    <x v="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37620400"/>
    <n v="1411859755"/>
    <b v="1"/>
    <n v="213"/>
    <b v="1"/>
    <s v="theater/plays"/>
    <n v="118"/>
    <n v="110.35"/>
    <x v="8"/>
    <s v="plays"/>
    <x v="3147"/>
    <d v="2015-07-22T22:00:00"/>
    <x v="0"/>
  </r>
  <r>
    <n v="3148"/>
    <s v="The Aurora Project: A Sci-Fi Epic by Bella Poynton"/>
    <s v="Help fund The Aurora Project, an immersive science fiction epic."/>
    <n v="1800"/>
    <n v="2361"/>
    <x v="0"/>
    <s v="US"/>
    <s v="USD"/>
    <n v="1437620400"/>
    <n v="1410278284"/>
    <b v="1"/>
    <n v="57"/>
    <b v="1"/>
    <s v="theater/plays"/>
    <n v="131"/>
    <n v="41.42"/>
    <x v="8"/>
    <s v="plays"/>
    <x v="3148"/>
    <d v="2015-07-22T22:00:00"/>
    <x v="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437620400"/>
    <n v="1352766300"/>
    <b v="1"/>
    <n v="25"/>
    <b v="1"/>
    <s v="theater/plays"/>
    <n v="104"/>
    <n v="52"/>
    <x v="8"/>
    <s v="plays"/>
    <x v="3149"/>
    <d v="2015-07-22T22:00:00"/>
    <x v="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437620400"/>
    <n v="1288160403"/>
    <b v="1"/>
    <n v="104"/>
    <b v="1"/>
    <s v="theater/plays"/>
    <n v="101"/>
    <n v="33.99"/>
    <x v="8"/>
    <s v="plays"/>
    <x v="3150"/>
    <d v="2015-07-22T22:00:00"/>
    <x v="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37620400"/>
    <n v="1407787774"/>
    <b v="1"/>
    <n v="34"/>
    <b v="1"/>
    <s v="theater/plays"/>
    <n v="100"/>
    <n v="103.35"/>
    <x v="8"/>
    <s v="plays"/>
    <x v="3151"/>
    <d v="2015-07-22T22:00:00"/>
    <x v="0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437620400"/>
    <n v="1380833367"/>
    <b v="1"/>
    <n v="67"/>
    <b v="1"/>
    <s v="theater/plays"/>
    <n v="106"/>
    <n v="34.79"/>
    <x v="8"/>
    <s v="plays"/>
    <x v="3152"/>
    <d v="2015-07-22T22:00:00"/>
    <x v="0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437620400"/>
    <n v="1301542937"/>
    <b v="1"/>
    <n v="241"/>
    <b v="1"/>
    <s v="theater/plays"/>
    <n v="336"/>
    <n v="41.77"/>
    <x v="8"/>
    <s v="plays"/>
    <x v="3153"/>
    <d v="2015-07-22T22:00:00"/>
    <x v="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437620400"/>
    <n v="1330722058"/>
    <b v="1"/>
    <n v="123"/>
    <b v="1"/>
    <s v="theater/plays"/>
    <n v="113"/>
    <n v="64.27"/>
    <x v="8"/>
    <s v="plays"/>
    <x v="3154"/>
    <d v="2015-07-22T22:00:00"/>
    <x v="0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437620400"/>
    <n v="1353412725"/>
    <b v="1"/>
    <n v="302"/>
    <b v="1"/>
    <s v="theater/plays"/>
    <n v="189"/>
    <n v="31.21"/>
    <x v="8"/>
    <s v="plays"/>
    <x v="3155"/>
    <d v="2015-07-22T22:00:00"/>
    <x v="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437620400"/>
    <n v="1335567144"/>
    <b v="1"/>
    <n v="89"/>
    <b v="1"/>
    <s v="theater/plays"/>
    <n v="102"/>
    <n v="62.92"/>
    <x v="8"/>
    <s v="plays"/>
    <x v="3156"/>
    <d v="2015-07-22T22:00:00"/>
    <x v="0"/>
  </r>
  <r>
    <n v="3157"/>
    <s v="Summer FourPlay"/>
    <s v="Four Directors.  Four One Acts.  Four Genres.  For You."/>
    <n v="4000"/>
    <n v="4040"/>
    <x v="0"/>
    <s v="US"/>
    <s v="USD"/>
    <n v="1437620400"/>
    <n v="1404932105"/>
    <b v="1"/>
    <n v="41"/>
    <b v="1"/>
    <s v="theater/plays"/>
    <n v="101"/>
    <n v="98.54"/>
    <x v="8"/>
    <s v="plays"/>
    <x v="3157"/>
    <d v="2015-07-22T22:00:00"/>
    <x v="0"/>
  </r>
  <r>
    <n v="3158"/>
    <s v="Nursery Crimes"/>
    <s v="A 40s crime-noir play using nursery rhyme characters."/>
    <n v="5000"/>
    <n v="5700"/>
    <x v="0"/>
    <s v="US"/>
    <s v="USD"/>
    <n v="1437620400"/>
    <n v="1371931752"/>
    <b v="1"/>
    <n v="69"/>
    <b v="1"/>
    <s v="theater/plays"/>
    <n v="114"/>
    <n v="82.61"/>
    <x v="8"/>
    <s v="plays"/>
    <x v="3158"/>
    <d v="2015-07-22T22:00:00"/>
    <x v="0"/>
  </r>
  <r>
    <n v="3159"/>
    <s v="Waxwing: A New Play"/>
    <s v="WAXWING is an exciting new world premiere of mythic (perhaps even apocalyptic!) proportions."/>
    <n v="1500"/>
    <n v="2002.22"/>
    <x v="0"/>
    <s v="US"/>
    <s v="USD"/>
    <n v="1437620400"/>
    <n v="1323221761"/>
    <b v="1"/>
    <n v="52"/>
    <b v="1"/>
    <s v="theater/plays"/>
    <n v="133"/>
    <n v="38.5"/>
    <x v="8"/>
    <s v="plays"/>
    <x v="3159"/>
    <d v="2015-07-22T22:00:00"/>
    <x v="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37620400"/>
    <n v="1405923687"/>
    <b v="1"/>
    <n v="57"/>
    <b v="1"/>
    <s v="theater/plays"/>
    <n v="102"/>
    <n v="80.16"/>
    <x v="8"/>
    <s v="plays"/>
    <x v="3160"/>
    <d v="2015-07-22T22:00:00"/>
    <x v="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37620400"/>
    <n v="1410785522"/>
    <b v="1"/>
    <n v="74"/>
    <b v="1"/>
    <s v="theater/plays"/>
    <n v="105"/>
    <n v="28.41"/>
    <x v="8"/>
    <s v="plays"/>
    <x v="3161"/>
    <d v="2015-07-22T22:00:00"/>
    <x v="0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37620400"/>
    <n v="1402331262"/>
    <b v="1"/>
    <n v="63"/>
    <b v="1"/>
    <s v="theater/plays"/>
    <n v="127"/>
    <n v="80.73"/>
    <x v="8"/>
    <s v="plays"/>
    <x v="3162"/>
    <d v="2015-07-22T22:00:00"/>
    <x v="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37620400"/>
    <n v="1400263525"/>
    <b v="1"/>
    <n v="72"/>
    <b v="1"/>
    <s v="theater/plays"/>
    <n v="111"/>
    <n v="200.69"/>
    <x v="8"/>
    <s v="plays"/>
    <x v="3163"/>
    <d v="2015-07-22T22:00:00"/>
    <x v="0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37620400"/>
    <n v="1399490415"/>
    <b v="1"/>
    <n v="71"/>
    <b v="1"/>
    <s v="theater/plays"/>
    <n v="107"/>
    <n v="37.590000000000003"/>
    <x v="8"/>
    <s v="plays"/>
    <x v="3164"/>
    <d v="2015-07-22T22:00:00"/>
    <x v="0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437620400"/>
    <n v="1302493760"/>
    <b v="1"/>
    <n v="21"/>
    <b v="1"/>
    <s v="theater/plays"/>
    <n v="163"/>
    <n v="58.1"/>
    <x v="8"/>
    <s v="plays"/>
    <x v="3165"/>
    <d v="2015-07-22T22:00:00"/>
    <x v="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37620400"/>
    <n v="1414514153"/>
    <b v="1"/>
    <n v="930"/>
    <b v="1"/>
    <s v="theater/plays"/>
    <n v="160"/>
    <n v="60.3"/>
    <x v="8"/>
    <s v="plays"/>
    <x v="3166"/>
    <d v="2015-07-22T22:00:00"/>
    <x v="0"/>
  </r>
  <r>
    <n v="3167"/>
    <s v="Destiny is Judd Nelson: a new play at FringeNYC"/>
    <s v="What is destiny? Explore it with us this August at FringeNYC."/>
    <n v="3000"/>
    <n v="3485"/>
    <x v="0"/>
    <s v="US"/>
    <s v="USD"/>
    <n v="1437620400"/>
    <n v="1405743181"/>
    <b v="1"/>
    <n v="55"/>
    <b v="1"/>
    <s v="theater/plays"/>
    <n v="116"/>
    <n v="63.36"/>
    <x v="8"/>
    <s v="plays"/>
    <x v="3167"/>
    <d v="2015-07-22T22:00:00"/>
    <x v="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37620400"/>
    <n v="1399948353"/>
    <b v="1"/>
    <n v="61"/>
    <b v="1"/>
    <s v="theater/plays"/>
    <n v="124"/>
    <n v="50.9"/>
    <x v="8"/>
    <s v="plays"/>
    <x v="3168"/>
    <d v="2015-07-22T22:00:00"/>
    <x v="0"/>
  </r>
  <r>
    <n v="3169"/>
    <s v="The Window"/>
    <s v="We're bringing The Window to the Cherry Lane Theater in January 2014."/>
    <n v="8000"/>
    <n v="8241"/>
    <x v="0"/>
    <s v="US"/>
    <s v="USD"/>
    <n v="1437620400"/>
    <n v="1384364561"/>
    <b v="1"/>
    <n v="82"/>
    <b v="1"/>
    <s v="theater/plays"/>
    <n v="103"/>
    <n v="100.5"/>
    <x v="8"/>
    <s v="plays"/>
    <x v="3169"/>
    <d v="2015-07-22T22:00:00"/>
    <x v="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37620400"/>
    <n v="1401414944"/>
    <b v="1"/>
    <n v="71"/>
    <b v="1"/>
    <s v="theater/plays"/>
    <n v="112"/>
    <n v="31.62"/>
    <x v="8"/>
    <s v="plays"/>
    <x v="3170"/>
    <d v="2015-07-22T22:00:00"/>
    <x v="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37620400"/>
    <n v="1459953358"/>
    <b v="1"/>
    <n v="117"/>
    <b v="1"/>
    <s v="theater/plays"/>
    <n v="109"/>
    <n v="65.099999999999994"/>
    <x v="8"/>
    <s v="plays"/>
    <x v="3171"/>
    <d v="2015-07-22T22:00:00"/>
    <x v="0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437620400"/>
    <n v="1326648668"/>
    <b v="1"/>
    <n v="29"/>
    <b v="1"/>
    <s v="theater/plays"/>
    <n v="115"/>
    <n v="79.31"/>
    <x v="8"/>
    <s v="plays"/>
    <x v="3172"/>
    <d v="2015-07-22T22:00:00"/>
    <x v="0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37620400"/>
    <n v="1409173492"/>
    <b v="1"/>
    <n v="74"/>
    <b v="1"/>
    <s v="theater/plays"/>
    <n v="103"/>
    <n v="139.19"/>
    <x v="8"/>
    <s v="plays"/>
    <x v="3173"/>
    <d v="2015-07-22T22:00:00"/>
    <x v="0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37620400"/>
    <n v="1407789908"/>
    <b v="1"/>
    <n v="23"/>
    <b v="1"/>
    <s v="theater/plays"/>
    <n v="101"/>
    <n v="131.91"/>
    <x v="8"/>
    <s v="plays"/>
    <x v="3174"/>
    <d v="2015-07-22T22:00:00"/>
    <x v="0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437620400"/>
    <n v="1292793427"/>
    <b v="1"/>
    <n v="60"/>
    <b v="1"/>
    <s v="theater/plays"/>
    <n v="110"/>
    <n v="91.3"/>
    <x v="8"/>
    <s v="plays"/>
    <x v="3175"/>
    <d v="2015-07-22T22:00:00"/>
    <x v="0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437620400"/>
    <n v="1374531631"/>
    <b v="1"/>
    <n v="55"/>
    <b v="1"/>
    <s v="theater/plays"/>
    <n v="115"/>
    <n v="39.67"/>
    <x v="8"/>
    <s v="plays"/>
    <x v="3176"/>
    <d v="2015-07-22T22:00:00"/>
    <x v="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37620400"/>
    <n v="1400774409"/>
    <b v="1"/>
    <n v="51"/>
    <b v="1"/>
    <s v="theater/plays"/>
    <n v="117"/>
    <n v="57.55"/>
    <x v="8"/>
    <s v="plays"/>
    <x v="3177"/>
    <d v="2015-07-22T22:00:00"/>
    <x v="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37620400"/>
    <n v="1402929075"/>
    <b v="1"/>
    <n v="78"/>
    <b v="1"/>
    <s v="theater/plays"/>
    <n v="172"/>
    <n v="33.03"/>
    <x v="8"/>
    <s v="plays"/>
    <x v="3178"/>
    <d v="2015-07-22T22:00:00"/>
    <x v="0"/>
  </r>
  <r>
    <n v="3179"/>
    <s v="I Do Wonder"/>
    <s v="A Sci-fi play in several vignettes that will narrate an alternate history in the mid-20th century."/>
    <n v="4200"/>
    <n v="4794.82"/>
    <x v="0"/>
    <s v="US"/>
    <s v="USD"/>
    <n v="1437620400"/>
    <n v="1365699071"/>
    <b v="1"/>
    <n v="62"/>
    <b v="1"/>
    <s v="theater/plays"/>
    <n v="114"/>
    <n v="77.34"/>
    <x v="8"/>
    <s v="plays"/>
    <x v="3179"/>
    <d v="2015-07-22T22:00:00"/>
    <x v="0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37620400"/>
    <n v="1400666049"/>
    <b v="1"/>
    <n v="45"/>
    <b v="1"/>
    <s v="theater/plays"/>
    <n v="120"/>
    <n v="31.93"/>
    <x v="8"/>
    <s v="plays"/>
    <x v="3180"/>
    <d v="2015-07-22T22:00:00"/>
    <x v="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37620400"/>
    <n v="1400570787"/>
    <b v="1"/>
    <n v="15"/>
    <b v="1"/>
    <s v="theater/plays"/>
    <n v="109"/>
    <n v="36.33"/>
    <x v="8"/>
    <s v="plays"/>
    <x v="3181"/>
    <d v="2015-07-22T22:00:00"/>
    <x v="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437620400"/>
    <n v="1323211621"/>
    <b v="1"/>
    <n v="151"/>
    <b v="1"/>
    <s v="theater/plays"/>
    <n v="101"/>
    <n v="46.77"/>
    <x v="8"/>
    <s v="plays"/>
    <x v="3182"/>
    <d v="2015-07-22T22:00:00"/>
    <x v="0"/>
  </r>
  <r>
    <n v="3183"/>
    <s v="The Seagull on The River"/>
    <s v="Anton Chekhov's The Seagull. An outdoor Amphitheater in Manhattan. Trees. A River. Daybreak."/>
    <n v="2500"/>
    <n v="2725"/>
    <x v="0"/>
    <s v="US"/>
    <s v="USD"/>
    <n v="1437620400"/>
    <n v="1375729469"/>
    <b v="1"/>
    <n v="68"/>
    <b v="1"/>
    <s v="theater/plays"/>
    <n v="109"/>
    <n v="40.07"/>
    <x v="8"/>
    <s v="plays"/>
    <x v="3183"/>
    <d v="2015-07-22T22:00:00"/>
    <x v="0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37620400"/>
    <n v="1401666631"/>
    <b v="1"/>
    <n v="46"/>
    <b v="1"/>
    <s v="theater/plays"/>
    <n v="107"/>
    <n v="100.22"/>
    <x v="8"/>
    <s v="plays"/>
    <x v="3184"/>
    <d v="2015-07-22T22:00:00"/>
    <x v="0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37620400"/>
    <n v="1404948441"/>
    <b v="1"/>
    <n v="24"/>
    <b v="1"/>
    <s v="theater/plays"/>
    <n v="100"/>
    <n v="41.67"/>
    <x v="8"/>
    <s v="plays"/>
    <x v="3185"/>
    <d v="2015-07-22T22:00:00"/>
    <x v="0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37620400"/>
    <n v="1408313438"/>
    <b v="1"/>
    <n v="70"/>
    <b v="1"/>
    <s v="theater/plays"/>
    <n v="102"/>
    <n v="46.71"/>
    <x v="8"/>
    <s v="plays"/>
    <x v="3186"/>
    <d v="2015-07-22T22:00:00"/>
    <x v="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37620400"/>
    <n v="1405439973"/>
    <b v="1"/>
    <n v="244"/>
    <b v="1"/>
    <s v="theater/plays"/>
    <n v="116"/>
    <n v="71.489999999999995"/>
    <x v="8"/>
    <s v="plays"/>
    <x v="3187"/>
    <d v="2015-07-22T22:00:00"/>
    <x v="0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7620400"/>
    <n v="1432115902"/>
    <b v="0"/>
    <n v="9"/>
    <b v="0"/>
    <s v="theater/plays"/>
    <n v="65"/>
    <n v="14.44"/>
    <x v="8"/>
    <s v="plays"/>
    <x v="3188"/>
    <d v="2015-07-22T22:00:00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7620400"/>
    <n v="1429863532"/>
    <b v="0"/>
    <n v="19"/>
    <b v="0"/>
    <s v="theater/plays"/>
    <n v="12"/>
    <n v="356.84"/>
    <x v="8"/>
    <s v="plays"/>
    <x v="3189"/>
    <d v="2015-07-22T22:00:00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37620400"/>
    <n v="1478662675"/>
    <b v="0"/>
    <n v="0"/>
    <b v="0"/>
    <s v="theater/plays"/>
    <n v="0"/>
    <n v="0"/>
    <x v="8"/>
    <s v="plays"/>
    <x v="3190"/>
    <d v="2015-07-22T22:00:00"/>
    <x v="0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37620400"/>
    <n v="1466186869"/>
    <b v="0"/>
    <n v="4"/>
    <b v="0"/>
    <s v="theater/plays"/>
    <n v="4"/>
    <n v="37.75"/>
    <x v="8"/>
    <s v="plays"/>
    <x v="3191"/>
    <d v="2015-07-22T22:00:00"/>
    <x v="0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37620400"/>
    <n v="1421274859"/>
    <b v="0"/>
    <n v="8"/>
    <b v="0"/>
    <s v="theater/plays"/>
    <n v="1"/>
    <n v="12.75"/>
    <x v="8"/>
    <s v="plays"/>
    <x v="3192"/>
    <d v="2015-07-22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37620400"/>
    <n v="1420586056"/>
    <b v="0"/>
    <n v="24"/>
    <b v="0"/>
    <s v="theater/plays"/>
    <n v="12"/>
    <n v="24.46"/>
    <x v="8"/>
    <s v="plays"/>
    <x v="3193"/>
    <d v="2015-07-22T22:00:00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620400"/>
    <n v="1435368598"/>
    <b v="0"/>
    <n v="0"/>
    <b v="0"/>
    <s v="theater/plays"/>
    <n v="0"/>
    <n v="0"/>
    <x v="8"/>
    <s v="plays"/>
    <x v="3194"/>
    <d v="2015-07-22T22:00:00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37620400"/>
    <n v="1421158542"/>
    <b v="0"/>
    <n v="39"/>
    <b v="0"/>
    <s v="theater/plays"/>
    <n v="59"/>
    <n v="53.08"/>
    <x v="8"/>
    <s v="plays"/>
    <x v="3195"/>
    <d v="2015-07-22T22:00:00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7620400"/>
    <n v="1433254875"/>
    <b v="0"/>
    <n v="6"/>
    <b v="0"/>
    <s v="theater/plays"/>
    <n v="0"/>
    <n v="300"/>
    <x v="8"/>
    <s v="plays"/>
    <x v="3196"/>
    <d v="2015-07-22T22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37620400"/>
    <n v="1420458618"/>
    <b v="0"/>
    <n v="4"/>
    <b v="0"/>
    <s v="theater/plays"/>
    <n v="11"/>
    <n v="286.25"/>
    <x v="8"/>
    <s v="plays"/>
    <x v="3197"/>
    <d v="2015-07-22T22:00:00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37620400"/>
    <n v="1420798277"/>
    <b v="0"/>
    <n v="3"/>
    <b v="0"/>
    <s v="theater/plays"/>
    <n v="0"/>
    <n v="36.67"/>
    <x v="8"/>
    <s v="plays"/>
    <x v="3198"/>
    <d v="2015-07-22T22:00:00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37620400"/>
    <n v="1407435418"/>
    <b v="0"/>
    <n v="53"/>
    <b v="0"/>
    <s v="theater/plays"/>
    <n v="52"/>
    <n v="49.21"/>
    <x v="8"/>
    <s v="plays"/>
    <x v="3199"/>
    <d v="2015-07-22T22:00:00"/>
    <x v="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37620400"/>
    <n v="1459410101"/>
    <b v="0"/>
    <n v="1"/>
    <b v="0"/>
    <s v="theater/plays"/>
    <n v="0"/>
    <n v="1"/>
    <x v="8"/>
    <s v="plays"/>
    <x v="3200"/>
    <d v="2015-07-22T22:00:00"/>
    <x v="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37620400"/>
    <n v="1407695077"/>
    <b v="0"/>
    <n v="2"/>
    <b v="0"/>
    <s v="theater/plays"/>
    <n v="1"/>
    <n v="12.5"/>
    <x v="8"/>
    <s v="plays"/>
    <x v="3201"/>
    <d v="2015-07-22T22:00:00"/>
    <x v="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37620400"/>
    <n v="1445027346"/>
    <b v="0"/>
    <n v="25"/>
    <b v="0"/>
    <s v="theater/plays"/>
    <n v="55"/>
    <n v="109.04"/>
    <x v="8"/>
    <s v="plays"/>
    <x v="3202"/>
    <d v="2015-07-22T22:00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37620400"/>
    <n v="1440632622"/>
    <b v="0"/>
    <n v="6"/>
    <b v="0"/>
    <s v="theater/plays"/>
    <n v="25"/>
    <n v="41.67"/>
    <x v="8"/>
    <s v="plays"/>
    <x v="3203"/>
    <d v="2015-07-22T22:00:00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620400"/>
    <n v="1434558479"/>
    <b v="0"/>
    <n v="0"/>
    <b v="0"/>
    <s v="theater/plays"/>
    <n v="0"/>
    <n v="0"/>
    <x v="8"/>
    <s v="plays"/>
    <x v="3204"/>
    <d v="2015-07-22T22:00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7620400"/>
    <n v="1427878772"/>
    <b v="0"/>
    <n v="12"/>
    <b v="0"/>
    <s v="theater/plays"/>
    <n v="3"/>
    <n v="22.75"/>
    <x v="8"/>
    <s v="plays"/>
    <x v="3205"/>
    <d v="2015-07-22T22:00:00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37620400"/>
    <n v="1440052651"/>
    <b v="0"/>
    <n v="0"/>
    <b v="0"/>
    <s v="theater/plays"/>
    <n v="0"/>
    <n v="0"/>
    <x v="8"/>
    <s v="plays"/>
    <x v="3206"/>
    <d v="2015-07-22T22:00:00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37620400"/>
    <n v="1424587207"/>
    <b v="0"/>
    <n v="36"/>
    <b v="0"/>
    <s v="theater/plays"/>
    <n v="46"/>
    <n v="70.83"/>
    <x v="8"/>
    <s v="plays"/>
    <x v="3207"/>
    <d v="2015-07-22T22:00:00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37620400"/>
    <n v="1404743477"/>
    <b v="1"/>
    <n v="82"/>
    <b v="1"/>
    <s v="theater/plays"/>
    <n v="104"/>
    <n v="63.11"/>
    <x v="8"/>
    <s v="plays"/>
    <x v="3208"/>
    <d v="2015-07-22T22:00:00"/>
    <x v="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37620400"/>
    <n v="1400512658"/>
    <b v="1"/>
    <n v="226"/>
    <b v="1"/>
    <s v="theater/plays"/>
    <n v="119"/>
    <n v="50.16"/>
    <x v="8"/>
    <s v="plays"/>
    <x v="3209"/>
    <d v="2015-07-22T22:00:00"/>
    <x v="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437620400"/>
    <n v="1334442519"/>
    <b v="1"/>
    <n v="60"/>
    <b v="1"/>
    <s v="theater/plays"/>
    <n v="126"/>
    <n v="62.88"/>
    <x v="8"/>
    <s v="plays"/>
    <x v="3210"/>
    <d v="2015-07-22T22:00:00"/>
    <x v="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37620400"/>
    <n v="1405346680"/>
    <b v="1"/>
    <n v="322"/>
    <b v="1"/>
    <s v="theater/plays"/>
    <n v="120"/>
    <n v="85.53"/>
    <x v="8"/>
    <s v="plays"/>
    <x v="3211"/>
    <d v="2015-07-22T22:00:00"/>
    <x v="0"/>
  </r>
  <r>
    <n v="3212"/>
    <s v="Campo Maldito"/>
    <s v="Help us bring our production of Campo Maldito to New York AND San Francisco!"/>
    <n v="4000"/>
    <n v="5050"/>
    <x v="0"/>
    <s v="US"/>
    <s v="USD"/>
    <n v="1437620400"/>
    <n v="1404932751"/>
    <b v="1"/>
    <n v="94"/>
    <b v="1"/>
    <s v="theater/plays"/>
    <n v="126"/>
    <n v="53.72"/>
    <x v="8"/>
    <s v="plays"/>
    <x v="3212"/>
    <d v="2015-07-22T22:00:00"/>
    <x v="0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620400"/>
    <n v="1434478759"/>
    <b v="1"/>
    <n v="47"/>
    <b v="1"/>
    <s v="theater/plays"/>
    <n v="100"/>
    <n v="127.81"/>
    <x v="8"/>
    <s v="plays"/>
    <x v="3213"/>
    <d v="2015-07-22T22:00:00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37620400"/>
    <n v="1448823673"/>
    <b v="1"/>
    <n v="115"/>
    <b v="1"/>
    <s v="theater/plays"/>
    <n v="102"/>
    <n v="106.57"/>
    <x v="8"/>
    <s v="plays"/>
    <x v="3214"/>
    <d v="2015-07-22T22:00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37620400"/>
    <n v="1438617471"/>
    <b v="1"/>
    <n v="134"/>
    <b v="1"/>
    <s v="theater/plays"/>
    <n v="100"/>
    <n v="262.11"/>
    <x v="8"/>
    <s v="plays"/>
    <x v="3215"/>
    <d v="2015-07-22T22:00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7620400"/>
    <n v="1433934371"/>
    <b v="1"/>
    <n v="35"/>
    <b v="1"/>
    <s v="theater/plays"/>
    <n v="100"/>
    <n v="57.17"/>
    <x v="8"/>
    <s v="plays"/>
    <x v="3216"/>
    <d v="2015-07-22T22:0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37620400"/>
    <n v="1475672784"/>
    <b v="1"/>
    <n v="104"/>
    <b v="1"/>
    <s v="theater/plays"/>
    <n v="116"/>
    <n v="50.2"/>
    <x v="8"/>
    <s v="plays"/>
    <x v="3217"/>
    <d v="2015-07-22T22:00:00"/>
    <x v="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37620400"/>
    <n v="1417132986"/>
    <b v="1"/>
    <n v="184"/>
    <b v="1"/>
    <s v="theater/plays"/>
    <n v="102"/>
    <n v="66.59"/>
    <x v="8"/>
    <s v="plays"/>
    <x v="3218"/>
    <d v="2015-07-22T22:00:00"/>
    <x v="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37620400"/>
    <n v="1424043347"/>
    <b v="1"/>
    <n v="119"/>
    <b v="1"/>
    <s v="theater/plays"/>
    <n v="100"/>
    <n v="168.25"/>
    <x v="8"/>
    <s v="plays"/>
    <x v="3219"/>
    <d v="2015-07-22T22:00:00"/>
    <x v="0"/>
  </r>
  <r>
    <n v="3220"/>
    <s v="Burners"/>
    <s v="A sci-fi thriller for the stage opening March 10 in Los Angeles."/>
    <n v="15000"/>
    <n v="15126"/>
    <x v="0"/>
    <s v="US"/>
    <s v="USD"/>
    <n v="1437620400"/>
    <n v="1486411204"/>
    <b v="1"/>
    <n v="59"/>
    <b v="1"/>
    <s v="theater/plays"/>
    <n v="101"/>
    <n v="256.37"/>
    <x v="8"/>
    <s v="plays"/>
    <x v="3220"/>
    <d v="2015-07-22T22:00:00"/>
    <x v="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7620400"/>
    <n v="1433090603"/>
    <b v="1"/>
    <n v="113"/>
    <b v="1"/>
    <s v="theater/plays"/>
    <n v="103"/>
    <n v="36.61"/>
    <x v="8"/>
    <s v="plays"/>
    <x v="3221"/>
    <d v="2015-07-22T22:00:00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37620400"/>
    <n v="1443016697"/>
    <b v="1"/>
    <n v="84"/>
    <b v="1"/>
    <s v="theater/plays"/>
    <n v="125"/>
    <n v="37.14"/>
    <x v="8"/>
    <s v="plays"/>
    <x v="3222"/>
    <d v="2015-07-22T22:00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37620400"/>
    <n v="1437508976"/>
    <b v="1"/>
    <n v="74"/>
    <b v="1"/>
    <s v="theater/plays"/>
    <n v="110"/>
    <n v="45.88"/>
    <x v="8"/>
    <s v="plays"/>
    <x v="3223"/>
    <d v="2015-07-22T22:00:00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37620400"/>
    <n v="1479932713"/>
    <b v="1"/>
    <n v="216"/>
    <b v="1"/>
    <s v="theater/plays"/>
    <n v="102"/>
    <n v="141.71"/>
    <x v="8"/>
    <s v="plays"/>
    <x v="3224"/>
    <d v="2015-07-22T22:00:00"/>
    <x v="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37620400"/>
    <n v="1463145938"/>
    <b v="1"/>
    <n v="39"/>
    <b v="1"/>
    <s v="theater/plays"/>
    <n v="102"/>
    <n v="52.49"/>
    <x v="8"/>
    <s v="plays"/>
    <x v="3225"/>
    <d v="2015-07-22T22:00:00"/>
    <x v="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37620400"/>
    <n v="1443621612"/>
    <b v="1"/>
    <n v="21"/>
    <b v="1"/>
    <s v="theater/plays"/>
    <n v="104"/>
    <n v="59.52"/>
    <x v="8"/>
    <s v="plays"/>
    <x v="3226"/>
    <d v="2015-07-22T22:00:00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37620400"/>
    <n v="1482095436"/>
    <b v="0"/>
    <n v="30"/>
    <b v="1"/>
    <s v="theater/plays"/>
    <n v="125"/>
    <n v="50"/>
    <x v="8"/>
    <s v="plays"/>
    <x v="3227"/>
    <d v="2015-07-22T22:00:00"/>
    <x v="0"/>
  </r>
  <r>
    <n v="3228"/>
    <s v="Hear Me Roar: A Season of Powerful Women"/>
    <s v="A Season of Powerful Women. A Season of Defiance."/>
    <n v="7000"/>
    <n v="7164"/>
    <x v="0"/>
    <s v="US"/>
    <s v="USD"/>
    <n v="1437620400"/>
    <n v="1447606884"/>
    <b v="1"/>
    <n v="37"/>
    <b v="1"/>
    <s v="theater/plays"/>
    <n v="102"/>
    <n v="193.62"/>
    <x v="8"/>
    <s v="plays"/>
    <x v="3228"/>
    <d v="2015-07-22T22:00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37620400"/>
    <n v="1413874798"/>
    <b v="1"/>
    <n v="202"/>
    <b v="1"/>
    <s v="theater/plays"/>
    <n v="108"/>
    <n v="106.8"/>
    <x v="8"/>
    <s v="plays"/>
    <x v="3229"/>
    <d v="2015-07-22T22:00:00"/>
    <x v="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37620400"/>
    <n v="1410840126"/>
    <b v="1"/>
    <n v="37"/>
    <b v="1"/>
    <s v="theater/plays"/>
    <n v="110"/>
    <n v="77.22"/>
    <x v="8"/>
    <s v="plays"/>
    <x v="3230"/>
    <d v="2015-07-22T22:00:00"/>
    <x v="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37620400"/>
    <n v="1458254347"/>
    <b v="0"/>
    <n v="28"/>
    <b v="1"/>
    <s v="theater/plays"/>
    <n v="161"/>
    <n v="57.5"/>
    <x v="8"/>
    <s v="plays"/>
    <x v="3231"/>
    <d v="2015-07-22T22:00:00"/>
    <x v="0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37620400"/>
    <n v="1459711917"/>
    <b v="1"/>
    <n v="26"/>
    <b v="1"/>
    <s v="theater/plays"/>
    <n v="131"/>
    <n v="50.46"/>
    <x v="8"/>
    <s v="plays"/>
    <x v="3232"/>
    <d v="2015-07-22T22:00:00"/>
    <x v="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37620400"/>
    <n v="1485890355"/>
    <b v="0"/>
    <n v="61"/>
    <b v="1"/>
    <s v="theater/plays"/>
    <n v="119"/>
    <n v="97.38"/>
    <x v="8"/>
    <s v="plays"/>
    <x v="3233"/>
    <d v="2015-07-22T22:00:00"/>
    <x v="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37620400"/>
    <n v="1483124208"/>
    <b v="0"/>
    <n v="115"/>
    <b v="1"/>
    <s v="theater/plays"/>
    <n v="100"/>
    <n v="34.92"/>
    <x v="8"/>
    <s v="plays"/>
    <x v="3234"/>
    <d v="2015-07-22T22:00:00"/>
    <x v="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37620400"/>
    <n v="1464769251"/>
    <b v="1"/>
    <n v="181"/>
    <b v="1"/>
    <s v="theater/plays"/>
    <n v="103"/>
    <n v="85.53"/>
    <x v="8"/>
    <s v="plays"/>
    <x v="3235"/>
    <d v="2015-07-22T22:00:00"/>
    <x v="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37620400"/>
    <n v="1480370433"/>
    <b v="0"/>
    <n v="110"/>
    <b v="1"/>
    <s v="theater/plays"/>
    <n v="101"/>
    <n v="182.91"/>
    <x v="8"/>
    <s v="plays"/>
    <x v="3236"/>
    <d v="2015-07-22T22:00:00"/>
    <x v="0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37620400"/>
    <n v="1441452184"/>
    <b v="1"/>
    <n v="269"/>
    <b v="1"/>
    <s v="theater/plays"/>
    <n v="101"/>
    <n v="131.13999999999999"/>
    <x v="8"/>
    <s v="plays"/>
    <x v="3237"/>
    <d v="2015-07-22T22:00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7620400"/>
    <n v="1433160898"/>
    <b v="1"/>
    <n v="79"/>
    <b v="1"/>
    <s v="theater/plays"/>
    <n v="112"/>
    <n v="39.81"/>
    <x v="8"/>
    <s v="plays"/>
    <x v="3238"/>
    <d v="2015-07-22T22:00:00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37620400"/>
    <n v="1443665293"/>
    <b v="1"/>
    <n v="104"/>
    <b v="1"/>
    <s v="theater/plays"/>
    <n v="106"/>
    <n v="59.7"/>
    <x v="8"/>
    <s v="plays"/>
    <x v="3239"/>
    <d v="2015-07-22T22:00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37620400"/>
    <n v="1484843948"/>
    <b v="0"/>
    <n v="34"/>
    <b v="1"/>
    <s v="theater/plays"/>
    <n v="101"/>
    <n v="88.74"/>
    <x v="8"/>
    <s v="plays"/>
    <x v="3240"/>
    <d v="2015-07-22T22:00:00"/>
    <x v="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37620400"/>
    <n v="1410421670"/>
    <b v="1"/>
    <n v="167"/>
    <b v="1"/>
    <s v="theater/plays"/>
    <n v="115"/>
    <n v="58.69"/>
    <x v="8"/>
    <s v="plays"/>
    <x v="3241"/>
    <d v="2015-07-22T22:00:00"/>
    <x v="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37620400"/>
    <n v="1408558092"/>
    <b v="1"/>
    <n v="183"/>
    <b v="1"/>
    <s v="theater/plays"/>
    <n v="127"/>
    <n v="69.569999999999993"/>
    <x v="8"/>
    <s v="plays"/>
    <x v="3242"/>
    <d v="2015-07-22T22:00:00"/>
    <x v="0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37620400"/>
    <n v="1442283562"/>
    <b v="1"/>
    <n v="71"/>
    <b v="1"/>
    <s v="theater/plays"/>
    <n v="103"/>
    <n v="115.87"/>
    <x v="8"/>
    <s v="plays"/>
    <x v="3243"/>
    <d v="2015-07-22T22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37620400"/>
    <n v="1478018382"/>
    <b v="0"/>
    <n v="69"/>
    <b v="1"/>
    <s v="theater/plays"/>
    <n v="103"/>
    <n v="23.87"/>
    <x v="8"/>
    <s v="plays"/>
    <x v="3244"/>
    <d v="2015-07-22T22:00:00"/>
    <x v="0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7620400"/>
    <n v="1431354258"/>
    <b v="0"/>
    <n v="270"/>
    <b v="1"/>
    <s v="theater/plays"/>
    <n v="104"/>
    <n v="81.13"/>
    <x v="8"/>
    <s v="plays"/>
    <x v="3245"/>
    <d v="2015-07-22T2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37620400"/>
    <n v="1439551200"/>
    <b v="1"/>
    <n v="193"/>
    <b v="1"/>
    <s v="theater/plays"/>
    <n v="111"/>
    <n v="57.63"/>
    <x v="8"/>
    <s v="plays"/>
    <x v="3246"/>
    <d v="2015-07-22T22:00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7620400"/>
    <n v="1434104712"/>
    <b v="1"/>
    <n v="57"/>
    <b v="1"/>
    <s v="theater/plays"/>
    <n v="106"/>
    <n v="46.43"/>
    <x v="8"/>
    <s v="plays"/>
    <x v="3247"/>
    <d v="2015-07-22T22:00:00"/>
    <x v="0"/>
  </r>
  <r>
    <n v="3248"/>
    <s v="Honest Accomplice Theatre 2015-16 Season"/>
    <s v="Honest Accomplice Theatre produces theatre for social change."/>
    <n v="12000"/>
    <n v="12095"/>
    <x v="0"/>
    <s v="US"/>
    <s v="USD"/>
    <n v="1437620400"/>
    <n v="1425590357"/>
    <b v="1"/>
    <n v="200"/>
    <b v="1"/>
    <s v="theater/plays"/>
    <n v="101"/>
    <n v="60.48"/>
    <x v="8"/>
    <s v="plays"/>
    <x v="3248"/>
    <d v="2015-07-22T22:00:00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7620400"/>
    <n v="1432230914"/>
    <b v="1"/>
    <n v="88"/>
    <b v="1"/>
    <s v="theater/plays"/>
    <n v="105"/>
    <n v="65.58"/>
    <x v="8"/>
    <s v="plays"/>
    <x v="3249"/>
    <d v="2015-07-22T22:00:00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37620400"/>
    <n v="1412617724"/>
    <b v="1"/>
    <n v="213"/>
    <b v="1"/>
    <s v="theater/plays"/>
    <n v="102"/>
    <n v="119.19"/>
    <x v="8"/>
    <s v="plays"/>
    <x v="3250"/>
    <d v="2015-07-22T22:00:00"/>
    <x v="0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7620400"/>
    <n v="1432315966"/>
    <b v="1"/>
    <n v="20"/>
    <b v="1"/>
    <s v="theater/plays"/>
    <n v="111"/>
    <n v="83.05"/>
    <x v="8"/>
    <s v="plays"/>
    <x v="3251"/>
    <d v="2015-07-22T22:00:00"/>
    <x v="0"/>
  </r>
  <r>
    <n v="3252"/>
    <s v="Modern Love"/>
    <s v="How do we navigate the boundaries between friendship, sexual intimacy and obsessive desire?"/>
    <n v="2250"/>
    <n v="2876"/>
    <x v="0"/>
    <s v="GB"/>
    <s v="GBP"/>
    <n v="1437620400"/>
    <n v="1470655240"/>
    <b v="1"/>
    <n v="50"/>
    <b v="1"/>
    <s v="theater/plays"/>
    <n v="128"/>
    <n v="57.52"/>
    <x v="8"/>
    <s v="plays"/>
    <x v="3252"/>
    <d v="2015-07-22T22:00:00"/>
    <x v="0"/>
  </r>
  <r>
    <n v="3253"/>
    <s v="EMPATHITRAX, a new play by Ana Nogueira"/>
    <s v="Can you ever truly feel what someone else is feeling?_x000a_Do you want to?"/>
    <n v="20000"/>
    <n v="20365"/>
    <x v="0"/>
    <s v="US"/>
    <s v="USD"/>
    <n v="1437620400"/>
    <n v="1471701028"/>
    <b v="1"/>
    <n v="115"/>
    <b v="1"/>
    <s v="theater/plays"/>
    <n v="102"/>
    <n v="177.09"/>
    <x v="8"/>
    <s v="plays"/>
    <x v="3253"/>
    <d v="2015-07-22T22:00:00"/>
    <x v="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37620400"/>
    <n v="1424743409"/>
    <b v="1"/>
    <n v="186"/>
    <b v="1"/>
    <s v="theater/plays"/>
    <n v="101"/>
    <n v="70.77"/>
    <x v="8"/>
    <s v="plays"/>
    <x v="3254"/>
    <d v="2015-07-22T22:00:00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37620400"/>
    <n v="1410114375"/>
    <b v="1"/>
    <n v="18"/>
    <b v="1"/>
    <s v="theater/plays"/>
    <n v="175"/>
    <n v="29.17"/>
    <x v="8"/>
    <s v="plays"/>
    <x v="3255"/>
    <d v="2015-07-22T22:00:00"/>
    <x v="0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7620400"/>
    <n v="1432129577"/>
    <b v="1"/>
    <n v="176"/>
    <b v="1"/>
    <s v="theater/plays"/>
    <n v="128"/>
    <n v="72.760000000000005"/>
    <x v="8"/>
    <s v="plays"/>
    <x v="3256"/>
    <d v="2015-07-22T22:00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37620400"/>
    <n v="1485177952"/>
    <b v="0"/>
    <n v="41"/>
    <b v="1"/>
    <s v="theater/plays"/>
    <n v="106"/>
    <n v="51.85"/>
    <x v="8"/>
    <s v="plays"/>
    <x v="3257"/>
    <d v="2015-07-22T22:00:00"/>
    <x v="0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37620400"/>
    <n v="1418159861"/>
    <b v="1"/>
    <n v="75"/>
    <b v="1"/>
    <s v="theater/plays"/>
    <n v="105"/>
    <n v="98.2"/>
    <x v="8"/>
    <s v="plays"/>
    <x v="3258"/>
    <d v="2015-07-22T22:00:00"/>
    <x v="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37620400"/>
    <n v="1472753745"/>
    <b v="1"/>
    <n v="97"/>
    <b v="1"/>
    <s v="theater/plays"/>
    <n v="106"/>
    <n v="251.74"/>
    <x v="8"/>
    <s v="plays"/>
    <x v="3259"/>
    <d v="2015-07-22T22:00:00"/>
    <x v="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37620400"/>
    <n v="1445875718"/>
    <b v="1"/>
    <n v="73"/>
    <b v="1"/>
    <s v="theater/plays"/>
    <n v="109"/>
    <n v="74.819999999999993"/>
    <x v="8"/>
    <s v="plays"/>
    <x v="3260"/>
    <d v="2015-07-22T22:00:00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620400"/>
    <n v="1434475476"/>
    <b v="1"/>
    <n v="49"/>
    <b v="1"/>
    <s v="theater/plays"/>
    <n v="100"/>
    <n v="67.650000000000006"/>
    <x v="8"/>
    <s v="plays"/>
    <x v="3261"/>
    <d v="2015-07-22T22:00:00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37620400"/>
    <n v="1416555262"/>
    <b v="1"/>
    <n v="134"/>
    <b v="1"/>
    <s v="theater/plays"/>
    <n v="103"/>
    <n v="93.81"/>
    <x v="8"/>
    <s v="plays"/>
    <x v="3262"/>
    <d v="2015-07-22T22:00:00"/>
    <x v="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37620400"/>
    <n v="1444220588"/>
    <b v="1"/>
    <n v="68"/>
    <b v="1"/>
    <s v="theater/plays"/>
    <n v="112"/>
    <n v="41.24"/>
    <x v="8"/>
    <s v="plays"/>
    <x v="3263"/>
    <d v="2015-07-22T22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37620400"/>
    <n v="1421089938"/>
    <b v="1"/>
    <n v="49"/>
    <b v="1"/>
    <s v="theater/plays"/>
    <n v="103"/>
    <n v="52.55"/>
    <x v="8"/>
    <s v="plays"/>
    <x v="3264"/>
    <d v="2015-07-22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37620400"/>
    <n v="1446570315"/>
    <b v="1"/>
    <n v="63"/>
    <b v="1"/>
    <s v="theater/plays"/>
    <n v="164"/>
    <n v="70.290000000000006"/>
    <x v="8"/>
    <s v="plays"/>
    <x v="3265"/>
    <d v="2015-07-22T22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7620400"/>
    <n v="1431435122"/>
    <b v="1"/>
    <n v="163"/>
    <b v="1"/>
    <s v="theater/plays"/>
    <n v="131"/>
    <n v="48.33"/>
    <x v="8"/>
    <s v="plays"/>
    <x v="3266"/>
    <d v="2015-07-22T22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620400"/>
    <n v="1434564660"/>
    <b v="1"/>
    <n v="288"/>
    <b v="1"/>
    <s v="theater/plays"/>
    <n v="102"/>
    <n v="53.18"/>
    <x v="8"/>
    <s v="plays"/>
    <x v="3267"/>
    <d v="2015-07-22T22:00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37620400"/>
    <n v="1470692528"/>
    <b v="1"/>
    <n v="42"/>
    <b v="1"/>
    <s v="theater/plays"/>
    <n v="128"/>
    <n v="60.95"/>
    <x v="8"/>
    <s v="plays"/>
    <x v="3268"/>
    <d v="2015-07-22T22:00:00"/>
    <x v="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7620400"/>
    <n v="1431509397"/>
    <b v="1"/>
    <n v="70"/>
    <b v="1"/>
    <s v="theater/plays"/>
    <n v="102"/>
    <n v="116"/>
    <x v="8"/>
    <s v="plays"/>
    <x v="3269"/>
    <d v="2015-07-22T22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7620400"/>
    <n v="1434113265"/>
    <b v="1"/>
    <n v="30"/>
    <b v="1"/>
    <s v="theater/plays"/>
    <n v="102"/>
    <n v="61"/>
    <x v="8"/>
    <s v="plays"/>
    <x v="3270"/>
    <d v="2015-07-22T22:00:00"/>
    <x v="0"/>
  </r>
  <r>
    <n v="3271"/>
    <s v="Saxon Court at Southwark Playhouse"/>
    <s v="A razor sharp satire to darken your Christmas."/>
    <n v="1500"/>
    <n v="1950"/>
    <x v="0"/>
    <s v="GB"/>
    <s v="GBP"/>
    <n v="1437620400"/>
    <n v="1412332175"/>
    <b v="1"/>
    <n v="51"/>
    <b v="1"/>
    <s v="theater/plays"/>
    <n v="130"/>
    <n v="38.24"/>
    <x v="8"/>
    <s v="plays"/>
    <x v="3271"/>
    <d v="2015-07-22T22:00:00"/>
    <x v="0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37620400"/>
    <n v="1444219209"/>
    <b v="1"/>
    <n v="145"/>
    <b v="1"/>
    <s v="theater/plays"/>
    <n v="154"/>
    <n v="106.5"/>
    <x v="8"/>
    <s v="plays"/>
    <x v="3272"/>
    <d v="2015-07-22T22:00:00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37620400"/>
    <n v="1472498042"/>
    <b v="1"/>
    <n v="21"/>
    <b v="1"/>
    <s v="theater/plays"/>
    <n v="107"/>
    <n v="204.57"/>
    <x v="8"/>
    <s v="plays"/>
    <x v="3273"/>
    <d v="2015-07-22T22:00:00"/>
    <x v="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37620400"/>
    <n v="1454259272"/>
    <b v="1"/>
    <n v="286"/>
    <b v="1"/>
    <s v="theater/plays"/>
    <n v="101"/>
    <n v="54.91"/>
    <x v="8"/>
    <s v="plays"/>
    <x v="3274"/>
    <d v="2015-07-22T22:00:00"/>
    <x v="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37620400"/>
    <n v="1421183271"/>
    <b v="1"/>
    <n v="12"/>
    <b v="1"/>
    <s v="theater/plays"/>
    <n v="100"/>
    <n v="150.41999999999999"/>
    <x v="8"/>
    <s v="plays"/>
    <x v="3275"/>
    <d v="2015-07-22T22:0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37620400"/>
    <n v="1456526879"/>
    <b v="1"/>
    <n v="100"/>
    <b v="1"/>
    <s v="theater/plays"/>
    <n v="117"/>
    <n v="52.58"/>
    <x v="8"/>
    <s v="plays"/>
    <x v="3276"/>
    <d v="2015-07-22T22:00:00"/>
    <x v="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37620400"/>
    <n v="1413735806"/>
    <b v="1"/>
    <n v="100"/>
    <b v="1"/>
    <s v="theater/plays"/>
    <n v="109"/>
    <n v="54.3"/>
    <x v="8"/>
    <s v="plays"/>
    <x v="3277"/>
    <d v="2015-07-22T22:00:00"/>
    <x v="0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7620400"/>
    <n v="1430425303"/>
    <b v="1"/>
    <n v="34"/>
    <b v="1"/>
    <s v="theater/plays"/>
    <n v="103"/>
    <n v="76.03"/>
    <x v="8"/>
    <s v="plays"/>
    <x v="3278"/>
    <d v="2015-07-22T22:00:00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37620400"/>
    <n v="1456885659"/>
    <b v="0"/>
    <n v="63"/>
    <b v="1"/>
    <s v="theater/plays"/>
    <n v="114"/>
    <n v="105.21"/>
    <x v="8"/>
    <s v="plays"/>
    <x v="3279"/>
    <d v="2015-07-22T22:00:00"/>
    <x v="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7620400"/>
    <n v="1430158198"/>
    <b v="0"/>
    <n v="30"/>
    <b v="1"/>
    <s v="theater/plays"/>
    <n v="103"/>
    <n v="68.67"/>
    <x v="8"/>
    <s v="plays"/>
    <x v="3280"/>
    <d v="2015-07-22T22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37620400"/>
    <n v="1438561705"/>
    <b v="0"/>
    <n v="47"/>
    <b v="1"/>
    <s v="theater/plays"/>
    <n v="122"/>
    <n v="129.36000000000001"/>
    <x v="8"/>
    <s v="plays"/>
    <x v="3281"/>
    <d v="2015-07-22T22:00:00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37620400"/>
    <n v="1458103188"/>
    <b v="0"/>
    <n v="237"/>
    <b v="1"/>
    <s v="theater/plays"/>
    <n v="103"/>
    <n v="134.26"/>
    <x v="8"/>
    <s v="plays"/>
    <x v="3282"/>
    <d v="2015-07-22T22:00:00"/>
    <x v="0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37620400"/>
    <n v="1452448298"/>
    <b v="0"/>
    <n v="47"/>
    <b v="1"/>
    <s v="theater/plays"/>
    <n v="105"/>
    <n v="17.829999999999998"/>
    <x v="8"/>
    <s v="plays"/>
    <x v="3283"/>
    <d v="2015-07-22T22:00:00"/>
    <x v="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37620400"/>
    <n v="1452546853"/>
    <b v="0"/>
    <n v="15"/>
    <b v="1"/>
    <s v="theater/plays"/>
    <n v="102"/>
    <n v="203.2"/>
    <x v="8"/>
    <s v="plays"/>
    <x v="3284"/>
    <d v="2015-07-22T22:00:00"/>
    <x v="0"/>
  </r>
  <r>
    <n v="3285"/>
    <s v="By Morning"/>
    <s v="A new play by Matthew Gasda"/>
    <n v="4999"/>
    <n v="5604"/>
    <x v="0"/>
    <s v="US"/>
    <s v="USD"/>
    <n v="1437620400"/>
    <n v="1485556626"/>
    <b v="0"/>
    <n v="81"/>
    <b v="1"/>
    <s v="theater/plays"/>
    <n v="112"/>
    <n v="69.19"/>
    <x v="8"/>
    <s v="plays"/>
    <x v="3285"/>
    <d v="2015-07-22T22:00:00"/>
    <x v="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37620400"/>
    <n v="1468699782"/>
    <b v="0"/>
    <n v="122"/>
    <b v="1"/>
    <s v="theater/plays"/>
    <n v="102"/>
    <n v="125.12"/>
    <x v="8"/>
    <s v="plays"/>
    <x v="3286"/>
    <d v="2015-07-22T22:00:00"/>
    <x v="0"/>
  </r>
  <r>
    <n v="3287"/>
    <s v="Three Things: Stories About Life"/>
    <s v="An inspirational one-man play about crisis, community, and the search for wholeness."/>
    <n v="2500"/>
    <n v="2500"/>
    <x v="0"/>
    <s v="CA"/>
    <s v="CAD"/>
    <n v="1437620400"/>
    <n v="1446573628"/>
    <b v="0"/>
    <n v="34"/>
    <b v="1"/>
    <s v="theater/plays"/>
    <n v="100"/>
    <n v="73.53"/>
    <x v="8"/>
    <s v="plays"/>
    <x v="3287"/>
    <d v="2015-07-22T22:00:00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37620400"/>
    <n v="1463337315"/>
    <b v="0"/>
    <n v="207"/>
    <b v="1"/>
    <s v="theater/plays"/>
    <n v="100"/>
    <n v="48.44"/>
    <x v="8"/>
    <s v="plays"/>
    <x v="3288"/>
    <d v="2015-07-22T22:00:00"/>
    <x v="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37620400"/>
    <n v="1485161402"/>
    <b v="0"/>
    <n v="25"/>
    <b v="1"/>
    <s v="theater/plays"/>
    <n v="133"/>
    <n v="26.61"/>
    <x v="8"/>
    <s v="plays"/>
    <x v="3289"/>
    <d v="2015-07-22T22:00:00"/>
    <x v="0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37620400"/>
    <n v="1486642891"/>
    <b v="0"/>
    <n v="72"/>
    <b v="1"/>
    <s v="theater/plays"/>
    <n v="121"/>
    <n v="33.67"/>
    <x v="8"/>
    <s v="plays"/>
    <x v="3290"/>
    <d v="2015-07-22T22:00:00"/>
    <x v="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37620400"/>
    <n v="1439743900"/>
    <b v="0"/>
    <n v="14"/>
    <b v="1"/>
    <s v="theater/plays"/>
    <n v="114"/>
    <n v="40.71"/>
    <x v="8"/>
    <s v="plays"/>
    <x v="3291"/>
    <d v="2015-07-22T22:00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37620400"/>
    <n v="1444069748"/>
    <b v="0"/>
    <n v="15"/>
    <b v="1"/>
    <s v="theater/plays"/>
    <n v="286"/>
    <n v="19.27"/>
    <x v="8"/>
    <s v="plays"/>
    <x v="3292"/>
    <d v="2015-07-22T22:00:00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37620400"/>
    <n v="1486030352"/>
    <b v="0"/>
    <n v="91"/>
    <b v="1"/>
    <s v="theater/plays"/>
    <n v="170"/>
    <n v="84.29"/>
    <x v="8"/>
    <s v="plays"/>
    <x v="3293"/>
    <d v="2015-07-22T22:00:00"/>
    <x v="0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7620400"/>
    <n v="1431867554"/>
    <b v="0"/>
    <n v="24"/>
    <b v="1"/>
    <s v="theater/plays"/>
    <n v="118"/>
    <n v="29.58"/>
    <x v="8"/>
    <s v="plays"/>
    <x v="3294"/>
    <d v="2015-07-22T22:00:00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37620400"/>
    <n v="1472294229"/>
    <b v="0"/>
    <n v="27"/>
    <b v="1"/>
    <s v="theater/plays"/>
    <n v="103"/>
    <n v="26.67"/>
    <x v="8"/>
    <s v="plays"/>
    <x v="3295"/>
    <d v="2015-07-22T22:00:00"/>
    <x v="0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37620400"/>
    <n v="1446401372"/>
    <b v="0"/>
    <n v="47"/>
    <b v="1"/>
    <s v="theater/plays"/>
    <n v="144"/>
    <n v="45.98"/>
    <x v="8"/>
    <s v="plays"/>
    <x v="3296"/>
    <d v="2015-07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7620400"/>
    <n v="1436380256"/>
    <b v="0"/>
    <n v="44"/>
    <b v="1"/>
    <s v="theater/plays"/>
    <n v="100"/>
    <n v="125.09"/>
    <x v="8"/>
    <s v="plays"/>
    <x v="3297"/>
    <d v="2015-07-22T22:00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37620400"/>
    <n v="1440370768"/>
    <b v="0"/>
    <n v="72"/>
    <b v="1"/>
    <s v="theater/plays"/>
    <n v="102"/>
    <n v="141.29"/>
    <x v="8"/>
    <s v="plays"/>
    <x v="3298"/>
    <d v="2015-07-22T22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37620400"/>
    <n v="1442268063"/>
    <b v="0"/>
    <n v="63"/>
    <b v="1"/>
    <s v="theater/plays"/>
    <n v="116"/>
    <n v="55.33"/>
    <x v="8"/>
    <s v="plays"/>
    <x v="3299"/>
    <d v="2015-07-22T22:00:00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7620400"/>
    <n v="1428515462"/>
    <b v="0"/>
    <n v="88"/>
    <b v="1"/>
    <s v="theater/plays"/>
    <n v="136"/>
    <n v="46.42"/>
    <x v="8"/>
    <s v="plays"/>
    <x v="3300"/>
    <d v="2015-07-22T22:00:00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37620400"/>
    <n v="1466185176"/>
    <b v="0"/>
    <n v="70"/>
    <b v="1"/>
    <s v="theater/plays"/>
    <n v="133"/>
    <n v="57.2"/>
    <x v="8"/>
    <s v="plays"/>
    <x v="3301"/>
    <d v="2015-07-22T22:00:00"/>
    <x v="0"/>
  </r>
  <r>
    <n v="3302"/>
    <s v="El muro de BorÃ­s KiÃ©n"/>
    <s v="FilosofÃ­a de los anÃ³nimos"/>
    <n v="8400"/>
    <n v="8685"/>
    <x v="0"/>
    <s v="ES"/>
    <s v="EUR"/>
    <n v="1437620400"/>
    <n v="1478507176"/>
    <b v="0"/>
    <n v="50"/>
    <b v="1"/>
    <s v="theater/plays"/>
    <n v="103"/>
    <n v="173.7"/>
    <x v="8"/>
    <s v="plays"/>
    <x v="3302"/>
    <d v="2015-07-22T22:00:00"/>
    <x v="0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37620400"/>
    <n v="1424533084"/>
    <b v="0"/>
    <n v="35"/>
    <b v="1"/>
    <s v="theater/plays"/>
    <n v="116"/>
    <n v="59.6"/>
    <x v="8"/>
    <s v="plays"/>
    <x v="3303"/>
    <d v="2015-07-22T22:00:00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37620400"/>
    <n v="1479826752"/>
    <b v="0"/>
    <n v="175"/>
    <b v="1"/>
    <s v="theater/plays"/>
    <n v="105"/>
    <n v="89.59"/>
    <x v="8"/>
    <s v="plays"/>
    <x v="3304"/>
    <d v="2015-07-22T22:00:00"/>
    <x v="0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7620400"/>
    <n v="1435782748"/>
    <b v="0"/>
    <n v="20"/>
    <b v="1"/>
    <s v="theater/plays"/>
    <n v="102"/>
    <n v="204.05"/>
    <x v="8"/>
    <s v="plays"/>
    <x v="3305"/>
    <d v="2015-07-22T22:00:00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37620400"/>
    <n v="1462252542"/>
    <b v="0"/>
    <n v="54"/>
    <b v="1"/>
    <s v="theater/plays"/>
    <n v="175"/>
    <n v="48.7"/>
    <x v="8"/>
    <s v="plays"/>
    <x v="3306"/>
    <d v="2015-07-22T22:00:00"/>
    <x v="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37620400"/>
    <n v="1460683339"/>
    <b v="0"/>
    <n v="20"/>
    <b v="1"/>
    <s v="theater/plays"/>
    <n v="107"/>
    <n v="53.34"/>
    <x v="8"/>
    <s v="plays"/>
    <x v="3307"/>
    <d v="2015-07-22T22:00:00"/>
    <x v="0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37620400"/>
    <n v="1458766965"/>
    <b v="0"/>
    <n v="57"/>
    <b v="1"/>
    <s v="theater/plays"/>
    <n v="122"/>
    <n v="75.09"/>
    <x v="8"/>
    <s v="plays"/>
    <x v="3308"/>
    <d v="2015-07-22T22:00:00"/>
    <x v="0"/>
  </r>
  <r>
    <n v="3309"/>
    <s v="Collision Course"/>
    <s v="Two unlikely friends, a garage, tinned beans &amp; the end of the world."/>
    <n v="350"/>
    <n v="558"/>
    <x v="0"/>
    <s v="GB"/>
    <s v="GBP"/>
    <n v="1437620400"/>
    <n v="1473953778"/>
    <b v="0"/>
    <n v="31"/>
    <b v="1"/>
    <s v="theater/plays"/>
    <n v="159"/>
    <n v="18"/>
    <x v="8"/>
    <s v="plays"/>
    <x v="3309"/>
    <d v="2015-07-22T22:00:00"/>
    <x v="0"/>
  </r>
  <r>
    <n v="3310"/>
    <s v="The Island Boys: A New Play"/>
    <s v="A new play about coming coming home, recovery, and trying to find God in the process."/>
    <n v="6500"/>
    <n v="6505"/>
    <x v="0"/>
    <s v="US"/>
    <s v="USD"/>
    <n v="1437620400"/>
    <n v="1441577825"/>
    <b v="0"/>
    <n v="31"/>
    <b v="1"/>
    <s v="theater/plays"/>
    <n v="100"/>
    <n v="209.84"/>
    <x v="8"/>
    <s v="plays"/>
    <x v="3310"/>
    <d v="2015-07-22T22:00:00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37620400"/>
    <n v="1442473210"/>
    <b v="0"/>
    <n v="45"/>
    <b v="1"/>
    <s v="theater/plays"/>
    <n v="110"/>
    <n v="61.02"/>
    <x v="8"/>
    <s v="plays"/>
    <x v="3311"/>
    <d v="2015-07-22T22:00:0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37620400"/>
    <n v="1477077946"/>
    <b v="0"/>
    <n v="41"/>
    <b v="1"/>
    <s v="theater/plays"/>
    <n v="100"/>
    <n v="61"/>
    <x v="8"/>
    <s v="plays"/>
    <x v="3312"/>
    <d v="2015-07-22T22:00:00"/>
    <x v="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37620400"/>
    <n v="1452664317"/>
    <b v="0"/>
    <n v="29"/>
    <b v="1"/>
    <s v="theater/plays"/>
    <n v="116"/>
    <n v="80.03"/>
    <x v="8"/>
    <s v="plays"/>
    <x v="3313"/>
    <d v="2015-07-22T22:00:00"/>
    <x v="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7620400"/>
    <n v="1428733511"/>
    <b v="0"/>
    <n v="58"/>
    <b v="1"/>
    <s v="theater/plays"/>
    <n v="211"/>
    <n v="29.07"/>
    <x v="8"/>
    <s v="plays"/>
    <x v="3314"/>
    <d v="2015-07-22T22:00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37620400"/>
    <n v="1459927041"/>
    <b v="0"/>
    <n v="89"/>
    <b v="1"/>
    <s v="theater/plays"/>
    <n v="110"/>
    <n v="49.44"/>
    <x v="8"/>
    <s v="plays"/>
    <x v="3315"/>
    <d v="2015-07-22T22:00:00"/>
    <x v="0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37620400"/>
    <n v="1404680075"/>
    <b v="0"/>
    <n v="125"/>
    <b v="1"/>
    <s v="theater/plays"/>
    <n v="100"/>
    <n v="93.98"/>
    <x v="8"/>
    <s v="plays"/>
    <x v="3316"/>
    <d v="2015-07-22T22:00:00"/>
    <x v="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37620400"/>
    <n v="1462755424"/>
    <b v="0"/>
    <n v="18"/>
    <b v="1"/>
    <s v="theater/plays"/>
    <n v="106"/>
    <n v="61.94"/>
    <x v="8"/>
    <s v="plays"/>
    <x v="3317"/>
    <d v="2015-07-22T22:00:00"/>
    <x v="0"/>
  </r>
  <r>
    <n v="3318"/>
    <s v="ROOMIES - Atlantic Canada Tour 2016-17"/>
    <s v="Help us strengthen and inspire disability arts in Atlantic Canada"/>
    <n v="2000"/>
    <n v="2512"/>
    <x v="0"/>
    <s v="CA"/>
    <s v="CAD"/>
    <n v="1437620400"/>
    <n v="1456902893"/>
    <b v="0"/>
    <n v="32"/>
    <b v="1"/>
    <s v="theater/plays"/>
    <n v="126"/>
    <n v="78.5"/>
    <x v="8"/>
    <s v="plays"/>
    <x v="3318"/>
    <d v="2015-07-22T22:00:00"/>
    <x v="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37620400"/>
    <n v="1418824986"/>
    <b v="0"/>
    <n v="16"/>
    <b v="1"/>
    <s v="theater/plays"/>
    <n v="108"/>
    <n v="33.75"/>
    <x v="8"/>
    <s v="plays"/>
    <x v="3319"/>
    <d v="2015-07-22T22:00:00"/>
    <x v="0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37620400"/>
    <n v="1463965557"/>
    <b v="0"/>
    <n v="38"/>
    <b v="1"/>
    <s v="theater/plays"/>
    <n v="101"/>
    <n v="66.45"/>
    <x v="8"/>
    <s v="plays"/>
    <x v="3320"/>
    <d v="2015-07-22T22:00:00"/>
    <x v="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37620400"/>
    <n v="1412216665"/>
    <b v="0"/>
    <n v="15"/>
    <b v="1"/>
    <s v="theater/plays"/>
    <n v="107"/>
    <n v="35.799999999999997"/>
    <x v="8"/>
    <s v="plays"/>
    <x v="3321"/>
    <d v="2015-07-22T22:00:00"/>
    <x v="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37620400"/>
    <n v="1464653696"/>
    <b v="0"/>
    <n v="23"/>
    <b v="1"/>
    <s v="theater/plays"/>
    <n v="102"/>
    <n v="145.65"/>
    <x v="8"/>
    <s v="plays"/>
    <x v="3322"/>
    <d v="2015-07-22T22:00:00"/>
    <x v="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37620400"/>
    <n v="1472201208"/>
    <b v="0"/>
    <n v="49"/>
    <b v="1"/>
    <s v="theater/plays"/>
    <n v="126"/>
    <n v="25.69"/>
    <x v="8"/>
    <s v="plays"/>
    <x v="3323"/>
    <d v="2015-07-22T22:00:00"/>
    <x v="0"/>
  </r>
  <r>
    <n v="3324"/>
    <s v="At Swim, Two Boys"/>
    <s v="The play tells the story of Jim and Doyler and their friendship on the brink of Irish independence."/>
    <n v="1500"/>
    <n v="1525"/>
    <x v="0"/>
    <s v="IE"/>
    <s v="EUR"/>
    <n v="1437620400"/>
    <n v="1463925590"/>
    <b v="0"/>
    <n v="10"/>
    <b v="1"/>
    <s v="theater/plays"/>
    <n v="102"/>
    <n v="152.5"/>
    <x v="8"/>
    <s v="plays"/>
    <x v="3324"/>
    <d v="2015-07-22T22:00:00"/>
    <x v="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37620400"/>
    <n v="1425235877"/>
    <b v="0"/>
    <n v="15"/>
    <b v="1"/>
    <s v="theater/plays"/>
    <n v="113"/>
    <n v="30"/>
    <x v="8"/>
    <s v="plays"/>
    <x v="3325"/>
    <d v="2015-07-22T22:00:00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37620400"/>
    <n v="1423242505"/>
    <b v="0"/>
    <n v="57"/>
    <b v="1"/>
    <s v="theater/plays"/>
    <n v="101"/>
    <n v="142.28"/>
    <x v="8"/>
    <s v="plays"/>
    <x v="3326"/>
    <d v="2015-07-22T22:00:00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37620400"/>
    <n v="1460105966"/>
    <b v="0"/>
    <n v="33"/>
    <b v="1"/>
    <s v="theater/plays"/>
    <n v="101"/>
    <n v="24.55"/>
    <x v="8"/>
    <s v="plays"/>
    <x v="3327"/>
    <d v="2015-07-22T22:00:00"/>
    <x v="0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37620400"/>
    <n v="1404308883"/>
    <b v="0"/>
    <n v="9"/>
    <b v="1"/>
    <s v="theater/plays"/>
    <n v="146"/>
    <n v="292.77999999999997"/>
    <x v="8"/>
    <s v="plays"/>
    <x v="3328"/>
    <d v="2015-07-22T22:00:00"/>
    <x v="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37620400"/>
    <n v="1405583108"/>
    <b v="0"/>
    <n v="26"/>
    <b v="1"/>
    <s v="theater/plays"/>
    <n v="117"/>
    <n v="44.92"/>
    <x v="8"/>
    <s v="plays"/>
    <x v="3329"/>
    <d v="2015-07-22T22:00:00"/>
    <x v="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37620400"/>
    <n v="1425331068"/>
    <b v="0"/>
    <n v="69"/>
    <b v="1"/>
    <s v="theater/plays"/>
    <n v="106"/>
    <n v="23.1"/>
    <x v="8"/>
    <s v="plays"/>
    <x v="3330"/>
    <d v="2015-07-22T22:00:00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37620400"/>
    <n v="1441125886"/>
    <b v="0"/>
    <n v="65"/>
    <b v="1"/>
    <s v="theater/plays"/>
    <n v="105"/>
    <n v="80.400000000000006"/>
    <x v="8"/>
    <s v="plays"/>
    <x v="3331"/>
    <d v="2015-07-22T22:00:00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37620400"/>
    <n v="1403210330"/>
    <b v="0"/>
    <n v="83"/>
    <b v="1"/>
    <s v="theater/plays"/>
    <n v="100"/>
    <n v="72.290000000000006"/>
    <x v="8"/>
    <s v="plays"/>
    <x v="3332"/>
    <d v="2015-07-22T22:00:00"/>
    <x v="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7620400"/>
    <n v="1432484080"/>
    <b v="0"/>
    <n v="111"/>
    <b v="1"/>
    <s v="theater/plays"/>
    <n v="105"/>
    <n v="32.97"/>
    <x v="8"/>
    <s v="plays"/>
    <x v="3333"/>
    <d v="2015-07-22T22:00:0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7620400"/>
    <n v="1435667422"/>
    <b v="0"/>
    <n v="46"/>
    <b v="1"/>
    <s v="theater/plays"/>
    <n v="139"/>
    <n v="116.65"/>
    <x v="8"/>
    <s v="plays"/>
    <x v="3334"/>
    <d v="2015-07-22T22:00:00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37620400"/>
    <n v="1404749446"/>
    <b v="0"/>
    <n v="63"/>
    <b v="1"/>
    <s v="theater/plays"/>
    <n v="100"/>
    <n v="79.62"/>
    <x v="8"/>
    <s v="plays"/>
    <x v="3335"/>
    <d v="2015-07-22T22:00:00"/>
    <x v="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37620400"/>
    <n v="1457429646"/>
    <b v="0"/>
    <n v="9"/>
    <b v="1"/>
    <s v="theater/plays"/>
    <n v="100"/>
    <n v="27.78"/>
    <x v="8"/>
    <s v="plays"/>
    <x v="3336"/>
    <d v="2015-07-22T22:00:00"/>
    <x v="0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37620400"/>
    <n v="1411109167"/>
    <b v="0"/>
    <n v="34"/>
    <b v="1"/>
    <s v="theater/plays"/>
    <n v="110"/>
    <n v="81.03"/>
    <x v="8"/>
    <s v="plays"/>
    <x v="3337"/>
    <d v="2015-07-22T22:00:00"/>
    <x v="0"/>
  </r>
  <r>
    <n v="3338"/>
    <s v="The Last Days of Judas Iscariot"/>
    <s v="Join Estelle Parsons in support of Theater That Looks and Sounds Like America"/>
    <n v="15000"/>
    <n v="15327"/>
    <x v="0"/>
    <s v="US"/>
    <s v="USD"/>
    <n v="1437620400"/>
    <n v="1486129680"/>
    <b v="0"/>
    <n v="112"/>
    <b v="1"/>
    <s v="theater/plays"/>
    <n v="102"/>
    <n v="136.85"/>
    <x v="8"/>
    <s v="plays"/>
    <x v="3338"/>
    <d v="2015-07-22T22:00:00"/>
    <x v="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37620400"/>
    <n v="1467129518"/>
    <b v="0"/>
    <n v="47"/>
    <b v="1"/>
    <s v="theater/plays"/>
    <n v="104"/>
    <n v="177.62"/>
    <x v="8"/>
    <s v="plays"/>
    <x v="3339"/>
    <d v="2015-07-22T22:00:00"/>
    <x v="0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37620400"/>
    <n v="1478906554"/>
    <b v="0"/>
    <n v="38"/>
    <b v="1"/>
    <s v="theater/plays"/>
    <n v="138"/>
    <n v="109.08"/>
    <x v="8"/>
    <s v="plays"/>
    <x v="3340"/>
    <d v="2015-07-22T22:00:00"/>
    <x v="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37620400"/>
    <n v="1463771421"/>
    <b v="0"/>
    <n v="28"/>
    <b v="1"/>
    <s v="theater/plays"/>
    <n v="100"/>
    <n v="119.64"/>
    <x v="8"/>
    <s v="plays"/>
    <x v="3341"/>
    <d v="2015-07-22T22:00:00"/>
    <x v="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37620400"/>
    <n v="1425020810"/>
    <b v="0"/>
    <n v="78"/>
    <b v="1"/>
    <s v="theater/plays"/>
    <n v="102"/>
    <n v="78.209999999999994"/>
    <x v="8"/>
    <s v="plays"/>
    <x v="3342"/>
    <d v="2015-07-22T22:00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37620400"/>
    <n v="1458770384"/>
    <b v="0"/>
    <n v="23"/>
    <b v="1"/>
    <s v="theater/plays"/>
    <n v="171"/>
    <n v="52.17"/>
    <x v="8"/>
    <s v="plays"/>
    <x v="3343"/>
    <d v="2015-07-22T22:00:00"/>
    <x v="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37620400"/>
    <n v="1406782093"/>
    <b v="0"/>
    <n v="40"/>
    <b v="1"/>
    <s v="theater/plays"/>
    <n v="101"/>
    <n v="114.13"/>
    <x v="8"/>
    <s v="plays"/>
    <x v="3344"/>
    <d v="2015-07-22T22:00:00"/>
    <x v="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37620400"/>
    <n v="1424226768"/>
    <b v="0"/>
    <n v="13"/>
    <b v="1"/>
    <s v="theater/plays"/>
    <n v="130"/>
    <n v="50"/>
    <x v="8"/>
    <s v="plays"/>
    <x v="3345"/>
    <d v="2015-07-22T22:00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37620400"/>
    <n v="1424306110"/>
    <b v="0"/>
    <n v="18"/>
    <b v="1"/>
    <s v="theater/plays"/>
    <n v="110"/>
    <n v="91.67"/>
    <x v="8"/>
    <s v="plays"/>
    <x v="3346"/>
    <d v="2015-07-22T22:00:0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37620400"/>
    <n v="1461503654"/>
    <b v="0"/>
    <n v="22"/>
    <b v="1"/>
    <s v="theater/plays"/>
    <n v="119"/>
    <n v="108.59"/>
    <x v="8"/>
    <s v="plays"/>
    <x v="3347"/>
    <d v="2015-07-22T22:00:00"/>
    <x v="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37620400"/>
    <n v="1459949080"/>
    <b v="0"/>
    <n v="79"/>
    <b v="1"/>
    <s v="theater/plays"/>
    <n v="100"/>
    <n v="69.819999999999993"/>
    <x v="8"/>
    <s v="plays"/>
    <x v="3348"/>
    <d v="2015-07-22T22:00:00"/>
    <x v="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37620400"/>
    <n v="1463971172"/>
    <b v="0"/>
    <n v="14"/>
    <b v="1"/>
    <s v="theater/plays"/>
    <n v="153"/>
    <n v="109.57"/>
    <x v="8"/>
    <s v="plays"/>
    <x v="3349"/>
    <d v="2015-07-22T22:00:00"/>
    <x v="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37620400"/>
    <n v="1445791811"/>
    <b v="0"/>
    <n v="51"/>
    <b v="1"/>
    <s v="theater/plays"/>
    <n v="104"/>
    <n v="71.67"/>
    <x v="8"/>
    <s v="plays"/>
    <x v="3350"/>
    <d v="2015-07-22T22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37620400"/>
    <n v="1402910965"/>
    <b v="0"/>
    <n v="54"/>
    <b v="1"/>
    <s v="theater/plays"/>
    <n v="101"/>
    <n v="93.61"/>
    <x v="8"/>
    <s v="plays"/>
    <x v="3351"/>
    <d v="2015-07-22T22:00:00"/>
    <x v="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37620400"/>
    <n v="1462492178"/>
    <b v="0"/>
    <n v="70"/>
    <b v="1"/>
    <s v="theater/plays"/>
    <n v="108"/>
    <n v="76.8"/>
    <x v="8"/>
    <s v="plays"/>
    <x v="3352"/>
    <d v="2015-07-22T22:00:00"/>
    <x v="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37620400"/>
    <n v="1461061350"/>
    <b v="0"/>
    <n v="44"/>
    <b v="1"/>
    <s v="theater/plays"/>
    <n v="315"/>
    <n v="35.799999999999997"/>
    <x v="8"/>
    <s v="plays"/>
    <x v="3353"/>
    <d v="2015-07-22T22:00:00"/>
    <x v="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37620400"/>
    <n v="1443029206"/>
    <b v="0"/>
    <n v="55"/>
    <b v="1"/>
    <s v="theater/plays"/>
    <n v="102"/>
    <n v="55.6"/>
    <x v="8"/>
    <s v="plays"/>
    <x v="3354"/>
    <d v="2015-07-22T22:00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37620400"/>
    <n v="1461941527"/>
    <b v="0"/>
    <n v="15"/>
    <b v="1"/>
    <s v="theater/plays"/>
    <n v="126"/>
    <n v="147.33000000000001"/>
    <x v="8"/>
    <s v="plays"/>
    <x v="3355"/>
    <d v="2015-07-22T22:00:00"/>
    <x v="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37620400"/>
    <n v="1466019272"/>
    <b v="0"/>
    <n v="27"/>
    <b v="1"/>
    <s v="theater/plays"/>
    <n v="101"/>
    <n v="56.33"/>
    <x v="8"/>
    <s v="plays"/>
    <x v="3356"/>
    <d v="2015-07-22T22:00:00"/>
    <x v="0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37620400"/>
    <n v="1404295310"/>
    <b v="0"/>
    <n v="21"/>
    <b v="1"/>
    <s v="theater/plays"/>
    <n v="101"/>
    <n v="96.19"/>
    <x v="8"/>
    <s v="plays"/>
    <x v="3357"/>
    <d v="2015-07-22T22:00:00"/>
    <x v="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37620400"/>
    <n v="1413790079"/>
    <b v="0"/>
    <n v="162"/>
    <b v="1"/>
    <s v="theater/plays"/>
    <n v="103"/>
    <n v="63.57"/>
    <x v="8"/>
    <s v="plays"/>
    <x v="3358"/>
    <d v="2015-07-22T22:00:00"/>
    <x v="0"/>
  </r>
  <r>
    <n v="3359"/>
    <s v="BEIRUT, LADY OF LEBANON"/>
    <s v="A Theatrical Production Celebrating the Lebanese Culture and the Human Spirit in Time of War."/>
    <n v="4000"/>
    <n v="4250"/>
    <x v="0"/>
    <s v="US"/>
    <s v="USD"/>
    <n v="1437620400"/>
    <n v="1484097734"/>
    <b v="0"/>
    <n v="23"/>
    <b v="1"/>
    <s v="theater/plays"/>
    <n v="106"/>
    <n v="184.78"/>
    <x v="8"/>
    <s v="plays"/>
    <x v="3359"/>
    <d v="2015-07-22T22:00:00"/>
    <x v="0"/>
  </r>
  <r>
    <n v="3360"/>
    <s v="Pretty Butch"/>
    <s v="World Premiere, an M1 Singapore Fringe Festival 2017 commission."/>
    <n v="9000"/>
    <n v="9124"/>
    <x v="0"/>
    <s v="SG"/>
    <s v="SGD"/>
    <n v="1437620400"/>
    <n v="1479866343"/>
    <b v="0"/>
    <n v="72"/>
    <b v="1"/>
    <s v="theater/plays"/>
    <n v="101"/>
    <n v="126.72"/>
    <x v="8"/>
    <s v="plays"/>
    <x v="3360"/>
    <d v="2015-07-22T22:00:00"/>
    <x v="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37620400"/>
    <n v="1408062990"/>
    <b v="0"/>
    <n v="68"/>
    <b v="1"/>
    <s v="theater/plays"/>
    <n v="113"/>
    <n v="83.43"/>
    <x v="8"/>
    <s v="plays"/>
    <x v="3361"/>
    <d v="2015-07-22T22:00:00"/>
    <x v="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37620400"/>
    <n v="1424484717"/>
    <b v="0"/>
    <n v="20"/>
    <b v="1"/>
    <s v="theater/plays"/>
    <n v="218"/>
    <n v="54.5"/>
    <x v="8"/>
    <s v="plays"/>
    <x v="3362"/>
    <d v="2015-07-22T22:00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37620400"/>
    <n v="1406831445"/>
    <b v="0"/>
    <n v="26"/>
    <b v="1"/>
    <s v="theater/plays"/>
    <n v="101"/>
    <n v="302.31"/>
    <x v="8"/>
    <s v="plays"/>
    <x v="3363"/>
    <d v="2015-07-22T22:00:00"/>
    <x v="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37620400"/>
    <n v="1456183649"/>
    <b v="0"/>
    <n v="72"/>
    <b v="1"/>
    <s v="theater/plays"/>
    <n v="106"/>
    <n v="44.14"/>
    <x v="8"/>
    <s v="plays"/>
    <x v="3364"/>
    <d v="2015-07-22T22:00:00"/>
    <x v="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37620400"/>
    <n v="1447381592"/>
    <b v="0"/>
    <n v="3"/>
    <b v="1"/>
    <s v="theater/plays"/>
    <n v="104"/>
    <n v="866.67"/>
    <x v="8"/>
    <s v="plays"/>
    <x v="3365"/>
    <d v="2015-07-22T22:00:00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7620400"/>
    <n v="1428889037"/>
    <b v="0"/>
    <n v="18"/>
    <b v="1"/>
    <s v="theater/plays"/>
    <n v="221"/>
    <n v="61.39"/>
    <x v="8"/>
    <s v="plays"/>
    <x v="3366"/>
    <d v="2015-07-22T22:00:00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7620400"/>
    <n v="1436307894"/>
    <b v="0"/>
    <n v="30"/>
    <b v="1"/>
    <s v="theater/plays"/>
    <n v="119"/>
    <n v="29.67"/>
    <x v="8"/>
    <s v="plays"/>
    <x v="3367"/>
    <d v="2015-07-22T22:00:00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37620400"/>
    <n v="1416977259"/>
    <b v="0"/>
    <n v="23"/>
    <b v="1"/>
    <s v="theater/plays"/>
    <n v="105"/>
    <n v="45.48"/>
    <x v="8"/>
    <s v="plays"/>
    <x v="3368"/>
    <d v="2015-07-22T22:00:00"/>
    <x v="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37620400"/>
    <n v="1479257980"/>
    <b v="0"/>
    <n v="54"/>
    <b v="1"/>
    <s v="theater/plays"/>
    <n v="104"/>
    <n v="96.2"/>
    <x v="8"/>
    <s v="plays"/>
    <x v="3369"/>
    <d v="2015-07-22T22:00:00"/>
    <x v="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37620400"/>
    <n v="1479283285"/>
    <b v="0"/>
    <n v="26"/>
    <b v="1"/>
    <s v="theater/plays"/>
    <n v="118"/>
    <n v="67.92"/>
    <x v="8"/>
    <s v="plays"/>
    <x v="3370"/>
    <d v="2015-07-22T22:00:00"/>
    <x v="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37620400"/>
    <n v="1446670765"/>
    <b v="0"/>
    <n v="9"/>
    <b v="1"/>
    <s v="theater/plays"/>
    <n v="139"/>
    <n v="30.78"/>
    <x v="8"/>
    <s v="plays"/>
    <x v="3371"/>
    <d v="2015-07-22T22:00:00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37620400"/>
    <n v="1407157756"/>
    <b v="0"/>
    <n v="27"/>
    <b v="1"/>
    <s v="theater/plays"/>
    <n v="104"/>
    <n v="38.33"/>
    <x v="8"/>
    <s v="plays"/>
    <x v="3372"/>
    <d v="2015-07-22T22:00:00"/>
    <x v="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620400"/>
    <n v="1435177840"/>
    <b v="0"/>
    <n v="30"/>
    <b v="1"/>
    <s v="theater/plays"/>
    <n v="100"/>
    <n v="66.83"/>
    <x v="8"/>
    <s v="plays"/>
    <x v="3373"/>
    <d v="2015-07-22T22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37620400"/>
    <n v="1443461616"/>
    <b v="0"/>
    <n v="52"/>
    <b v="1"/>
    <s v="theater/plays"/>
    <n v="107"/>
    <n v="71.73"/>
    <x v="8"/>
    <s v="plays"/>
    <x v="3374"/>
    <d v="2015-07-22T22:00:00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37620400"/>
    <n v="1399387173"/>
    <b v="0"/>
    <n v="17"/>
    <b v="1"/>
    <s v="theater/plays"/>
    <n v="100"/>
    <n v="176.47"/>
    <x v="8"/>
    <s v="plays"/>
    <x v="3375"/>
    <d v="2015-07-22T22:00:00"/>
    <x v="0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37620400"/>
    <n v="1424796594"/>
    <b v="0"/>
    <n v="19"/>
    <b v="1"/>
    <s v="theater/plays"/>
    <n v="100"/>
    <n v="421.11"/>
    <x v="8"/>
    <s v="plays"/>
    <x v="3376"/>
    <d v="2015-07-22T22:00:00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37620400"/>
    <n v="1424280899"/>
    <b v="0"/>
    <n v="77"/>
    <b v="1"/>
    <s v="theater/plays"/>
    <n v="101"/>
    <n v="104.99"/>
    <x v="8"/>
    <s v="plays"/>
    <x v="3377"/>
    <d v="2015-07-22T22:00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37620400"/>
    <n v="1407400306"/>
    <b v="0"/>
    <n v="21"/>
    <b v="1"/>
    <s v="theater/plays"/>
    <n v="108"/>
    <n v="28.19"/>
    <x v="8"/>
    <s v="plays"/>
    <x v="3378"/>
    <d v="2015-07-22T22:00:00"/>
    <x v="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37620400"/>
    <n v="1439122800"/>
    <b v="0"/>
    <n v="38"/>
    <b v="1"/>
    <s v="theater/plays"/>
    <n v="104"/>
    <n v="54.55"/>
    <x v="8"/>
    <s v="plays"/>
    <x v="3379"/>
    <d v="2015-07-22T22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37620400"/>
    <n v="1414277578"/>
    <b v="0"/>
    <n v="28"/>
    <b v="1"/>
    <s v="theater/plays"/>
    <n v="104"/>
    <n v="111.89"/>
    <x v="8"/>
    <s v="plays"/>
    <x v="3380"/>
    <d v="2015-07-22T22:00:00"/>
    <x v="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37620400"/>
    <n v="1423455983"/>
    <b v="0"/>
    <n v="48"/>
    <b v="1"/>
    <s v="theater/plays"/>
    <n v="102"/>
    <n v="85.21"/>
    <x v="8"/>
    <s v="plays"/>
    <x v="3381"/>
    <d v="2015-07-22T22:00:00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37620400"/>
    <n v="1467973256"/>
    <b v="0"/>
    <n v="46"/>
    <b v="1"/>
    <s v="theater/plays"/>
    <n v="101"/>
    <n v="76.650000000000006"/>
    <x v="8"/>
    <s v="plays"/>
    <x v="3382"/>
    <d v="2015-07-22T22:00:00"/>
    <x v="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37620400"/>
    <n v="1464979620"/>
    <b v="0"/>
    <n v="30"/>
    <b v="1"/>
    <s v="theater/plays"/>
    <n v="112"/>
    <n v="65.17"/>
    <x v="8"/>
    <s v="plays"/>
    <x v="3383"/>
    <d v="2015-07-22T22:00:00"/>
    <x v="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37620400"/>
    <n v="1444874768"/>
    <b v="0"/>
    <n v="64"/>
    <b v="1"/>
    <s v="theater/plays"/>
    <n v="100"/>
    <n v="93.76"/>
    <x v="8"/>
    <s v="plays"/>
    <x v="3384"/>
    <d v="2015-07-22T22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37620400"/>
    <n v="1415652552"/>
    <b v="0"/>
    <n v="15"/>
    <b v="1"/>
    <s v="theater/plays"/>
    <n v="100"/>
    <n v="133.33000000000001"/>
    <x v="8"/>
    <s v="plays"/>
    <x v="3385"/>
    <d v="2015-07-22T22:00:00"/>
    <x v="0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37620400"/>
    <n v="1415028506"/>
    <b v="0"/>
    <n v="41"/>
    <b v="1"/>
    <s v="theater/plays"/>
    <n v="105"/>
    <n v="51.22"/>
    <x v="8"/>
    <s v="plays"/>
    <x v="3386"/>
    <d v="2015-07-22T22:00:00"/>
    <x v="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37620400"/>
    <n v="1415125088"/>
    <b v="0"/>
    <n v="35"/>
    <b v="1"/>
    <s v="theater/plays"/>
    <n v="117"/>
    <n v="100.17"/>
    <x v="8"/>
    <s v="plays"/>
    <x v="3387"/>
    <d v="2015-07-22T22:00:00"/>
    <x v="0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7620400"/>
    <n v="1432033441"/>
    <b v="0"/>
    <n v="45"/>
    <b v="1"/>
    <s v="theater/plays"/>
    <n v="104"/>
    <n v="34.6"/>
    <x v="8"/>
    <s v="plays"/>
    <x v="3388"/>
    <d v="2015-07-22T22:00:00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37620400"/>
    <n v="1462368682"/>
    <b v="0"/>
    <n v="62"/>
    <b v="1"/>
    <s v="theater/plays"/>
    <n v="115"/>
    <n v="184.68"/>
    <x v="8"/>
    <s v="plays"/>
    <x v="3389"/>
    <d v="2015-07-22T22:00:00"/>
    <x v="0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37620400"/>
    <n v="1403721345"/>
    <b v="0"/>
    <n v="22"/>
    <b v="1"/>
    <s v="theater/plays"/>
    <n v="102"/>
    <n v="69.819999999999993"/>
    <x v="8"/>
    <s v="plays"/>
    <x v="3390"/>
    <d v="2015-07-22T22:00:00"/>
    <x v="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37620400"/>
    <n v="1404997548"/>
    <b v="0"/>
    <n v="18"/>
    <b v="1"/>
    <s v="theater/plays"/>
    <n v="223"/>
    <n v="61.94"/>
    <x v="8"/>
    <s v="plays"/>
    <x v="3391"/>
    <d v="2015-07-22T22:00:00"/>
    <x v="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37620400"/>
    <n v="1458245855"/>
    <b v="0"/>
    <n v="12"/>
    <b v="1"/>
    <s v="theater/plays"/>
    <n v="100"/>
    <n v="41.67"/>
    <x v="8"/>
    <s v="plays"/>
    <x v="3392"/>
    <d v="2015-07-22T22:00:00"/>
    <x v="0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37620400"/>
    <n v="1413065230"/>
    <b v="0"/>
    <n v="44"/>
    <b v="1"/>
    <s v="theater/plays"/>
    <n v="106"/>
    <n v="36.07"/>
    <x v="8"/>
    <s v="plays"/>
    <x v="3393"/>
    <d v="2015-07-22T22:00:00"/>
    <x v="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37620400"/>
    <n v="1403878645"/>
    <b v="0"/>
    <n v="27"/>
    <b v="1"/>
    <s v="theater/plays"/>
    <n v="142"/>
    <n v="29"/>
    <x v="8"/>
    <s v="plays"/>
    <x v="3394"/>
    <d v="2015-07-22T22:00:00"/>
    <x v="0"/>
  </r>
  <r>
    <n v="3395"/>
    <s v="MIRAMAR"/>
    <s v="Miramar is a a darkly funny play exploring what it is we call â€˜homeâ€™."/>
    <n v="500"/>
    <n v="920"/>
    <x v="0"/>
    <s v="GB"/>
    <s v="GBP"/>
    <n v="1437620400"/>
    <n v="1431795944"/>
    <b v="0"/>
    <n v="38"/>
    <b v="1"/>
    <s v="theater/plays"/>
    <n v="184"/>
    <n v="24.21"/>
    <x v="8"/>
    <s v="plays"/>
    <x v="3395"/>
    <d v="2015-07-22T22:0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37620400"/>
    <n v="1399286589"/>
    <b v="0"/>
    <n v="28"/>
    <b v="1"/>
    <s v="theater/plays"/>
    <n v="104"/>
    <n v="55.89"/>
    <x v="8"/>
    <s v="plays"/>
    <x v="3396"/>
    <d v="2015-07-22T22:00:00"/>
    <x v="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37620400"/>
    <n v="1452338929"/>
    <b v="0"/>
    <n v="24"/>
    <b v="1"/>
    <s v="theater/plays"/>
    <n v="112"/>
    <n v="11.67"/>
    <x v="8"/>
    <s v="plays"/>
    <x v="3397"/>
    <d v="2015-07-22T22:00:00"/>
    <x v="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37620400"/>
    <n v="1414605776"/>
    <b v="0"/>
    <n v="65"/>
    <b v="1"/>
    <s v="theater/plays"/>
    <n v="111"/>
    <n v="68.349999999999994"/>
    <x v="8"/>
    <s v="plays"/>
    <x v="3398"/>
    <d v="2015-07-22T22:00:00"/>
    <x v="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37620400"/>
    <n v="1421964325"/>
    <b v="0"/>
    <n v="46"/>
    <b v="1"/>
    <s v="theater/plays"/>
    <n v="104"/>
    <n v="27.07"/>
    <x v="8"/>
    <s v="plays"/>
    <x v="3399"/>
    <d v="2015-07-22T22:00:00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37620400"/>
    <n v="1405378414"/>
    <b v="0"/>
    <n v="85"/>
    <b v="1"/>
    <s v="theater/plays"/>
    <n v="100"/>
    <n v="118.13"/>
    <x v="8"/>
    <s v="plays"/>
    <x v="3400"/>
    <d v="2015-07-22T22:00:00"/>
    <x v="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7620400"/>
    <n v="1436376146"/>
    <b v="0"/>
    <n v="66"/>
    <b v="1"/>
    <s v="theater/plays"/>
    <n v="102"/>
    <n v="44.76"/>
    <x v="8"/>
    <s v="plays"/>
    <x v="3401"/>
    <d v="2015-07-22T22:00:00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37620400"/>
    <n v="1444747843"/>
    <b v="0"/>
    <n v="165"/>
    <b v="1"/>
    <s v="theater/plays"/>
    <n v="110"/>
    <n v="99.79"/>
    <x v="8"/>
    <s v="plays"/>
    <x v="3402"/>
    <d v="2015-07-22T22:00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7620400"/>
    <n v="1432638324"/>
    <b v="0"/>
    <n v="17"/>
    <b v="1"/>
    <s v="theater/plays"/>
    <n v="100"/>
    <n v="117.65"/>
    <x v="8"/>
    <s v="plays"/>
    <x v="3403"/>
    <d v="2015-07-22T22:00:00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7620400"/>
    <n v="1432814702"/>
    <b v="0"/>
    <n v="3"/>
    <b v="1"/>
    <s v="theater/plays"/>
    <n v="122"/>
    <n v="203.33"/>
    <x v="8"/>
    <s v="plays"/>
    <x v="3404"/>
    <d v="2015-07-22T22:00:00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37620400"/>
    <n v="1455063886"/>
    <b v="0"/>
    <n v="17"/>
    <b v="1"/>
    <s v="theater/plays"/>
    <n v="138"/>
    <n v="28.32"/>
    <x v="8"/>
    <s v="plays"/>
    <x v="3405"/>
    <d v="2015-07-22T22:00:00"/>
    <x v="0"/>
  </r>
  <r>
    <n v="3406"/>
    <s v="Voices of Swords"/>
    <s v="A funny and moving new play about two families dealing with aging parents in very different ways!"/>
    <n v="10000"/>
    <n v="10031"/>
    <x v="0"/>
    <s v="US"/>
    <s v="USD"/>
    <n v="1437620400"/>
    <n v="1401623376"/>
    <b v="0"/>
    <n v="91"/>
    <b v="1"/>
    <s v="theater/plays"/>
    <n v="100"/>
    <n v="110.23"/>
    <x v="8"/>
    <s v="plays"/>
    <x v="3406"/>
    <d v="2015-07-22T22:00:00"/>
    <x v="0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37620400"/>
    <n v="1402049289"/>
    <b v="0"/>
    <n v="67"/>
    <b v="1"/>
    <s v="theater/plays"/>
    <n v="107"/>
    <n v="31.97"/>
    <x v="8"/>
    <s v="plays"/>
    <x v="3407"/>
    <d v="2015-07-22T22:00:00"/>
    <x v="0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37620400"/>
    <n v="1403135304"/>
    <b v="0"/>
    <n v="18"/>
    <b v="1"/>
    <s v="theater/plays"/>
    <n v="211"/>
    <n v="58.61"/>
    <x v="8"/>
    <s v="plays"/>
    <x v="3408"/>
    <d v="2015-07-22T22:00:00"/>
    <x v="0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37620400"/>
    <n v="1466710358"/>
    <b v="0"/>
    <n v="21"/>
    <b v="1"/>
    <s v="theater/plays"/>
    <n v="124"/>
    <n v="29.43"/>
    <x v="8"/>
    <s v="plays"/>
    <x v="3409"/>
    <d v="2015-07-22T22:00:00"/>
    <x v="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37620400"/>
    <n v="1462841990"/>
    <b v="0"/>
    <n v="40"/>
    <b v="1"/>
    <s v="theater/plays"/>
    <n v="109"/>
    <n v="81.38"/>
    <x v="8"/>
    <s v="plays"/>
    <x v="3410"/>
    <d v="2015-07-22T22:00:00"/>
    <x v="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37620400"/>
    <n v="1442536372"/>
    <b v="0"/>
    <n v="78"/>
    <b v="1"/>
    <s v="theater/plays"/>
    <n v="104"/>
    <n v="199.17"/>
    <x v="8"/>
    <s v="plays"/>
    <x v="3411"/>
    <d v="2015-07-22T22:00:00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37620400"/>
    <n v="1409266862"/>
    <b v="0"/>
    <n v="26"/>
    <b v="1"/>
    <s v="theater/plays"/>
    <n v="100"/>
    <n v="115.38"/>
    <x v="8"/>
    <s v="plays"/>
    <x v="3412"/>
    <d v="2015-07-22T22:00:00"/>
    <x v="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37620400"/>
    <n v="1424280938"/>
    <b v="0"/>
    <n v="14"/>
    <b v="1"/>
    <s v="theater/plays"/>
    <n v="130"/>
    <n v="46.43"/>
    <x v="8"/>
    <s v="plays"/>
    <x v="3413"/>
    <d v="2015-07-22T22:00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37620400"/>
    <n v="1478030325"/>
    <b v="0"/>
    <n v="44"/>
    <b v="1"/>
    <s v="theater/plays"/>
    <n v="104"/>
    <n v="70.569999999999993"/>
    <x v="8"/>
    <s v="plays"/>
    <x v="3414"/>
    <d v="2015-07-22T22:00:00"/>
    <x v="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37620400"/>
    <n v="1459999656"/>
    <b v="0"/>
    <n v="9"/>
    <b v="1"/>
    <s v="theater/plays"/>
    <n v="100"/>
    <n v="22.22"/>
    <x v="8"/>
    <s v="plays"/>
    <x v="3415"/>
    <d v="2015-07-22T22:00:00"/>
    <x v="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37620400"/>
    <n v="1427363645"/>
    <b v="0"/>
    <n v="30"/>
    <b v="1"/>
    <s v="theater/plays"/>
    <n v="120"/>
    <n v="159.47"/>
    <x v="8"/>
    <s v="plays"/>
    <x v="3416"/>
    <d v="2015-07-22T22:0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37620400"/>
    <n v="1410558948"/>
    <b v="0"/>
    <n v="45"/>
    <b v="1"/>
    <s v="theater/plays"/>
    <n v="100"/>
    <n v="37.78"/>
    <x v="8"/>
    <s v="plays"/>
    <x v="3417"/>
    <d v="2015-07-22T22:00:00"/>
    <x v="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37620400"/>
    <n v="1398283307"/>
    <b v="0"/>
    <n v="56"/>
    <b v="1"/>
    <s v="theater/plays"/>
    <n v="101"/>
    <n v="72.05"/>
    <x v="8"/>
    <s v="plays"/>
    <x v="3418"/>
    <d v="2015-07-22T22:00:00"/>
    <x v="0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37620400"/>
    <n v="1458416585"/>
    <b v="0"/>
    <n v="46"/>
    <b v="1"/>
    <s v="theater/plays"/>
    <n v="107"/>
    <n v="63.7"/>
    <x v="8"/>
    <s v="plays"/>
    <x v="3419"/>
    <d v="2015-07-22T22:00:00"/>
    <x v="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37620400"/>
    <n v="1454638202"/>
    <b v="0"/>
    <n v="34"/>
    <b v="1"/>
    <s v="theater/plays"/>
    <n v="138"/>
    <n v="28.41"/>
    <x v="8"/>
    <s v="plays"/>
    <x v="3420"/>
    <d v="2015-07-22T22:00:00"/>
    <x v="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37620400"/>
    <n v="1422903563"/>
    <b v="0"/>
    <n v="98"/>
    <b v="1"/>
    <s v="theater/plays"/>
    <n v="101"/>
    <n v="103.21"/>
    <x v="8"/>
    <s v="plays"/>
    <x v="3421"/>
    <d v="2015-07-22T22:00:00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37620400"/>
    <n v="1447594176"/>
    <b v="0"/>
    <n v="46"/>
    <b v="1"/>
    <s v="theater/plays"/>
    <n v="109"/>
    <n v="71.150000000000006"/>
    <x v="8"/>
    <s v="plays"/>
    <x v="3422"/>
    <d v="2015-07-22T22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37620400"/>
    <n v="1427320341"/>
    <b v="0"/>
    <n v="10"/>
    <b v="1"/>
    <s v="theater/plays"/>
    <n v="140"/>
    <n v="35"/>
    <x v="8"/>
    <s v="plays"/>
    <x v="3423"/>
    <d v="2015-07-22T22:00:00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37620400"/>
    <n v="1421252084"/>
    <b v="0"/>
    <n v="76"/>
    <b v="1"/>
    <s v="theater/plays"/>
    <n v="104"/>
    <n v="81.78"/>
    <x v="8"/>
    <s v="plays"/>
    <x v="3424"/>
    <d v="2015-07-22T22:00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37620400"/>
    <n v="1409669336"/>
    <b v="0"/>
    <n v="104"/>
    <b v="1"/>
    <s v="theater/plays"/>
    <n v="103"/>
    <n v="297.02999999999997"/>
    <x v="8"/>
    <s v="plays"/>
    <x v="3425"/>
    <d v="2015-07-22T22:00:00"/>
    <x v="0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37620400"/>
    <n v="1409620903"/>
    <b v="0"/>
    <n v="87"/>
    <b v="1"/>
    <s v="theater/plays"/>
    <n v="108"/>
    <n v="46.61"/>
    <x v="8"/>
    <s v="plays"/>
    <x v="3426"/>
    <d v="2015-07-22T22:00:00"/>
    <x v="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37620400"/>
    <n v="1401722952"/>
    <b v="0"/>
    <n v="29"/>
    <b v="1"/>
    <s v="theater/plays"/>
    <n v="100"/>
    <n v="51.72"/>
    <x v="8"/>
    <s v="plays"/>
    <x v="3427"/>
    <d v="2015-07-22T22:00:00"/>
    <x v="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37620400"/>
    <n v="1422983847"/>
    <b v="0"/>
    <n v="51"/>
    <b v="1"/>
    <s v="theater/plays"/>
    <n v="103"/>
    <n v="40.29"/>
    <x v="8"/>
    <s v="plays"/>
    <x v="3428"/>
    <d v="2015-07-22T22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37620400"/>
    <n v="1476837061"/>
    <b v="0"/>
    <n v="12"/>
    <b v="1"/>
    <s v="theater/plays"/>
    <n v="130"/>
    <n v="16.25"/>
    <x v="8"/>
    <s v="plays"/>
    <x v="3429"/>
    <d v="2015-07-22T22:00:00"/>
    <x v="0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37620400"/>
    <n v="1404168101"/>
    <b v="0"/>
    <n v="72"/>
    <b v="1"/>
    <s v="theater/plays"/>
    <n v="109"/>
    <n v="30.15"/>
    <x v="8"/>
    <s v="plays"/>
    <x v="3430"/>
    <d v="2015-07-22T22:00:00"/>
    <x v="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37620400"/>
    <n v="1405791153"/>
    <b v="0"/>
    <n v="21"/>
    <b v="1"/>
    <s v="theater/plays"/>
    <n v="100"/>
    <n v="95.24"/>
    <x v="8"/>
    <s v="plays"/>
    <x v="3431"/>
    <d v="2015-07-22T22:00:00"/>
    <x v="0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37620400"/>
    <n v="1452520614"/>
    <b v="0"/>
    <n v="42"/>
    <b v="1"/>
    <s v="theater/plays"/>
    <n v="110"/>
    <n v="52.21"/>
    <x v="8"/>
    <s v="plays"/>
    <x v="3432"/>
    <d v="2015-07-22T22:00:00"/>
    <x v="0"/>
  </r>
  <r>
    <n v="3433"/>
    <s v="The Dybbuk"/>
    <s v="death&amp;pretzels presents their first Chicago based project:_x000a_The Dybbuk by S. Ansky"/>
    <n v="9500"/>
    <n v="9525"/>
    <x v="0"/>
    <s v="US"/>
    <s v="USD"/>
    <n v="1437620400"/>
    <n v="1400290255"/>
    <b v="0"/>
    <n v="71"/>
    <b v="1"/>
    <s v="theater/plays"/>
    <n v="100"/>
    <n v="134.15"/>
    <x v="8"/>
    <s v="plays"/>
    <x v="3433"/>
    <d v="2015-07-22T22:00:00"/>
    <x v="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37620400"/>
    <n v="1402391269"/>
    <b v="0"/>
    <n v="168"/>
    <b v="1"/>
    <s v="theater/plays"/>
    <n v="106"/>
    <n v="62.83"/>
    <x v="8"/>
    <s v="plays"/>
    <x v="3434"/>
    <d v="2015-07-22T22:00:00"/>
    <x v="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37620400"/>
    <n v="1469112493"/>
    <b v="0"/>
    <n v="19"/>
    <b v="1"/>
    <s v="theater/plays"/>
    <n v="112"/>
    <n v="58.95"/>
    <x v="8"/>
    <s v="plays"/>
    <x v="3435"/>
    <d v="2015-07-22T22:00:00"/>
    <x v="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37620400"/>
    <n v="1406811593"/>
    <b v="0"/>
    <n v="37"/>
    <b v="1"/>
    <s v="theater/plays"/>
    <n v="106"/>
    <n v="143.11000000000001"/>
    <x v="8"/>
    <s v="plays"/>
    <x v="3436"/>
    <d v="2015-07-22T22:00:00"/>
    <x v="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37620400"/>
    <n v="1437411820"/>
    <b v="0"/>
    <n v="36"/>
    <b v="1"/>
    <s v="theater/plays"/>
    <n v="101"/>
    <n v="84.17"/>
    <x v="8"/>
    <s v="plays"/>
    <x v="3437"/>
    <d v="2015-07-22T22:00:0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7620400"/>
    <n v="1428358567"/>
    <b v="0"/>
    <n v="14"/>
    <b v="1"/>
    <s v="theater/plays"/>
    <n v="104"/>
    <n v="186.07"/>
    <x v="8"/>
    <s v="plays"/>
    <x v="3438"/>
    <d v="2015-07-22T22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37620400"/>
    <n v="1452030730"/>
    <b v="0"/>
    <n v="18"/>
    <b v="1"/>
    <s v="theater/plays"/>
    <n v="135"/>
    <n v="89.79"/>
    <x v="8"/>
    <s v="plays"/>
    <x v="3439"/>
    <d v="2015-07-22T22:00:00"/>
    <x v="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37620400"/>
    <n v="1403146628"/>
    <b v="0"/>
    <n v="82"/>
    <b v="1"/>
    <s v="theater/plays"/>
    <n v="105"/>
    <n v="64.16"/>
    <x v="8"/>
    <s v="plays"/>
    <x v="3440"/>
    <d v="2015-07-22T22:00:00"/>
    <x v="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37620400"/>
    <n v="1445077121"/>
    <b v="0"/>
    <n v="43"/>
    <b v="1"/>
    <s v="theater/plays"/>
    <n v="103"/>
    <n v="59.65"/>
    <x v="8"/>
    <s v="plays"/>
    <x v="3441"/>
    <d v="2015-07-22T22:00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7620400"/>
    <n v="1430424672"/>
    <b v="0"/>
    <n v="8"/>
    <b v="1"/>
    <s v="theater/plays"/>
    <n v="100"/>
    <n v="31.25"/>
    <x v="8"/>
    <s v="plays"/>
    <x v="3442"/>
    <d v="2015-07-22T22:00:00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37620400"/>
    <n v="1407674146"/>
    <b v="0"/>
    <n v="45"/>
    <b v="1"/>
    <s v="theater/plays"/>
    <n v="186"/>
    <n v="41.22"/>
    <x v="8"/>
    <s v="plays"/>
    <x v="3443"/>
    <d v="2015-07-22T22:00:00"/>
    <x v="0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37620400"/>
    <n v="1464677986"/>
    <b v="0"/>
    <n v="20"/>
    <b v="1"/>
    <s v="theater/plays"/>
    <n v="289"/>
    <n v="43.35"/>
    <x v="8"/>
    <s v="plays"/>
    <x v="3444"/>
    <d v="2015-07-22T22:00:00"/>
    <x v="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37620400"/>
    <n v="1443185036"/>
    <b v="0"/>
    <n v="31"/>
    <b v="1"/>
    <s v="theater/plays"/>
    <n v="100"/>
    <n v="64.52"/>
    <x v="8"/>
    <s v="plays"/>
    <x v="3445"/>
    <d v="2015-07-22T22:00:00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37620400"/>
    <n v="1421092725"/>
    <b v="0"/>
    <n v="25"/>
    <b v="1"/>
    <s v="theater/plays"/>
    <n v="108"/>
    <n v="43.28"/>
    <x v="8"/>
    <s v="plays"/>
    <x v="3446"/>
    <d v="2015-07-22T22:0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37620400"/>
    <n v="1454448012"/>
    <b v="0"/>
    <n v="14"/>
    <b v="1"/>
    <s v="theater/plays"/>
    <n v="108"/>
    <n v="77"/>
    <x v="8"/>
    <s v="plays"/>
    <x v="3447"/>
    <d v="2015-07-22T22:00:00"/>
    <x v="0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37620400"/>
    <n v="1416192689"/>
    <b v="0"/>
    <n v="45"/>
    <b v="1"/>
    <s v="theater/plays"/>
    <n v="110"/>
    <n v="51.22"/>
    <x v="8"/>
    <s v="plays"/>
    <x v="3448"/>
    <d v="2015-07-22T22:00:00"/>
    <x v="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37620400"/>
    <n v="1465607738"/>
    <b v="0"/>
    <n v="20"/>
    <b v="1"/>
    <s v="theater/plays"/>
    <n v="171"/>
    <n v="68.25"/>
    <x v="8"/>
    <s v="plays"/>
    <x v="3449"/>
    <d v="2015-07-22T22:00:00"/>
    <x v="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37620400"/>
    <n v="1422809671"/>
    <b v="0"/>
    <n v="39"/>
    <b v="1"/>
    <s v="theater/plays"/>
    <n v="152"/>
    <n v="19.489999999999998"/>
    <x v="8"/>
    <s v="plays"/>
    <x v="3450"/>
    <d v="2015-07-22T22:00:00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37620400"/>
    <n v="1427304127"/>
    <b v="0"/>
    <n v="16"/>
    <b v="1"/>
    <s v="theater/plays"/>
    <n v="101"/>
    <n v="41.13"/>
    <x v="8"/>
    <s v="plays"/>
    <x v="3451"/>
    <d v="2015-07-22T22:00:00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37620400"/>
    <n v="1404141626"/>
    <b v="0"/>
    <n v="37"/>
    <b v="1"/>
    <s v="theater/plays"/>
    <n v="153"/>
    <n v="41.41"/>
    <x v="8"/>
    <s v="plays"/>
    <x v="3452"/>
    <d v="2015-07-22T22:00:00"/>
    <x v="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37620400"/>
    <n v="1465946956"/>
    <b v="0"/>
    <n v="14"/>
    <b v="1"/>
    <s v="theater/plays"/>
    <n v="128"/>
    <n v="27.5"/>
    <x v="8"/>
    <s v="plays"/>
    <x v="3453"/>
    <d v="2015-07-22T22:00:00"/>
    <x v="0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37620400"/>
    <n v="1404233159"/>
    <b v="0"/>
    <n v="21"/>
    <b v="1"/>
    <s v="theater/plays"/>
    <n v="101"/>
    <n v="33.57"/>
    <x v="8"/>
    <s v="plays"/>
    <x v="3454"/>
    <d v="2015-07-22T22:00:00"/>
    <x v="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37620400"/>
    <n v="1473789627"/>
    <b v="0"/>
    <n v="69"/>
    <b v="1"/>
    <s v="theater/plays"/>
    <n v="101"/>
    <n v="145.87"/>
    <x v="8"/>
    <s v="plays"/>
    <x v="3455"/>
    <d v="2015-07-22T22:00:00"/>
    <x v="0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37620400"/>
    <n v="1404190567"/>
    <b v="0"/>
    <n v="16"/>
    <b v="1"/>
    <s v="theater/plays"/>
    <n v="191"/>
    <n v="358.69"/>
    <x v="8"/>
    <s v="plays"/>
    <x v="3456"/>
    <d v="2015-07-22T22:00:00"/>
    <x v="0"/>
  </r>
  <r>
    <n v="3457"/>
    <s v="The Impossible Adventures Of Supernova Jones"/>
    <s v="Robots, Space Battles, Mystery, and Intrigue. Nothing is Impossible..."/>
    <n v="2000"/>
    <n v="2804"/>
    <x v="0"/>
    <s v="US"/>
    <s v="USD"/>
    <n v="1437620400"/>
    <n v="1421081857"/>
    <b v="0"/>
    <n v="55"/>
    <b v="1"/>
    <s v="theater/plays"/>
    <n v="140"/>
    <n v="50.98"/>
    <x v="8"/>
    <s v="plays"/>
    <x v="3457"/>
    <d v="2015-07-22T22:00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37620400"/>
    <n v="1420606303"/>
    <b v="0"/>
    <n v="27"/>
    <b v="1"/>
    <s v="theater/plays"/>
    <n v="124"/>
    <n v="45.04"/>
    <x v="8"/>
    <s v="plays"/>
    <x v="3458"/>
    <d v="2015-07-22T22:00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37620400"/>
    <n v="1461151860"/>
    <b v="0"/>
    <n v="36"/>
    <b v="1"/>
    <s v="theater/plays"/>
    <n v="126"/>
    <n v="17.53"/>
    <x v="8"/>
    <s v="plays"/>
    <x v="3459"/>
    <d v="2015-07-22T22:00:00"/>
    <x v="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37620400"/>
    <n v="1406896752"/>
    <b v="0"/>
    <n v="19"/>
    <b v="1"/>
    <s v="theater/plays"/>
    <n v="190"/>
    <n v="50"/>
    <x v="8"/>
    <s v="plays"/>
    <x v="3460"/>
    <d v="2015-07-22T22:00:00"/>
    <x v="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37620400"/>
    <n v="1475248279"/>
    <b v="0"/>
    <n v="12"/>
    <b v="1"/>
    <s v="theater/plays"/>
    <n v="139"/>
    <n v="57.92"/>
    <x v="8"/>
    <s v="plays"/>
    <x v="3461"/>
    <d v="2015-07-22T22:00:00"/>
    <x v="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7620400"/>
    <n v="1435181628"/>
    <b v="0"/>
    <n v="17"/>
    <b v="1"/>
    <s v="theater/plays"/>
    <n v="202"/>
    <n v="29.71"/>
    <x v="8"/>
    <s v="plays"/>
    <x v="3462"/>
    <d v="2015-07-22T22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37620400"/>
    <n v="1472594585"/>
    <b v="0"/>
    <n v="114"/>
    <b v="1"/>
    <s v="theater/plays"/>
    <n v="103"/>
    <n v="90.68"/>
    <x v="8"/>
    <s v="plays"/>
    <x v="3463"/>
    <d v="2015-07-22T22:00:00"/>
    <x v="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37620400"/>
    <n v="1469329637"/>
    <b v="0"/>
    <n v="93"/>
    <b v="1"/>
    <s v="theater/plays"/>
    <n v="102"/>
    <n v="55.01"/>
    <x v="8"/>
    <s v="plays"/>
    <x v="3464"/>
    <d v="2015-07-22T22:00:00"/>
    <x v="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7620400"/>
    <n v="1436972472"/>
    <b v="0"/>
    <n v="36"/>
    <b v="1"/>
    <s v="theater/plays"/>
    <n v="103"/>
    <n v="57.22"/>
    <x v="8"/>
    <s v="plays"/>
    <x v="3465"/>
    <d v="2015-07-22T22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37620400"/>
    <n v="1455928050"/>
    <b v="0"/>
    <n v="61"/>
    <b v="1"/>
    <s v="theater/plays"/>
    <n v="127"/>
    <n v="72.95"/>
    <x v="8"/>
    <s v="plays"/>
    <x v="3466"/>
    <d v="2015-07-22T22:00:00"/>
    <x v="0"/>
  </r>
  <r>
    <n v="3467"/>
    <s v="Venus in Fur, Los Angeles."/>
    <s v="Venus in Fur, By David Ives."/>
    <n v="3000"/>
    <n v="3030"/>
    <x v="0"/>
    <s v="US"/>
    <s v="USD"/>
    <n v="1437620400"/>
    <n v="1424275632"/>
    <b v="0"/>
    <n v="47"/>
    <b v="1"/>
    <s v="theater/plays"/>
    <n v="101"/>
    <n v="64.47"/>
    <x v="8"/>
    <s v="plays"/>
    <x v="3467"/>
    <d v="2015-07-22T22:00:00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37620400"/>
    <n v="1471976529"/>
    <b v="0"/>
    <n v="17"/>
    <b v="1"/>
    <s v="theater/plays"/>
    <n v="122"/>
    <n v="716.35"/>
    <x v="8"/>
    <s v="plays"/>
    <x v="3468"/>
    <d v="2015-07-22T22:00:00"/>
    <x v="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37620400"/>
    <n v="1459265045"/>
    <b v="0"/>
    <n v="63"/>
    <b v="1"/>
    <s v="theater/plays"/>
    <n v="113"/>
    <n v="50.4"/>
    <x v="8"/>
    <s v="plays"/>
    <x v="3469"/>
    <d v="2015-07-22T22:00:00"/>
    <x v="0"/>
  </r>
  <r>
    <n v="3470"/>
    <s v="She Kills Monsters"/>
    <s v="The New Artist's Circle is a theatre company dedicated to bringing the arts to young people."/>
    <n v="250"/>
    <n v="375"/>
    <x v="0"/>
    <s v="US"/>
    <s v="USD"/>
    <n v="1437620400"/>
    <n v="1465345902"/>
    <b v="0"/>
    <n v="9"/>
    <b v="1"/>
    <s v="theater/plays"/>
    <n v="150"/>
    <n v="41.67"/>
    <x v="8"/>
    <s v="plays"/>
    <x v="3470"/>
    <d v="2015-07-22T22:00:00"/>
    <x v="1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37620400"/>
    <n v="1405971690"/>
    <b v="0"/>
    <n v="30"/>
    <b v="1"/>
    <s v="theater/plays"/>
    <n v="215"/>
    <n v="35.770000000000003"/>
    <x v="8"/>
    <s v="plays"/>
    <x v="3471"/>
    <d v="2015-07-22T22:00:00"/>
    <x v="2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37620400"/>
    <n v="1413432331"/>
    <b v="0"/>
    <n v="23"/>
    <b v="1"/>
    <s v="theater/plays"/>
    <n v="102"/>
    <n v="88.74"/>
    <x v="8"/>
    <s v="plays"/>
    <x v="3472"/>
    <d v="2015-07-22T22:00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37620400"/>
    <n v="1425067296"/>
    <b v="0"/>
    <n v="33"/>
    <b v="1"/>
    <s v="theater/plays"/>
    <n v="100"/>
    <n v="148.47999999999999"/>
    <x v="8"/>
    <s v="plays"/>
    <x v="3473"/>
    <d v="2015-07-22T22:00:00"/>
    <x v="4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37620400"/>
    <n v="1466424131"/>
    <b v="0"/>
    <n v="39"/>
    <b v="1"/>
    <s v="theater/plays"/>
    <n v="101"/>
    <n v="51.79"/>
    <x v="8"/>
    <s v="plays"/>
    <x v="3474"/>
    <d v="2015-07-22T22:00:00"/>
    <x v="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37620400"/>
    <n v="1412629704"/>
    <b v="0"/>
    <n v="17"/>
    <b v="1"/>
    <s v="theater/plays"/>
    <n v="113"/>
    <n v="20"/>
    <x v="8"/>
    <s v="plays"/>
    <x v="3475"/>
    <d v="2015-07-22T22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37620400"/>
    <n v="1412836990"/>
    <b v="0"/>
    <n v="6"/>
    <b v="1"/>
    <s v="theater/plays"/>
    <n v="104"/>
    <n v="52"/>
    <x v="8"/>
    <s v="plays"/>
    <x v="3476"/>
    <d v="2015-07-22T22:00:00"/>
    <x v="4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7620400"/>
    <n v="1430761243"/>
    <b v="0"/>
    <n v="39"/>
    <b v="1"/>
    <s v="theater/plays"/>
    <n v="115"/>
    <n v="53.23"/>
    <x v="8"/>
    <s v="plays"/>
    <x v="3477"/>
    <d v="2015-07-22T22:00:00"/>
    <x v="3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37620400"/>
    <n v="1424296822"/>
    <b v="0"/>
    <n v="57"/>
    <b v="1"/>
    <s v="theater/plays"/>
    <n v="113"/>
    <n v="39.6"/>
    <x v="8"/>
    <s v="plays"/>
    <x v="3478"/>
    <d v="2015-07-22T22:00:00"/>
    <x v="3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37620400"/>
    <n v="1400790680"/>
    <b v="0"/>
    <n v="56"/>
    <b v="1"/>
    <s v="theater/plays"/>
    <n v="128"/>
    <n v="34.25"/>
    <x v="8"/>
    <s v="plays"/>
    <x v="3479"/>
    <d v="2015-07-22T22:00:0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7620400"/>
    <n v="1434440227"/>
    <b v="0"/>
    <n v="13"/>
    <b v="1"/>
    <s v="theater/plays"/>
    <n v="143"/>
    <n v="164.62"/>
    <x v="8"/>
    <s v="plays"/>
    <x v="3480"/>
    <d v="2015-07-22T22:00:00"/>
    <x v="4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37620400"/>
    <n v="1418709388"/>
    <b v="0"/>
    <n v="95"/>
    <b v="1"/>
    <s v="theater/plays"/>
    <n v="119"/>
    <n v="125.05"/>
    <x v="8"/>
    <s v="plays"/>
    <x v="3481"/>
    <d v="2015-07-22T22:00:00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37620400"/>
    <n v="1402079466"/>
    <b v="0"/>
    <n v="80"/>
    <b v="1"/>
    <s v="theater/plays"/>
    <n v="138"/>
    <n v="51.88"/>
    <x v="8"/>
    <s v="plays"/>
    <x v="3482"/>
    <d v="2015-07-22T22:00:00"/>
    <x v="4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37620400"/>
    <n v="1401811381"/>
    <b v="0"/>
    <n v="133"/>
    <b v="1"/>
    <s v="theater/plays"/>
    <n v="160"/>
    <n v="40.29"/>
    <x v="8"/>
    <s v="plays"/>
    <x v="3483"/>
    <d v="2015-07-22T22:00:00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37620400"/>
    <n v="1463422499"/>
    <b v="0"/>
    <n v="44"/>
    <b v="1"/>
    <s v="theater/plays"/>
    <n v="114"/>
    <n v="64.91"/>
    <x v="8"/>
    <s v="plays"/>
    <x v="3484"/>
    <d v="2015-07-22T22:00:00"/>
    <x v="4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37620400"/>
    <n v="1451839080"/>
    <b v="0"/>
    <n v="30"/>
    <b v="1"/>
    <s v="theater/plays"/>
    <n v="101"/>
    <n v="55.33"/>
    <x v="8"/>
    <s v="plays"/>
    <x v="3485"/>
    <d v="2015-07-22T22:00:00"/>
    <x v="1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7620400"/>
    <n v="1430600401"/>
    <b v="0"/>
    <n v="56"/>
    <b v="1"/>
    <s v="theater/plays"/>
    <n v="155"/>
    <n v="83.14"/>
    <x v="8"/>
    <s v="plays"/>
    <x v="3486"/>
    <d v="2015-07-22T22:00:00"/>
    <x v="4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7620400"/>
    <n v="1432593252"/>
    <b v="0"/>
    <n v="66"/>
    <b v="1"/>
    <s v="theater/plays"/>
    <n v="128"/>
    <n v="38.71"/>
    <x v="8"/>
    <s v="plays"/>
    <x v="3487"/>
    <d v="2015-07-22T22:00:00"/>
    <x v="4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37620400"/>
    <n v="1427221560"/>
    <b v="0"/>
    <n v="29"/>
    <b v="1"/>
    <s v="theater/plays"/>
    <n v="121"/>
    <n v="125.38"/>
    <x v="8"/>
    <s v="plays"/>
    <x v="3488"/>
    <d v="2015-07-22T22:00:00"/>
    <x v="4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37620400"/>
    <n v="1398352531"/>
    <b v="0"/>
    <n v="72"/>
    <b v="1"/>
    <s v="theater/plays"/>
    <n v="113"/>
    <n v="78.260000000000005"/>
    <x v="8"/>
    <s v="plays"/>
    <x v="3489"/>
    <d v="2015-07-22T22:00:00"/>
    <x v="1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37620400"/>
    <n v="1457982924"/>
    <b v="0"/>
    <n v="27"/>
    <b v="1"/>
    <s v="theater/plays"/>
    <n v="128"/>
    <n v="47.22"/>
    <x v="8"/>
    <s v="plays"/>
    <x v="3490"/>
    <d v="2015-07-22T22:00:00"/>
    <x v="1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7620400"/>
    <n v="1430114384"/>
    <b v="0"/>
    <n v="10"/>
    <b v="1"/>
    <s v="theater/plays"/>
    <n v="158"/>
    <n v="79.099999999999994"/>
    <x v="8"/>
    <s v="plays"/>
    <x v="3491"/>
    <d v="2015-07-22T22:00:00"/>
    <x v="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37620400"/>
    <n v="1442794397"/>
    <b v="0"/>
    <n v="35"/>
    <b v="1"/>
    <s v="theater/plays"/>
    <n v="105"/>
    <n v="114.29"/>
    <x v="8"/>
    <s v="plays"/>
    <x v="3492"/>
    <d v="2015-07-22T22:00:00"/>
    <x v="4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37620400"/>
    <n v="1406580436"/>
    <b v="0"/>
    <n v="29"/>
    <b v="1"/>
    <s v="theater/plays"/>
    <n v="100"/>
    <n v="51.72"/>
    <x v="8"/>
    <s v="plays"/>
    <x v="3493"/>
    <d v="2015-07-22T22:00:00"/>
    <x v="1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37620400"/>
    <n v="1479186575"/>
    <b v="0"/>
    <n v="13"/>
    <b v="1"/>
    <s v="theater/plays"/>
    <n v="100"/>
    <n v="30.77"/>
    <x v="8"/>
    <s v="plays"/>
    <x v="3494"/>
    <d v="2015-07-22T22:00:00"/>
    <x v="1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37620400"/>
    <n v="1412360309"/>
    <b v="0"/>
    <n v="72"/>
    <b v="1"/>
    <s v="theater/plays"/>
    <n v="107"/>
    <n v="74.209999999999994"/>
    <x v="8"/>
    <s v="plays"/>
    <x v="3495"/>
    <d v="2015-07-22T22:00:00"/>
    <x v="1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37620400"/>
    <n v="1470169166"/>
    <b v="0"/>
    <n v="78"/>
    <b v="1"/>
    <s v="theater/plays"/>
    <n v="124"/>
    <n v="47.85"/>
    <x v="8"/>
    <s v="plays"/>
    <x v="3496"/>
    <d v="2015-07-22T22:00:00"/>
    <x v="4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37620400"/>
    <n v="1463852904"/>
    <b v="0"/>
    <n v="49"/>
    <b v="1"/>
    <s v="theater/plays"/>
    <n v="109"/>
    <n v="34.409999999999997"/>
    <x v="8"/>
    <s v="plays"/>
    <x v="3497"/>
    <d v="2015-07-22T22:00:00"/>
    <x v="4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37620400"/>
    <n v="1459309704"/>
    <b v="0"/>
    <n v="42"/>
    <b v="1"/>
    <s v="theater/plays"/>
    <n v="102"/>
    <n v="40.24"/>
    <x v="8"/>
    <s v="plays"/>
    <x v="3498"/>
    <d v="2015-07-22T22:00:00"/>
    <x v="1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7620400"/>
    <n v="1431046325"/>
    <b v="0"/>
    <n v="35"/>
    <b v="1"/>
    <s v="theater/plays"/>
    <n v="106"/>
    <n v="60.29"/>
    <x v="8"/>
    <s v="plays"/>
    <x v="3499"/>
    <d v="2015-07-22T22:00:00"/>
    <x v="4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37620400"/>
    <n v="1455919438"/>
    <b v="0"/>
    <n v="42"/>
    <b v="1"/>
    <s v="theater/plays"/>
    <n v="106"/>
    <n v="25.31"/>
    <x v="8"/>
    <s v="plays"/>
    <x v="3500"/>
    <d v="2015-07-22T22:00:00"/>
    <x v="4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37620400"/>
    <n v="1439835595"/>
    <b v="0"/>
    <n v="42"/>
    <b v="1"/>
    <s v="theater/plays"/>
    <n v="101"/>
    <n v="35.950000000000003"/>
    <x v="8"/>
    <s v="plays"/>
    <x v="3501"/>
    <d v="2015-07-22T22:00:00"/>
    <x v="3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37620400"/>
    <n v="1456862924"/>
    <b v="0"/>
    <n v="31"/>
    <b v="1"/>
    <s v="theater/plays"/>
    <n v="105"/>
    <n v="136"/>
    <x v="8"/>
    <s v="plays"/>
    <x v="3502"/>
    <d v="2015-07-22T22:00:00"/>
    <x v="3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37620400"/>
    <n v="1466767728"/>
    <b v="0"/>
    <n v="38"/>
    <b v="1"/>
    <s v="theater/plays"/>
    <n v="108"/>
    <n v="70.760000000000005"/>
    <x v="8"/>
    <s v="plays"/>
    <x v="3503"/>
    <d v="2015-07-22T22:00:00"/>
    <x v="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37620400"/>
    <n v="1445363891"/>
    <b v="0"/>
    <n v="8"/>
    <b v="1"/>
    <s v="theater/plays"/>
    <n v="100"/>
    <n v="125"/>
    <x v="8"/>
    <s v="plays"/>
    <x v="3504"/>
    <d v="2015-07-22T22:00:00"/>
    <x v="4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437620400"/>
    <n v="1398983245"/>
    <b v="0"/>
    <n v="39"/>
    <b v="1"/>
    <s v="theater/plays"/>
    <n v="104"/>
    <n v="66.510000000000005"/>
    <x v="8"/>
    <s v="plays"/>
    <x v="3505"/>
    <d v="2015-07-22T22:00:00"/>
    <x v="1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37620400"/>
    <n v="1404927440"/>
    <b v="0"/>
    <n v="29"/>
    <b v="1"/>
    <s v="theater/plays"/>
    <n v="102"/>
    <n v="105"/>
    <x v="8"/>
    <s v="plays"/>
    <x v="3506"/>
    <d v="2015-07-22T22:00:00"/>
    <x v="1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37620400"/>
    <n v="1462140537"/>
    <b v="0"/>
    <n v="72"/>
    <b v="1"/>
    <s v="theater/plays"/>
    <n v="104"/>
    <n v="145"/>
    <x v="8"/>
    <s v="plays"/>
    <x v="3507"/>
    <d v="2015-07-22T22:00:00"/>
    <x v="1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37620400"/>
    <n v="1460914253"/>
    <b v="0"/>
    <n v="15"/>
    <b v="1"/>
    <s v="theater/plays"/>
    <n v="180"/>
    <n v="12"/>
    <x v="8"/>
    <s v="plays"/>
    <x v="3508"/>
    <d v="2015-07-22T22:00:00"/>
    <x v="5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37620400"/>
    <n v="1415392666"/>
    <b v="0"/>
    <n v="33"/>
    <b v="1"/>
    <s v="theater/plays"/>
    <n v="106"/>
    <n v="96.67"/>
    <x v="8"/>
    <s v="plays"/>
    <x v="3509"/>
    <d v="2015-07-22T22:00:00"/>
    <x v="4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37620400"/>
    <n v="1402584846"/>
    <b v="0"/>
    <n v="15"/>
    <b v="1"/>
    <s v="theater/plays"/>
    <n v="101"/>
    <n v="60.33"/>
    <x v="8"/>
    <s v="plays"/>
    <x v="3510"/>
    <d v="2015-07-22T22:00:00"/>
    <x v="4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37620400"/>
    <n v="1413406695"/>
    <b v="0"/>
    <n v="19"/>
    <b v="1"/>
    <s v="theater/plays"/>
    <n v="101"/>
    <n v="79.89"/>
    <x v="8"/>
    <s v="plays"/>
    <x v="3511"/>
    <d v="2015-07-22T22:00:00"/>
    <x v="4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37620400"/>
    <n v="1424609592"/>
    <b v="0"/>
    <n v="17"/>
    <b v="1"/>
    <s v="theater/plays"/>
    <n v="100"/>
    <n v="58.82"/>
    <x v="8"/>
    <s v="plays"/>
    <x v="3512"/>
    <d v="2015-07-22T22:00:00"/>
    <x v="4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37620400"/>
    <n v="1400725112"/>
    <b v="0"/>
    <n v="44"/>
    <b v="1"/>
    <s v="theater/plays"/>
    <n v="118"/>
    <n v="75.34"/>
    <x v="8"/>
    <s v="plays"/>
    <x v="3513"/>
    <d v="2015-07-22T22:00:00"/>
    <x v="4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37620400"/>
    <n v="1421439552"/>
    <b v="0"/>
    <n v="10"/>
    <b v="1"/>
    <s v="theater/plays"/>
    <n v="110"/>
    <n v="55"/>
    <x v="8"/>
    <s v="plays"/>
    <x v="3514"/>
    <d v="2015-07-22T22:00:00"/>
    <x v="4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7620400"/>
    <n v="1430505171"/>
    <b v="0"/>
    <n v="46"/>
    <b v="1"/>
    <s v="theater/plays"/>
    <n v="103"/>
    <n v="66.959999999999994"/>
    <x v="8"/>
    <s v="plays"/>
    <x v="3515"/>
    <d v="2015-07-22T22:00:00"/>
    <x v="3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37620400"/>
    <n v="1407197670"/>
    <b v="0"/>
    <n v="11"/>
    <b v="1"/>
    <s v="theater/plays"/>
    <n v="100"/>
    <n v="227.27"/>
    <x v="8"/>
    <s v="plays"/>
    <x v="3516"/>
    <d v="2015-07-22T22:00:00"/>
    <x v="1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37620400"/>
    <n v="1401910634"/>
    <b v="0"/>
    <n v="13"/>
    <b v="1"/>
    <s v="theater/plays"/>
    <n v="100"/>
    <n v="307.69"/>
    <x v="8"/>
    <s v="plays"/>
    <x v="3517"/>
    <d v="2015-07-22T22:00:00"/>
    <x v="4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37620400"/>
    <n v="1410461299"/>
    <b v="0"/>
    <n v="33"/>
    <b v="1"/>
    <s v="theater/plays"/>
    <n v="110"/>
    <n v="50.02"/>
    <x v="8"/>
    <s v="plays"/>
    <x v="3518"/>
    <d v="2015-07-22T22:00:00"/>
    <x v="1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37620400"/>
    <n v="1422886950"/>
    <b v="0"/>
    <n v="28"/>
    <b v="1"/>
    <s v="theater/plays"/>
    <n v="101"/>
    <n v="72.39"/>
    <x v="8"/>
    <s v="plays"/>
    <x v="3519"/>
    <d v="2015-07-22T22:00:00"/>
    <x v="1"/>
  </r>
  <r>
    <n v="3520"/>
    <s v="Protocols"/>
    <s v="Help us to bring &quot;Protocols&quot; at the 2015 Camden Fringe. The most controversial play of the year."/>
    <n v="2000"/>
    <n v="2015"/>
    <x v="0"/>
    <s v="GB"/>
    <s v="GBP"/>
    <n v="1437620400"/>
    <n v="1439322412"/>
    <b v="0"/>
    <n v="21"/>
    <b v="1"/>
    <s v="theater/plays"/>
    <n v="101"/>
    <n v="95.95"/>
    <x v="8"/>
    <s v="plays"/>
    <x v="3520"/>
    <d v="2015-07-22T22:00:00"/>
    <x v="4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37620400"/>
    <n v="1409388020"/>
    <b v="0"/>
    <n v="13"/>
    <b v="1"/>
    <s v="theater/plays"/>
    <n v="169"/>
    <n v="45.62"/>
    <x v="8"/>
    <s v="plays"/>
    <x v="3521"/>
    <d v="2015-07-22T22:00:00"/>
    <x v="1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37620400"/>
    <n v="1439924246"/>
    <b v="0"/>
    <n v="34"/>
    <b v="1"/>
    <s v="theater/plays"/>
    <n v="100"/>
    <n v="41.03"/>
    <x v="8"/>
    <s v="plays"/>
    <x v="3522"/>
    <d v="2015-07-22T22:00:00"/>
    <x v="4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37620400"/>
    <n v="1469871148"/>
    <b v="0"/>
    <n v="80"/>
    <b v="1"/>
    <s v="theater/plays"/>
    <n v="114"/>
    <n v="56.83"/>
    <x v="8"/>
    <s v="plays"/>
    <x v="3523"/>
    <d v="2015-07-22T22:00:00"/>
    <x v="4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37620400"/>
    <n v="1409336373"/>
    <b v="0"/>
    <n v="74"/>
    <b v="1"/>
    <s v="theater/plays"/>
    <n v="102"/>
    <n v="137.24"/>
    <x v="8"/>
    <s v="plays"/>
    <x v="3524"/>
    <d v="2015-07-22T22:00:00"/>
    <x v="1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7620400"/>
    <n v="1438188106"/>
    <b v="0"/>
    <n v="7"/>
    <b v="1"/>
    <s v="theater/plays"/>
    <n v="106"/>
    <n v="75.709999999999994"/>
    <x v="8"/>
    <s v="plays"/>
    <x v="3525"/>
    <d v="2015-07-22T22:00:00"/>
    <x v="3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37620400"/>
    <n v="1459411371"/>
    <b v="0"/>
    <n v="34"/>
    <b v="1"/>
    <s v="theater/plays"/>
    <n v="102"/>
    <n v="99"/>
    <x v="8"/>
    <s v="plays"/>
    <x v="3526"/>
    <d v="2015-07-22T22:00:00"/>
    <x v="1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7620400"/>
    <n v="1434069205"/>
    <b v="0"/>
    <n v="86"/>
    <b v="1"/>
    <s v="theater/plays"/>
    <n v="117"/>
    <n v="81.569999999999993"/>
    <x v="8"/>
    <s v="plays"/>
    <x v="3527"/>
    <d v="2015-07-22T22:00:00"/>
    <x v="1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37620400"/>
    <n v="1483012918"/>
    <b v="0"/>
    <n v="37"/>
    <b v="1"/>
    <s v="theater/plays"/>
    <n v="101"/>
    <n v="45.11"/>
    <x v="8"/>
    <s v="plays"/>
    <x v="3528"/>
    <d v="2015-07-22T22:00:00"/>
    <x v="4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7620400"/>
    <n v="1434997018"/>
    <b v="0"/>
    <n v="18"/>
    <b v="1"/>
    <s v="theater/plays"/>
    <n v="132"/>
    <n v="36.67"/>
    <x v="8"/>
    <s v="plays"/>
    <x v="3529"/>
    <d v="2015-07-22T22:00:00"/>
    <x v="1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37620400"/>
    <n v="1457881057"/>
    <b v="0"/>
    <n v="22"/>
    <b v="1"/>
    <s v="theater/plays"/>
    <n v="100"/>
    <n v="125"/>
    <x v="8"/>
    <s v="plays"/>
    <x v="3530"/>
    <d v="2015-07-22T22:00:00"/>
    <x v="4"/>
  </r>
  <r>
    <n v="3531"/>
    <s v="The Reinvention of Lily Johnson"/>
    <s v="A political comedy for a crazy election year"/>
    <n v="1000"/>
    <n v="1280"/>
    <x v="0"/>
    <s v="US"/>
    <s v="USD"/>
    <n v="1437620400"/>
    <n v="1464709334"/>
    <b v="0"/>
    <n v="26"/>
    <b v="1"/>
    <s v="theater/plays"/>
    <n v="128"/>
    <n v="49.23"/>
    <x v="8"/>
    <s v="plays"/>
    <x v="3531"/>
    <d v="2015-07-22T22:00:00"/>
    <x v="5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37620400"/>
    <n v="1409667827"/>
    <b v="0"/>
    <n v="27"/>
    <b v="1"/>
    <s v="theater/plays"/>
    <n v="119"/>
    <n v="42.3"/>
    <x v="8"/>
    <s v="plays"/>
    <x v="3532"/>
    <d v="2015-07-22T22:00:00"/>
    <x v="5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37620400"/>
    <n v="1444673767"/>
    <b v="0"/>
    <n v="8"/>
    <b v="1"/>
    <s v="theater/plays"/>
    <n v="126"/>
    <n v="78.88"/>
    <x v="8"/>
    <s v="plays"/>
    <x v="3533"/>
    <d v="2015-07-22T22:00:00"/>
    <x v="5"/>
  </r>
  <r>
    <n v="3534"/>
    <s v="Night of Ashes"/>
    <s v="A Theatrical Prequel to Hell's Rebels, the current Pathfinder Adventure Path from Paizo Publishing"/>
    <n v="5000"/>
    <n v="7810"/>
    <x v="0"/>
    <s v="US"/>
    <s v="USD"/>
    <n v="1437620400"/>
    <n v="1440687623"/>
    <b v="0"/>
    <n v="204"/>
    <b v="1"/>
    <s v="theater/plays"/>
    <n v="156"/>
    <n v="38.28"/>
    <x v="8"/>
    <s v="plays"/>
    <x v="3534"/>
    <d v="2015-07-22T22:00:00"/>
    <x v="5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37620400"/>
    <n v="1441120910"/>
    <b v="0"/>
    <n v="46"/>
    <b v="1"/>
    <s v="theater/plays"/>
    <n v="103"/>
    <n v="44.85"/>
    <x v="8"/>
    <s v="plays"/>
    <x v="3535"/>
    <d v="2015-07-22T22:00:00"/>
    <x v="4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37620400"/>
    <n v="1448040425"/>
    <b v="0"/>
    <n v="17"/>
    <b v="1"/>
    <s v="theater/plays"/>
    <n v="153"/>
    <n v="13.53"/>
    <x v="8"/>
    <s v="plays"/>
    <x v="3536"/>
    <d v="2015-07-22T22:00:00"/>
    <x v="3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37620400"/>
    <n v="1413016216"/>
    <b v="0"/>
    <n v="28"/>
    <b v="1"/>
    <s v="theater/plays"/>
    <n v="180"/>
    <n v="43.5"/>
    <x v="8"/>
    <s v="plays"/>
    <x v="3537"/>
    <d v="2015-07-22T22:00:00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37620400"/>
    <n v="1469009140"/>
    <b v="0"/>
    <n v="83"/>
    <b v="1"/>
    <s v="theater/plays"/>
    <n v="128"/>
    <n v="30.95"/>
    <x v="8"/>
    <s v="plays"/>
    <x v="3538"/>
    <d v="2015-07-22T22:00:00"/>
    <x v="4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37620400"/>
    <n v="1471543722"/>
    <b v="0"/>
    <n v="13"/>
    <b v="1"/>
    <s v="theater/plays"/>
    <n v="120"/>
    <n v="55.23"/>
    <x v="8"/>
    <s v="plays"/>
    <x v="3539"/>
    <d v="2015-07-22T22:00:00"/>
    <x v="7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37620400"/>
    <n v="1464307491"/>
    <b v="0"/>
    <n v="8"/>
    <b v="1"/>
    <s v="theater/plays"/>
    <n v="123"/>
    <n v="46.13"/>
    <x v="8"/>
    <s v="plays"/>
    <x v="3540"/>
    <d v="2015-07-22T22:00:00"/>
    <x v="7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37620400"/>
    <n v="1438882275"/>
    <b v="0"/>
    <n v="32"/>
    <b v="1"/>
    <s v="theater/plays"/>
    <n v="105"/>
    <n v="39.380000000000003"/>
    <x v="8"/>
    <s v="plays"/>
    <x v="3541"/>
    <d v="2015-07-22T22:00:00"/>
    <x v="6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37620400"/>
    <n v="1404915822"/>
    <b v="0"/>
    <n v="85"/>
    <b v="1"/>
    <s v="theater/plays"/>
    <n v="102"/>
    <n v="66.150000000000006"/>
    <x v="8"/>
    <s v="plays"/>
    <x v="3542"/>
    <d v="2015-07-22T22:00:00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7620400"/>
    <n v="1432663659"/>
    <b v="0"/>
    <n v="29"/>
    <b v="1"/>
    <s v="theater/plays"/>
    <n v="105"/>
    <n v="54.14"/>
    <x v="8"/>
    <s v="plays"/>
    <x v="3543"/>
    <d v="2015-07-22T22:00:00"/>
    <x v="7"/>
  </r>
  <r>
    <n v="3544"/>
    <s v="Gruoch, or Lady Macbeth"/>
    <s v="Death &amp; Pretzels presents the world premiere of Paul Pasulka's Gruoch, or Lady Macbeth"/>
    <n v="2500"/>
    <n v="2500"/>
    <x v="0"/>
    <s v="US"/>
    <s v="USD"/>
    <n v="1437620400"/>
    <n v="1423166257"/>
    <b v="0"/>
    <n v="24"/>
    <b v="1"/>
    <s v="theater/plays"/>
    <n v="100"/>
    <n v="104.17"/>
    <x v="8"/>
    <s v="plays"/>
    <x v="3544"/>
    <d v="2015-07-22T22:00:00"/>
    <x v="1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37620400"/>
    <n v="1426188159"/>
    <b v="0"/>
    <n v="8"/>
    <b v="1"/>
    <s v="theater/plays"/>
    <n v="100"/>
    <n v="31.38"/>
    <x v="8"/>
    <s v="plays"/>
    <x v="3545"/>
    <d v="2015-07-22T22:00:00"/>
    <x v="5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37620400"/>
    <n v="1426002684"/>
    <b v="0"/>
    <n v="19"/>
    <b v="1"/>
    <s v="theater/plays"/>
    <n v="102"/>
    <n v="59.21"/>
    <x v="8"/>
    <s v="plays"/>
    <x v="3546"/>
    <d v="2015-07-22T22:00:00"/>
    <x v="7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37620400"/>
    <n v="1461117201"/>
    <b v="0"/>
    <n v="336"/>
    <b v="1"/>
    <s v="theater/plays"/>
    <n v="114"/>
    <n v="119.18"/>
    <x v="8"/>
    <s v="plays"/>
    <x v="3547"/>
    <d v="2015-07-22T22:00:00"/>
    <x v="6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37620400"/>
    <n v="1455230214"/>
    <b v="0"/>
    <n v="13"/>
    <b v="1"/>
    <s v="theater/plays"/>
    <n v="102"/>
    <n v="164.62"/>
    <x v="8"/>
    <s v="plays"/>
    <x v="3548"/>
    <d v="2015-07-22T22:00:00"/>
    <x v="3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37620400"/>
    <n v="1438939673"/>
    <b v="0"/>
    <n v="42"/>
    <b v="1"/>
    <s v="theater/plays"/>
    <n v="102"/>
    <n v="24.29"/>
    <x v="8"/>
    <s v="plays"/>
    <x v="3549"/>
    <d v="2015-07-22T22:00:00"/>
    <x v="4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37620400"/>
    <n v="1459632398"/>
    <b v="0"/>
    <n v="64"/>
    <b v="1"/>
    <s v="theater/plays"/>
    <n v="105"/>
    <n v="40.94"/>
    <x v="8"/>
    <s v="plays"/>
    <x v="3550"/>
    <d v="2015-07-22T22:00:00"/>
    <x v="5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37620400"/>
    <n v="1398342170"/>
    <b v="0"/>
    <n v="25"/>
    <b v="1"/>
    <s v="theater/plays"/>
    <n v="102"/>
    <n v="61.1"/>
    <x v="8"/>
    <s v="plays"/>
    <x v="3551"/>
    <d v="2015-07-22T22:00:00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37620400"/>
    <n v="1401372324"/>
    <b v="0"/>
    <n v="20"/>
    <b v="1"/>
    <s v="theater/plays"/>
    <n v="100"/>
    <n v="38.65"/>
    <x v="8"/>
    <s v="plays"/>
    <x v="3552"/>
    <d v="2015-07-22T22:00:00"/>
    <x v="7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7620400"/>
    <n v="1436575280"/>
    <b v="0"/>
    <n v="104"/>
    <b v="1"/>
    <s v="theater/plays"/>
    <n v="106"/>
    <n v="56.2"/>
    <x v="8"/>
    <s v="plays"/>
    <x v="3553"/>
    <d v="2015-07-22T22:00:00"/>
    <x v="1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37620400"/>
    <n v="1421025159"/>
    <b v="0"/>
    <n v="53"/>
    <b v="1"/>
    <s v="theater/plays"/>
    <n v="113"/>
    <n v="107"/>
    <x v="8"/>
    <s v="plays"/>
    <x v="3554"/>
    <d v="2015-07-22T22:00:00"/>
    <x v="7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37620400"/>
    <n v="1476786994"/>
    <b v="0"/>
    <n v="14"/>
    <b v="1"/>
    <s v="theater/plays"/>
    <n v="100"/>
    <n v="171.43"/>
    <x v="8"/>
    <s v="plays"/>
    <x v="3555"/>
    <d v="2015-07-22T22:00:00"/>
    <x v="7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37620400"/>
    <n v="1403105724"/>
    <b v="0"/>
    <n v="20"/>
    <b v="1"/>
    <s v="theater/plays"/>
    <n v="100"/>
    <n v="110.5"/>
    <x v="8"/>
    <s v="plays"/>
    <x v="3556"/>
    <d v="2015-07-22T22:00:00"/>
    <x v="1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437620400"/>
    <n v="1396334311"/>
    <b v="0"/>
    <n v="558"/>
    <b v="1"/>
    <s v="theater/plays"/>
    <n v="100"/>
    <n v="179.28"/>
    <x v="8"/>
    <s v="plays"/>
    <x v="3557"/>
    <d v="2015-07-22T22:00:00"/>
    <x v="8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7620400"/>
    <n v="1431718575"/>
    <b v="0"/>
    <n v="22"/>
    <b v="1"/>
    <s v="theater/plays"/>
    <n v="144"/>
    <n v="22.91"/>
    <x v="8"/>
    <s v="plays"/>
    <x v="3558"/>
    <d v="2015-07-22T22:00:00"/>
    <x v="4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7620400"/>
    <n v="1436408308"/>
    <b v="0"/>
    <n v="24"/>
    <b v="1"/>
    <s v="theater/plays"/>
    <n v="104"/>
    <n v="43.13"/>
    <x v="8"/>
    <s v="plays"/>
    <x v="3559"/>
    <d v="2015-07-22T22:00:00"/>
    <x v="5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7620400"/>
    <n v="1429651266"/>
    <b v="0"/>
    <n v="74"/>
    <b v="1"/>
    <s v="theater/plays"/>
    <n v="108"/>
    <n v="46.89"/>
    <x v="8"/>
    <s v="plays"/>
    <x v="3560"/>
    <d v="2015-07-22T22:00:00"/>
    <x v="7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7620400"/>
    <n v="1437236378"/>
    <b v="0"/>
    <n v="54"/>
    <b v="1"/>
    <s v="theater/plays"/>
    <n v="102"/>
    <n v="47.41"/>
    <x v="8"/>
    <s v="plays"/>
    <x v="3561"/>
    <d v="2015-07-22T22:00:00"/>
    <x v="7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37620400"/>
    <n v="1457115427"/>
    <b v="0"/>
    <n v="31"/>
    <b v="1"/>
    <s v="theater/plays"/>
    <n v="149"/>
    <n v="15.13"/>
    <x v="8"/>
    <s v="plays"/>
    <x v="3562"/>
    <d v="2015-07-22T22:00:00"/>
    <x v="3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37620400"/>
    <n v="1467648456"/>
    <b v="0"/>
    <n v="25"/>
    <b v="1"/>
    <s v="theater/plays"/>
    <n v="105"/>
    <n v="21.1"/>
    <x v="8"/>
    <s v="plays"/>
    <x v="3563"/>
    <d v="2015-07-22T22:00:00"/>
    <x v="6"/>
  </r>
  <r>
    <n v="3564"/>
    <s v="The Pillowman Aberdeen"/>
    <s v="Multi Award-Winng play THE PILLOWMAN coming to the Arts Centre Theatre, Aberdeen"/>
    <n v="1000"/>
    <n v="1005"/>
    <x v="0"/>
    <s v="GB"/>
    <s v="GBP"/>
    <n v="1437620400"/>
    <n v="1440082649"/>
    <b v="0"/>
    <n v="17"/>
    <b v="1"/>
    <s v="theater/plays"/>
    <n v="101"/>
    <n v="59.12"/>
    <x v="8"/>
    <s v="plays"/>
    <x v="3564"/>
    <d v="2015-07-22T22:00:00"/>
    <x v="4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37620400"/>
    <n v="1417456208"/>
    <b v="0"/>
    <n v="12"/>
    <b v="1"/>
    <s v="theater/plays"/>
    <n v="131"/>
    <n v="97.92"/>
    <x v="8"/>
    <s v="plays"/>
    <x v="3565"/>
    <d v="2015-07-22T22:00:00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37620400"/>
    <n v="1419423083"/>
    <b v="0"/>
    <n v="38"/>
    <b v="1"/>
    <s v="theater/plays"/>
    <n v="105"/>
    <n v="55.13"/>
    <x v="8"/>
    <s v="plays"/>
    <x v="3566"/>
    <d v="2015-07-22T22:00:00"/>
    <x v="8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7620400"/>
    <n v="1431372444"/>
    <b v="0"/>
    <n v="41"/>
    <b v="1"/>
    <s v="theater/plays"/>
    <n v="109"/>
    <n v="26.54"/>
    <x v="8"/>
    <s v="plays"/>
    <x v="3567"/>
    <d v="2015-07-22T22:00:00"/>
    <x v="7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37620400"/>
    <n v="1408383994"/>
    <b v="0"/>
    <n v="19"/>
    <b v="1"/>
    <s v="theater/plays"/>
    <n v="111"/>
    <n v="58.42"/>
    <x v="8"/>
    <s v="plays"/>
    <x v="3568"/>
    <d v="2015-07-22T22:00:00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37620400"/>
    <n v="1418142696"/>
    <b v="0"/>
    <n v="41"/>
    <b v="1"/>
    <s v="theater/plays"/>
    <n v="100"/>
    <n v="122.54"/>
    <x v="8"/>
    <s v="plays"/>
    <x v="3569"/>
    <d v="2015-07-22T22:00:00"/>
    <x v="5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37620400"/>
    <n v="1417593483"/>
    <b v="0"/>
    <n v="26"/>
    <b v="1"/>
    <s v="theater/plays"/>
    <n v="114"/>
    <n v="87.96"/>
    <x v="8"/>
    <s v="plays"/>
    <x v="3570"/>
    <d v="2015-07-22T22:00:00"/>
    <x v="6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37620400"/>
    <n v="1412109413"/>
    <b v="0"/>
    <n v="25"/>
    <b v="1"/>
    <s v="theater/plays"/>
    <n v="122"/>
    <n v="73.239999999999995"/>
    <x v="8"/>
    <s v="plays"/>
    <x v="3571"/>
    <d v="2015-07-22T22:00:00"/>
    <x v="6"/>
  </r>
  <r>
    <n v="3572"/>
    <s v="Monster"/>
    <s v="A darkly comic one woman show by Abram Rooney as part of The Camden Fringe 2015."/>
    <n v="500"/>
    <n v="500"/>
    <x v="0"/>
    <s v="GB"/>
    <s v="GBP"/>
    <n v="1437620400"/>
    <n v="1432302082"/>
    <b v="0"/>
    <n v="9"/>
    <b v="1"/>
    <s v="theater/plays"/>
    <n v="100"/>
    <n v="55.56"/>
    <x v="8"/>
    <s v="plays"/>
    <x v="3572"/>
    <d v="2015-07-22T22:00:00"/>
    <x v="8"/>
  </r>
  <r>
    <n v="3573"/>
    <s v="Licensed To Ill"/>
    <s v="London based theatre makers collaborating to create a new show about the history of HipHop."/>
    <n v="3000"/>
    <n v="3084"/>
    <x v="0"/>
    <s v="GB"/>
    <s v="GBP"/>
    <n v="1437620400"/>
    <n v="1412845246"/>
    <b v="0"/>
    <n v="78"/>
    <b v="1"/>
    <s v="theater/plays"/>
    <n v="103"/>
    <n v="39.54"/>
    <x v="8"/>
    <s v="plays"/>
    <x v="3573"/>
    <d v="2015-07-22T22:00:00"/>
    <x v="4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37620400"/>
    <n v="1413326248"/>
    <b v="0"/>
    <n v="45"/>
    <b v="1"/>
    <s v="theater/plays"/>
    <n v="106"/>
    <n v="136.78"/>
    <x v="8"/>
    <s v="plays"/>
    <x v="3574"/>
    <d v="2015-07-22T22:00:00"/>
    <x v="7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37620400"/>
    <n v="1468176527"/>
    <b v="0"/>
    <n v="102"/>
    <b v="1"/>
    <s v="theater/plays"/>
    <n v="101"/>
    <n v="99.34"/>
    <x v="8"/>
    <s v="plays"/>
    <x v="3575"/>
    <d v="2015-07-22T22:00:00"/>
    <x v="3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37620400"/>
    <n v="1475759454"/>
    <b v="0"/>
    <n v="5"/>
    <b v="1"/>
    <s v="theater/plays"/>
    <n v="100"/>
    <n v="20"/>
    <x v="8"/>
    <s v="plays"/>
    <x v="3576"/>
    <d v="2015-07-22T22:00:00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7620400"/>
    <n v="1427741583"/>
    <b v="0"/>
    <n v="27"/>
    <b v="1"/>
    <s v="theater/plays"/>
    <n v="130"/>
    <n v="28.89"/>
    <x v="8"/>
    <s v="plays"/>
    <x v="3577"/>
    <d v="2015-07-22T22:00:00"/>
    <x v="7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37620400"/>
    <n v="1459445777"/>
    <b v="0"/>
    <n v="37"/>
    <b v="1"/>
    <s v="theater/plays"/>
    <n v="100"/>
    <n v="40.549999999999997"/>
    <x v="8"/>
    <s v="plays"/>
    <x v="3578"/>
    <d v="2015-07-22T22:00:00"/>
    <x v="5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37620400"/>
    <n v="1456856256"/>
    <b v="0"/>
    <n v="14"/>
    <b v="1"/>
    <s v="theater/plays"/>
    <n v="100"/>
    <n v="35.71"/>
    <x v="8"/>
    <s v="plays"/>
    <x v="3579"/>
    <d v="2015-07-22T22:00:00"/>
    <x v="7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37620400"/>
    <n v="1421900022"/>
    <b v="0"/>
    <n v="27"/>
    <b v="1"/>
    <s v="theater/plays"/>
    <n v="114"/>
    <n v="37.96"/>
    <x v="8"/>
    <s v="plays"/>
    <x v="3580"/>
    <d v="2015-07-22T22:00:00"/>
    <x v="5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37620400"/>
    <n v="1405509510"/>
    <b v="0"/>
    <n v="45"/>
    <b v="1"/>
    <s v="theater/plays"/>
    <n v="100"/>
    <n v="33.33"/>
    <x v="8"/>
    <s v="plays"/>
    <x v="3581"/>
    <d v="2015-07-22T22:00:00"/>
    <x v="1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37620400"/>
    <n v="1458613082"/>
    <b v="0"/>
    <n v="49"/>
    <b v="1"/>
    <s v="theater/plays"/>
    <n v="287"/>
    <n v="58.57"/>
    <x v="8"/>
    <s v="plays"/>
    <x v="3582"/>
    <d v="2015-07-22T22:00:00"/>
    <x v="4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37620400"/>
    <n v="1455790405"/>
    <b v="0"/>
    <n v="24"/>
    <b v="1"/>
    <s v="theater/plays"/>
    <n v="109"/>
    <n v="135.63"/>
    <x v="8"/>
    <s v="plays"/>
    <x v="3583"/>
    <d v="2015-07-22T22:00:00"/>
    <x v="7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7620400"/>
    <n v="1434180944"/>
    <b v="0"/>
    <n v="112"/>
    <b v="1"/>
    <s v="theater/plays"/>
    <n v="116"/>
    <n v="30.94"/>
    <x v="8"/>
    <s v="plays"/>
    <x v="3584"/>
    <d v="2015-07-22T22:00:00"/>
    <x v="7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37620400"/>
    <n v="1416589890"/>
    <b v="0"/>
    <n v="23"/>
    <b v="1"/>
    <s v="theater/plays"/>
    <n v="119"/>
    <n v="176.09"/>
    <x v="8"/>
    <s v="plays"/>
    <x v="3585"/>
    <d v="2015-07-22T22:00:00"/>
    <x v="6"/>
  </r>
  <r>
    <n v="3586"/>
    <s v="Actors &amp; Musicians who are Blind or Autistic"/>
    <s v="See Theatre In A New Light"/>
    <n v="7500"/>
    <n v="8207"/>
    <x v="0"/>
    <s v="US"/>
    <s v="USD"/>
    <n v="1437620400"/>
    <n v="1469465070"/>
    <b v="0"/>
    <n v="54"/>
    <b v="1"/>
    <s v="theater/plays"/>
    <n v="109"/>
    <n v="151.97999999999999"/>
    <x v="8"/>
    <s v="plays"/>
    <x v="3586"/>
    <d v="2015-07-22T22:00:00"/>
    <x v="7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37620400"/>
    <n v="1463144254"/>
    <b v="0"/>
    <n v="28"/>
    <b v="1"/>
    <s v="theater/plays"/>
    <n v="127"/>
    <n v="22.61"/>
    <x v="8"/>
    <s v="plays"/>
    <x v="3587"/>
    <d v="2015-07-22T22:00:00"/>
    <x v="8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7620400"/>
    <n v="1428436410"/>
    <b v="0"/>
    <n v="11"/>
    <b v="1"/>
    <s v="theater/plays"/>
    <n v="101"/>
    <n v="18.27"/>
    <x v="8"/>
    <s v="plays"/>
    <x v="3588"/>
    <d v="2015-07-22T22:00:00"/>
    <x v="7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7620400"/>
    <n v="1430494347"/>
    <b v="0"/>
    <n v="62"/>
    <b v="1"/>
    <s v="theater/plays"/>
    <n v="128"/>
    <n v="82.26"/>
    <x v="8"/>
    <s v="plays"/>
    <x v="3589"/>
    <d v="2015-07-22T22:00:00"/>
    <x v="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37620400"/>
    <n v="1411200034"/>
    <b v="0"/>
    <n v="73"/>
    <b v="1"/>
    <s v="theater/plays"/>
    <n v="100"/>
    <n v="68.53"/>
    <x v="8"/>
    <s v="plays"/>
    <x v="3590"/>
    <d v="2015-07-22T22:00:00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37620400"/>
    <n v="1419979544"/>
    <b v="0"/>
    <n v="18"/>
    <b v="1"/>
    <s v="theater/plays"/>
    <n v="175"/>
    <n v="68.06"/>
    <x v="8"/>
    <s v="plays"/>
    <x v="3591"/>
    <d v="2015-07-22T22:00:00"/>
    <x v="1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37620400"/>
    <n v="1418673307"/>
    <b v="0"/>
    <n v="35"/>
    <b v="1"/>
    <s v="theater/plays"/>
    <n v="127"/>
    <n v="72.709999999999994"/>
    <x v="8"/>
    <s v="plays"/>
    <x v="3592"/>
    <d v="2015-07-22T22:00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37620400"/>
    <n v="1417469639"/>
    <b v="0"/>
    <n v="43"/>
    <b v="1"/>
    <s v="theater/plays"/>
    <n v="111"/>
    <n v="77.19"/>
    <x v="8"/>
    <s v="plays"/>
    <x v="3593"/>
    <d v="2015-07-22T22:00:00"/>
    <x v="4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37620400"/>
    <n v="1470792982"/>
    <b v="0"/>
    <n v="36"/>
    <b v="1"/>
    <s v="theater/plays"/>
    <n v="126"/>
    <n v="55.97"/>
    <x v="8"/>
    <s v="plays"/>
    <x v="3594"/>
    <d v="2015-07-22T22:00:00"/>
    <x v="1"/>
  </r>
  <r>
    <n v="3595"/>
    <s v="The Flu Season"/>
    <s v="A new theatre company staging Will Eno's The Flu Season in Seattle"/>
    <n v="2600"/>
    <n v="3081"/>
    <x v="0"/>
    <s v="US"/>
    <s v="USD"/>
    <n v="1437620400"/>
    <n v="1423959123"/>
    <b v="0"/>
    <n v="62"/>
    <b v="1"/>
    <s v="theater/plays"/>
    <n v="119"/>
    <n v="49.69"/>
    <x v="8"/>
    <s v="plays"/>
    <x v="3595"/>
    <d v="2015-07-22T22:00:00"/>
    <x v="3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37620400"/>
    <n v="1407258582"/>
    <b v="0"/>
    <n v="15"/>
    <b v="1"/>
    <s v="theater/plays"/>
    <n v="108"/>
    <n v="79"/>
    <x v="8"/>
    <s v="plays"/>
    <x v="3596"/>
    <d v="2015-07-22T22:00:00"/>
    <x v="1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37620400"/>
    <n v="1455717790"/>
    <b v="0"/>
    <n v="33"/>
    <b v="1"/>
    <s v="theater/plays"/>
    <n v="103"/>
    <n v="77.73"/>
    <x v="8"/>
    <s v="plays"/>
    <x v="3597"/>
    <d v="2015-07-22T22:00:00"/>
    <x v="1"/>
  </r>
  <r>
    <n v="3598"/>
    <s v="Cinderella"/>
    <s v="River City Theatre Company needs your support as we embark on our thirteenth production, CINDERELLA!"/>
    <n v="1000"/>
    <n v="1101"/>
    <x v="0"/>
    <s v="US"/>
    <s v="USD"/>
    <n v="1437620400"/>
    <n v="1408129822"/>
    <b v="0"/>
    <n v="27"/>
    <b v="1"/>
    <s v="theater/plays"/>
    <n v="110"/>
    <n v="40.78"/>
    <x v="8"/>
    <s v="plays"/>
    <x v="3598"/>
    <d v="2015-07-22T22:00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37620400"/>
    <n v="1438715077"/>
    <b v="0"/>
    <n v="17"/>
    <b v="1"/>
    <s v="theater/plays"/>
    <n v="202"/>
    <n v="59.41"/>
    <x v="8"/>
    <s v="plays"/>
    <x v="3599"/>
    <d v="2015-07-22T22:00:00"/>
    <x v="4"/>
  </r>
  <r>
    <n v="3600"/>
    <s v="Pariah"/>
    <s v="The First Play From The Man Who Brought You The Black James Bond!"/>
    <n v="10"/>
    <n v="13"/>
    <x v="0"/>
    <s v="US"/>
    <s v="USD"/>
    <n v="1437620400"/>
    <n v="1473970964"/>
    <b v="0"/>
    <n v="4"/>
    <b v="1"/>
    <s v="theater/plays"/>
    <n v="130"/>
    <n v="3.25"/>
    <x v="8"/>
    <s v="plays"/>
    <x v="3600"/>
    <d v="2015-07-22T22:00:00"/>
    <x v="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37620400"/>
    <n v="1418860682"/>
    <b v="0"/>
    <n v="53"/>
    <b v="1"/>
    <s v="theater/plays"/>
    <n v="104"/>
    <n v="39.380000000000003"/>
    <x v="8"/>
    <s v="plays"/>
    <x v="3601"/>
    <d v="2015-07-22T22:00:00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37620400"/>
    <n v="1458336479"/>
    <b v="0"/>
    <n v="49"/>
    <b v="1"/>
    <s v="theater/plays"/>
    <n v="100"/>
    <n v="81.67"/>
    <x v="8"/>
    <s v="plays"/>
    <x v="3602"/>
    <d v="2015-07-22T22:00:00"/>
    <x v="4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37620400"/>
    <n v="1444164280"/>
    <b v="0"/>
    <n v="57"/>
    <b v="1"/>
    <s v="theater/plays"/>
    <n v="171"/>
    <n v="44.91"/>
    <x v="8"/>
    <s v="plays"/>
    <x v="3603"/>
    <d v="2015-07-22T22:00:00"/>
    <x v="3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37620400"/>
    <n v="1461370956"/>
    <b v="0"/>
    <n v="69"/>
    <b v="1"/>
    <s v="theater/plays"/>
    <n v="113"/>
    <n v="49.06"/>
    <x v="8"/>
    <s v="plays"/>
    <x v="3604"/>
    <d v="2015-07-22T22:00:00"/>
    <x v="1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37620400"/>
    <n v="1452798126"/>
    <b v="0"/>
    <n v="15"/>
    <b v="1"/>
    <s v="theater/plays"/>
    <n v="184"/>
    <n v="30.67"/>
    <x v="8"/>
    <s v="plays"/>
    <x v="3605"/>
    <d v="2015-07-22T22:00:00"/>
    <x v="4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37620400"/>
    <n v="1468593057"/>
    <b v="0"/>
    <n v="64"/>
    <b v="1"/>
    <s v="theater/plays"/>
    <n v="130"/>
    <n v="61.06"/>
    <x v="8"/>
    <s v="plays"/>
    <x v="3606"/>
    <d v="2015-07-22T22:00:00"/>
    <x v="1"/>
  </r>
  <r>
    <n v="3607"/>
    <s v="E15 at The Pleasance and CPT"/>
    <s v="'E15' is a verbatim project that looks at the story of the Focus E15 Campaign"/>
    <n v="550"/>
    <n v="580"/>
    <x v="0"/>
    <s v="GB"/>
    <s v="GBP"/>
    <n v="1437620400"/>
    <n v="1448924882"/>
    <b v="0"/>
    <n v="20"/>
    <b v="1"/>
    <s v="theater/plays"/>
    <n v="105"/>
    <n v="29"/>
    <x v="8"/>
    <s v="plays"/>
    <x v="3607"/>
    <d v="2015-07-22T22:00:00"/>
    <x v="1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37620400"/>
    <n v="1463418090"/>
    <b v="0"/>
    <n v="27"/>
    <b v="1"/>
    <s v="theater/plays"/>
    <n v="100"/>
    <n v="29.63"/>
    <x v="8"/>
    <s v="plays"/>
    <x v="3608"/>
    <d v="2015-07-22T22:00:00"/>
    <x v="1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37620400"/>
    <n v="1456789685"/>
    <b v="0"/>
    <n v="21"/>
    <b v="1"/>
    <s v="theater/plays"/>
    <n v="153"/>
    <n v="143.1"/>
    <x v="8"/>
    <s v="plays"/>
    <x v="3609"/>
    <d v="2015-07-22T22:00:00"/>
    <x v="1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7620400"/>
    <n v="1437214936"/>
    <b v="0"/>
    <n v="31"/>
    <b v="1"/>
    <s v="theater/plays"/>
    <n v="162"/>
    <n v="52.35"/>
    <x v="8"/>
    <s v="plays"/>
    <x v="3610"/>
    <d v="2015-07-22T22:00:00"/>
    <x v="1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37620400"/>
    <n v="1425891201"/>
    <b v="0"/>
    <n v="51"/>
    <b v="1"/>
    <s v="theater/plays"/>
    <n v="136"/>
    <n v="66.67"/>
    <x v="8"/>
    <s v="plays"/>
    <x v="3611"/>
    <d v="2015-07-22T22:00:00"/>
    <x v="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37620400"/>
    <n v="1401470811"/>
    <b v="0"/>
    <n v="57"/>
    <b v="1"/>
    <s v="theater/plays"/>
    <n v="144"/>
    <n v="126.67"/>
    <x v="8"/>
    <s v="plays"/>
    <x v="3612"/>
    <d v="2015-07-22T22:00:00"/>
    <x v="4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37620400"/>
    <n v="1401372574"/>
    <b v="0"/>
    <n v="20"/>
    <b v="1"/>
    <s v="theater/plays"/>
    <n v="100"/>
    <n v="62.5"/>
    <x v="8"/>
    <s v="plays"/>
    <x v="3613"/>
    <d v="2015-07-22T22:00:00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7620400"/>
    <n v="1432083616"/>
    <b v="0"/>
    <n v="71"/>
    <b v="1"/>
    <s v="theater/plays"/>
    <n v="101"/>
    <n v="35.49"/>
    <x v="8"/>
    <s v="plays"/>
    <x v="3614"/>
    <d v="2015-07-22T22:00:00"/>
    <x v="1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37620400"/>
    <n v="1447164896"/>
    <b v="0"/>
    <n v="72"/>
    <b v="1"/>
    <s v="theater/plays"/>
    <n v="107"/>
    <n v="37.08"/>
    <x v="8"/>
    <s v="plays"/>
    <x v="3615"/>
    <d v="2015-07-22T22:00:00"/>
    <x v="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37620400"/>
    <n v="1424213264"/>
    <b v="0"/>
    <n v="45"/>
    <b v="1"/>
    <s v="theater/plays"/>
    <n v="125"/>
    <n v="69.33"/>
    <x v="8"/>
    <s v="plays"/>
    <x v="3616"/>
    <d v="2015-07-22T22:00:00"/>
    <x v="3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37620400"/>
    <n v="1486996729"/>
    <b v="0"/>
    <n v="51"/>
    <b v="1"/>
    <s v="theater/plays"/>
    <n v="119"/>
    <n v="17.25"/>
    <x v="8"/>
    <s v="plays"/>
    <x v="3617"/>
    <d v="2015-07-22T22:00:00"/>
    <x v="4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7620400"/>
    <n v="1430751850"/>
    <b v="0"/>
    <n v="56"/>
    <b v="1"/>
    <s v="theater/plays"/>
    <n v="101"/>
    <n v="36.07"/>
    <x v="8"/>
    <s v="plays"/>
    <x v="3618"/>
    <d v="2015-07-22T22:00:00"/>
    <x v="3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37620400"/>
    <n v="1476760226"/>
    <b v="0"/>
    <n v="17"/>
    <b v="1"/>
    <s v="theater/plays"/>
    <n v="113"/>
    <n v="66.47"/>
    <x v="8"/>
    <s v="plays"/>
    <x v="3619"/>
    <d v="2015-07-22T22:00:00"/>
    <x v="4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37620400"/>
    <n v="1422916261"/>
    <b v="0"/>
    <n v="197"/>
    <b v="1"/>
    <s v="theater/plays"/>
    <n v="105"/>
    <n v="56.07"/>
    <x v="8"/>
    <s v="plays"/>
    <x v="3620"/>
    <d v="2015-07-22T22:00:00"/>
    <x v="1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37620400"/>
    <n v="1473200844"/>
    <b v="0"/>
    <n v="70"/>
    <b v="1"/>
    <s v="theater/plays"/>
    <n v="110"/>
    <n v="47.03"/>
    <x v="8"/>
    <s v="plays"/>
    <x v="3621"/>
    <d v="2015-07-22T22:00:00"/>
    <x v="1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37620400"/>
    <n v="1409030371"/>
    <b v="0"/>
    <n v="21"/>
    <b v="1"/>
    <s v="theater/plays"/>
    <n v="100"/>
    <n v="47.67"/>
    <x v="8"/>
    <s v="plays"/>
    <x v="3622"/>
    <d v="2015-07-22T22:00:00"/>
    <x v="4"/>
  </r>
  <r>
    <n v="3623"/>
    <s v="Since I've Been Here"/>
    <s v="An original play exploring the complications of romantic relationships in all forms."/>
    <n v="2500"/>
    <n v="3000"/>
    <x v="0"/>
    <s v="US"/>
    <s v="USD"/>
    <n v="1437620400"/>
    <n v="1404841270"/>
    <b v="0"/>
    <n v="34"/>
    <b v="1"/>
    <s v="theater/plays"/>
    <n v="120"/>
    <n v="88.24"/>
    <x v="8"/>
    <s v="plays"/>
    <x v="3623"/>
    <d v="2015-07-22T22:00:00"/>
    <x v="4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37620400"/>
    <n v="1466793290"/>
    <b v="0"/>
    <n v="39"/>
    <b v="1"/>
    <s v="theater/plays"/>
    <n v="105"/>
    <n v="80.72"/>
    <x v="8"/>
    <s v="plays"/>
    <x v="3624"/>
    <d v="2015-07-22T22:00:00"/>
    <x v="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7620400"/>
    <n v="1433259577"/>
    <b v="0"/>
    <n v="78"/>
    <b v="1"/>
    <s v="theater/plays"/>
    <n v="103"/>
    <n v="39.49"/>
    <x v="8"/>
    <s v="plays"/>
    <x v="3625"/>
    <d v="2015-07-22T22:00:00"/>
    <x v="1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37620400"/>
    <n v="1406390457"/>
    <b v="0"/>
    <n v="48"/>
    <b v="1"/>
    <s v="theater/plays"/>
    <n v="102"/>
    <n v="84.85"/>
    <x v="8"/>
    <s v="plays"/>
    <x v="3626"/>
    <d v="2015-07-22T22:00:00"/>
    <x v="4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37620400"/>
    <n v="1459446487"/>
    <b v="0"/>
    <n v="29"/>
    <b v="1"/>
    <s v="theater/plays"/>
    <n v="100"/>
    <n v="68.97"/>
    <x v="8"/>
    <s v="plays"/>
    <x v="3627"/>
    <d v="2015-07-22T22:00:00"/>
    <x v="3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37620400"/>
    <n v="1444852796"/>
    <b v="0"/>
    <n v="0"/>
    <b v="0"/>
    <s v="theater/plays"/>
    <n v="0"/>
    <n v="0"/>
    <x v="8"/>
    <s v="plays"/>
    <x v="3628"/>
    <d v="2015-07-22T22:00:00"/>
    <x v="4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37620400"/>
    <n v="1457403364"/>
    <b v="0"/>
    <n v="2"/>
    <b v="0"/>
    <s v="theater/plays"/>
    <n v="0"/>
    <n v="1"/>
    <x v="8"/>
    <s v="plays"/>
    <x v="3629"/>
    <d v="2015-07-22T22:00:00"/>
    <x v="3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37620400"/>
    <n v="1414700390"/>
    <b v="0"/>
    <n v="1"/>
    <b v="0"/>
    <s v="theater/plays"/>
    <n v="0"/>
    <n v="1"/>
    <x v="8"/>
    <s v="plays"/>
    <x v="3630"/>
    <d v="2015-07-22T22:00:00"/>
    <x v="1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37620400"/>
    <n v="1409335497"/>
    <b v="0"/>
    <n v="59"/>
    <b v="0"/>
    <s v="theater/plays"/>
    <n v="51"/>
    <n v="147.88"/>
    <x v="8"/>
    <s v="plays"/>
    <x v="3631"/>
    <d v="2015-07-22T22:00:00"/>
    <x v="4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37620400"/>
    <n v="1415053749"/>
    <b v="0"/>
    <n v="1"/>
    <b v="0"/>
    <s v="theater/plays"/>
    <n v="20"/>
    <n v="100"/>
    <x v="8"/>
    <s v="plays"/>
    <x v="3632"/>
    <d v="2015-07-22T22:00:00"/>
    <x v="4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37620400"/>
    <n v="1475765867"/>
    <b v="0"/>
    <n v="31"/>
    <b v="0"/>
    <s v="theater/plays"/>
    <n v="35"/>
    <n v="56.84"/>
    <x v="8"/>
    <s v="plays"/>
    <x v="3633"/>
    <d v="2015-07-22T22:00:00"/>
    <x v="1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37620400"/>
    <n v="1480219174"/>
    <b v="0"/>
    <n v="18"/>
    <b v="0"/>
    <s v="theater/plays"/>
    <n v="4"/>
    <n v="176.94"/>
    <x v="8"/>
    <s v="plays"/>
    <x v="3634"/>
    <d v="2015-07-22T22:00:00"/>
    <x v="4"/>
  </r>
  <r>
    <n v="3635"/>
    <s v="Mary's Son"/>
    <s v="Mary's Son is a pop opera about Jesus and the hope he brings to all people."/>
    <n v="3500"/>
    <n v="1276"/>
    <x v="2"/>
    <s v="US"/>
    <s v="USD"/>
    <n v="1437620400"/>
    <n v="1458594676"/>
    <b v="0"/>
    <n v="10"/>
    <b v="0"/>
    <s v="theater/plays"/>
    <n v="36"/>
    <n v="127.6"/>
    <x v="8"/>
    <s v="plays"/>
    <x v="3635"/>
    <d v="2015-07-22T22:00:00"/>
    <x v="1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37620400"/>
    <n v="1439224829"/>
    <b v="0"/>
    <n v="0"/>
    <b v="0"/>
    <s v="theater/plays"/>
    <n v="0"/>
    <n v="0"/>
    <x v="8"/>
    <s v="plays"/>
    <x v="3636"/>
    <d v="2015-07-22T22:00:00"/>
    <x v="3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37620400"/>
    <n v="1417538935"/>
    <b v="0"/>
    <n v="14"/>
    <b v="0"/>
    <s v="theater/plays"/>
    <n v="31"/>
    <n v="66.14"/>
    <x v="8"/>
    <s v="plays"/>
    <x v="3637"/>
    <d v="2015-07-22T22:00:00"/>
    <x v="1"/>
  </r>
  <r>
    <n v="3638"/>
    <s v="Project Hedwig and the Angry Inch"/>
    <s v="A rock and roll journey that explores love, loss, redemption, duality and ascension."/>
    <n v="3300"/>
    <n v="216"/>
    <x v="2"/>
    <s v="CA"/>
    <s v="CAD"/>
    <n v="1437620400"/>
    <n v="1424275732"/>
    <b v="0"/>
    <n v="2"/>
    <b v="0"/>
    <s v="theater/plays"/>
    <n v="7"/>
    <n v="108"/>
    <x v="8"/>
    <s v="plays"/>
    <x v="3638"/>
    <d v="2015-07-22T22:00:00"/>
    <x v="1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37620400"/>
    <n v="1470672906"/>
    <b v="0"/>
    <n v="1"/>
    <b v="0"/>
    <s v="theater/plays"/>
    <n v="0"/>
    <n v="1"/>
    <x v="8"/>
    <s v="plays"/>
    <x v="3639"/>
    <d v="2015-07-22T22:00:00"/>
    <x v="4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7620400"/>
    <n v="1428691530"/>
    <b v="0"/>
    <n v="3"/>
    <b v="0"/>
    <s v="theater/plays"/>
    <n v="6"/>
    <n v="18.329999999999998"/>
    <x v="8"/>
    <s v="plays"/>
    <x v="3640"/>
    <d v="2015-07-22T22:00:00"/>
    <x v="1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37620400"/>
    <n v="1410966179"/>
    <b v="0"/>
    <n v="0"/>
    <b v="0"/>
    <s v="theater/plays"/>
    <n v="0"/>
    <n v="0"/>
    <x v="8"/>
    <s v="plays"/>
    <x v="3641"/>
    <d v="2015-07-22T22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37620400"/>
    <n v="1445369727"/>
    <b v="0"/>
    <n v="2"/>
    <b v="0"/>
    <s v="theater/plays"/>
    <n v="2"/>
    <n v="7.5"/>
    <x v="8"/>
    <s v="plays"/>
    <x v="3642"/>
    <d v="2015-07-22T22:00:00"/>
    <x v="1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37620400"/>
    <n v="1444274839"/>
    <b v="0"/>
    <n v="0"/>
    <b v="0"/>
    <s v="theater/plays"/>
    <n v="0"/>
    <n v="0"/>
    <x v="8"/>
    <s v="plays"/>
    <x v="3643"/>
    <d v="2015-07-22T22:00:00"/>
    <x v="1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37620400"/>
    <n v="1454996887"/>
    <b v="0"/>
    <n v="12"/>
    <b v="0"/>
    <s v="theater/plays"/>
    <n v="16"/>
    <n v="68.42"/>
    <x v="8"/>
    <s v="plays"/>
    <x v="3644"/>
    <d v="2015-07-22T22:00:00"/>
    <x v="1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37620400"/>
    <n v="1477178238"/>
    <b v="0"/>
    <n v="1"/>
    <b v="0"/>
    <s v="theater/plays"/>
    <n v="0"/>
    <n v="1"/>
    <x v="8"/>
    <s v="plays"/>
    <x v="3645"/>
    <d v="2015-07-22T22:00:00"/>
    <x v="4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7620400"/>
    <n v="1431770802"/>
    <b v="0"/>
    <n v="8"/>
    <b v="0"/>
    <s v="theater/plays"/>
    <n v="5"/>
    <n v="60.13"/>
    <x v="8"/>
    <s v="plays"/>
    <x v="3646"/>
    <d v="2015-07-22T22:00:00"/>
    <x v="1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37620400"/>
    <n v="1471370327"/>
    <b v="0"/>
    <n v="2"/>
    <b v="0"/>
    <s v="theater/plays"/>
    <n v="6"/>
    <n v="15"/>
    <x v="8"/>
    <s v="plays"/>
    <x v="3647"/>
    <d v="2015-07-22T22:00:00"/>
    <x v="1"/>
  </r>
  <r>
    <n v="3648"/>
    <s v="Moth Theater Lives"/>
    <s v="Help Moth Live! Support Moth and its artist collective to achieve its 2014/15 season."/>
    <n v="40000"/>
    <n v="40153"/>
    <x v="0"/>
    <s v="US"/>
    <s v="USD"/>
    <n v="1437620400"/>
    <n v="1409900445"/>
    <b v="0"/>
    <n v="73"/>
    <b v="1"/>
    <s v="theater/plays"/>
    <n v="100"/>
    <n v="550.04"/>
    <x v="8"/>
    <s v="plays"/>
    <x v="3648"/>
    <d v="2015-07-22T22:00:00"/>
    <x v="1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37620400"/>
    <n v="1400691994"/>
    <b v="0"/>
    <n v="8"/>
    <b v="1"/>
    <s v="theater/plays"/>
    <n v="104"/>
    <n v="97.5"/>
    <x v="8"/>
    <s v="plays"/>
    <x v="3649"/>
    <d v="2015-07-22T22:00:00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37620400"/>
    <n v="1452598184"/>
    <b v="0"/>
    <n v="17"/>
    <b v="1"/>
    <s v="theater/plays"/>
    <n v="100"/>
    <n v="29.41"/>
    <x v="8"/>
    <s v="plays"/>
    <x v="3650"/>
    <d v="2015-07-22T22:00:00"/>
    <x v="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37620400"/>
    <n v="1404833442"/>
    <b v="0"/>
    <n v="9"/>
    <b v="1"/>
    <s v="theater/plays"/>
    <n v="104"/>
    <n v="57.78"/>
    <x v="8"/>
    <s v="plays"/>
    <x v="3651"/>
    <d v="2015-07-22T22:00:00"/>
    <x v="1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37620400"/>
    <n v="1471188502"/>
    <b v="0"/>
    <n v="17"/>
    <b v="1"/>
    <s v="theater/plays"/>
    <n v="251"/>
    <n v="44.24"/>
    <x v="8"/>
    <s v="plays"/>
    <x v="3652"/>
    <d v="2015-07-22T22:00:00"/>
    <x v="3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7620400"/>
    <n v="1436172207"/>
    <b v="0"/>
    <n v="33"/>
    <b v="1"/>
    <s v="theater/plays"/>
    <n v="101"/>
    <n v="60.91"/>
    <x v="8"/>
    <s v="plays"/>
    <x v="3653"/>
    <d v="2015-07-22T22:00:00"/>
    <x v="4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37620400"/>
    <n v="1457690386"/>
    <b v="0"/>
    <n v="38"/>
    <b v="1"/>
    <s v="theater/plays"/>
    <n v="174"/>
    <n v="68.84"/>
    <x v="8"/>
    <s v="plays"/>
    <x v="3654"/>
    <d v="2015-07-22T22:00:00"/>
    <x v="4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620400"/>
    <n v="1434654998"/>
    <b v="0"/>
    <n v="79"/>
    <b v="1"/>
    <s v="theater/plays"/>
    <n v="116"/>
    <n v="73.58"/>
    <x v="8"/>
    <s v="plays"/>
    <x v="3655"/>
    <d v="2015-07-22T22:00:00"/>
    <x v="3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37620400"/>
    <n v="1483393836"/>
    <b v="0"/>
    <n v="46"/>
    <b v="1"/>
    <s v="theater/plays"/>
    <n v="106"/>
    <n v="115.02"/>
    <x v="8"/>
    <s v="plays"/>
    <x v="3656"/>
    <d v="2015-07-22T22:00:00"/>
    <x v="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37620400"/>
    <n v="1462806419"/>
    <b v="0"/>
    <n v="20"/>
    <b v="1"/>
    <s v="theater/plays"/>
    <n v="111"/>
    <n v="110.75"/>
    <x v="8"/>
    <s v="plays"/>
    <x v="3657"/>
    <d v="2015-07-22T22:00:00"/>
    <x v="1"/>
  </r>
  <r>
    <n v="3658"/>
    <s v="Mr. Marmalade"/>
    <s v="Life is hard when your own imaginary friend can't make time for you."/>
    <n v="1500"/>
    <n v="1510"/>
    <x v="0"/>
    <s v="US"/>
    <s v="USD"/>
    <n v="1437620400"/>
    <n v="1400272580"/>
    <b v="0"/>
    <n v="20"/>
    <b v="1"/>
    <s v="theater/plays"/>
    <n v="101"/>
    <n v="75.5"/>
    <x v="8"/>
    <s v="plays"/>
    <x v="3658"/>
    <d v="2015-07-22T22:00:00"/>
    <x v="4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37620400"/>
    <n v="1424414350"/>
    <b v="0"/>
    <n v="13"/>
    <b v="1"/>
    <s v="theater/plays"/>
    <n v="102"/>
    <n v="235.46"/>
    <x v="8"/>
    <s v="plays"/>
    <x v="3659"/>
    <d v="2015-07-22T22:00:00"/>
    <x v="3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37620400"/>
    <n v="1417208925"/>
    <b v="0"/>
    <n v="22"/>
    <b v="1"/>
    <s v="theater/plays"/>
    <n v="100"/>
    <n v="11.36"/>
    <x v="8"/>
    <s v="plays"/>
    <x v="3660"/>
    <d v="2015-07-22T22:00:00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37620400"/>
    <n v="1458336672"/>
    <b v="0"/>
    <n v="36"/>
    <b v="1"/>
    <s v="theater/plays"/>
    <n v="111"/>
    <n v="92.5"/>
    <x v="8"/>
    <s v="plays"/>
    <x v="3661"/>
    <d v="2015-07-22T22:00:00"/>
    <x v="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37620400"/>
    <n v="1425187014"/>
    <b v="0"/>
    <n v="40"/>
    <b v="1"/>
    <s v="theater/plays"/>
    <n v="101"/>
    <n v="202.85"/>
    <x v="8"/>
    <s v="plays"/>
    <x v="3662"/>
    <d v="2015-07-22T22:00:00"/>
    <x v="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37620400"/>
    <n v="1477133430"/>
    <b v="0"/>
    <n v="9"/>
    <b v="1"/>
    <s v="theater/plays"/>
    <n v="104"/>
    <n v="26"/>
    <x v="8"/>
    <s v="plays"/>
    <x v="3663"/>
    <d v="2015-07-22T22:00:00"/>
    <x v="4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37620400"/>
    <n v="1464847089"/>
    <b v="0"/>
    <n v="19"/>
    <b v="1"/>
    <s v="theater/plays"/>
    <n v="109"/>
    <n v="46.05"/>
    <x v="8"/>
    <s v="plays"/>
    <x v="3664"/>
    <d v="2015-07-22T22:00:00"/>
    <x v="3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37620400"/>
    <n v="1445109822"/>
    <b v="0"/>
    <n v="14"/>
    <b v="1"/>
    <s v="theater/plays"/>
    <n v="115"/>
    <n v="51"/>
    <x v="8"/>
    <s v="plays"/>
    <x v="3665"/>
    <d v="2015-07-22T22:00:00"/>
    <x v="1"/>
  </r>
  <r>
    <n v="3666"/>
    <s v="Israel LÃ³pez @ Ojai Playwrights Conference"/>
    <s v="Artistic Internship @ Ojai Playwrights Conference"/>
    <n v="1200"/>
    <n v="1200"/>
    <x v="0"/>
    <s v="US"/>
    <s v="USD"/>
    <n v="1437620400"/>
    <n v="1404337382"/>
    <b v="0"/>
    <n v="38"/>
    <b v="1"/>
    <s v="theater/plays"/>
    <n v="100"/>
    <n v="31.58"/>
    <x v="8"/>
    <s v="plays"/>
    <x v="3666"/>
    <d v="2015-07-22T22:00:00"/>
    <x v="1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620400"/>
    <n v="1434669419"/>
    <b v="0"/>
    <n v="58"/>
    <b v="1"/>
    <s v="theater/plays"/>
    <n v="103"/>
    <n v="53.36"/>
    <x v="8"/>
    <s v="plays"/>
    <x v="3667"/>
    <d v="2015-07-22T22:00:00"/>
    <x v="2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20400"/>
    <n v="1435670452"/>
    <b v="0"/>
    <n v="28"/>
    <b v="1"/>
    <s v="theater/plays"/>
    <n v="104"/>
    <n v="36.96"/>
    <x v="8"/>
    <s v="plays"/>
    <x v="3668"/>
    <d v="2015-07-22T22:00:00"/>
    <x v="4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7620400"/>
    <n v="1431447137"/>
    <b v="0"/>
    <n v="17"/>
    <b v="1"/>
    <s v="theater/plays"/>
    <n v="138"/>
    <n v="81.290000000000006"/>
    <x v="8"/>
    <s v="plays"/>
    <x v="3669"/>
    <d v="2015-07-22T22:00:00"/>
    <x v="3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7620400"/>
    <n v="1431951611"/>
    <b v="0"/>
    <n v="12"/>
    <b v="1"/>
    <s v="theater/plays"/>
    <n v="110"/>
    <n v="20.079999999999998"/>
    <x v="8"/>
    <s v="plays"/>
    <x v="3670"/>
    <d v="2015-07-22T22:00:00"/>
    <x v="4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37620400"/>
    <n v="1404140667"/>
    <b v="0"/>
    <n v="40"/>
    <b v="1"/>
    <s v="theater/plays"/>
    <n v="101"/>
    <n v="88.25"/>
    <x v="8"/>
    <s v="plays"/>
    <x v="3671"/>
    <d v="2015-07-22T22:00:00"/>
    <x v="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37620400"/>
    <n v="1409179384"/>
    <b v="0"/>
    <n v="57"/>
    <b v="1"/>
    <s v="theater/plays"/>
    <n v="102"/>
    <n v="53.44"/>
    <x v="8"/>
    <s v="plays"/>
    <x v="3672"/>
    <d v="2015-07-22T22:00:00"/>
    <x v="1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37620400"/>
    <n v="1412233497"/>
    <b v="0"/>
    <n v="114"/>
    <b v="1"/>
    <s v="theater/plays"/>
    <n v="114"/>
    <n v="39.869999999999997"/>
    <x v="8"/>
    <s v="plays"/>
    <x v="3673"/>
    <d v="2015-07-22T22:00:00"/>
    <x v="4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37620400"/>
    <n v="1467752229"/>
    <b v="0"/>
    <n v="31"/>
    <b v="1"/>
    <s v="theater/plays"/>
    <n v="100"/>
    <n v="145.16"/>
    <x v="8"/>
    <s v="plays"/>
    <x v="3674"/>
    <d v="2015-07-22T22:00:00"/>
    <x v="3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37620400"/>
    <n v="1462285182"/>
    <b v="0"/>
    <n v="3"/>
    <b v="1"/>
    <s v="theater/plays"/>
    <n v="140"/>
    <n v="23.33"/>
    <x v="8"/>
    <s v="plays"/>
    <x v="3675"/>
    <d v="2015-07-22T22:00:00"/>
    <x v="1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37620400"/>
    <n v="1408995284"/>
    <b v="0"/>
    <n v="16"/>
    <b v="1"/>
    <s v="theater/plays"/>
    <n v="129"/>
    <n v="64.38"/>
    <x v="8"/>
    <s v="plays"/>
    <x v="3676"/>
    <d v="2015-07-22T22:00:00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37620400"/>
    <n v="1402580818"/>
    <b v="0"/>
    <n v="199"/>
    <b v="1"/>
    <s v="theater/plays"/>
    <n v="103"/>
    <n v="62.05"/>
    <x v="8"/>
    <s v="plays"/>
    <x v="3677"/>
    <d v="2015-07-22T22:00:00"/>
    <x v="4"/>
  </r>
  <r>
    <n v="3678"/>
    <s v="Some big Some bang"/>
    <s v="The Ugly Collective takes Some big Some bang to the Underbelly Venues at the Edinburgh Fringe!"/>
    <n v="2000"/>
    <n v="2050"/>
    <x v="0"/>
    <s v="GB"/>
    <s v="GBP"/>
    <n v="1437620400"/>
    <n v="1430052298"/>
    <b v="0"/>
    <n v="31"/>
    <b v="1"/>
    <s v="theater/plays"/>
    <n v="103"/>
    <n v="66.13"/>
    <x v="8"/>
    <s v="plays"/>
    <x v="3678"/>
    <d v="2015-07-22T22:00:00"/>
    <x v="4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37620400"/>
    <n v="1401214581"/>
    <b v="0"/>
    <n v="30"/>
    <b v="1"/>
    <s v="theater/plays"/>
    <n v="110"/>
    <n v="73.400000000000006"/>
    <x v="8"/>
    <s v="plays"/>
    <x v="3679"/>
    <d v="2015-07-22T22:00:00"/>
    <x v="1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37620400"/>
    <n v="1473850434"/>
    <b v="0"/>
    <n v="34"/>
    <b v="1"/>
    <s v="theater/plays"/>
    <n v="113"/>
    <n v="99.5"/>
    <x v="8"/>
    <s v="plays"/>
    <x v="3680"/>
    <d v="2015-07-22T22:00:00"/>
    <x v="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37620400"/>
    <n v="1452008290"/>
    <b v="0"/>
    <n v="18"/>
    <b v="1"/>
    <s v="theater/plays"/>
    <n v="112"/>
    <n v="62.17"/>
    <x v="8"/>
    <s v="plays"/>
    <x v="3681"/>
    <d v="2015-07-22T22:00:00"/>
    <x v="1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37620400"/>
    <n v="1399998418"/>
    <b v="0"/>
    <n v="67"/>
    <b v="1"/>
    <s v="theater/plays"/>
    <n v="139"/>
    <n v="62.33"/>
    <x v="8"/>
    <s v="plays"/>
    <x v="3682"/>
    <d v="2015-07-22T22:00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37620400"/>
    <n v="1474339696"/>
    <b v="0"/>
    <n v="66"/>
    <b v="1"/>
    <s v="theater/plays"/>
    <n v="111"/>
    <n v="58.79"/>
    <x v="8"/>
    <s v="plays"/>
    <x v="3683"/>
    <d v="2015-07-22T22:00:00"/>
    <x v="1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37620400"/>
    <n v="1438575586"/>
    <b v="0"/>
    <n v="23"/>
    <b v="1"/>
    <s v="theater/plays"/>
    <n v="139"/>
    <n v="45.35"/>
    <x v="8"/>
    <s v="plays"/>
    <x v="3684"/>
    <d v="2015-07-22T22:00:00"/>
    <x v="1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37620400"/>
    <n v="1398348859"/>
    <b v="0"/>
    <n v="126"/>
    <b v="1"/>
    <s v="theater/plays"/>
    <n v="106"/>
    <n v="41.94"/>
    <x v="8"/>
    <s v="plays"/>
    <x v="3685"/>
    <d v="2015-07-22T22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37620400"/>
    <n v="1439567660"/>
    <b v="0"/>
    <n v="6"/>
    <b v="1"/>
    <s v="theater/plays"/>
    <n v="101"/>
    <n v="59.17"/>
    <x v="8"/>
    <s v="plays"/>
    <x v="3686"/>
    <d v="2015-07-22T22:00:00"/>
    <x v="1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37620400"/>
    <n v="1401254055"/>
    <b v="0"/>
    <n v="25"/>
    <b v="1"/>
    <s v="theater/plays"/>
    <n v="100"/>
    <n v="200.49"/>
    <x v="8"/>
    <s v="plays"/>
    <x v="3687"/>
    <d v="2015-07-22T22:00:00"/>
    <x v="4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37620400"/>
    <n v="1404932004"/>
    <b v="0"/>
    <n v="39"/>
    <b v="1"/>
    <s v="theater/plays"/>
    <n v="109"/>
    <n v="83.97"/>
    <x v="8"/>
    <s v="plays"/>
    <x v="3688"/>
    <d v="2015-07-22T22:00:00"/>
    <x v="1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7620400"/>
    <n v="1432410639"/>
    <b v="0"/>
    <n v="62"/>
    <b v="1"/>
    <s v="theater/plays"/>
    <n v="118"/>
    <n v="57.26"/>
    <x v="8"/>
    <s v="plays"/>
    <x v="3689"/>
    <d v="2015-07-22T22:00:00"/>
    <x v="3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37620400"/>
    <n v="1414506083"/>
    <b v="0"/>
    <n v="31"/>
    <b v="1"/>
    <s v="theater/plays"/>
    <n v="120"/>
    <n v="58.06"/>
    <x v="8"/>
    <s v="plays"/>
    <x v="3690"/>
    <d v="2015-07-22T22:00:00"/>
    <x v="1"/>
  </r>
  <r>
    <n v="3691"/>
    <s v="Most Dangerous Man in America (WEB DuBois) by Amiri  Baraka"/>
    <s v="World Premiere of last play written by Amiri Baraka"/>
    <n v="40000"/>
    <n v="51184"/>
    <x v="0"/>
    <s v="US"/>
    <s v="USD"/>
    <n v="1437620400"/>
    <n v="1421426929"/>
    <b v="0"/>
    <n v="274"/>
    <b v="1"/>
    <s v="theater/plays"/>
    <n v="128"/>
    <n v="186.8"/>
    <x v="8"/>
    <s v="plays"/>
    <x v="3691"/>
    <d v="2015-07-22T22:00:00"/>
    <x v="1"/>
  </r>
  <r>
    <n v="3692"/>
    <s v="An Evening With Durang"/>
    <s v="Help us independently produce two great comedies by Christopher Durang."/>
    <n v="1000"/>
    <n v="1260"/>
    <x v="0"/>
    <s v="US"/>
    <s v="USD"/>
    <n v="1437620400"/>
    <n v="1410304179"/>
    <b v="0"/>
    <n v="17"/>
    <b v="1"/>
    <s v="theater/plays"/>
    <n v="126"/>
    <n v="74.12"/>
    <x v="8"/>
    <s v="plays"/>
    <x v="3692"/>
    <d v="2015-07-22T22:00:00"/>
    <x v="1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37620400"/>
    <n v="1446352529"/>
    <b v="0"/>
    <n v="14"/>
    <b v="1"/>
    <s v="theater/plays"/>
    <n v="129"/>
    <n v="30.71"/>
    <x v="8"/>
    <s v="plays"/>
    <x v="3693"/>
    <d v="2015-07-22T22:00:00"/>
    <x v="3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37620400"/>
    <n v="1461985967"/>
    <b v="0"/>
    <n v="60"/>
    <b v="1"/>
    <s v="theater/plays"/>
    <n v="107"/>
    <n v="62.67"/>
    <x v="8"/>
    <s v="plays"/>
    <x v="3694"/>
    <d v="2015-07-22T22:00:00"/>
    <x v="1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37620400"/>
    <n v="1419281610"/>
    <b v="0"/>
    <n v="33"/>
    <b v="1"/>
    <s v="theater/plays"/>
    <n v="100"/>
    <n v="121.36"/>
    <x v="8"/>
    <s v="plays"/>
    <x v="3695"/>
    <d v="2015-07-22T22:00:0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37620400"/>
    <n v="1418654916"/>
    <b v="0"/>
    <n v="78"/>
    <b v="1"/>
    <s v="theater/plays"/>
    <n v="155"/>
    <n v="39.74"/>
    <x v="8"/>
    <s v="plays"/>
    <x v="3696"/>
    <d v="2015-07-22T22:00:00"/>
    <x v="1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37620400"/>
    <n v="1461064248"/>
    <b v="0"/>
    <n v="30"/>
    <b v="1"/>
    <s v="theater/plays"/>
    <n v="108"/>
    <n v="72"/>
    <x v="8"/>
    <s v="plays"/>
    <x v="3697"/>
    <d v="2015-07-22T22:00:00"/>
    <x v="1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37620400"/>
    <n v="1454354487"/>
    <b v="0"/>
    <n v="136"/>
    <b v="1"/>
    <s v="theater/plays"/>
    <n v="111"/>
    <n v="40.630000000000003"/>
    <x v="8"/>
    <s v="plays"/>
    <x v="3698"/>
    <d v="2015-07-22T22:00:00"/>
    <x v="1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37620400"/>
    <n v="1410791216"/>
    <b v="0"/>
    <n v="40"/>
    <b v="1"/>
    <s v="theater/plays"/>
    <n v="101"/>
    <n v="63"/>
    <x v="8"/>
    <s v="plays"/>
    <x v="3699"/>
    <d v="2015-07-22T22:00:00"/>
    <x v="3"/>
  </r>
  <r>
    <n v="3700"/>
    <s v="Generations (Senior Project)"/>
    <s v="Help me produce the play I have written for my senior project!"/>
    <n v="500"/>
    <n v="606"/>
    <x v="0"/>
    <s v="US"/>
    <s v="USD"/>
    <n v="1437620400"/>
    <n v="1409493800"/>
    <b v="0"/>
    <n v="18"/>
    <b v="1"/>
    <s v="theater/plays"/>
    <n v="121"/>
    <n v="33.67"/>
    <x v="8"/>
    <s v="plays"/>
    <x v="3700"/>
    <d v="2015-07-22T22:00:00"/>
    <x v="1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7620400"/>
    <n v="1430830793"/>
    <b v="0"/>
    <n v="39"/>
    <b v="1"/>
    <s v="theater/plays"/>
    <n v="100"/>
    <n v="38.590000000000003"/>
    <x v="8"/>
    <s v="plays"/>
    <x v="3701"/>
    <d v="2015-07-22T22:00:00"/>
    <x v="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37620400"/>
    <n v="1464958484"/>
    <b v="0"/>
    <n v="21"/>
    <b v="1"/>
    <s v="theater/plays"/>
    <n v="109"/>
    <n v="155.94999999999999"/>
    <x v="8"/>
    <s v="plays"/>
    <x v="3702"/>
    <d v="2015-07-22T22:00:00"/>
    <x v="1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37620400"/>
    <n v="1467720388"/>
    <b v="0"/>
    <n v="30"/>
    <b v="1"/>
    <s v="theater/plays"/>
    <n v="123"/>
    <n v="43.2"/>
    <x v="8"/>
    <s v="plays"/>
    <x v="3703"/>
    <d v="2015-07-22T22:00:00"/>
    <x v="3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37620400"/>
    <n v="1459528394"/>
    <b v="0"/>
    <n v="27"/>
    <b v="1"/>
    <s v="theater/plays"/>
    <n v="136"/>
    <n v="15.15"/>
    <x v="8"/>
    <s v="plays"/>
    <x v="3704"/>
    <d v="2015-07-22T22:00:00"/>
    <x v="1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37620400"/>
    <n v="1401714114"/>
    <b v="0"/>
    <n v="35"/>
    <b v="1"/>
    <s v="theater/plays"/>
    <n v="103"/>
    <n v="83.57"/>
    <x v="8"/>
    <s v="plays"/>
    <x v="3705"/>
    <d v="2015-07-22T22:00:00"/>
    <x v="1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37620400"/>
    <n v="1409262949"/>
    <b v="0"/>
    <n v="13"/>
    <b v="1"/>
    <s v="theater/plays"/>
    <n v="121"/>
    <n v="140"/>
    <x v="8"/>
    <s v="plays"/>
    <x v="3706"/>
    <d v="2015-07-22T22:00:00"/>
    <x v="1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37620400"/>
    <n v="1467335378"/>
    <b v="0"/>
    <n v="23"/>
    <b v="1"/>
    <s v="theater/plays"/>
    <n v="186"/>
    <n v="80.87"/>
    <x v="8"/>
    <s v="plays"/>
    <x v="3707"/>
    <d v="2015-07-22T22:00:00"/>
    <x v="3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37620400"/>
    <n v="1403234686"/>
    <b v="0"/>
    <n v="39"/>
    <b v="1"/>
    <s v="theater/plays"/>
    <n v="300"/>
    <n v="53.85"/>
    <x v="8"/>
    <s v="plays"/>
    <x v="3708"/>
    <d v="2015-07-22T22:00:00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37620400"/>
    <n v="1401123546"/>
    <b v="0"/>
    <n v="35"/>
    <b v="1"/>
    <s v="theater/plays"/>
    <n v="108"/>
    <n v="30.93"/>
    <x v="8"/>
    <s v="plays"/>
    <x v="3709"/>
    <d v="2015-07-22T22:00:00"/>
    <x v="1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37620400"/>
    <n v="1425908988"/>
    <b v="0"/>
    <n v="27"/>
    <b v="1"/>
    <s v="theater/plays"/>
    <n v="141"/>
    <n v="67.959999999999994"/>
    <x v="8"/>
    <s v="plays"/>
    <x v="3710"/>
    <d v="2015-07-22T22:00:00"/>
    <x v="5"/>
  </r>
  <r>
    <n v="3711"/>
    <s v="The Youth Shakespeare Project 2014"/>
    <s v="Two teachers and twenty kids bring one of Shakespeare's plays to life!"/>
    <n v="500"/>
    <n v="570"/>
    <x v="0"/>
    <s v="US"/>
    <s v="USD"/>
    <n v="1437620400"/>
    <n v="1400606573"/>
    <b v="0"/>
    <n v="21"/>
    <b v="1"/>
    <s v="theater/plays"/>
    <n v="114"/>
    <n v="27.14"/>
    <x v="8"/>
    <s v="plays"/>
    <x v="3711"/>
    <d v="2015-07-22T22:00:00"/>
    <x v="4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7620400"/>
    <n v="1431230867"/>
    <b v="0"/>
    <n v="104"/>
    <b v="1"/>
    <s v="theater/plays"/>
    <n v="154"/>
    <n v="110.87"/>
    <x v="8"/>
    <s v="plays"/>
    <x v="3712"/>
    <d v="2015-07-22T22:00:00"/>
    <x v="7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37620400"/>
    <n v="1463334166"/>
    <b v="0"/>
    <n v="19"/>
    <b v="1"/>
    <s v="theater/plays"/>
    <n v="102"/>
    <n v="106.84"/>
    <x v="8"/>
    <s v="plays"/>
    <x v="3713"/>
    <d v="2015-07-22T22:00:00"/>
    <x v="4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7620400"/>
    <n v="1429881667"/>
    <b v="0"/>
    <n v="97"/>
    <b v="1"/>
    <s v="theater/plays"/>
    <n v="102"/>
    <n v="105.52"/>
    <x v="8"/>
    <s v="plays"/>
    <x v="3714"/>
    <d v="2015-07-22T22:00:00"/>
    <x v="8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37620400"/>
    <n v="1422834819"/>
    <b v="0"/>
    <n v="27"/>
    <b v="1"/>
    <s v="theater/plays"/>
    <n v="103"/>
    <n v="132.96"/>
    <x v="8"/>
    <s v="plays"/>
    <x v="3715"/>
    <d v="2015-07-22T22:00:00"/>
    <x v="6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37620400"/>
    <n v="1450819109"/>
    <b v="0"/>
    <n v="24"/>
    <b v="1"/>
    <s v="theater/plays"/>
    <n v="156"/>
    <n v="51.92"/>
    <x v="8"/>
    <s v="plays"/>
    <x v="3716"/>
    <d v="2015-07-22T22:00:00"/>
    <x v="8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7620400"/>
    <n v="1428526049"/>
    <b v="0"/>
    <n v="13"/>
    <b v="1"/>
    <s v="theater/plays"/>
    <n v="101"/>
    <n v="310"/>
    <x v="8"/>
    <s v="plays"/>
    <x v="3717"/>
    <d v="2015-07-22T22:00:00"/>
    <x v="8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37620400"/>
    <n v="1422465075"/>
    <b v="0"/>
    <n v="46"/>
    <b v="1"/>
    <s v="theater/plays"/>
    <n v="239"/>
    <n v="26.02"/>
    <x v="8"/>
    <s v="plays"/>
    <x v="3718"/>
    <d v="2015-07-22T22:00:00"/>
    <x v="7"/>
  </r>
  <r>
    <n v="3719"/>
    <s v="Corium"/>
    <s v="A new piece of physical theatre about love, regret and longing."/>
    <n v="200"/>
    <n v="420"/>
    <x v="0"/>
    <s v="GB"/>
    <s v="GBP"/>
    <n v="1437620400"/>
    <n v="1432402266"/>
    <b v="0"/>
    <n v="4"/>
    <b v="1"/>
    <s v="theater/plays"/>
    <n v="210"/>
    <n v="105"/>
    <x v="8"/>
    <s v="plays"/>
    <x v="3719"/>
    <d v="2015-07-22T22:00:00"/>
    <x v="8"/>
  </r>
  <r>
    <n v="3720"/>
    <s v="Lakotas and the American Theatre"/>
    <s v="Breaking the American Indian stereotype in the American Theatre."/>
    <n v="3300"/>
    <n v="3449"/>
    <x v="0"/>
    <s v="US"/>
    <s v="USD"/>
    <n v="1437620400"/>
    <n v="1433980206"/>
    <b v="0"/>
    <n v="40"/>
    <b v="1"/>
    <s v="theater/plays"/>
    <n v="105"/>
    <n v="86.23"/>
    <x v="8"/>
    <s v="plays"/>
    <x v="3720"/>
    <d v="2015-07-22T22:00:00"/>
    <x v="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37620400"/>
    <n v="1413412084"/>
    <b v="0"/>
    <n v="44"/>
    <b v="1"/>
    <s v="theater/plays"/>
    <n v="101"/>
    <n v="114.55"/>
    <x v="8"/>
    <s v="plays"/>
    <x v="3721"/>
    <d v="2015-07-22T22:00:00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37620400"/>
    <n v="1452614847"/>
    <b v="0"/>
    <n v="35"/>
    <b v="1"/>
    <s v="theater/plays"/>
    <n v="111"/>
    <n v="47.66"/>
    <x v="8"/>
    <s v="plays"/>
    <x v="3722"/>
    <d v="2015-07-22T22:00:00"/>
    <x v="8"/>
  </r>
  <r>
    <n v="3723"/>
    <s v="Beauty and the Beast"/>
    <s v="Saltmine Theatre Company present Beauty and the Beast:"/>
    <n v="4500"/>
    <n v="4592"/>
    <x v="0"/>
    <s v="GB"/>
    <s v="GBP"/>
    <n v="1437620400"/>
    <n v="1414778662"/>
    <b v="0"/>
    <n v="63"/>
    <b v="1"/>
    <s v="theater/plays"/>
    <n v="102"/>
    <n v="72.89"/>
    <x v="8"/>
    <s v="plays"/>
    <x v="3723"/>
    <d v="2015-07-22T22:00:00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37620400"/>
    <n v="1459856860"/>
    <b v="0"/>
    <n v="89"/>
    <b v="1"/>
    <s v="theater/plays"/>
    <n v="103"/>
    <n v="49.55"/>
    <x v="8"/>
    <s v="plays"/>
    <x v="3724"/>
    <d v="2015-07-22T22:00:00"/>
    <x v="1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37620400"/>
    <n v="1454366467"/>
    <b v="0"/>
    <n v="15"/>
    <b v="1"/>
    <s v="theater/plays"/>
    <n v="127"/>
    <n v="25.4"/>
    <x v="8"/>
    <s v="plays"/>
    <x v="3725"/>
    <d v="2015-07-22T22:00:00"/>
    <x v="7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37620400"/>
    <n v="1459567371"/>
    <b v="0"/>
    <n v="46"/>
    <b v="1"/>
    <s v="theater/plays"/>
    <n v="339"/>
    <n v="62.59"/>
    <x v="8"/>
    <s v="plays"/>
    <x v="3726"/>
    <d v="2015-07-22T22:00:00"/>
    <x v="5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37620400"/>
    <n v="1474273294"/>
    <b v="0"/>
    <n v="33"/>
    <b v="1"/>
    <s v="theater/plays"/>
    <n v="101"/>
    <n v="61.06"/>
    <x v="8"/>
    <s v="plays"/>
    <x v="3727"/>
    <d v="2015-07-22T22:00:00"/>
    <x v="3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7620400"/>
    <n v="1437365176"/>
    <b v="0"/>
    <n v="31"/>
    <b v="0"/>
    <s v="theater/plays"/>
    <n v="9"/>
    <n v="60.06"/>
    <x v="8"/>
    <s v="plays"/>
    <x v="3728"/>
    <d v="2015-07-22T22:00:00"/>
    <x v="7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37620400"/>
    <n v="1423198512"/>
    <b v="0"/>
    <n v="5"/>
    <b v="0"/>
    <s v="theater/plays"/>
    <n v="7"/>
    <n v="72.400000000000006"/>
    <x v="8"/>
    <s v="plays"/>
    <x v="3729"/>
    <d v="2015-07-22T22:00:00"/>
    <x v="1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7620400"/>
    <n v="1437236159"/>
    <b v="0"/>
    <n v="1"/>
    <b v="0"/>
    <s v="theater/plays"/>
    <n v="10"/>
    <n v="100"/>
    <x v="8"/>
    <s v="plays"/>
    <x v="3730"/>
    <d v="2015-07-22T22:00:00"/>
    <x v="8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37620400"/>
    <n v="1418234646"/>
    <b v="0"/>
    <n v="12"/>
    <b v="0"/>
    <s v="theater/plays"/>
    <n v="11"/>
    <n v="51.67"/>
    <x v="8"/>
    <s v="plays"/>
    <x v="3731"/>
    <d v="2015-07-22T22:00:00"/>
    <x v="6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37620400"/>
    <n v="1416932133"/>
    <b v="0"/>
    <n v="4"/>
    <b v="0"/>
    <s v="theater/plays"/>
    <n v="15"/>
    <n v="32.75"/>
    <x v="8"/>
    <s v="plays"/>
    <x v="3732"/>
    <d v="2015-07-22T22:00:00"/>
    <x v="7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37620400"/>
    <n v="1428539708"/>
    <b v="0"/>
    <n v="0"/>
    <b v="0"/>
    <s v="theater/plays"/>
    <n v="0"/>
    <n v="0"/>
    <x v="8"/>
    <s v="plays"/>
    <x v="3733"/>
    <d v="2015-07-22T22:00:00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7620400"/>
    <n v="1427405896"/>
    <b v="0"/>
    <n v="7"/>
    <b v="0"/>
    <s v="theater/plays"/>
    <n v="28"/>
    <n v="61"/>
    <x v="8"/>
    <s v="plays"/>
    <x v="3734"/>
    <d v="2015-07-22T22:00:00"/>
    <x v="6"/>
  </r>
  <r>
    <n v="3735"/>
    <s v="Women Beware Women"/>
    <s v="Young Actor's taking on a Jacobean tragedy. Family, betrayal, love, lust, sex and death."/>
    <n v="150"/>
    <n v="20"/>
    <x v="2"/>
    <s v="GB"/>
    <s v="GBP"/>
    <n v="1437620400"/>
    <n v="1430239089"/>
    <b v="0"/>
    <n v="2"/>
    <b v="0"/>
    <s v="theater/plays"/>
    <n v="13"/>
    <n v="10"/>
    <x v="8"/>
    <s v="plays"/>
    <x v="3735"/>
    <d v="2015-07-22T22:00:00"/>
    <x v="8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37620400"/>
    <n v="1423847093"/>
    <b v="0"/>
    <n v="1"/>
    <b v="0"/>
    <s v="theater/plays"/>
    <n v="1"/>
    <n v="10"/>
    <x v="8"/>
    <s v="plays"/>
    <x v="3736"/>
    <d v="2015-07-22T22:00:00"/>
    <x v="8"/>
  </r>
  <r>
    <n v="3737"/>
    <s v="Measure For Measure"/>
    <s v="The ASU Theatre and Shakespeare Club presents Measure For Measure directed by Jordyn Ochser."/>
    <n v="700"/>
    <n v="150"/>
    <x v="2"/>
    <s v="US"/>
    <s v="USD"/>
    <n v="1437620400"/>
    <n v="1445358903"/>
    <b v="0"/>
    <n v="4"/>
    <b v="0"/>
    <s v="theater/plays"/>
    <n v="21"/>
    <n v="37.5"/>
    <x v="8"/>
    <s v="plays"/>
    <x v="3737"/>
    <d v="2015-07-22T22:00:00"/>
    <x v="4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37620400"/>
    <n v="1403562705"/>
    <b v="0"/>
    <n v="6"/>
    <b v="0"/>
    <s v="theater/plays"/>
    <n v="18"/>
    <n v="45"/>
    <x v="8"/>
    <s v="plays"/>
    <x v="3738"/>
    <d v="2015-07-22T22:00:00"/>
    <x v="7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37620400"/>
    <n v="1467024468"/>
    <b v="0"/>
    <n v="8"/>
    <b v="0"/>
    <s v="theater/plays"/>
    <n v="20"/>
    <n v="100.63"/>
    <x v="8"/>
    <s v="plays"/>
    <x v="3739"/>
    <d v="2015-07-22T22:00:00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37620400"/>
    <n v="1405217355"/>
    <b v="0"/>
    <n v="14"/>
    <b v="0"/>
    <s v="theater/plays"/>
    <n v="18"/>
    <n v="25.57"/>
    <x v="8"/>
    <s v="plays"/>
    <x v="3740"/>
    <d v="2015-07-22T22:00:00"/>
    <x v="7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37620400"/>
    <n v="1447797950"/>
    <b v="0"/>
    <n v="0"/>
    <b v="0"/>
    <s v="theater/plays"/>
    <n v="0"/>
    <n v="0"/>
    <x v="8"/>
    <s v="plays"/>
    <x v="3741"/>
    <d v="2015-07-22T22:00:00"/>
    <x v="5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37620400"/>
    <n v="1407388144"/>
    <b v="0"/>
    <n v="4"/>
    <b v="0"/>
    <s v="theater/plays"/>
    <n v="2"/>
    <n v="25"/>
    <x v="8"/>
    <s v="plays"/>
    <x v="3742"/>
    <d v="2015-07-22T22:00:00"/>
    <x v="8"/>
  </r>
  <r>
    <n v="3743"/>
    <s v="Down the Mississippi"/>
    <s v="I'm taking the Adventures of Huckleberry Finn puppet show down the Mississippi River!"/>
    <n v="2200"/>
    <n v="0"/>
    <x v="2"/>
    <s v="US"/>
    <s v="USD"/>
    <n v="1437620400"/>
    <n v="1401814964"/>
    <b v="0"/>
    <n v="0"/>
    <b v="0"/>
    <s v="theater/plays"/>
    <n v="0"/>
    <n v="0"/>
    <x v="8"/>
    <s v="plays"/>
    <x v="3743"/>
    <d v="2015-07-22T22:00:00"/>
    <x v="7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37620400"/>
    <n v="1401823952"/>
    <b v="0"/>
    <n v="0"/>
    <b v="0"/>
    <s v="theater/plays"/>
    <n v="0"/>
    <n v="0"/>
    <x v="8"/>
    <s v="plays"/>
    <x v="3744"/>
    <d v="2015-07-22T22:00:00"/>
    <x v="6"/>
  </r>
  <r>
    <n v="3745"/>
    <s v="Tyke Theatre Web Show"/>
    <s v="Tyke wants to expand her puppet theater show to weekly online web shows and is looking for backers."/>
    <n v="100"/>
    <n v="10"/>
    <x v="2"/>
    <s v="US"/>
    <s v="USD"/>
    <n v="1437620400"/>
    <n v="1405097102"/>
    <b v="0"/>
    <n v="1"/>
    <b v="0"/>
    <s v="theater/plays"/>
    <n v="10"/>
    <n v="10"/>
    <x v="8"/>
    <s v="plays"/>
    <x v="3745"/>
    <d v="2015-07-22T22:00:00"/>
    <x v="6"/>
  </r>
  <r>
    <n v="3746"/>
    <s v="Stage Play Production - &quot;I Love You to Death&quot;"/>
    <s v="Generational curses CAN be broken...right?"/>
    <n v="8500"/>
    <n v="202"/>
    <x v="2"/>
    <s v="US"/>
    <s v="USD"/>
    <n v="1437620400"/>
    <n v="1473326439"/>
    <b v="0"/>
    <n v="1"/>
    <b v="0"/>
    <s v="theater/plays"/>
    <n v="2"/>
    <n v="202"/>
    <x v="8"/>
    <s v="plays"/>
    <x v="3746"/>
    <d v="2015-07-22T22:00:00"/>
    <x v="6"/>
  </r>
  <r>
    <n v="3747"/>
    <s v="Counting Stars"/>
    <s v="The world premiere of an astonishing new play by acclaimed writer Atiha Sen Gupta."/>
    <n v="2500"/>
    <n v="25"/>
    <x v="2"/>
    <s v="GB"/>
    <s v="GBP"/>
    <n v="1437620400"/>
    <n v="1433833896"/>
    <b v="0"/>
    <n v="1"/>
    <b v="0"/>
    <s v="theater/plays"/>
    <n v="1"/>
    <n v="25"/>
    <x v="8"/>
    <s v="plays"/>
    <x v="3747"/>
    <d v="2015-07-22T22:00:00"/>
    <x v="1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37620400"/>
    <n v="1453827436"/>
    <b v="0"/>
    <n v="52"/>
    <b v="1"/>
    <s v="theater/plays"/>
    <n v="104"/>
    <n v="99.54"/>
    <x v="8"/>
    <s v="plays"/>
    <x v="3748"/>
    <d v="2015-07-22T22:00:00"/>
    <x v="6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37620400"/>
    <n v="1459220588"/>
    <b v="0"/>
    <n v="7"/>
    <b v="1"/>
    <s v="theater/plays"/>
    <n v="105"/>
    <n v="75"/>
    <x v="8"/>
    <s v="plays"/>
    <x v="3749"/>
    <d v="2015-07-22T22:00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37620400"/>
    <n v="1421105608"/>
    <b v="0"/>
    <n v="28"/>
    <b v="1"/>
    <s v="theater/plays"/>
    <n v="100"/>
    <n v="215.25"/>
    <x v="8"/>
    <s v="plays"/>
    <x v="3750"/>
    <d v="2015-07-22T22:00:00"/>
    <x v="4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37620400"/>
    <n v="1454460673"/>
    <b v="0"/>
    <n v="11"/>
    <b v="1"/>
    <s v="theater/plays"/>
    <n v="133"/>
    <n v="120.55"/>
    <x v="8"/>
    <s v="plays"/>
    <x v="3751"/>
    <d v="2015-07-22T22:00:00"/>
    <x v="9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37620400"/>
    <n v="1473189335"/>
    <b v="0"/>
    <n v="15"/>
    <b v="1"/>
    <s v="theater/plays"/>
    <n v="113"/>
    <n v="37.67"/>
    <x v="8"/>
    <s v="plays"/>
    <x v="3752"/>
    <d v="2015-07-22T22:00:00"/>
    <x v="8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7620400"/>
    <n v="1430768800"/>
    <b v="0"/>
    <n v="30"/>
    <b v="1"/>
    <s v="theater/plays"/>
    <n v="103"/>
    <n v="172.23"/>
    <x v="8"/>
    <s v="plays"/>
    <x v="3753"/>
    <d v="2015-07-22T22:00:00"/>
    <x v="7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37620400"/>
    <n v="1403125737"/>
    <b v="0"/>
    <n v="27"/>
    <b v="1"/>
    <s v="theater/plays"/>
    <n v="120"/>
    <n v="111.11"/>
    <x v="8"/>
    <s v="plays"/>
    <x v="3754"/>
    <d v="2015-07-22T22:00:00"/>
    <x v="7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37620400"/>
    <n v="1458161307"/>
    <b v="0"/>
    <n v="28"/>
    <b v="1"/>
    <s v="theater/plays"/>
    <n v="130"/>
    <n v="25.46"/>
    <x v="8"/>
    <s v="plays"/>
    <x v="3755"/>
    <d v="2015-07-22T22:00:00"/>
    <x v="5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37620400"/>
    <n v="1399923198"/>
    <b v="0"/>
    <n v="17"/>
    <b v="1"/>
    <s v="theater/plays"/>
    <n v="101"/>
    <n v="267.64999999999998"/>
    <x v="8"/>
    <s v="plays"/>
    <x v="3756"/>
    <d v="2015-07-22T22:00:00"/>
    <x v="5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37620400"/>
    <n v="1415737515"/>
    <b v="0"/>
    <n v="50"/>
    <b v="1"/>
    <s v="theater/plays"/>
    <n v="109"/>
    <n v="75.959999999999994"/>
    <x v="8"/>
    <s v="plays"/>
    <x v="3757"/>
    <d v="2015-07-22T22:00:00"/>
    <x v="6"/>
  </r>
  <r>
    <n v="3758"/>
    <s v="Luigi's Ladies"/>
    <s v="LUIGI'S LADIES: an original one-woman musical comedy"/>
    <n v="1500"/>
    <n v="1535"/>
    <x v="0"/>
    <s v="US"/>
    <s v="USD"/>
    <n v="1437620400"/>
    <n v="1397819938"/>
    <b v="0"/>
    <n v="26"/>
    <b v="1"/>
    <s v="theater/plays"/>
    <n v="102"/>
    <n v="59.04"/>
    <x v="8"/>
    <s v="plays"/>
    <x v="3758"/>
    <d v="2015-07-22T22:00:00"/>
    <x v="6"/>
  </r>
  <r>
    <n v="3759"/>
    <s v="Pared Down Productions"/>
    <s v="A production company specializing in small-scale musicals"/>
    <n v="4000"/>
    <n v="4409.7700000000004"/>
    <x v="0"/>
    <s v="US"/>
    <s v="USD"/>
    <n v="1437620400"/>
    <n v="1435372553"/>
    <b v="0"/>
    <n v="88"/>
    <b v="1"/>
    <s v="theater/plays"/>
    <n v="110"/>
    <n v="50.11"/>
    <x v="8"/>
    <s v="plays"/>
    <x v="3759"/>
    <d v="2015-07-22T22:00:00"/>
    <x v="5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437620400"/>
    <n v="1397133386"/>
    <b v="0"/>
    <n v="91"/>
    <b v="1"/>
    <s v="theater/plays"/>
    <n v="101"/>
    <n v="55.5"/>
    <x v="8"/>
    <s v="plays"/>
    <x v="3760"/>
    <d v="2015-07-22T22:00:00"/>
    <x v="8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7620400"/>
    <n v="1434625937"/>
    <b v="0"/>
    <n v="3"/>
    <b v="1"/>
    <s v="theater/plays"/>
    <n v="100"/>
    <n v="166.67"/>
    <x v="8"/>
    <s v="plays"/>
    <x v="3761"/>
    <d v="2015-07-22T22:00:00"/>
    <x v="5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7620400"/>
    <n v="1436383889"/>
    <b v="0"/>
    <n v="28"/>
    <b v="1"/>
    <s v="theater/plays"/>
    <n v="106"/>
    <n v="47.43"/>
    <x v="8"/>
    <s v="plays"/>
    <x v="3762"/>
    <d v="2015-07-22T22:00:00"/>
    <x v="7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37620400"/>
    <n v="1425319226"/>
    <b v="0"/>
    <n v="77"/>
    <b v="1"/>
    <s v="theater/plays"/>
    <n v="100"/>
    <n v="64.94"/>
    <x v="8"/>
    <s v="plays"/>
    <x v="3763"/>
    <d v="2015-07-22T22:00:00"/>
    <x v="4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37620400"/>
    <n v="1462824832"/>
    <b v="0"/>
    <n v="27"/>
    <b v="1"/>
    <s v="theater/plays"/>
    <n v="100"/>
    <n v="55.56"/>
    <x v="8"/>
    <s v="plays"/>
    <x v="3764"/>
    <d v="2015-07-22T22:00:00"/>
    <x v="8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37620400"/>
    <n v="1404153482"/>
    <b v="0"/>
    <n v="107"/>
    <b v="1"/>
    <s v="theater/plays"/>
    <n v="113"/>
    <n v="74.22"/>
    <x v="8"/>
    <s v="plays"/>
    <x v="3765"/>
    <d v="2015-07-22T22:00:00"/>
    <x v="5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37620400"/>
    <n v="1401336045"/>
    <b v="0"/>
    <n v="96"/>
    <b v="1"/>
    <s v="theater/plays"/>
    <n v="103"/>
    <n v="106.93"/>
    <x v="8"/>
    <s v="plays"/>
    <x v="3766"/>
    <d v="2015-07-22T22:00:00"/>
    <x v="6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37620400"/>
    <n v="1423960097"/>
    <b v="0"/>
    <n v="56"/>
    <b v="1"/>
    <s v="theater/plays"/>
    <n v="117"/>
    <n v="41.7"/>
    <x v="8"/>
    <s v="plays"/>
    <x v="3767"/>
    <d v="2015-07-22T22:00:00"/>
    <x v="1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37620400"/>
    <n v="1400002090"/>
    <b v="0"/>
    <n v="58"/>
    <b v="1"/>
    <s v="theater/plays"/>
    <n v="108"/>
    <n v="74.239999999999995"/>
    <x v="8"/>
    <s v="plays"/>
    <x v="3768"/>
    <d v="2015-07-22T22:00:00"/>
    <x v="4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37620400"/>
    <n v="1458138079"/>
    <b v="0"/>
    <n v="15"/>
    <b v="1"/>
    <s v="theater/plays"/>
    <n v="100"/>
    <n v="73.33"/>
    <x v="8"/>
    <s v="plays"/>
    <x v="3769"/>
    <d v="2015-07-22T22:00:00"/>
    <x v="8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7620400"/>
    <n v="1431642010"/>
    <b v="0"/>
    <n v="20"/>
    <b v="1"/>
    <s v="theater/plays"/>
    <n v="100"/>
    <n v="100"/>
    <x v="8"/>
    <s v="plays"/>
    <x v="3770"/>
    <d v="2015-07-22T22:00:00"/>
    <x v="7"/>
  </r>
  <r>
    <n v="3771"/>
    <s v="COME OUT SWINGIN'!"/>
    <s v="I would like to make a demo recording of six songs from COME OUT SWINGIN'!"/>
    <n v="1000"/>
    <n v="1460"/>
    <x v="0"/>
    <s v="US"/>
    <s v="USD"/>
    <n v="1437620400"/>
    <n v="1462307652"/>
    <b v="0"/>
    <n v="38"/>
    <b v="1"/>
    <s v="theater/plays"/>
    <n v="146"/>
    <n v="38.42"/>
    <x v="8"/>
    <s v="plays"/>
    <x v="3771"/>
    <d v="2015-07-22T22:00:00"/>
    <x v="5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37620400"/>
    <n v="1478616506"/>
    <b v="0"/>
    <n v="33"/>
    <b v="1"/>
    <s v="theater/plays"/>
    <n v="110"/>
    <n v="166.97"/>
    <x v="8"/>
    <s v="plays"/>
    <x v="3772"/>
    <d v="2015-07-22T22:00:00"/>
    <x v="6"/>
  </r>
  <r>
    <n v="3773"/>
    <s v="Dundee: A Hip-Hopera"/>
    <s v="A dramatic hip-hopera, inspired from monologues written by the performers."/>
    <n v="5000"/>
    <n v="5410"/>
    <x v="0"/>
    <s v="US"/>
    <s v="USD"/>
    <n v="1437620400"/>
    <n v="1476317247"/>
    <b v="0"/>
    <n v="57"/>
    <b v="1"/>
    <s v="theater/plays"/>
    <n v="108"/>
    <n v="94.91"/>
    <x v="8"/>
    <s v="plays"/>
    <x v="3773"/>
    <d v="2015-07-22T22:00:00"/>
    <x v="6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37620400"/>
    <n v="1427223655"/>
    <b v="0"/>
    <n v="25"/>
    <b v="1"/>
    <s v="theater/plays"/>
    <n v="100"/>
    <n v="100"/>
    <x v="8"/>
    <s v="plays"/>
    <x v="3774"/>
    <d v="2015-07-22T22:00:00"/>
    <x v="6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37620400"/>
    <n v="1426199843"/>
    <b v="0"/>
    <n v="14"/>
    <b v="1"/>
    <s v="theater/plays"/>
    <n v="100"/>
    <n v="143.21"/>
    <x v="8"/>
    <s v="plays"/>
    <x v="3775"/>
    <d v="2015-07-22T22:00:00"/>
    <x v="6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37620400"/>
    <n v="1403599778"/>
    <b v="0"/>
    <n v="94"/>
    <b v="1"/>
    <s v="theater/plays"/>
    <n v="107"/>
    <n v="90.82"/>
    <x v="8"/>
    <s v="plays"/>
    <x v="3776"/>
    <d v="2015-07-22T22:00:00"/>
    <x v="5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37620400"/>
    <n v="1409884821"/>
    <b v="0"/>
    <n v="59"/>
    <b v="1"/>
    <s v="theater/plays"/>
    <n v="143"/>
    <n v="48.54"/>
    <x v="8"/>
    <s v="plays"/>
    <x v="3777"/>
    <d v="2015-07-22T22:00:00"/>
    <x v="5"/>
  </r>
  <r>
    <n v="3778"/>
    <s v="Give a Puppet a Hand"/>
    <s v="Sponsor an AVENUE Q puppet for The Barn Players April 2015 production."/>
    <n v="2400"/>
    <n v="2521"/>
    <x v="0"/>
    <s v="US"/>
    <s v="USD"/>
    <n v="1437620400"/>
    <n v="1418758780"/>
    <b v="0"/>
    <n v="36"/>
    <b v="1"/>
    <s v="theater/plays"/>
    <n v="105"/>
    <n v="70.03"/>
    <x v="8"/>
    <s v="plays"/>
    <x v="3778"/>
    <d v="2015-07-22T22:00:00"/>
    <x v="7"/>
  </r>
  <r>
    <n v="3779"/>
    <s v="&quot;The Last Adam&quot; A New Musical, NYC reading"/>
    <s v="A fresh, re-telling of the Jesus story for a new generation."/>
    <n v="15000"/>
    <n v="15597"/>
    <x v="0"/>
    <s v="US"/>
    <s v="USD"/>
    <n v="1437620400"/>
    <n v="1456421940"/>
    <b v="0"/>
    <n v="115"/>
    <b v="1"/>
    <s v="theater/plays"/>
    <n v="104"/>
    <n v="135.63"/>
    <x v="8"/>
    <s v="plays"/>
    <x v="3779"/>
    <d v="2015-07-22T22:00:00"/>
    <x v="6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7620400"/>
    <n v="1433999785"/>
    <b v="0"/>
    <n v="30"/>
    <b v="1"/>
    <s v="theater/plays"/>
    <n v="120"/>
    <n v="100"/>
    <x v="8"/>
    <s v="plays"/>
    <x v="3780"/>
    <d v="2015-07-22T22:00:00"/>
    <x v="7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37620400"/>
    <n v="1408050685"/>
    <b v="0"/>
    <n v="52"/>
    <b v="1"/>
    <s v="theater/plays"/>
    <n v="110"/>
    <n v="94.9"/>
    <x v="8"/>
    <s v="plays"/>
    <x v="3781"/>
    <d v="2015-07-22T22:00:00"/>
    <x v="7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37620400"/>
    <n v="1466887297"/>
    <b v="0"/>
    <n v="27"/>
    <b v="1"/>
    <s v="theater/plays"/>
    <n v="102"/>
    <n v="75.37"/>
    <x v="8"/>
    <s v="plays"/>
    <x v="3782"/>
    <d v="2015-07-22T22:00:00"/>
    <x v="5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37620400"/>
    <n v="1455938520"/>
    <b v="0"/>
    <n v="24"/>
    <b v="1"/>
    <s v="theater/plays"/>
    <n v="129"/>
    <n v="64.459999999999994"/>
    <x v="8"/>
    <s v="plays"/>
    <x v="3783"/>
    <d v="2015-07-22T22:00:00"/>
    <x v="8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37620400"/>
    <n v="1465601532"/>
    <b v="0"/>
    <n v="10"/>
    <b v="1"/>
    <s v="theater/plays"/>
    <n v="115"/>
    <n v="115"/>
    <x v="8"/>
    <s v="plays"/>
    <x v="3784"/>
    <d v="2015-07-22T22:00:00"/>
    <x v="5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37620400"/>
    <n v="1467040769"/>
    <b v="0"/>
    <n v="30"/>
    <b v="1"/>
    <s v="theater/plays"/>
    <n v="151"/>
    <n v="100.5"/>
    <x v="8"/>
    <s v="plays"/>
    <x v="3785"/>
    <d v="2015-07-22T22:00:00"/>
    <x v="6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37620400"/>
    <n v="1461718475"/>
    <b v="0"/>
    <n v="71"/>
    <b v="1"/>
    <s v="theater/plays"/>
    <n v="111"/>
    <n v="93.77"/>
    <x v="8"/>
    <s v="plays"/>
    <x v="3786"/>
    <d v="2015-07-22T22:00:00"/>
    <x v="4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7620400"/>
    <n v="1434113406"/>
    <b v="0"/>
    <n v="10"/>
    <b v="1"/>
    <s v="theater/plays"/>
    <n v="100"/>
    <n v="35.1"/>
    <x v="8"/>
    <s v="plays"/>
    <x v="3787"/>
    <d v="2015-07-22T22:00:00"/>
    <x v="5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37620400"/>
    <n v="1448469719"/>
    <b v="0"/>
    <n v="1"/>
    <b v="0"/>
    <s v="theater/plays"/>
    <n v="1"/>
    <n v="500"/>
    <x v="8"/>
    <s v="plays"/>
    <x v="3788"/>
    <d v="2015-07-22T22:00:00"/>
    <x v="5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7620400"/>
    <n v="1431630618"/>
    <b v="0"/>
    <n v="4"/>
    <b v="0"/>
    <s v="theater/plays"/>
    <n v="3"/>
    <n v="29"/>
    <x v="8"/>
    <s v="plays"/>
    <x v="3789"/>
    <d v="2015-07-22T22:00:00"/>
    <x v="9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37620400"/>
    <n v="1477238423"/>
    <b v="0"/>
    <n v="0"/>
    <b v="0"/>
    <s v="theater/plays"/>
    <n v="0"/>
    <n v="0"/>
    <x v="8"/>
    <s v="plays"/>
    <x v="3790"/>
    <d v="2015-07-22T22:00:00"/>
    <x v="1"/>
  </r>
  <r>
    <n v="3791"/>
    <s v="Spin! at The Cumming Playhouse"/>
    <s v="Spin! is an original musical comedy-drama presented by Blue Palm Productions."/>
    <n v="1500"/>
    <n v="0"/>
    <x v="2"/>
    <s v="US"/>
    <s v="USD"/>
    <n v="1437620400"/>
    <n v="1399480592"/>
    <b v="0"/>
    <n v="0"/>
    <b v="0"/>
    <s v="theater/plays"/>
    <n v="0"/>
    <n v="0"/>
    <x v="8"/>
    <s v="plays"/>
    <x v="3791"/>
    <d v="2015-07-22T22:00:00"/>
    <x v="3"/>
  </r>
  <r>
    <n v="3792"/>
    <s v="BorikÃ©n: The Show"/>
    <s v="A cultural and historic journey through Puerto Rico's music and dance!"/>
    <n v="12500"/>
    <n v="35"/>
    <x v="2"/>
    <s v="US"/>
    <s v="USD"/>
    <n v="1437620400"/>
    <n v="1434365022"/>
    <b v="0"/>
    <n v="2"/>
    <b v="0"/>
    <s v="theater/plays"/>
    <n v="0"/>
    <n v="17.5"/>
    <x v="8"/>
    <s v="plays"/>
    <x v="3792"/>
    <d v="2015-07-22T22:00:00"/>
    <x v="3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37620400"/>
    <n v="1416954729"/>
    <b v="0"/>
    <n v="24"/>
    <b v="0"/>
    <s v="theater/plays"/>
    <n v="60"/>
    <n v="174"/>
    <x v="8"/>
    <s v="plays"/>
    <x v="3793"/>
    <d v="2015-07-22T22:00:00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7620400"/>
    <n v="1431093354"/>
    <b v="0"/>
    <n v="1"/>
    <b v="0"/>
    <s v="theater/plays"/>
    <n v="1"/>
    <n v="50"/>
    <x v="8"/>
    <s v="plays"/>
    <x v="3794"/>
    <d v="2015-07-22T22:00:00"/>
    <x v="1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37620400"/>
    <n v="1437042490"/>
    <b v="0"/>
    <n v="2"/>
    <b v="0"/>
    <s v="theater/plays"/>
    <n v="2"/>
    <n v="5"/>
    <x v="8"/>
    <s v="plays"/>
    <x v="3795"/>
    <d v="2015-07-22T22:00:00"/>
    <x v="3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37620400"/>
    <n v="1479170556"/>
    <b v="0"/>
    <n v="1"/>
    <b v="0"/>
    <s v="theater/plays"/>
    <n v="0"/>
    <n v="1"/>
    <x v="8"/>
    <s v="plays"/>
    <x v="3796"/>
    <d v="2015-07-22T22:00:00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37620400"/>
    <n v="1426972165"/>
    <b v="0"/>
    <n v="37"/>
    <b v="0"/>
    <s v="theater/plays"/>
    <n v="90"/>
    <n v="145.41"/>
    <x v="8"/>
    <s v="plays"/>
    <x v="3797"/>
    <d v="2015-07-22T22:00:00"/>
    <x v="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37620400"/>
    <n v="1405099248"/>
    <b v="0"/>
    <n v="5"/>
    <b v="0"/>
    <s v="theater/plays"/>
    <n v="1"/>
    <n v="205"/>
    <x v="8"/>
    <s v="plays"/>
    <x v="3798"/>
    <d v="2015-07-22T22:00:00"/>
    <x v="1"/>
  </r>
  <r>
    <n v="3799"/>
    <s v="A Story Once Told"/>
    <s v="An original musical on it's way to the stage in Minneapolis, MN. Feel free to ask any questions."/>
    <n v="10000"/>
    <n v="402"/>
    <x v="2"/>
    <s v="US"/>
    <s v="USD"/>
    <n v="1437620400"/>
    <n v="1455142843"/>
    <b v="0"/>
    <n v="4"/>
    <b v="0"/>
    <s v="theater/plays"/>
    <n v="4"/>
    <n v="100.5"/>
    <x v="8"/>
    <s v="plays"/>
    <x v="3799"/>
    <d v="2015-07-22T22:00:00"/>
    <x v="1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37620400"/>
    <n v="1418146883"/>
    <b v="0"/>
    <n v="16"/>
    <b v="0"/>
    <s v="theater/plays"/>
    <n v="4"/>
    <n v="55.06"/>
    <x v="8"/>
    <s v="plays"/>
    <x v="3800"/>
    <d v="2015-07-22T22:00:00"/>
    <x v="5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37620400"/>
    <n v="1417536816"/>
    <b v="0"/>
    <n v="9"/>
    <b v="0"/>
    <s v="theater/plays"/>
    <n v="9"/>
    <n v="47.33"/>
    <x v="8"/>
    <s v="plays"/>
    <x v="3801"/>
    <d v="2015-07-22T22:00:00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37620400"/>
    <n v="1442890906"/>
    <b v="0"/>
    <n v="0"/>
    <b v="0"/>
    <s v="theater/plays"/>
    <n v="0"/>
    <n v="0"/>
    <x v="8"/>
    <s v="plays"/>
    <x v="3802"/>
    <d v="2015-07-22T22:00:00"/>
    <x v="1"/>
  </r>
  <r>
    <n v="3803"/>
    <s v="Benjamin Button the Musical Concept Album"/>
    <s v="A fully orchestrated concept album of Benjamin Button the Musical!"/>
    <n v="12000"/>
    <n v="2358"/>
    <x v="2"/>
    <s v="US"/>
    <s v="USD"/>
    <n v="1437620400"/>
    <n v="1454541568"/>
    <b v="0"/>
    <n v="40"/>
    <b v="0"/>
    <s v="theater/plays"/>
    <n v="20"/>
    <n v="58.95"/>
    <x v="8"/>
    <s v="plays"/>
    <x v="3803"/>
    <d v="2015-07-22T22:00:00"/>
    <x v="3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37620400"/>
    <n v="1465172024"/>
    <b v="0"/>
    <n v="0"/>
    <b v="0"/>
    <s v="theater/plays"/>
    <n v="0"/>
    <n v="0"/>
    <x v="8"/>
    <s v="plays"/>
    <x v="3804"/>
    <d v="2015-07-22T22:00:00"/>
    <x v="1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37620400"/>
    <n v="1406668640"/>
    <b v="0"/>
    <n v="2"/>
    <b v="0"/>
    <s v="theater/plays"/>
    <n v="0"/>
    <n v="1.5"/>
    <x v="8"/>
    <s v="plays"/>
    <x v="3805"/>
    <d v="2015-07-22T22:00:00"/>
    <x v="1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37620400"/>
    <n v="1402294381"/>
    <b v="0"/>
    <n v="1"/>
    <b v="0"/>
    <s v="theater/plays"/>
    <n v="0"/>
    <n v="5"/>
    <x v="8"/>
    <s v="plays"/>
    <x v="3806"/>
    <d v="2015-07-22T22:00:00"/>
    <x v="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37620400"/>
    <n v="1427492939"/>
    <b v="0"/>
    <n v="9"/>
    <b v="0"/>
    <s v="theater/plays"/>
    <n v="30"/>
    <n v="50.56"/>
    <x v="8"/>
    <s v="plays"/>
    <x v="3807"/>
    <d v="2015-07-22T22:00:00"/>
    <x v="1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37620400"/>
    <n v="1424775219"/>
    <b v="0"/>
    <n v="24"/>
    <b v="1"/>
    <s v="theater/plays"/>
    <n v="100"/>
    <n v="41.67"/>
    <x v="8"/>
    <s v="plays"/>
    <x v="3808"/>
    <d v="2015-07-22T22:00:00"/>
    <x v="3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37620400"/>
    <n v="1402403907"/>
    <b v="0"/>
    <n v="38"/>
    <b v="1"/>
    <s v="theater/plays"/>
    <n v="101"/>
    <n v="53.29"/>
    <x v="8"/>
    <s v="plays"/>
    <x v="3809"/>
    <d v="2015-07-22T22:00:00"/>
    <x v="1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37620400"/>
    <n v="1424377358"/>
    <b v="0"/>
    <n v="26"/>
    <b v="1"/>
    <s v="theater/plays"/>
    <n v="122"/>
    <n v="70.23"/>
    <x v="8"/>
    <s v="plays"/>
    <x v="3810"/>
    <d v="2015-07-22T22:00:00"/>
    <x v="2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37620400"/>
    <n v="1461769373"/>
    <b v="0"/>
    <n v="19"/>
    <b v="1"/>
    <s v="theater/plays"/>
    <n v="330"/>
    <n v="43.42"/>
    <x v="8"/>
    <s v="plays"/>
    <x v="3811"/>
    <d v="2015-07-22T22:00:00"/>
    <x v="4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7620400"/>
    <n v="1429120908"/>
    <b v="0"/>
    <n v="11"/>
    <b v="1"/>
    <s v="theater/plays"/>
    <n v="110"/>
    <n v="199.18"/>
    <x v="8"/>
    <s v="plays"/>
    <x v="3812"/>
    <d v="2015-07-22T22:00:00"/>
    <x v="3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37620400"/>
    <n v="1462603021"/>
    <b v="0"/>
    <n v="27"/>
    <b v="1"/>
    <s v="theater/plays"/>
    <n v="101"/>
    <n v="78.52"/>
    <x v="8"/>
    <s v="plays"/>
    <x v="3813"/>
    <d v="2015-07-22T22:00:00"/>
    <x v="4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37620400"/>
    <n v="1424727712"/>
    <b v="0"/>
    <n v="34"/>
    <b v="1"/>
    <s v="theater/plays"/>
    <n v="140"/>
    <n v="61.82"/>
    <x v="8"/>
    <s v="plays"/>
    <x v="3814"/>
    <d v="2015-07-22T22:00:00"/>
    <x v="1"/>
  </r>
  <r>
    <n v="3815"/>
    <s v="The Canterbury Shakespeare Festival - first season"/>
    <s v="Come and help us make the Canterbury Shakespeare Festival a reality"/>
    <n v="1000"/>
    <n v="1000.01"/>
    <x v="0"/>
    <s v="GB"/>
    <s v="GBP"/>
    <n v="1437620400"/>
    <n v="1437545657"/>
    <b v="0"/>
    <n v="20"/>
    <b v="1"/>
    <s v="theater/plays"/>
    <n v="100"/>
    <n v="50"/>
    <x v="8"/>
    <s v="plays"/>
    <x v="3815"/>
    <d v="2015-07-22T22:00:00"/>
    <x v="1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37620400"/>
    <n v="1403022823"/>
    <b v="0"/>
    <n v="37"/>
    <b v="1"/>
    <s v="theater/plays"/>
    <n v="119"/>
    <n v="48.34"/>
    <x v="8"/>
    <s v="plays"/>
    <x v="3816"/>
    <d v="2015-07-22T22:00:00"/>
    <x v="1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37620400"/>
    <n v="1444236216"/>
    <b v="0"/>
    <n v="20"/>
    <b v="1"/>
    <s v="theater/plays"/>
    <n v="107"/>
    <n v="107.25"/>
    <x v="8"/>
    <s v="plays"/>
    <x v="3817"/>
    <d v="2015-07-22T22:00:00"/>
    <x v="1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37620400"/>
    <n v="1423599182"/>
    <b v="0"/>
    <n v="10"/>
    <b v="1"/>
    <s v="theater/plays"/>
    <n v="228"/>
    <n v="57"/>
    <x v="8"/>
    <s v="plays"/>
    <x v="3818"/>
    <d v="2015-07-22T22:00:00"/>
    <x v="1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620400"/>
    <n v="1435554104"/>
    <b v="0"/>
    <n v="26"/>
    <b v="1"/>
    <s v="theater/plays"/>
    <n v="106"/>
    <n v="40.92"/>
    <x v="8"/>
    <s v="plays"/>
    <x v="3819"/>
    <d v="2015-07-22T22:00:00"/>
    <x v="2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7620400"/>
    <n v="1433518717"/>
    <b v="0"/>
    <n v="20"/>
    <b v="1"/>
    <s v="theater/plays"/>
    <n v="143"/>
    <n v="21.5"/>
    <x v="8"/>
    <s v="plays"/>
    <x v="3820"/>
    <d v="2015-07-22T22:00:00"/>
    <x v="3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37620400"/>
    <n v="1449116407"/>
    <b v="0"/>
    <n v="46"/>
    <b v="1"/>
    <s v="theater/plays"/>
    <n v="105"/>
    <n v="79.540000000000006"/>
    <x v="8"/>
    <s v="plays"/>
    <x v="3821"/>
    <d v="2015-07-22T22:00:00"/>
    <x v="3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37620400"/>
    <n v="1448136417"/>
    <b v="0"/>
    <n v="76"/>
    <b v="1"/>
    <s v="theater/plays"/>
    <n v="110"/>
    <n v="72.38"/>
    <x v="8"/>
    <s v="plays"/>
    <x v="3822"/>
    <d v="2015-07-22T22:00:00"/>
    <x v="4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620400"/>
    <n v="1434405044"/>
    <b v="0"/>
    <n v="41"/>
    <b v="1"/>
    <s v="theater/plays"/>
    <n v="106"/>
    <n v="64.63"/>
    <x v="8"/>
    <s v="plays"/>
    <x v="3823"/>
    <d v="2015-07-22T22:00:00"/>
    <x v="1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37620400"/>
    <n v="1469026903"/>
    <b v="0"/>
    <n v="7"/>
    <b v="1"/>
    <s v="theater/plays"/>
    <n v="108"/>
    <n v="38.57"/>
    <x v="8"/>
    <s v="plays"/>
    <x v="3824"/>
    <d v="2015-07-22T22:00:00"/>
    <x v="3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7620400"/>
    <n v="1432690814"/>
    <b v="0"/>
    <n v="49"/>
    <b v="1"/>
    <s v="theater/plays"/>
    <n v="105"/>
    <n v="107.57"/>
    <x v="8"/>
    <s v="plays"/>
    <x v="3825"/>
    <d v="2015-07-22T22:00:00"/>
    <x v="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7620400"/>
    <n v="1428401394"/>
    <b v="0"/>
    <n v="26"/>
    <b v="1"/>
    <s v="theater/plays"/>
    <n v="119"/>
    <n v="27.5"/>
    <x v="8"/>
    <s v="plays"/>
    <x v="3826"/>
    <d v="2015-07-22T22:00:00"/>
    <x v="3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37620400"/>
    <n v="1422656201"/>
    <b v="0"/>
    <n v="65"/>
    <b v="1"/>
    <s v="theater/plays"/>
    <n v="153"/>
    <n v="70.459999999999994"/>
    <x v="8"/>
    <s v="plays"/>
    <x v="3827"/>
    <d v="2015-07-22T22:00:00"/>
    <x v="1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37620400"/>
    <n v="1414845587"/>
    <b v="0"/>
    <n v="28"/>
    <b v="1"/>
    <s v="theater/plays"/>
    <n v="100"/>
    <n v="178.57"/>
    <x v="8"/>
    <s v="plays"/>
    <x v="3828"/>
    <d v="2015-07-22T22:00:00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37620400"/>
    <n v="1470948371"/>
    <b v="0"/>
    <n v="8"/>
    <b v="1"/>
    <s v="theater/plays"/>
    <n v="100"/>
    <n v="62.63"/>
    <x v="8"/>
    <s v="plays"/>
    <x v="3829"/>
    <d v="2015-07-22T22:00:00"/>
    <x v="4"/>
  </r>
  <r>
    <n v="3830"/>
    <s v="Run Away"/>
    <s v="The Aeon Theatre company is producing another original play by Parker Hale at the Manhattan Reportory Theatre"/>
    <n v="100"/>
    <n v="225"/>
    <x v="0"/>
    <s v="US"/>
    <s v="USD"/>
    <n v="1437620400"/>
    <n v="1463161611"/>
    <b v="0"/>
    <n v="3"/>
    <b v="1"/>
    <s v="theater/plays"/>
    <n v="225"/>
    <n v="75"/>
    <x v="8"/>
    <s v="plays"/>
    <x v="3830"/>
    <d v="2015-07-22T22:00:00"/>
    <x v="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37620400"/>
    <n v="1413404545"/>
    <b v="0"/>
    <n v="9"/>
    <b v="1"/>
    <s v="theater/plays"/>
    <n v="106"/>
    <n v="58.9"/>
    <x v="8"/>
    <s v="plays"/>
    <x v="3831"/>
    <d v="2015-07-22T22:00:00"/>
    <x v="4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37620400"/>
    <n v="1452048335"/>
    <b v="0"/>
    <n v="9"/>
    <b v="1"/>
    <s v="theater/plays"/>
    <n v="105"/>
    <n v="139.56"/>
    <x v="8"/>
    <s v="plays"/>
    <x v="3832"/>
    <d v="2015-07-22T22:00:00"/>
    <x v="4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37620400"/>
    <n v="1416516972"/>
    <b v="0"/>
    <n v="20"/>
    <b v="1"/>
    <s v="theater/plays"/>
    <n v="117"/>
    <n v="70"/>
    <x v="8"/>
    <s v="plays"/>
    <x v="3833"/>
    <d v="2015-07-22T22:00:00"/>
    <x v="8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7620400"/>
    <n v="1432032067"/>
    <b v="0"/>
    <n v="57"/>
    <b v="1"/>
    <s v="theater/plays"/>
    <n v="109"/>
    <n v="57.39"/>
    <x v="8"/>
    <s v="plays"/>
    <x v="3834"/>
    <d v="2015-07-22T22:00:00"/>
    <x v="4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37620400"/>
    <n v="1459463808"/>
    <b v="0"/>
    <n v="8"/>
    <b v="1"/>
    <s v="theater/plays"/>
    <n v="160"/>
    <n v="40"/>
    <x v="8"/>
    <s v="plays"/>
    <x v="3835"/>
    <d v="2015-07-22T22:00:00"/>
    <x v="4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37620400"/>
    <n v="1467497652"/>
    <b v="0"/>
    <n v="14"/>
    <b v="1"/>
    <s v="theater/plays"/>
    <n v="113"/>
    <n v="64.290000000000006"/>
    <x v="8"/>
    <s v="plays"/>
    <x v="3836"/>
    <d v="2015-07-22T22:00:00"/>
    <x v="6"/>
  </r>
  <r>
    <n v="3837"/>
    <s v="Farcical Elements Presents Boeing-Boeing"/>
    <s v="A high-flying French farce with the thrust of a well-tuned jet engine"/>
    <n v="2000"/>
    <n v="2042"/>
    <x v="0"/>
    <s v="GB"/>
    <s v="GBP"/>
    <n v="1437620400"/>
    <n v="1432837358"/>
    <b v="0"/>
    <n v="17"/>
    <b v="1"/>
    <s v="theater/plays"/>
    <n v="102"/>
    <n v="120.12"/>
    <x v="8"/>
    <s v="plays"/>
    <x v="3837"/>
    <d v="2015-07-22T22:00:00"/>
    <x v="5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7620400"/>
    <n v="1429722209"/>
    <b v="0"/>
    <n v="100"/>
    <b v="1"/>
    <s v="theater/plays"/>
    <n v="101"/>
    <n v="1008.24"/>
    <x v="8"/>
    <s v="plays"/>
    <x v="3838"/>
    <d v="2015-07-22T22:00:00"/>
    <x v="1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7620400"/>
    <n v="1433042724"/>
    <b v="0"/>
    <n v="32"/>
    <b v="1"/>
    <s v="theater/plays"/>
    <n v="101"/>
    <n v="63.28"/>
    <x v="8"/>
    <s v="plays"/>
    <x v="3839"/>
    <d v="2015-07-22T22:00:00"/>
    <x v="7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37620400"/>
    <n v="1457023829"/>
    <b v="0"/>
    <n v="3"/>
    <b v="1"/>
    <s v="theater/plays"/>
    <n v="6500"/>
    <n v="21.67"/>
    <x v="8"/>
    <s v="plays"/>
    <x v="3840"/>
    <d v="2015-07-22T22:00:00"/>
    <x v="3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37620400"/>
    <n v="1400698287"/>
    <b v="1"/>
    <n v="34"/>
    <b v="0"/>
    <s v="theater/plays"/>
    <n v="9"/>
    <n v="25.65"/>
    <x v="8"/>
    <s v="plays"/>
    <x v="3841"/>
    <d v="2015-07-22T22:00:00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437620400"/>
    <n v="1397217052"/>
    <b v="1"/>
    <n v="23"/>
    <b v="0"/>
    <s v="theater/plays"/>
    <n v="22"/>
    <n v="47.7"/>
    <x v="8"/>
    <s v="plays"/>
    <x v="3842"/>
    <d v="2015-07-22T22:00:00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37620400"/>
    <n v="1399427064"/>
    <b v="1"/>
    <n v="19"/>
    <b v="0"/>
    <s v="theater/plays"/>
    <n v="21"/>
    <n v="56.05"/>
    <x v="8"/>
    <s v="plays"/>
    <x v="3843"/>
    <d v="2015-07-22T22:00:00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37620400"/>
    <n v="1399474134"/>
    <b v="1"/>
    <n v="50"/>
    <b v="0"/>
    <s v="theater/plays"/>
    <n v="41"/>
    <n v="81.319999999999993"/>
    <x v="8"/>
    <s v="plays"/>
    <x v="3844"/>
    <d v="2015-07-22T22:00:00"/>
    <x v="7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37620400"/>
    <n v="1441119774"/>
    <b v="1"/>
    <n v="12"/>
    <b v="0"/>
    <s v="theater/plays"/>
    <n v="2"/>
    <n v="70.17"/>
    <x v="8"/>
    <s v="plays"/>
    <x v="3845"/>
    <d v="2015-07-22T22:00:00"/>
    <x v="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37620400"/>
    <n v="1409721542"/>
    <b v="1"/>
    <n v="8"/>
    <b v="0"/>
    <s v="theater/plays"/>
    <n v="3"/>
    <n v="23.63"/>
    <x v="8"/>
    <s v="plays"/>
    <x v="3846"/>
    <d v="2015-07-22T22:00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620400"/>
    <n v="1433395391"/>
    <b v="1"/>
    <n v="9"/>
    <b v="0"/>
    <s v="theater/plays"/>
    <n v="16"/>
    <n v="188.56"/>
    <x v="8"/>
    <s v="plays"/>
    <x v="3847"/>
    <d v="2015-07-22T22:00:00"/>
    <x v="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37620400"/>
    <n v="1442604989"/>
    <b v="1"/>
    <n v="43"/>
    <b v="0"/>
    <s v="theater/plays"/>
    <n v="16"/>
    <n v="49.51"/>
    <x v="8"/>
    <s v="plays"/>
    <x v="3848"/>
    <d v="2015-07-22T22:00:00"/>
    <x v="3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7620400"/>
    <n v="1431455084"/>
    <b v="1"/>
    <n v="28"/>
    <b v="0"/>
    <s v="theater/plays"/>
    <n v="7"/>
    <n v="75.459999999999994"/>
    <x v="8"/>
    <s v="plays"/>
    <x v="3849"/>
    <d v="2015-07-22T22:00:00"/>
    <x v="6"/>
  </r>
  <r>
    <n v="3850"/>
    <s v="The Vagina Monologues 2015"/>
    <s v="V-Day is a global activist movement to end violence against women and girls."/>
    <n v="1000"/>
    <n v="38"/>
    <x v="2"/>
    <s v="US"/>
    <s v="USD"/>
    <n v="1437620400"/>
    <n v="1417489143"/>
    <b v="1"/>
    <n v="4"/>
    <b v="0"/>
    <s v="theater/plays"/>
    <n v="4"/>
    <n v="9.5"/>
    <x v="8"/>
    <s v="plays"/>
    <x v="3850"/>
    <d v="2015-07-22T22:00:00"/>
    <x v="1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620400"/>
    <n v="1434537179"/>
    <b v="1"/>
    <n v="24"/>
    <b v="0"/>
    <s v="theater/plays"/>
    <n v="34"/>
    <n v="35.5"/>
    <x v="8"/>
    <s v="plays"/>
    <x v="3851"/>
    <d v="2015-07-22T22:00:00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37620400"/>
    <n v="1425270876"/>
    <b v="0"/>
    <n v="2"/>
    <b v="0"/>
    <s v="theater/plays"/>
    <n v="0"/>
    <n v="10"/>
    <x v="8"/>
    <s v="plays"/>
    <x v="3852"/>
    <d v="2015-07-22T22:00:00"/>
    <x v="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37620400"/>
    <n v="1406578178"/>
    <b v="0"/>
    <n v="2"/>
    <b v="0"/>
    <s v="theater/plays"/>
    <n v="0"/>
    <n v="13"/>
    <x v="8"/>
    <s v="plays"/>
    <x v="3853"/>
    <d v="2015-07-22T22:00:00"/>
    <x v="4"/>
  </r>
  <r>
    <n v="3854"/>
    <s v="The Case Of Soghomon Tehlirian"/>
    <s v="A play dedicated to the 100th anniversary of the Armenian Genocide."/>
    <n v="11000"/>
    <n v="1788"/>
    <x v="2"/>
    <s v="US"/>
    <s v="USD"/>
    <n v="1437620400"/>
    <n v="1428614058"/>
    <b v="0"/>
    <n v="20"/>
    <b v="0"/>
    <s v="theater/plays"/>
    <n v="16"/>
    <n v="89.4"/>
    <x v="8"/>
    <s v="plays"/>
    <x v="3854"/>
    <d v="2015-07-22T22:00:00"/>
    <x v="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37620400"/>
    <n v="1424819871"/>
    <b v="0"/>
    <n v="1"/>
    <b v="0"/>
    <s v="theater/plays"/>
    <n v="3"/>
    <n v="25"/>
    <x v="8"/>
    <s v="plays"/>
    <x v="3855"/>
    <d v="2015-07-22T22:00:00"/>
    <x v="4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37620400"/>
    <n v="1423245003"/>
    <b v="0"/>
    <n v="1"/>
    <b v="0"/>
    <s v="theater/plays"/>
    <n v="0"/>
    <n v="1"/>
    <x v="8"/>
    <s v="plays"/>
    <x v="3856"/>
    <d v="2015-07-22T22:00:00"/>
    <x v="1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37620400"/>
    <n v="1404927690"/>
    <b v="0"/>
    <n v="4"/>
    <b v="0"/>
    <s v="theater/plays"/>
    <n v="5"/>
    <n v="65"/>
    <x v="8"/>
    <s v="plays"/>
    <x v="3857"/>
    <d v="2015-07-22T22:00:00"/>
    <x v="1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7620400"/>
    <n v="1430734844"/>
    <b v="0"/>
    <n v="1"/>
    <b v="0"/>
    <s v="theater/plays"/>
    <n v="2"/>
    <n v="10"/>
    <x v="8"/>
    <s v="plays"/>
    <x v="3858"/>
    <d v="2015-07-22T22:00:00"/>
    <x v="3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37620400"/>
    <n v="1401485207"/>
    <b v="0"/>
    <n v="1"/>
    <b v="0"/>
    <s v="theater/plays"/>
    <n v="0"/>
    <n v="1"/>
    <x v="8"/>
    <s v="plays"/>
    <x v="3859"/>
    <d v="2015-07-22T22:00:00"/>
    <x v="4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37620400"/>
    <n v="1405266710"/>
    <b v="0"/>
    <n v="13"/>
    <b v="0"/>
    <s v="theater/plays"/>
    <n v="18"/>
    <n v="81.540000000000006"/>
    <x v="8"/>
    <s v="plays"/>
    <x v="3860"/>
    <d v="2015-07-22T22:00:00"/>
    <x v="1"/>
  </r>
  <r>
    <n v="3861"/>
    <s v="READY OR NOT HERE I COME"/>
    <s v="THE COMING OF THE LORD!"/>
    <n v="2000"/>
    <n v="100"/>
    <x v="2"/>
    <s v="US"/>
    <s v="USD"/>
    <n v="1437620400"/>
    <n v="1412258977"/>
    <b v="0"/>
    <n v="1"/>
    <b v="0"/>
    <s v="theater/plays"/>
    <n v="5"/>
    <n v="100"/>
    <x v="8"/>
    <s v="plays"/>
    <x v="3861"/>
    <d v="2015-07-22T22:00:00"/>
    <x v="7"/>
  </r>
  <r>
    <n v="3862"/>
    <s v="The Container Play"/>
    <s v="The hit immersive theatre experience of England comes to Corpus Christi!"/>
    <n v="7500"/>
    <n v="1"/>
    <x v="2"/>
    <s v="US"/>
    <s v="USD"/>
    <n v="1437620400"/>
    <n v="1472451356"/>
    <b v="0"/>
    <n v="1"/>
    <b v="0"/>
    <s v="theater/plays"/>
    <n v="0"/>
    <n v="1"/>
    <x v="8"/>
    <s v="plays"/>
    <x v="3862"/>
    <d v="2015-07-22T22:00:00"/>
    <x v="7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37620400"/>
    <n v="1441552305"/>
    <b v="0"/>
    <n v="0"/>
    <b v="0"/>
    <s v="theater/plays"/>
    <n v="0"/>
    <n v="0"/>
    <x v="8"/>
    <s v="plays"/>
    <x v="3863"/>
    <d v="2015-07-22T22:00:00"/>
    <x v="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37620400"/>
    <n v="1445203454"/>
    <b v="0"/>
    <n v="3"/>
    <b v="0"/>
    <s v="theater/plays"/>
    <n v="1"/>
    <n v="20"/>
    <x v="8"/>
    <s v="plays"/>
    <x v="3864"/>
    <d v="2015-07-22T22:00:00"/>
    <x v="3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37620400"/>
    <n v="1405957098"/>
    <b v="0"/>
    <n v="14"/>
    <b v="0"/>
    <s v="theater/plays"/>
    <n v="27"/>
    <n v="46.43"/>
    <x v="8"/>
    <s v="plays"/>
    <x v="3865"/>
    <d v="2015-07-22T22:00:00"/>
    <x v="6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37620400"/>
    <n v="1454453021"/>
    <b v="0"/>
    <n v="2"/>
    <b v="0"/>
    <s v="theater/plays"/>
    <n v="1"/>
    <n v="5.5"/>
    <x v="8"/>
    <s v="plays"/>
    <x v="3866"/>
    <d v="2015-07-22T22:00:00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37620400"/>
    <n v="1463686339"/>
    <b v="0"/>
    <n v="5"/>
    <b v="0"/>
    <s v="theater/plays"/>
    <n v="13"/>
    <n v="50.2"/>
    <x v="8"/>
    <s v="plays"/>
    <x v="3867"/>
    <d v="2015-07-22T22:00:00"/>
    <x v="8"/>
  </r>
  <r>
    <n v="3868"/>
    <s v="1000 words (Canceled)"/>
    <s v="New collection of music by Scott Evan Davis!"/>
    <n v="5000"/>
    <n v="10"/>
    <x v="1"/>
    <s v="GB"/>
    <s v="GBP"/>
    <n v="1437620400"/>
    <n v="1408031405"/>
    <b v="0"/>
    <n v="1"/>
    <b v="0"/>
    <s v="theater/plays"/>
    <n v="0"/>
    <n v="10"/>
    <x v="8"/>
    <s v="plays"/>
    <x v="3868"/>
    <d v="2015-07-22T22:00:00"/>
    <x v="1"/>
  </r>
  <r>
    <n v="3869"/>
    <s v="The Masturbation Musical (Canceled)"/>
    <s v="A Musical about 3 women who pursue their Pleasure and end up finding themselves."/>
    <n v="13111"/>
    <n v="452"/>
    <x v="1"/>
    <s v="US"/>
    <s v="USD"/>
    <n v="1437620400"/>
    <n v="1423761792"/>
    <b v="0"/>
    <n v="15"/>
    <b v="0"/>
    <s v="theater/plays"/>
    <n v="3"/>
    <n v="30.13"/>
    <x v="8"/>
    <s v="plays"/>
    <x v="3869"/>
    <d v="2015-07-22T22:00:00"/>
    <x v="3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37620400"/>
    <n v="1401768478"/>
    <b v="0"/>
    <n v="10"/>
    <b v="0"/>
    <s v="theater/plays"/>
    <n v="15"/>
    <n v="150"/>
    <x v="8"/>
    <s v="plays"/>
    <x v="3870"/>
    <d v="2015-07-22T22:00:00"/>
    <x v="4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37620400"/>
    <n v="1485629050"/>
    <b v="0"/>
    <n v="3"/>
    <b v="0"/>
    <s v="theater/plays"/>
    <n v="3"/>
    <n v="13.33"/>
    <x v="8"/>
    <s v="plays"/>
    <x v="3871"/>
    <d v="2015-07-22T22:00:00"/>
    <x v="7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7620400"/>
    <n v="1435202996"/>
    <b v="0"/>
    <n v="0"/>
    <b v="0"/>
    <s v="theater/plays"/>
    <n v="0"/>
    <n v="0"/>
    <x v="8"/>
    <s v="plays"/>
    <x v="3872"/>
    <d v="2015-07-22T22:00:00"/>
    <x v="1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37620400"/>
    <n v="1441730535"/>
    <b v="0"/>
    <n v="0"/>
    <b v="0"/>
    <s v="theater/plays"/>
    <n v="0"/>
    <n v="0"/>
    <x v="8"/>
    <s v="plays"/>
    <x v="3873"/>
    <d v="2015-07-22T22:00:00"/>
    <x v="7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37620400"/>
    <n v="1420244622"/>
    <b v="0"/>
    <n v="0"/>
    <b v="0"/>
    <s v="theater/plays"/>
    <n v="0"/>
    <n v="0"/>
    <x v="8"/>
    <s v="plays"/>
    <x v="3874"/>
    <d v="2015-07-22T22:00:00"/>
    <x v="4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37620400"/>
    <n v="1472804365"/>
    <b v="0"/>
    <n v="0"/>
    <b v="0"/>
    <s v="theater/plays"/>
    <n v="0"/>
    <n v="0"/>
    <x v="8"/>
    <s v="plays"/>
    <x v="3875"/>
    <d v="2015-07-22T22:00:00"/>
    <x v="4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37620400"/>
    <n v="1451833128"/>
    <b v="0"/>
    <n v="46"/>
    <b v="0"/>
    <s v="theater/plays"/>
    <n v="53"/>
    <n v="44.76"/>
    <x v="8"/>
    <s v="plays"/>
    <x v="3876"/>
    <d v="2015-07-22T22:00:00"/>
    <x v="7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37620400"/>
    <n v="1478621752"/>
    <b v="0"/>
    <n v="14"/>
    <b v="0"/>
    <s v="theater/plays"/>
    <n v="5"/>
    <n v="88.64"/>
    <x v="8"/>
    <s v="plays"/>
    <x v="3877"/>
    <d v="2015-07-22T22:00:00"/>
    <x v="7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7620400"/>
    <n v="1433014746"/>
    <b v="0"/>
    <n v="1"/>
    <b v="0"/>
    <s v="theater/plays"/>
    <n v="0"/>
    <n v="10"/>
    <x v="8"/>
    <s v="plays"/>
    <x v="3878"/>
    <d v="2015-07-22T22:00:00"/>
    <x v="5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37620400"/>
    <n v="1419626396"/>
    <b v="0"/>
    <n v="0"/>
    <b v="0"/>
    <s v="theater/plays"/>
    <n v="0"/>
    <n v="0"/>
    <x v="8"/>
    <s v="plays"/>
    <x v="3879"/>
    <d v="2015-07-22T22:00:00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37620400"/>
    <n v="1403724820"/>
    <b v="0"/>
    <n v="17"/>
    <b v="0"/>
    <s v="theater/plays"/>
    <n v="13"/>
    <n v="57.65"/>
    <x v="8"/>
    <s v="plays"/>
    <x v="3880"/>
    <d v="2015-07-22T22:00:00"/>
    <x v="1"/>
  </r>
  <r>
    <n v="3881"/>
    <s v="My Real Mother's Name is... (Canceled)"/>
    <s v="A musical journey coming to the Blue Venue at the 2017 Orlando Fringe Festival!"/>
    <n v="500"/>
    <n v="25"/>
    <x v="1"/>
    <s v="US"/>
    <s v="USD"/>
    <n v="1437620400"/>
    <n v="1484958399"/>
    <b v="0"/>
    <n v="1"/>
    <b v="0"/>
    <s v="theater/plays"/>
    <n v="5"/>
    <n v="25"/>
    <x v="8"/>
    <s v="plays"/>
    <x v="3881"/>
    <d v="2015-07-22T22:00:00"/>
    <x v="5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37620400"/>
    <n v="1451950570"/>
    <b v="0"/>
    <n v="0"/>
    <b v="0"/>
    <s v="theater/plays"/>
    <n v="0"/>
    <n v="0"/>
    <x v="8"/>
    <s v="plays"/>
    <x v="3882"/>
    <d v="2015-07-22T22:00:00"/>
    <x v="6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37620400"/>
    <n v="1407076069"/>
    <b v="0"/>
    <n v="0"/>
    <b v="0"/>
    <s v="theater/plays"/>
    <n v="0"/>
    <n v="0"/>
    <x v="8"/>
    <s v="plays"/>
    <x v="3883"/>
    <d v="2015-07-22T22:00:00"/>
    <x v="6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37620400"/>
    <n v="1425322792"/>
    <b v="0"/>
    <n v="0"/>
    <b v="0"/>
    <s v="theater/plays"/>
    <n v="0"/>
    <n v="0"/>
    <x v="8"/>
    <s v="plays"/>
    <x v="3884"/>
    <d v="2015-07-22T22:00:00"/>
    <x v="5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37620400"/>
    <n v="1460242191"/>
    <b v="0"/>
    <n v="0"/>
    <b v="0"/>
    <s v="theater/plays"/>
    <n v="0"/>
    <n v="0"/>
    <x v="8"/>
    <s v="plays"/>
    <x v="3885"/>
    <d v="2015-07-22T22:00:00"/>
    <x v="4"/>
  </r>
  <r>
    <n v="3886"/>
    <s v="a (Canceled)"/>
    <n v="1"/>
    <n v="10000"/>
    <n v="0"/>
    <x v="1"/>
    <s v="AU"/>
    <s v="AUD"/>
    <n v="1437620400"/>
    <n v="1415683702"/>
    <b v="0"/>
    <n v="0"/>
    <b v="0"/>
    <s v="theater/plays"/>
    <n v="0"/>
    <n v="0"/>
    <x v="8"/>
    <s v="plays"/>
    <x v="3886"/>
    <d v="2015-07-22T22:00:00"/>
    <x v="4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7620400"/>
    <n v="1426538129"/>
    <b v="0"/>
    <n v="2"/>
    <b v="0"/>
    <s v="theater/plays"/>
    <n v="2"/>
    <n v="17.5"/>
    <x v="8"/>
    <s v="plays"/>
    <x v="3887"/>
    <d v="2015-07-22T22:00:00"/>
    <x v="5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37620400"/>
    <n v="1485522358"/>
    <b v="0"/>
    <n v="14"/>
    <b v="0"/>
    <s v="theater/plays"/>
    <n v="27"/>
    <n v="38.71"/>
    <x v="8"/>
    <s v="plays"/>
    <x v="3888"/>
    <d v="2015-07-22T22:00:00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37620400"/>
    <n v="1417651630"/>
    <b v="0"/>
    <n v="9"/>
    <b v="0"/>
    <s v="theater/plays"/>
    <n v="1"/>
    <n v="13.11"/>
    <x v="8"/>
    <s v="plays"/>
    <x v="3889"/>
    <d v="2015-07-22T22:00:00"/>
    <x v="5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7620400"/>
    <n v="1434478344"/>
    <b v="0"/>
    <n v="8"/>
    <b v="0"/>
    <s v="theater/plays"/>
    <n v="17"/>
    <n v="315.5"/>
    <x v="8"/>
    <s v="plays"/>
    <x v="3890"/>
    <d v="2015-07-22T22:00:00"/>
    <x v="4"/>
  </r>
  <r>
    <n v="3891"/>
    <s v="Out of the Box: A Mime Story"/>
    <s v="A comedy about a mime who dreams of becoming a stand up comedian."/>
    <n v="800"/>
    <n v="260"/>
    <x v="2"/>
    <s v="US"/>
    <s v="USD"/>
    <n v="1437620400"/>
    <n v="1424488244"/>
    <b v="0"/>
    <n v="7"/>
    <b v="0"/>
    <s v="theater/plays"/>
    <n v="33"/>
    <n v="37.14"/>
    <x v="8"/>
    <s v="plays"/>
    <x v="3891"/>
    <d v="2015-07-22T22:00:00"/>
    <x v="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37620400"/>
    <n v="1408203557"/>
    <b v="0"/>
    <n v="0"/>
    <b v="0"/>
    <s v="theater/plays"/>
    <n v="0"/>
    <n v="0"/>
    <x v="8"/>
    <s v="plays"/>
    <x v="3892"/>
    <d v="2015-07-22T22:00:00"/>
    <x v="4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37620400"/>
    <n v="1400600840"/>
    <b v="0"/>
    <n v="84"/>
    <b v="0"/>
    <s v="theater/plays"/>
    <n v="22"/>
    <n v="128.27000000000001"/>
    <x v="8"/>
    <s v="plays"/>
    <x v="3893"/>
    <d v="2015-07-22T22:00:00"/>
    <x v="5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37620400"/>
    <n v="1478386812"/>
    <b v="0"/>
    <n v="11"/>
    <b v="0"/>
    <s v="theater/plays"/>
    <n v="3"/>
    <n v="47.27"/>
    <x v="8"/>
    <s v="plays"/>
    <x v="3894"/>
    <d v="2015-07-22T22:00:00"/>
    <x v="6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37620400"/>
    <n v="1422424818"/>
    <b v="0"/>
    <n v="1"/>
    <b v="0"/>
    <s v="theater/plays"/>
    <n v="5"/>
    <n v="50"/>
    <x v="8"/>
    <s v="plays"/>
    <x v="3895"/>
    <d v="2015-07-22T22:00:00"/>
    <x v="1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37620400"/>
    <n v="1401770178"/>
    <b v="0"/>
    <n v="4"/>
    <b v="0"/>
    <s v="theater/plays"/>
    <n v="11"/>
    <n v="42.5"/>
    <x v="8"/>
    <s v="plays"/>
    <x v="3896"/>
    <d v="2015-07-22T22:00:00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37620400"/>
    <n v="1418158683"/>
    <b v="0"/>
    <n v="10"/>
    <b v="0"/>
    <s v="theater/plays"/>
    <n v="18"/>
    <n v="44"/>
    <x v="8"/>
    <s v="plays"/>
    <x v="3897"/>
    <d v="2015-07-22T22:00:00"/>
    <x v="1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7620400"/>
    <n v="1436355270"/>
    <b v="0"/>
    <n v="16"/>
    <b v="0"/>
    <s v="theater/plays"/>
    <n v="33"/>
    <n v="50.88"/>
    <x v="8"/>
    <s v="plays"/>
    <x v="3898"/>
    <d v="2015-07-22T22:00:00"/>
    <x v="4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37620400"/>
    <n v="1406140561"/>
    <b v="0"/>
    <n v="2"/>
    <b v="0"/>
    <s v="theater/plays"/>
    <n v="1"/>
    <n v="62.5"/>
    <x v="8"/>
    <s v="plays"/>
    <x v="3899"/>
    <d v="2015-07-22T22:00:00"/>
    <x v="9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7620400"/>
    <n v="1431396791"/>
    <b v="0"/>
    <n v="5"/>
    <b v="0"/>
    <s v="theater/plays"/>
    <n v="5"/>
    <n v="27"/>
    <x v="8"/>
    <s v="plays"/>
    <x v="3900"/>
    <d v="2015-07-22T22:00:00"/>
    <x v="5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37620400"/>
    <n v="1447098599"/>
    <b v="0"/>
    <n v="1"/>
    <b v="0"/>
    <s v="theater/plays"/>
    <n v="1"/>
    <n v="25"/>
    <x v="8"/>
    <s v="plays"/>
    <x v="3901"/>
    <d v="2015-07-22T22:00:00"/>
    <x v="3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37620400"/>
    <n v="1476962042"/>
    <b v="0"/>
    <n v="31"/>
    <b v="0"/>
    <s v="theater/plays"/>
    <n v="49"/>
    <n v="47.26"/>
    <x v="8"/>
    <s v="plays"/>
    <x v="3902"/>
    <d v="2015-07-22T22:00:00"/>
    <x v="1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7620400"/>
    <n v="1435709765"/>
    <b v="0"/>
    <n v="0"/>
    <b v="0"/>
    <s v="theater/plays"/>
    <n v="0"/>
    <n v="0"/>
    <x v="8"/>
    <s v="plays"/>
    <x v="3903"/>
    <d v="2015-07-22T22:00:00"/>
    <x v="1"/>
  </r>
  <r>
    <n v="3904"/>
    <s v="Black America from Prophets to Pimps"/>
    <s v="A play that will cover 4000 years of black history."/>
    <n v="10000"/>
    <n v="3"/>
    <x v="2"/>
    <s v="US"/>
    <s v="USD"/>
    <n v="1437620400"/>
    <n v="1427866200"/>
    <b v="0"/>
    <n v="2"/>
    <b v="0"/>
    <s v="theater/plays"/>
    <n v="0"/>
    <n v="1.5"/>
    <x v="8"/>
    <s v="plays"/>
    <x v="3904"/>
    <d v="2015-07-22T22:00:00"/>
    <x v="5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7620400"/>
    <n v="1430405903"/>
    <b v="0"/>
    <n v="7"/>
    <b v="0"/>
    <s v="theater/plays"/>
    <n v="12"/>
    <n v="24.71"/>
    <x v="8"/>
    <s v="plays"/>
    <x v="3905"/>
    <d v="2015-07-22T22:00:00"/>
    <x v="5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7620400"/>
    <n v="1432072893"/>
    <b v="0"/>
    <n v="16"/>
    <b v="0"/>
    <s v="theater/plays"/>
    <n v="67"/>
    <n v="63.13"/>
    <x v="8"/>
    <s v="plays"/>
    <x v="3906"/>
    <d v="2015-07-22T22:00:00"/>
    <x v="5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37620400"/>
    <n v="1411587606"/>
    <b v="0"/>
    <n v="4"/>
    <b v="0"/>
    <s v="theater/plays"/>
    <n v="15"/>
    <n v="38.25"/>
    <x v="8"/>
    <s v="plays"/>
    <x v="3907"/>
    <d v="2015-07-22T22:00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37620400"/>
    <n v="1405307696"/>
    <b v="0"/>
    <n v="4"/>
    <b v="0"/>
    <s v="theater/plays"/>
    <n v="9"/>
    <n v="16.25"/>
    <x v="8"/>
    <s v="plays"/>
    <x v="3908"/>
    <d v="2015-07-22T22:00:00"/>
    <x v="1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37620400"/>
    <n v="1407832642"/>
    <b v="0"/>
    <n v="4"/>
    <b v="0"/>
    <s v="theater/plays"/>
    <n v="0"/>
    <n v="33.75"/>
    <x v="8"/>
    <s v="plays"/>
    <x v="3909"/>
    <d v="2015-07-22T22:00:00"/>
    <x v="4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37620400"/>
    <n v="1439057397"/>
    <b v="0"/>
    <n v="3"/>
    <b v="0"/>
    <s v="theater/plays"/>
    <n v="3"/>
    <n v="61.67"/>
    <x v="8"/>
    <s v="plays"/>
    <x v="3910"/>
    <d v="2015-07-22T22:00:00"/>
    <x v="3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37620400"/>
    <n v="1414438177"/>
    <b v="0"/>
    <n v="36"/>
    <b v="0"/>
    <s v="theater/plays"/>
    <n v="37"/>
    <n v="83.14"/>
    <x v="8"/>
    <s v="plays"/>
    <x v="3911"/>
    <d v="2015-07-22T22:00:00"/>
    <x v="5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37620400"/>
    <n v="1424759330"/>
    <b v="0"/>
    <n v="1"/>
    <b v="0"/>
    <s v="theater/plays"/>
    <n v="0"/>
    <n v="1"/>
    <x v="8"/>
    <s v="plays"/>
    <x v="3912"/>
    <d v="2015-07-22T22:00:00"/>
    <x v="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37620400"/>
    <n v="1446267849"/>
    <b v="0"/>
    <n v="7"/>
    <b v="0"/>
    <s v="theater/plays"/>
    <n v="10"/>
    <n v="142.86000000000001"/>
    <x v="8"/>
    <s v="plays"/>
    <x v="3913"/>
    <d v="2015-07-22T22:00:00"/>
    <x v="4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7620400"/>
    <n v="1429558756"/>
    <b v="0"/>
    <n v="27"/>
    <b v="0"/>
    <s v="theater/plays"/>
    <n v="36"/>
    <n v="33.67"/>
    <x v="8"/>
    <s v="plays"/>
    <x v="3914"/>
    <d v="2015-07-22T22:00:00"/>
    <x v="7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37620400"/>
    <n v="1462232309"/>
    <b v="0"/>
    <n v="1"/>
    <b v="0"/>
    <s v="theater/plays"/>
    <n v="0"/>
    <n v="5"/>
    <x v="8"/>
    <s v="plays"/>
    <x v="3915"/>
    <d v="2015-07-22T22:00:00"/>
    <x v="1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37620400"/>
    <n v="1462360752"/>
    <b v="0"/>
    <n v="0"/>
    <b v="0"/>
    <s v="theater/plays"/>
    <n v="0"/>
    <n v="0"/>
    <x v="8"/>
    <s v="plays"/>
    <x v="3916"/>
    <d v="2015-07-22T22:00:00"/>
    <x v="1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37620400"/>
    <n v="1407847161"/>
    <b v="0"/>
    <n v="1"/>
    <b v="0"/>
    <s v="theater/plays"/>
    <n v="0"/>
    <n v="10"/>
    <x v="8"/>
    <s v="plays"/>
    <x v="3917"/>
    <d v="2015-07-22T22:00:00"/>
    <x v="5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37620400"/>
    <n v="1406131023"/>
    <b v="0"/>
    <n v="3"/>
    <b v="0"/>
    <s v="theater/plays"/>
    <n v="0"/>
    <n v="40"/>
    <x v="8"/>
    <s v="plays"/>
    <x v="3918"/>
    <d v="2015-07-22T22:00:00"/>
    <x v="4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37620400"/>
    <n v="1450628773"/>
    <b v="0"/>
    <n v="3"/>
    <b v="0"/>
    <s v="theater/plays"/>
    <n v="2"/>
    <n v="30"/>
    <x v="8"/>
    <s v="plays"/>
    <x v="3919"/>
    <d v="2015-07-22T22:00:00"/>
    <x v="5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37620400"/>
    <n v="1476436660"/>
    <b v="0"/>
    <n v="3"/>
    <b v="0"/>
    <s v="theater/plays"/>
    <n v="5"/>
    <n v="45"/>
    <x v="8"/>
    <s v="plays"/>
    <x v="3920"/>
    <d v="2015-07-22T22:00:00"/>
    <x v="4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37620400"/>
    <n v="1413291655"/>
    <b v="0"/>
    <n v="0"/>
    <b v="0"/>
    <s v="theater/plays"/>
    <n v="0"/>
    <n v="0"/>
    <x v="8"/>
    <s v="plays"/>
    <x v="3921"/>
    <d v="2015-07-22T22:00:00"/>
    <x v="5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37620400"/>
    <n v="1421432810"/>
    <b v="0"/>
    <n v="6"/>
    <b v="0"/>
    <s v="theater/plays"/>
    <n v="8"/>
    <n v="10.17"/>
    <x v="8"/>
    <s v="plays"/>
    <x v="3922"/>
    <d v="2015-07-22T22:00:00"/>
    <x v="1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37620400"/>
    <n v="1426203071"/>
    <b v="0"/>
    <n v="17"/>
    <b v="0"/>
    <s v="theater/plays"/>
    <n v="12"/>
    <n v="81.41"/>
    <x v="8"/>
    <s v="plays"/>
    <x v="3923"/>
    <d v="2015-07-22T22:00:00"/>
    <x v="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37620400"/>
    <n v="1401231722"/>
    <b v="0"/>
    <n v="40"/>
    <b v="0"/>
    <s v="theater/plays"/>
    <n v="15"/>
    <n v="57.25"/>
    <x v="8"/>
    <s v="plays"/>
    <x v="3924"/>
    <d v="2015-07-22T22:00:00"/>
    <x v="4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37620400"/>
    <n v="1404161639"/>
    <b v="0"/>
    <n v="3"/>
    <b v="0"/>
    <s v="theater/plays"/>
    <n v="10"/>
    <n v="5"/>
    <x v="8"/>
    <s v="plays"/>
    <x v="3925"/>
    <d v="2015-07-22T22:00:00"/>
    <x v="6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37620400"/>
    <n v="1417053748"/>
    <b v="0"/>
    <n v="1"/>
    <b v="0"/>
    <s v="theater/plays"/>
    <n v="0"/>
    <n v="15"/>
    <x v="8"/>
    <s v="plays"/>
    <x v="3926"/>
    <d v="2015-07-22T22:00:00"/>
    <x v="5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37620400"/>
    <n v="1404973504"/>
    <b v="0"/>
    <n v="2"/>
    <b v="0"/>
    <s v="theater/spaces"/>
    <n v="1"/>
    <n v="12.5"/>
    <x v="8"/>
    <s v="spaces"/>
    <x v="3927"/>
    <d v="2015-07-22T22:00:00"/>
    <x v="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37620400"/>
    <n v="1442593427"/>
    <b v="0"/>
    <n v="7"/>
    <b v="0"/>
    <s v="theater/spaces"/>
    <n v="13"/>
    <n v="93"/>
    <x v="8"/>
    <s v="spaces"/>
    <x v="3928"/>
    <d v="2015-07-22T22:00:00"/>
    <x v="5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37620400"/>
    <n v="1471636265"/>
    <b v="0"/>
    <n v="14"/>
    <b v="0"/>
    <s v="theater/spaces"/>
    <n v="2"/>
    <n v="32.36"/>
    <x v="8"/>
    <s v="spaces"/>
    <x v="3929"/>
    <d v="2015-07-22T22:00:00"/>
    <x v="7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37620400"/>
    <n v="1457078868"/>
    <b v="0"/>
    <n v="0"/>
    <b v="0"/>
    <s v="theater/spaces"/>
    <n v="0"/>
    <n v="0"/>
    <x v="8"/>
    <s v="spaces"/>
    <x v="3930"/>
    <d v="2015-07-22T22:00:00"/>
    <x v="4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37620400"/>
    <n v="1439350707"/>
    <b v="0"/>
    <n v="0"/>
    <b v="0"/>
    <s v="theater/spaces"/>
    <n v="0"/>
    <n v="0"/>
    <x v="8"/>
    <s v="spaces"/>
    <x v="3931"/>
    <d v="2015-07-22T22:00:00"/>
    <x v="5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37620400"/>
    <n v="1455508964"/>
    <b v="0"/>
    <n v="1"/>
    <b v="0"/>
    <s v="theater/spaces"/>
    <n v="0"/>
    <n v="1"/>
    <x v="8"/>
    <s v="spaces"/>
    <x v="3932"/>
    <d v="2015-07-22T22:00:00"/>
    <x v="7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37620400"/>
    <n v="1466205262"/>
    <b v="0"/>
    <n v="12"/>
    <b v="0"/>
    <s v="theater/spaces"/>
    <n v="16"/>
    <n v="91.83"/>
    <x v="8"/>
    <s v="spaces"/>
    <x v="3933"/>
    <d v="2015-07-22T22:00:00"/>
    <x v="7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37620400"/>
    <n v="1439827639"/>
    <b v="0"/>
    <n v="12"/>
    <b v="0"/>
    <s v="theater/spaces"/>
    <n v="11"/>
    <n v="45.83"/>
    <x v="8"/>
    <s v="spaces"/>
    <x v="3934"/>
    <d v="2015-07-22T22:00:00"/>
    <x v="3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37620400"/>
    <n v="1438789546"/>
    <b v="0"/>
    <n v="23"/>
    <b v="0"/>
    <s v="theater/spaces"/>
    <n v="44"/>
    <n v="57.17"/>
    <x v="8"/>
    <s v="spaces"/>
    <x v="3935"/>
    <d v="2015-07-22T22:00:00"/>
    <x v="4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37620400"/>
    <n v="1477981120"/>
    <b v="0"/>
    <n v="0"/>
    <b v="0"/>
    <s v="theater/spaces"/>
    <n v="0"/>
    <n v="0"/>
    <x v="8"/>
    <s v="spaces"/>
    <x v="3936"/>
    <d v="2015-07-22T22:00:00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37620400"/>
    <n v="1465830560"/>
    <b v="0"/>
    <n v="10"/>
    <b v="0"/>
    <s v="theater/spaces"/>
    <n v="86"/>
    <n v="248.5"/>
    <x v="8"/>
    <s v="spaces"/>
    <x v="3937"/>
    <d v="2015-07-22T22:00:00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7620400"/>
    <n v="1432763054"/>
    <b v="0"/>
    <n v="5"/>
    <b v="0"/>
    <s v="theater/spaces"/>
    <n v="12"/>
    <n v="79.400000000000006"/>
    <x v="8"/>
    <s v="spaces"/>
    <x v="3938"/>
    <d v="2015-07-22T22:00:00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37620400"/>
    <n v="1412328979"/>
    <b v="0"/>
    <n v="1"/>
    <b v="0"/>
    <s v="theater/spaces"/>
    <n v="0"/>
    <n v="5"/>
    <x v="8"/>
    <s v="spaces"/>
    <x v="3939"/>
    <d v="2015-07-22T22:00:00"/>
    <x v="4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37620400"/>
    <n v="1416311351"/>
    <b v="0"/>
    <n v="2"/>
    <b v="0"/>
    <s v="theater/spaces"/>
    <n v="0"/>
    <n v="5.5"/>
    <x v="8"/>
    <s v="spaces"/>
    <x v="3940"/>
    <d v="2015-07-22T22:00:00"/>
    <x v="5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37620400"/>
    <n v="1414505137"/>
    <b v="0"/>
    <n v="2"/>
    <b v="0"/>
    <s v="theater/spaces"/>
    <n v="1"/>
    <n v="25"/>
    <x v="8"/>
    <s v="spaces"/>
    <x v="3941"/>
    <d v="2015-07-22T22:00:00"/>
    <x v="4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7620400"/>
    <n v="1429306914"/>
    <b v="0"/>
    <n v="0"/>
    <b v="0"/>
    <s v="theater/spaces"/>
    <n v="0"/>
    <n v="0"/>
    <x v="8"/>
    <s v="spaces"/>
    <x v="3942"/>
    <d v="2015-07-22T22:00:00"/>
    <x v="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37620400"/>
    <n v="1443811268"/>
    <b v="0"/>
    <n v="13"/>
    <b v="0"/>
    <s v="theater/spaces"/>
    <n v="36"/>
    <n v="137.08000000000001"/>
    <x v="8"/>
    <s v="spaces"/>
    <x v="3943"/>
    <d v="2015-07-22T22:00:00"/>
    <x v="4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37620400"/>
    <n v="1438098875"/>
    <b v="0"/>
    <n v="0"/>
    <b v="0"/>
    <s v="theater/spaces"/>
    <n v="0"/>
    <n v="0"/>
    <x v="8"/>
    <s v="spaces"/>
    <x v="3944"/>
    <d v="2015-07-22T22:00:00"/>
    <x v="2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7620400"/>
    <n v="1429125268"/>
    <b v="0"/>
    <n v="1"/>
    <b v="0"/>
    <s v="theater/spaces"/>
    <n v="0"/>
    <n v="5"/>
    <x v="8"/>
    <s v="spaces"/>
    <x v="3945"/>
    <d v="2015-07-22T22:00:00"/>
    <x v="1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37620400"/>
    <n v="1422388822"/>
    <b v="0"/>
    <n v="5"/>
    <b v="0"/>
    <s v="theater/spaces"/>
    <n v="3"/>
    <n v="39"/>
    <x v="8"/>
    <s v="spaces"/>
    <x v="3946"/>
    <d v="2015-07-22T22:00:00"/>
    <x v="4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37620400"/>
    <n v="1472786744"/>
    <b v="0"/>
    <n v="2"/>
    <b v="0"/>
    <s v="theater/spaces"/>
    <n v="3"/>
    <n v="50.5"/>
    <x v="8"/>
    <s v="spaces"/>
    <x v="3947"/>
    <d v="2015-07-22T22:00:00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37620400"/>
    <n v="1404892123"/>
    <b v="0"/>
    <n v="0"/>
    <b v="0"/>
    <s v="theater/spaces"/>
    <n v="0"/>
    <n v="0"/>
    <x v="8"/>
    <s v="spaces"/>
    <x v="3948"/>
    <d v="2015-07-22T22:00:00"/>
    <x v="1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37620400"/>
    <n v="1421031221"/>
    <b v="0"/>
    <n v="32"/>
    <b v="0"/>
    <s v="theater/spaces"/>
    <n v="16"/>
    <n v="49.28"/>
    <x v="8"/>
    <s v="spaces"/>
    <x v="3949"/>
    <d v="2015-07-22T22:00:00"/>
    <x v="4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37620400"/>
    <n v="1457628680"/>
    <b v="0"/>
    <n v="1"/>
    <b v="0"/>
    <s v="theater/spaces"/>
    <n v="1"/>
    <n v="25"/>
    <x v="8"/>
    <s v="spaces"/>
    <x v="3950"/>
    <d v="2015-07-22T22:00:00"/>
    <x v="5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37620400"/>
    <n v="1457120942"/>
    <b v="0"/>
    <n v="1"/>
    <b v="0"/>
    <s v="theater/spaces"/>
    <n v="0"/>
    <n v="1"/>
    <x v="8"/>
    <s v="spaces"/>
    <x v="3951"/>
    <d v="2015-07-22T22:00:00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37620400"/>
    <n v="1440701890"/>
    <b v="0"/>
    <n v="1"/>
    <b v="0"/>
    <s v="theater/spaces"/>
    <n v="0"/>
    <n v="25"/>
    <x v="8"/>
    <s v="spaces"/>
    <x v="3952"/>
    <d v="2015-07-22T22:00:00"/>
    <x v="3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37620400"/>
    <n v="1467162586"/>
    <b v="0"/>
    <n v="0"/>
    <b v="0"/>
    <s v="theater/spaces"/>
    <n v="0"/>
    <n v="0"/>
    <x v="8"/>
    <s v="spaces"/>
    <x v="3953"/>
    <d v="2015-07-22T22:00:00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37620400"/>
    <n v="1400168264"/>
    <b v="0"/>
    <n v="0"/>
    <b v="0"/>
    <s v="theater/spaces"/>
    <n v="0"/>
    <n v="0"/>
    <x v="8"/>
    <s v="spaces"/>
    <x v="3954"/>
    <d v="2015-07-22T22:00:00"/>
    <x v="1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37620400"/>
    <n v="1446150141"/>
    <b v="0"/>
    <n v="8"/>
    <b v="0"/>
    <s v="theater/spaces"/>
    <n v="24"/>
    <n v="53.13"/>
    <x v="8"/>
    <s v="spaces"/>
    <x v="3955"/>
    <d v="2015-07-22T22:00:00"/>
    <x v="5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37620400"/>
    <n v="1459203727"/>
    <b v="0"/>
    <n v="0"/>
    <b v="0"/>
    <s v="theater/spaces"/>
    <n v="0"/>
    <n v="0"/>
    <x v="8"/>
    <s v="spaces"/>
    <x v="3956"/>
    <d v="2015-07-22T22:00:00"/>
    <x v="4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37620400"/>
    <n v="1464045954"/>
    <b v="0"/>
    <n v="1"/>
    <b v="0"/>
    <s v="theater/spaces"/>
    <n v="0"/>
    <n v="7"/>
    <x v="8"/>
    <s v="spaces"/>
    <x v="3957"/>
    <d v="2015-07-22T22:00:00"/>
    <x v="3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37620400"/>
    <n v="1403822912"/>
    <b v="0"/>
    <n v="16"/>
    <b v="0"/>
    <s v="theater/spaces"/>
    <n v="32"/>
    <n v="40.06"/>
    <x v="8"/>
    <s v="spaces"/>
    <x v="3958"/>
    <d v="2015-07-22T22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37620400"/>
    <n v="1409338556"/>
    <b v="0"/>
    <n v="12"/>
    <b v="0"/>
    <s v="theater/spaces"/>
    <n v="24"/>
    <n v="24.33"/>
    <x v="8"/>
    <s v="spaces"/>
    <x v="3959"/>
    <d v="2015-07-22T22:00:00"/>
    <x v="7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37620400"/>
    <n v="1449260256"/>
    <b v="0"/>
    <n v="4"/>
    <b v="0"/>
    <s v="theater/spaces"/>
    <n v="2"/>
    <n v="11.25"/>
    <x v="8"/>
    <s v="spaces"/>
    <x v="3960"/>
    <d v="2015-07-22T22:00:00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437620400"/>
    <n v="1397683410"/>
    <b v="0"/>
    <n v="2"/>
    <b v="0"/>
    <s v="theater/spaces"/>
    <n v="0"/>
    <n v="10.5"/>
    <x v="8"/>
    <s v="spaces"/>
    <x v="3961"/>
    <d v="2015-07-22T22:00:00"/>
    <x v="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37620400"/>
    <n v="1446562494"/>
    <b v="0"/>
    <n v="3"/>
    <b v="0"/>
    <s v="theater/spaces"/>
    <n v="3"/>
    <n v="15"/>
    <x v="8"/>
    <s v="spaces"/>
    <x v="3962"/>
    <d v="2015-07-22T22:00:00"/>
    <x v="3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37620400"/>
    <n v="1445226117"/>
    <b v="0"/>
    <n v="0"/>
    <b v="0"/>
    <s v="theater/spaces"/>
    <n v="0"/>
    <n v="0"/>
    <x v="8"/>
    <s v="spaces"/>
    <x v="3963"/>
    <d v="2015-07-22T22:00:00"/>
    <x v="1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37620400"/>
    <n v="1424279986"/>
    <b v="0"/>
    <n v="3"/>
    <b v="0"/>
    <s v="theater/spaces"/>
    <n v="6"/>
    <n v="42"/>
    <x v="8"/>
    <s v="spaces"/>
    <x v="3964"/>
    <d v="2015-07-22T22:00:00"/>
    <x v="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37620400"/>
    <n v="1455428380"/>
    <b v="0"/>
    <n v="4"/>
    <b v="0"/>
    <s v="theater/spaces"/>
    <n v="14"/>
    <n v="71.25"/>
    <x v="8"/>
    <s v="spaces"/>
    <x v="3965"/>
    <d v="2015-07-22T22:00:00"/>
    <x v="1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37620400"/>
    <n v="1402506278"/>
    <b v="0"/>
    <n v="2"/>
    <b v="0"/>
    <s v="theater/spaces"/>
    <n v="1"/>
    <n v="22.5"/>
    <x v="8"/>
    <s v="spaces"/>
    <x v="3966"/>
    <d v="2015-07-22T22:00:00"/>
    <x v="5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37620400"/>
    <n v="1486191507"/>
    <b v="0"/>
    <n v="10"/>
    <b v="0"/>
    <s v="theater/spaces"/>
    <n v="24"/>
    <n v="41"/>
    <x v="8"/>
    <s v="spaces"/>
    <x v="3967"/>
    <d v="2015-07-22T22:00:00"/>
    <x v="4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37620400"/>
    <n v="1458761673"/>
    <b v="0"/>
    <n v="11"/>
    <b v="0"/>
    <s v="theater/spaces"/>
    <n v="11"/>
    <n v="47.91"/>
    <x v="8"/>
    <s v="spaces"/>
    <x v="3968"/>
    <d v="2015-07-22T22:00:00"/>
    <x v="7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37620400"/>
    <n v="1471638646"/>
    <b v="0"/>
    <n v="6"/>
    <b v="0"/>
    <s v="theater/spaces"/>
    <n v="7"/>
    <n v="35.17"/>
    <x v="8"/>
    <s v="spaces"/>
    <x v="3969"/>
    <d v="2015-07-22T22:00:00"/>
    <x v="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37620400"/>
    <n v="1458333811"/>
    <b v="0"/>
    <n v="2"/>
    <b v="0"/>
    <s v="theater/spaces"/>
    <n v="0"/>
    <n v="5.5"/>
    <x v="8"/>
    <s v="spaces"/>
    <x v="3970"/>
    <d v="2015-07-22T22:00:00"/>
    <x v="8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37620400"/>
    <n v="1403355126"/>
    <b v="0"/>
    <n v="6"/>
    <b v="0"/>
    <s v="theater/spaces"/>
    <n v="1"/>
    <n v="22.67"/>
    <x v="8"/>
    <s v="spaces"/>
    <x v="3971"/>
    <d v="2015-07-22T22:00:00"/>
    <x v="7"/>
  </r>
  <r>
    <n v="3972"/>
    <s v="Valkyrie Theatre Company"/>
    <s v="We're a horror based theatre company in Oklahoma City beginning our first season of shows."/>
    <n v="1000"/>
    <n v="211"/>
    <x v="2"/>
    <s v="US"/>
    <s v="USD"/>
    <n v="1437620400"/>
    <n v="1418002634"/>
    <b v="0"/>
    <n v="8"/>
    <b v="0"/>
    <s v="theater/spaces"/>
    <n v="21"/>
    <n v="26.38"/>
    <x v="8"/>
    <s v="spaces"/>
    <x v="3972"/>
    <d v="2015-07-22T22:00:00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37620400"/>
    <n v="1460219110"/>
    <b v="0"/>
    <n v="37"/>
    <b v="0"/>
    <s v="theater/spaces"/>
    <n v="78"/>
    <n v="105.54"/>
    <x v="8"/>
    <s v="spaces"/>
    <x v="3973"/>
    <d v="2015-07-22T22:00:00"/>
    <x v="4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37620400"/>
    <n v="1462280848"/>
    <b v="0"/>
    <n v="11"/>
    <b v="0"/>
    <s v="theater/spaces"/>
    <n v="32"/>
    <n v="29.09"/>
    <x v="8"/>
    <s v="spaces"/>
    <x v="3974"/>
    <d v="2015-07-22T22:00:00"/>
    <x v="6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37620400"/>
    <n v="1465850898"/>
    <b v="0"/>
    <n v="0"/>
    <b v="0"/>
    <s v="theater/spaces"/>
    <n v="0"/>
    <n v="0"/>
    <x v="8"/>
    <s v="spaces"/>
    <x v="3975"/>
    <d v="2015-07-22T22:00:00"/>
    <x v="1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37620400"/>
    <n v="1405024561"/>
    <b v="0"/>
    <n v="10"/>
    <b v="0"/>
    <s v="theater/spaces"/>
    <n v="48"/>
    <n v="62"/>
    <x v="8"/>
    <s v="spaces"/>
    <x v="3976"/>
    <d v="2015-07-22T22:00:00"/>
    <x v="5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37620400"/>
    <n v="1466621732"/>
    <b v="0"/>
    <n v="6"/>
    <b v="0"/>
    <s v="theater/spaces"/>
    <n v="1"/>
    <n v="217.5"/>
    <x v="8"/>
    <s v="spaces"/>
    <x v="3977"/>
    <d v="2015-07-22T22:00:00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37620400"/>
    <n v="1417533953"/>
    <b v="0"/>
    <n v="8"/>
    <b v="0"/>
    <s v="theater/spaces"/>
    <n v="11"/>
    <n v="26.75"/>
    <x v="8"/>
    <s v="spaces"/>
    <x v="3978"/>
    <d v="2015-07-22T22:00:00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37620400"/>
    <n v="1425678057"/>
    <b v="0"/>
    <n v="6"/>
    <b v="0"/>
    <s v="theater/spaces"/>
    <n v="2"/>
    <n v="18.329999999999998"/>
    <x v="8"/>
    <s v="spaces"/>
    <x v="3979"/>
    <d v="2015-07-22T22:00:00"/>
    <x v="1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37620400"/>
    <n v="1401978147"/>
    <b v="0"/>
    <n v="7"/>
    <b v="0"/>
    <s v="theater/spaces"/>
    <n v="18"/>
    <n v="64.290000000000006"/>
    <x v="8"/>
    <s v="spaces"/>
    <x v="3980"/>
    <d v="2015-07-22T22:00:00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37620400"/>
    <n v="1463545149"/>
    <b v="0"/>
    <n v="7"/>
    <b v="0"/>
    <s v="theater/spaces"/>
    <n v="4"/>
    <n v="175"/>
    <x v="8"/>
    <s v="spaces"/>
    <x v="3981"/>
    <d v="2015-07-22T22:00:00"/>
    <x v="5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7620400"/>
    <n v="1431113180"/>
    <b v="0"/>
    <n v="5"/>
    <b v="0"/>
    <s v="theater/spaces"/>
    <n v="20"/>
    <n v="34"/>
    <x v="8"/>
    <s v="spaces"/>
    <x v="3982"/>
    <d v="2015-07-22T22:00:00"/>
    <x v="3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37620400"/>
    <n v="1397854356"/>
    <b v="0"/>
    <n v="46"/>
    <b v="0"/>
    <s v="theater/spaces"/>
    <n v="35"/>
    <n v="84.28"/>
    <x v="8"/>
    <s v="spaces"/>
    <x v="3983"/>
    <d v="2015-07-22T22:00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37620400"/>
    <n v="1412809644"/>
    <b v="0"/>
    <n v="10"/>
    <b v="0"/>
    <s v="theater/spaces"/>
    <n v="6"/>
    <n v="9.5"/>
    <x v="8"/>
    <s v="spaces"/>
    <x v="3984"/>
    <d v="2015-07-22T22:00:00"/>
    <x v="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37620400"/>
    <n v="1454173120"/>
    <b v="0"/>
    <n v="19"/>
    <b v="0"/>
    <s v="theater/spaces"/>
    <n v="32"/>
    <n v="33.74"/>
    <x v="8"/>
    <s v="spaces"/>
    <x v="3985"/>
    <d v="2015-07-22T22:00:00"/>
    <x v="1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37620400"/>
    <n v="1460034594"/>
    <b v="0"/>
    <n v="13"/>
    <b v="0"/>
    <s v="theater/spaces"/>
    <n v="10"/>
    <n v="37.54"/>
    <x v="8"/>
    <s v="spaces"/>
    <x v="3986"/>
    <d v="2015-07-22T22:00:00"/>
    <x v="1"/>
  </r>
  <r>
    <n v="3987"/>
    <s v="Write Now 5"/>
    <s v="Write Now 5 is a new writing festival in south east London promoting new work from emerging playwrights."/>
    <n v="400"/>
    <n v="151"/>
    <x v="2"/>
    <s v="GB"/>
    <s v="GBP"/>
    <n v="1437620400"/>
    <n v="1399414290"/>
    <b v="0"/>
    <n v="13"/>
    <b v="0"/>
    <s v="theater/spaces"/>
    <n v="38"/>
    <n v="11.62"/>
    <x v="8"/>
    <s v="spaces"/>
    <x v="3987"/>
    <d v="2015-07-22T22:00:00"/>
    <x v="2"/>
  </r>
  <r>
    <n v="3988"/>
    <s v="Folk-Tales: What Stories Do Your Folks Tell?"/>
    <s v="An evening of of stories based both in myth and truth."/>
    <n v="1500"/>
    <n v="32"/>
    <x v="2"/>
    <s v="US"/>
    <s v="USD"/>
    <n v="1437620400"/>
    <n v="1439517413"/>
    <b v="0"/>
    <n v="4"/>
    <b v="0"/>
    <s v="theater/spaces"/>
    <n v="2"/>
    <n v="8"/>
    <x v="8"/>
    <s v="spaces"/>
    <x v="3988"/>
    <d v="2015-07-22T22:00:00"/>
    <x v="1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37620400"/>
    <n v="1444413581"/>
    <b v="0"/>
    <n v="0"/>
    <b v="0"/>
    <s v="theater/spaces"/>
    <n v="0"/>
    <n v="0"/>
    <x v="8"/>
    <s v="spaces"/>
    <x v="3989"/>
    <d v="2015-07-22T22:00:00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37620400"/>
    <n v="1454342893"/>
    <b v="0"/>
    <n v="3"/>
    <b v="0"/>
    <s v="theater/spaces"/>
    <n v="4"/>
    <n v="23"/>
    <x v="8"/>
    <s v="spaces"/>
    <x v="3990"/>
    <d v="2015-07-22T22:00:00"/>
    <x v="1"/>
  </r>
  <r>
    <n v="3991"/>
    <s v="NTACTheatre - North Texas Actor's Collaborative Theatre"/>
    <s v="North Texas first actor-driven theatre company needs your help"/>
    <n v="500"/>
    <n v="100"/>
    <x v="2"/>
    <s v="US"/>
    <s v="USD"/>
    <n v="1437620400"/>
    <n v="1430494082"/>
    <b v="0"/>
    <n v="1"/>
    <b v="0"/>
    <s v="theater/spaces"/>
    <n v="20"/>
    <n v="100"/>
    <x v="8"/>
    <s v="spaces"/>
    <x v="3991"/>
    <d v="2015-07-22T22:00:00"/>
    <x v="3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37620400"/>
    <n v="1444689259"/>
    <b v="0"/>
    <n v="9"/>
    <b v="0"/>
    <s v="theater/spaces"/>
    <n v="5"/>
    <n v="60.11"/>
    <x v="8"/>
    <s v="spaces"/>
    <x v="3992"/>
    <d v="2015-07-22T22:00:00"/>
    <x v="3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7620400"/>
    <n v="1428957912"/>
    <b v="0"/>
    <n v="1"/>
    <b v="0"/>
    <s v="theater/spaces"/>
    <n v="0"/>
    <n v="3"/>
    <x v="8"/>
    <s v="spaces"/>
    <x v="3993"/>
    <d v="2015-07-22T22:00:00"/>
    <x v="1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37620400"/>
    <n v="1403169690"/>
    <b v="0"/>
    <n v="1"/>
    <b v="0"/>
    <s v="theater/spaces"/>
    <n v="0"/>
    <n v="5"/>
    <x v="8"/>
    <s v="spaces"/>
    <x v="3994"/>
    <d v="2015-07-22T22:00:0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37620400"/>
    <n v="1421339077"/>
    <b v="0"/>
    <n v="4"/>
    <b v="0"/>
    <s v="theater/spaces"/>
    <n v="35"/>
    <n v="17.5"/>
    <x v="8"/>
    <s v="spaces"/>
    <x v="3995"/>
    <d v="2015-07-22T22:00:00"/>
    <x v="4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37620400"/>
    <n v="1415341464"/>
    <b v="0"/>
    <n v="17"/>
    <b v="0"/>
    <s v="theater/spaces"/>
    <n v="17"/>
    <n v="29.24"/>
    <x v="8"/>
    <s v="spaces"/>
    <x v="3996"/>
    <d v="2015-07-22T22:00:00"/>
    <x v="1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37620400"/>
    <n v="1425633821"/>
    <b v="0"/>
    <n v="0"/>
    <b v="0"/>
    <s v="theater/spaces"/>
    <n v="0"/>
    <n v="0"/>
    <x v="8"/>
    <s v="spaces"/>
    <x v="3997"/>
    <d v="2015-07-22T22:00:00"/>
    <x v="2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37620400"/>
    <n v="1424992026"/>
    <b v="0"/>
    <n v="12"/>
    <b v="0"/>
    <s v="theater/spaces"/>
    <n v="57"/>
    <n v="59.58"/>
    <x v="8"/>
    <s v="spaces"/>
    <x v="3998"/>
    <d v="2015-07-22T22:00:00"/>
    <x v="1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37620400"/>
    <n v="1406058798"/>
    <b v="0"/>
    <n v="14"/>
    <b v="0"/>
    <s v="theater/spaces"/>
    <n v="17"/>
    <n v="82.57"/>
    <x v="8"/>
    <s v="spaces"/>
    <x v="3999"/>
    <d v="2015-07-22T22:00:00"/>
    <x v="3"/>
  </r>
  <r>
    <n v="4000"/>
    <s v="The Escorts"/>
    <s v="An Enticing Trip into the World of Assisted Dying"/>
    <n v="8000"/>
    <n v="10"/>
    <x v="2"/>
    <s v="US"/>
    <s v="USD"/>
    <n v="1437620400"/>
    <n v="1457450958"/>
    <b v="0"/>
    <n v="1"/>
    <b v="0"/>
    <s v="theater/spaces"/>
    <n v="0"/>
    <n v="10"/>
    <x v="8"/>
    <s v="spaces"/>
    <x v="4000"/>
    <d v="2015-07-22T22:00:00"/>
    <x v="1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37620400"/>
    <n v="1486681708"/>
    <b v="0"/>
    <n v="14"/>
    <b v="0"/>
    <s v="theater/spaces"/>
    <n v="38"/>
    <n v="32.36"/>
    <x v="8"/>
    <s v="spaces"/>
    <x v="4001"/>
    <d v="2015-07-22T22:00:00"/>
    <x v="3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37620400"/>
    <n v="1409187761"/>
    <b v="0"/>
    <n v="4"/>
    <b v="0"/>
    <s v="theater/spaces"/>
    <n v="2"/>
    <n v="5.75"/>
    <x v="8"/>
    <s v="spaces"/>
    <x v="4002"/>
    <d v="2015-07-22T22:00:00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37620400"/>
    <n v="1421417147"/>
    <b v="0"/>
    <n v="2"/>
    <b v="0"/>
    <s v="theater/spaces"/>
    <n v="10"/>
    <n v="100.5"/>
    <x v="8"/>
    <s v="spaces"/>
    <x v="4003"/>
    <d v="2015-07-22T22:00:00"/>
    <x v="3"/>
  </r>
  <r>
    <n v="4004"/>
    <s v="South Florida Tours"/>
    <s v="Help Launch The Queen Into South Florida!"/>
    <n v="500"/>
    <n v="1"/>
    <x v="2"/>
    <s v="US"/>
    <s v="USD"/>
    <n v="1437620400"/>
    <n v="1410148457"/>
    <b v="0"/>
    <n v="1"/>
    <b v="0"/>
    <s v="theater/spaces"/>
    <n v="0"/>
    <n v="1"/>
    <x v="8"/>
    <s v="spaces"/>
    <x v="4004"/>
    <d v="2015-07-22T22:00:00"/>
    <x v="1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37620400"/>
    <n v="1408648985"/>
    <b v="0"/>
    <n v="2"/>
    <b v="0"/>
    <s v="theater/spaces"/>
    <n v="1"/>
    <n v="20"/>
    <x v="8"/>
    <s v="spaces"/>
    <x v="4005"/>
    <d v="2015-07-22T22:00:00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37620400"/>
    <n v="1453487587"/>
    <b v="0"/>
    <n v="1"/>
    <b v="0"/>
    <s v="theater/spaces"/>
    <n v="0"/>
    <n v="2"/>
    <x v="8"/>
    <s v="spaces"/>
    <x v="4006"/>
    <d v="2015-07-22T22:00:00"/>
    <x v="1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37620400"/>
    <n v="1406572381"/>
    <b v="0"/>
    <n v="1"/>
    <b v="0"/>
    <s v="theater/spaces"/>
    <n v="0"/>
    <n v="5"/>
    <x v="8"/>
    <s v="spaces"/>
    <x v="4007"/>
    <d v="2015-07-22T22:00:00"/>
    <x v="1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20400"/>
    <n v="1435014507"/>
    <b v="0"/>
    <n v="4"/>
    <b v="0"/>
    <s v="theater/spaces"/>
    <n v="6"/>
    <n v="15"/>
    <x v="8"/>
    <s v="spaces"/>
    <x v="4008"/>
    <d v="2015-07-22T22:00:00"/>
    <x v="3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37620400"/>
    <n v="1406825360"/>
    <b v="0"/>
    <n v="3"/>
    <b v="0"/>
    <s v="theater/spaces"/>
    <n v="4"/>
    <n v="25"/>
    <x v="8"/>
    <s v="spaces"/>
    <x v="4009"/>
    <d v="2015-07-22T22:00:0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37620400"/>
    <n v="1412879366"/>
    <b v="0"/>
    <n v="38"/>
    <b v="0"/>
    <s v="theater/spaces"/>
    <n v="24"/>
    <n v="45.84"/>
    <x v="8"/>
    <s v="spaces"/>
    <x v="4010"/>
    <d v="2015-07-22T22:00:00"/>
    <x v="1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37620400"/>
    <n v="1419858278"/>
    <b v="0"/>
    <n v="4"/>
    <b v="0"/>
    <s v="theater/spaces"/>
    <n v="8"/>
    <n v="4.75"/>
    <x v="8"/>
    <s v="spaces"/>
    <x v="4011"/>
    <d v="2015-07-22T22:00:00"/>
    <x v="1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7620400"/>
    <n v="1427979849"/>
    <b v="0"/>
    <n v="0"/>
    <b v="0"/>
    <s v="theater/spaces"/>
    <n v="0"/>
    <n v="0"/>
    <x v="8"/>
    <s v="spaces"/>
    <x v="4012"/>
    <d v="2015-07-22T22:00:00"/>
    <x v="3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37620400"/>
    <n v="1421478823"/>
    <b v="0"/>
    <n v="2"/>
    <b v="0"/>
    <s v="theater/spaces"/>
    <n v="1"/>
    <n v="13"/>
    <x v="8"/>
    <s v="spaces"/>
    <x v="4013"/>
    <d v="2015-07-22T22:00:00"/>
    <x v="4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37620400"/>
    <n v="1455861269"/>
    <b v="0"/>
    <n v="0"/>
    <b v="0"/>
    <s v="theater/spaces"/>
    <n v="0"/>
    <n v="0"/>
    <x v="8"/>
    <s v="spaces"/>
    <x v="4014"/>
    <d v="2015-07-22T22:00:00"/>
    <x v="3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620400"/>
    <n v="1434739463"/>
    <b v="0"/>
    <n v="1"/>
    <b v="0"/>
    <s v="theater/spaces"/>
    <n v="0"/>
    <n v="1"/>
    <x v="8"/>
    <s v="spaces"/>
    <x v="4015"/>
    <d v="2015-07-22T22:00:00"/>
    <x v="1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37620400"/>
    <n v="1408395400"/>
    <b v="0"/>
    <n v="7"/>
    <b v="0"/>
    <s v="theater/spaces"/>
    <n v="14"/>
    <n v="10"/>
    <x v="8"/>
    <s v="spaces"/>
    <x v="4016"/>
    <d v="2015-07-22T22:00:00"/>
    <x v="1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37620400"/>
    <n v="1407254874"/>
    <b v="0"/>
    <n v="2"/>
    <b v="0"/>
    <s v="theater/spaces"/>
    <n v="1"/>
    <n v="52.5"/>
    <x v="8"/>
    <s v="spaces"/>
    <x v="4017"/>
    <d v="2015-07-22T22:00:00"/>
    <x v="3"/>
  </r>
  <r>
    <n v="4018"/>
    <s v="Time Please Fringe"/>
    <s v="Funding for a production of Time Please at the Brighton Fringe 2017... and beyond."/>
    <n v="1500"/>
    <n v="130"/>
    <x v="2"/>
    <s v="GB"/>
    <s v="GBP"/>
    <n v="1437620400"/>
    <n v="1473285108"/>
    <b v="0"/>
    <n v="4"/>
    <b v="0"/>
    <s v="theater/spaces"/>
    <n v="9"/>
    <n v="32.5"/>
    <x v="8"/>
    <s v="spaces"/>
    <x v="4018"/>
    <d v="2015-07-22T22:00:00"/>
    <x v="1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37620400"/>
    <n v="1455725596"/>
    <b v="0"/>
    <n v="4"/>
    <b v="0"/>
    <s v="theater/spaces"/>
    <n v="1"/>
    <n v="7.25"/>
    <x v="8"/>
    <s v="spaces"/>
    <x v="4019"/>
    <d v="2015-07-22T22:00:00"/>
    <x v="1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37620400"/>
    <n v="1424579699"/>
    <b v="0"/>
    <n v="3"/>
    <b v="0"/>
    <s v="theater/spaces"/>
    <n v="17"/>
    <n v="33.33"/>
    <x v="8"/>
    <s v="spaces"/>
    <x v="4020"/>
    <d v="2015-07-22T22:00:00"/>
    <x v="2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37620400"/>
    <n v="1409176358"/>
    <b v="0"/>
    <n v="2"/>
    <b v="0"/>
    <s v="theater/spaces"/>
    <n v="1"/>
    <n v="62.5"/>
    <x v="8"/>
    <s v="spaces"/>
    <x v="4021"/>
    <d v="2015-07-22T22:00:00"/>
    <x v="1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37620400"/>
    <n v="1418824867"/>
    <b v="0"/>
    <n v="197"/>
    <b v="0"/>
    <s v="theater/spaces"/>
    <n v="70"/>
    <n v="63.56"/>
    <x v="8"/>
    <s v="spaces"/>
    <x v="4022"/>
    <d v="2015-07-22T22:00:00"/>
    <x v="1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37620400"/>
    <n v="1454975963"/>
    <b v="0"/>
    <n v="0"/>
    <b v="0"/>
    <s v="theater/spaces"/>
    <n v="0"/>
    <n v="0"/>
    <x v="8"/>
    <s v="spaces"/>
    <x v="4023"/>
    <d v="2015-07-22T22:00:00"/>
    <x v="4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37620400"/>
    <n v="1438445097"/>
    <b v="0"/>
    <n v="1"/>
    <b v="0"/>
    <s v="theater/spaces"/>
    <n v="1"/>
    <n v="10"/>
    <x v="8"/>
    <s v="spaces"/>
    <x v="4024"/>
    <d v="2015-07-22T22:00:00"/>
    <x v="4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620400"/>
    <n v="1432705336"/>
    <b v="0"/>
    <n v="4"/>
    <b v="0"/>
    <s v="theater/spaces"/>
    <n v="5"/>
    <n v="62.5"/>
    <x v="8"/>
    <s v="spaces"/>
    <x v="4025"/>
    <d v="2015-07-22T22:00:00"/>
    <x v="3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37620400"/>
    <n v="1444059839"/>
    <b v="0"/>
    <n v="0"/>
    <b v="0"/>
    <s v="theater/spaces"/>
    <n v="0"/>
    <n v="0"/>
    <x v="8"/>
    <s v="spaces"/>
    <x v="4026"/>
    <d v="2015-07-22T22:00:00"/>
    <x v="1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37620400"/>
    <n v="1486077481"/>
    <b v="0"/>
    <n v="7"/>
    <b v="0"/>
    <s v="theater/spaces"/>
    <n v="7"/>
    <n v="30.71"/>
    <x v="8"/>
    <s v="spaces"/>
    <x v="4027"/>
    <d v="2015-07-22T22:00:00"/>
    <x v="3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37620400"/>
    <n v="1399415500"/>
    <b v="0"/>
    <n v="11"/>
    <b v="0"/>
    <s v="theater/spaces"/>
    <n v="28"/>
    <n v="51"/>
    <x v="8"/>
    <s v="spaces"/>
    <x v="4028"/>
    <d v="2015-07-22T22:00:00"/>
    <x v="1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37620400"/>
    <n v="1447461370"/>
    <b v="0"/>
    <n v="0"/>
    <b v="0"/>
    <s v="theater/spaces"/>
    <n v="0"/>
    <n v="0"/>
    <x v="8"/>
    <s v="spaces"/>
    <x v="4029"/>
    <d v="2015-07-22T22:00:00"/>
    <x v="1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37620400"/>
    <n v="1452008599"/>
    <b v="0"/>
    <n v="6"/>
    <b v="0"/>
    <s v="theater/spaces"/>
    <n v="16"/>
    <n v="66.67"/>
    <x v="8"/>
    <s v="spaces"/>
    <x v="4030"/>
    <d v="2015-07-22T22:00:00"/>
    <x v="4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37620400"/>
    <n v="1414591364"/>
    <b v="0"/>
    <n v="0"/>
    <b v="0"/>
    <s v="theater/spaces"/>
    <n v="0"/>
    <n v="0"/>
    <x v="8"/>
    <s v="spaces"/>
    <x v="4031"/>
    <d v="2015-07-22T22:00:00"/>
    <x v="1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37620400"/>
    <n v="1445023516"/>
    <b v="0"/>
    <n v="7"/>
    <b v="0"/>
    <s v="theater/spaces"/>
    <n v="7"/>
    <n v="59"/>
    <x v="8"/>
    <s v="spaces"/>
    <x v="4032"/>
    <d v="2015-07-22T22:00:00"/>
    <x v="3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37620400"/>
    <n v="1472711224"/>
    <b v="0"/>
    <n v="94"/>
    <b v="0"/>
    <s v="theater/spaces"/>
    <n v="26"/>
    <n v="65.34"/>
    <x v="8"/>
    <s v="spaces"/>
    <x v="4033"/>
    <d v="2015-07-22T22:00:00"/>
    <x v="1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37620400"/>
    <n v="1425509050"/>
    <b v="0"/>
    <n v="2"/>
    <b v="0"/>
    <s v="theater/spaces"/>
    <n v="1"/>
    <n v="100"/>
    <x v="8"/>
    <s v="spaces"/>
    <x v="4034"/>
    <d v="2015-07-22T22:00:00"/>
    <x v="3"/>
  </r>
  <r>
    <n v="4035"/>
    <s v="The Lost Boy"/>
    <s v="&quot;Stories are where you go to look for the truth of your own life.&quot; (Frank Delaney)"/>
    <n v="10000"/>
    <n v="3685"/>
    <x v="2"/>
    <s v="US"/>
    <s v="USD"/>
    <n v="1437620400"/>
    <n v="1411333887"/>
    <b v="0"/>
    <n v="25"/>
    <b v="0"/>
    <s v="theater/spaces"/>
    <n v="37"/>
    <n v="147.4"/>
    <x v="8"/>
    <s v="spaces"/>
    <x v="4035"/>
    <d v="2015-07-22T22:00:00"/>
    <x v="1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37620400"/>
    <n v="1402784964"/>
    <b v="0"/>
    <n v="17"/>
    <b v="0"/>
    <s v="theater/spaces"/>
    <n v="47"/>
    <n v="166.06"/>
    <x v="8"/>
    <s v="spaces"/>
    <x v="4036"/>
    <d v="2015-07-22T22:0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37620400"/>
    <n v="1462585315"/>
    <b v="0"/>
    <n v="2"/>
    <b v="0"/>
    <s v="theater/spaces"/>
    <n v="11"/>
    <n v="40"/>
    <x v="8"/>
    <s v="spaces"/>
    <x v="4037"/>
    <d v="2015-07-22T22:00:00"/>
    <x v="4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37620400"/>
    <n v="1408389010"/>
    <b v="0"/>
    <n v="4"/>
    <b v="0"/>
    <s v="theater/spaces"/>
    <n v="12"/>
    <n v="75.25"/>
    <x v="8"/>
    <s v="spaces"/>
    <x v="4038"/>
    <d v="2015-07-22T22:00:00"/>
    <x v="1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37620400"/>
    <n v="1446048367"/>
    <b v="0"/>
    <n v="5"/>
    <b v="0"/>
    <s v="theater/spaces"/>
    <n v="60"/>
    <n v="60"/>
    <x v="8"/>
    <s v="spaces"/>
    <x v="4039"/>
    <d v="2015-07-22T22:00:00"/>
    <x v="1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620400"/>
    <n v="1432100004"/>
    <b v="0"/>
    <n v="2"/>
    <b v="0"/>
    <s v="theater/spaces"/>
    <n v="31"/>
    <n v="1250"/>
    <x v="8"/>
    <s v="spaces"/>
    <x v="4040"/>
    <d v="2015-07-22T22:00:00"/>
    <x v="3"/>
  </r>
  <r>
    <n v="4041"/>
    <s v="In the Land of Gold"/>
    <s v="A bold, colouful, vibrant play centred around the last remaining monarchy of Africa."/>
    <n v="5000"/>
    <n v="21"/>
    <x v="2"/>
    <s v="GB"/>
    <s v="GBP"/>
    <n v="1437620400"/>
    <n v="1467976954"/>
    <b v="0"/>
    <n v="2"/>
    <b v="0"/>
    <s v="theater/spaces"/>
    <n v="0"/>
    <n v="10.5"/>
    <x v="8"/>
    <s v="spaces"/>
    <x v="4041"/>
    <d v="2015-07-22T22:00:00"/>
    <x v="1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37620400"/>
    <n v="1419213664"/>
    <b v="0"/>
    <n v="3"/>
    <b v="0"/>
    <s v="theater/spaces"/>
    <n v="0"/>
    <n v="7"/>
    <x v="8"/>
    <s v="spaces"/>
    <x v="4042"/>
    <d v="2015-07-22T22:00:00"/>
    <x v="1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37620400"/>
    <n v="1415228325"/>
    <b v="0"/>
    <n v="0"/>
    <b v="0"/>
    <s v="theater/spaces"/>
    <n v="0"/>
    <n v="0"/>
    <x v="8"/>
    <s v="spaces"/>
    <x v="4043"/>
    <d v="2015-07-22T22:00:00"/>
    <x v="4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37620400"/>
    <n v="1426050982"/>
    <b v="0"/>
    <n v="4"/>
    <b v="0"/>
    <s v="theater/spaces"/>
    <n v="38"/>
    <n v="56.25"/>
    <x v="8"/>
    <s v="spaces"/>
    <x v="4044"/>
    <d v="2015-07-22T22:00:00"/>
    <x v="3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37620400"/>
    <n v="1406004589"/>
    <b v="0"/>
    <n v="1"/>
    <b v="0"/>
    <s v="theater/spaces"/>
    <n v="0"/>
    <n v="1"/>
    <x v="8"/>
    <s v="spaces"/>
    <x v="4045"/>
    <d v="2015-07-22T22:00:00"/>
    <x v="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37620400"/>
    <n v="1411400210"/>
    <b v="0"/>
    <n v="12"/>
    <b v="0"/>
    <s v="theater/spaces"/>
    <n v="8"/>
    <n v="38.33"/>
    <x v="8"/>
    <s v="spaces"/>
    <x v="4046"/>
    <d v="2015-07-22T22:00:00"/>
    <x v="1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37620400"/>
    <n v="1418862743"/>
    <b v="0"/>
    <n v="4"/>
    <b v="0"/>
    <s v="theater/spaces"/>
    <n v="2"/>
    <n v="27.5"/>
    <x v="8"/>
    <s v="spaces"/>
    <x v="4047"/>
    <d v="2015-07-22T22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37620400"/>
    <n v="1457352787"/>
    <b v="0"/>
    <n v="91"/>
    <b v="0"/>
    <s v="theater/spaces"/>
    <n v="18"/>
    <n v="32.979999999999997"/>
    <x v="8"/>
    <s v="spaces"/>
    <x v="4048"/>
    <d v="2015-07-22T22:00:00"/>
    <x v="1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7620400"/>
    <n v="1434322815"/>
    <b v="0"/>
    <n v="1"/>
    <b v="0"/>
    <s v="theater/spaces"/>
    <n v="0"/>
    <n v="16"/>
    <x v="8"/>
    <s v="spaces"/>
    <x v="4049"/>
    <d v="2015-07-22T22:00:00"/>
    <x v="4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37620400"/>
    <n v="1411485391"/>
    <b v="0"/>
    <n v="1"/>
    <b v="0"/>
    <s v="theater/spaces"/>
    <n v="0"/>
    <n v="1"/>
    <x v="8"/>
    <s v="spaces"/>
    <x v="4050"/>
    <d v="2015-07-22T22:00:00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437620400"/>
    <n v="1399058797"/>
    <b v="0"/>
    <n v="0"/>
    <b v="0"/>
    <s v="theater/spaces"/>
    <n v="0"/>
    <n v="0"/>
    <x v="8"/>
    <s v="spaces"/>
    <x v="4051"/>
    <d v="2015-07-22T22:00:00"/>
    <x v="1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37620400"/>
    <n v="1408050316"/>
    <b v="0"/>
    <n v="13"/>
    <b v="0"/>
    <s v="theater/spaces"/>
    <n v="38"/>
    <n v="86.62"/>
    <x v="8"/>
    <s v="spaces"/>
    <x v="4052"/>
    <d v="2015-07-22T22:00:00"/>
    <x v="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37620400"/>
    <n v="1413477228"/>
    <b v="0"/>
    <n v="2"/>
    <b v="0"/>
    <s v="theater/spaces"/>
    <n v="22"/>
    <n v="55"/>
    <x v="8"/>
    <s v="spaces"/>
    <x v="4053"/>
    <d v="2015-07-22T22:00:00"/>
    <x v="1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37620400"/>
    <n v="1472674285"/>
    <b v="0"/>
    <n v="0"/>
    <b v="0"/>
    <s v="theater/spaces"/>
    <n v="0"/>
    <n v="0"/>
    <x v="8"/>
    <s v="spaces"/>
    <x v="4054"/>
    <d v="2015-07-22T22:00:00"/>
    <x v="1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37620400"/>
    <n v="1400600031"/>
    <b v="0"/>
    <n v="21"/>
    <b v="0"/>
    <s v="theater/spaces"/>
    <n v="18"/>
    <n v="41.95"/>
    <x v="8"/>
    <s v="spaces"/>
    <x v="4055"/>
    <d v="2015-07-22T22:00:00"/>
    <x v="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37620400"/>
    <n v="1465856639"/>
    <b v="0"/>
    <n v="9"/>
    <b v="0"/>
    <s v="theater/spaces"/>
    <n v="53"/>
    <n v="88.33"/>
    <x v="8"/>
    <s v="spaces"/>
    <x v="4056"/>
    <d v="2015-07-22T22:00:00"/>
    <x v="1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37620400"/>
    <n v="1446506080"/>
    <b v="0"/>
    <n v="6"/>
    <b v="0"/>
    <s v="theater/spaces"/>
    <n v="22"/>
    <n v="129.16999999999999"/>
    <x v="8"/>
    <s v="spaces"/>
    <x v="4057"/>
    <d v="2015-07-22T22:00:00"/>
    <x v="1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37620400"/>
    <n v="1458178044"/>
    <b v="0"/>
    <n v="4"/>
    <b v="0"/>
    <s v="theater/spaces"/>
    <n v="3"/>
    <n v="23.75"/>
    <x v="8"/>
    <s v="spaces"/>
    <x v="4058"/>
    <d v="2015-07-22T22:00:00"/>
    <x v="3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37620400"/>
    <n v="1408116152"/>
    <b v="0"/>
    <n v="7"/>
    <b v="0"/>
    <s v="theater/spaces"/>
    <n v="3"/>
    <n v="35.71"/>
    <x v="8"/>
    <s v="spaces"/>
    <x v="4059"/>
    <d v="2015-07-22T22:00:00"/>
    <x v="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37620400"/>
    <n v="1400604056"/>
    <b v="0"/>
    <n v="5"/>
    <b v="0"/>
    <s v="theater/spaces"/>
    <n v="3"/>
    <n v="57"/>
    <x v="8"/>
    <s v="spaces"/>
    <x v="4060"/>
    <d v="2015-07-22T22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37620400"/>
    <n v="1456025023"/>
    <b v="0"/>
    <n v="0"/>
    <b v="0"/>
    <s v="theater/spaces"/>
    <n v="0"/>
    <n v="0"/>
    <x v="8"/>
    <s v="spaces"/>
    <x v="4061"/>
    <d v="2015-07-22T22:00:00"/>
    <x v="1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37620400"/>
    <n v="1464889468"/>
    <b v="0"/>
    <n v="3"/>
    <b v="0"/>
    <s v="theater/spaces"/>
    <n v="2"/>
    <n v="163.33000000000001"/>
    <x v="8"/>
    <s v="spaces"/>
    <x v="4062"/>
    <d v="2015-07-22T22:00:00"/>
    <x v="4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37620400"/>
    <n v="1401294084"/>
    <b v="0"/>
    <n v="9"/>
    <b v="0"/>
    <s v="theater/spaces"/>
    <n v="1"/>
    <n v="15"/>
    <x v="8"/>
    <s v="spaces"/>
    <x v="4063"/>
    <d v="2015-07-22T22:00:00"/>
    <x v="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7620400"/>
    <n v="1427724426"/>
    <b v="0"/>
    <n v="6"/>
    <b v="0"/>
    <s v="theater/spaces"/>
    <n v="19"/>
    <n v="64.17"/>
    <x v="8"/>
    <s v="spaces"/>
    <x v="4064"/>
    <d v="2015-07-22T22:00:00"/>
    <x v="3"/>
  </r>
  <r>
    <n v="4065"/>
    <s v="A Midsummer's Night's Dream"/>
    <s v="A classical/ fantasy version of midsummers done by professionally trained actors in Tulsa!"/>
    <n v="4000"/>
    <n v="27"/>
    <x v="2"/>
    <s v="US"/>
    <s v="USD"/>
    <n v="1437620400"/>
    <n v="1405291811"/>
    <b v="0"/>
    <n v="4"/>
    <b v="0"/>
    <s v="theater/spaces"/>
    <n v="1"/>
    <n v="6.75"/>
    <x v="8"/>
    <s v="spaces"/>
    <x v="4065"/>
    <d v="2015-07-22T22:00:00"/>
    <x v="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37620400"/>
    <n v="1461027388"/>
    <b v="0"/>
    <n v="1"/>
    <b v="0"/>
    <s v="theater/spaces"/>
    <n v="0"/>
    <n v="25"/>
    <x v="8"/>
    <s v="spaces"/>
    <x v="4066"/>
    <d v="2015-07-22T22:00:00"/>
    <x v="3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37620400"/>
    <n v="1439952550"/>
    <b v="0"/>
    <n v="17"/>
    <b v="0"/>
    <s v="theater/spaces"/>
    <n v="61"/>
    <n v="179.12"/>
    <x v="8"/>
    <s v="spaces"/>
    <x v="4067"/>
    <d v="2015-07-22T22:00:00"/>
    <x v="3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37620400"/>
    <n v="1481756855"/>
    <b v="0"/>
    <n v="1"/>
    <b v="0"/>
    <s v="theater/spaces"/>
    <n v="1"/>
    <n v="34.950000000000003"/>
    <x v="8"/>
    <s v="spaces"/>
    <x v="4068"/>
    <d v="2015-07-22T22:00:00"/>
    <x v="4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37620400"/>
    <n v="1421596356"/>
    <b v="0"/>
    <n v="13"/>
    <b v="0"/>
    <s v="theater/spaces"/>
    <n v="34"/>
    <n v="33.08"/>
    <x v="8"/>
    <s v="spaces"/>
    <x v="4069"/>
    <d v="2015-07-22T22:00:00"/>
    <x v="1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37620400"/>
    <n v="1422374420"/>
    <b v="0"/>
    <n v="6"/>
    <b v="0"/>
    <s v="theater/spaces"/>
    <n v="17"/>
    <n v="27.5"/>
    <x v="8"/>
    <s v="spaces"/>
    <x v="4070"/>
    <d v="2015-07-22T22:00:00"/>
    <x v="1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37620400"/>
    <n v="1480187931"/>
    <b v="0"/>
    <n v="0"/>
    <b v="0"/>
    <s v="theater/spaces"/>
    <n v="0"/>
    <n v="0"/>
    <x v="8"/>
    <s v="spaces"/>
    <x v="4071"/>
    <d v="2015-07-22T22:00:00"/>
    <x v="4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37620400"/>
    <n v="1403462111"/>
    <b v="0"/>
    <n v="2"/>
    <b v="0"/>
    <s v="theater/spaces"/>
    <n v="0"/>
    <n v="2"/>
    <x v="8"/>
    <s v="spaces"/>
    <x v="4072"/>
    <d v="2015-07-22T22:00:00"/>
    <x v="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7620400"/>
    <n v="1426407426"/>
    <b v="0"/>
    <n v="2"/>
    <b v="0"/>
    <s v="theater/spaces"/>
    <n v="1"/>
    <n v="18.5"/>
    <x v="8"/>
    <s v="spaces"/>
    <x v="4073"/>
    <d v="2015-07-22T22:00:00"/>
    <x v="4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37620400"/>
    <n v="1444137375"/>
    <b v="0"/>
    <n v="21"/>
    <b v="0"/>
    <s v="theater/spaces"/>
    <n v="27"/>
    <n v="35"/>
    <x v="8"/>
    <s v="spaces"/>
    <x v="4074"/>
    <d v="2015-07-22T22:00:00"/>
    <x v="4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37620400"/>
    <n v="1400547969"/>
    <b v="0"/>
    <n v="13"/>
    <b v="0"/>
    <s v="theater/spaces"/>
    <n v="29"/>
    <n v="44.31"/>
    <x v="8"/>
    <s v="spaces"/>
    <x v="4075"/>
    <d v="2015-07-22T22:00:00"/>
    <x v="1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37620400"/>
    <n v="1411499149"/>
    <b v="0"/>
    <n v="0"/>
    <b v="0"/>
    <s v="theater/spaces"/>
    <n v="0"/>
    <n v="0"/>
    <x v="8"/>
    <s v="spaces"/>
    <x v="4076"/>
    <d v="2015-07-22T22:00:00"/>
    <x v="1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37620400"/>
    <n v="1479747794"/>
    <b v="0"/>
    <n v="6"/>
    <b v="0"/>
    <s v="theater/spaces"/>
    <n v="9"/>
    <n v="222.5"/>
    <x v="8"/>
    <s v="spaces"/>
    <x v="4077"/>
    <d v="2015-07-22T22:00:00"/>
    <x v="1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37620400"/>
    <n v="1482951242"/>
    <b v="0"/>
    <n v="0"/>
    <b v="0"/>
    <s v="theater/spaces"/>
    <n v="0"/>
    <n v="0"/>
    <x v="8"/>
    <s v="spaces"/>
    <x v="4078"/>
    <d v="2015-07-22T22:00:00"/>
    <x v="1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37620400"/>
    <n v="1463783521"/>
    <b v="0"/>
    <n v="1"/>
    <b v="0"/>
    <s v="theater/spaces"/>
    <n v="0"/>
    <n v="5"/>
    <x v="8"/>
    <s v="spaces"/>
    <x v="4079"/>
    <d v="2015-07-22T22:00:00"/>
    <x v="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37620400"/>
    <n v="1463849116"/>
    <b v="0"/>
    <n v="0"/>
    <b v="0"/>
    <s v="theater/spaces"/>
    <n v="0"/>
    <n v="0"/>
    <x v="8"/>
    <s v="spaces"/>
    <x v="4080"/>
    <d v="2015-07-22T22:00:00"/>
    <x v="1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37620400"/>
    <n v="1423231025"/>
    <b v="0"/>
    <n v="12"/>
    <b v="0"/>
    <s v="theater/spaces"/>
    <n v="16"/>
    <n v="29.17"/>
    <x v="8"/>
    <s v="spaces"/>
    <x v="4081"/>
    <d v="2015-07-22T22:00:00"/>
    <x v="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37620400"/>
    <n v="1446179553"/>
    <b v="0"/>
    <n v="2"/>
    <b v="0"/>
    <s v="theater/spaces"/>
    <n v="2"/>
    <n v="1.5"/>
    <x v="8"/>
    <s v="spaces"/>
    <x v="4082"/>
    <d v="2015-07-22T22:00:00"/>
    <x v="3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37620400"/>
    <n v="1450203416"/>
    <b v="0"/>
    <n v="6"/>
    <b v="0"/>
    <s v="theater/spaces"/>
    <n v="22"/>
    <n v="126.5"/>
    <x v="8"/>
    <s v="spaces"/>
    <x v="4083"/>
    <d v="2015-07-22T22:00:00"/>
    <x v="1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37620400"/>
    <n v="1473416906"/>
    <b v="0"/>
    <n v="1"/>
    <b v="0"/>
    <s v="theater/spaces"/>
    <n v="0"/>
    <n v="10"/>
    <x v="8"/>
    <s v="spaces"/>
    <x v="4084"/>
    <d v="2015-07-22T22:00:00"/>
    <x v="3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37620400"/>
    <n v="1424701775"/>
    <b v="0"/>
    <n v="1"/>
    <b v="0"/>
    <s v="theater/spaces"/>
    <n v="0"/>
    <n v="10"/>
    <x v="8"/>
    <s v="spaces"/>
    <x v="4085"/>
    <d v="2015-07-22T22:00:00"/>
    <x v="1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37620400"/>
    <n v="1445985299"/>
    <b v="0"/>
    <n v="5"/>
    <b v="0"/>
    <s v="theater/spaces"/>
    <n v="5"/>
    <n v="9.4"/>
    <x v="8"/>
    <s v="spaces"/>
    <x v="4086"/>
    <d v="2015-07-22T22:00:00"/>
    <x v="2"/>
  </r>
  <r>
    <n v="4087"/>
    <s v="Stage Production &quot;The Nail Shop&quot;"/>
    <s v="Comedy Stage Play"/>
    <n v="9600"/>
    <n v="0"/>
    <x v="2"/>
    <s v="US"/>
    <s v="USD"/>
    <n v="1437620400"/>
    <n v="1466185786"/>
    <b v="0"/>
    <n v="0"/>
    <b v="0"/>
    <s v="theater/spaces"/>
    <n v="0"/>
    <n v="0"/>
    <x v="8"/>
    <s v="spaces"/>
    <x v="4087"/>
    <d v="2015-07-22T22:00:00"/>
    <x v="1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37620400"/>
    <n v="1418827324"/>
    <b v="0"/>
    <n v="3"/>
    <b v="0"/>
    <s v="theater/spaces"/>
    <n v="11"/>
    <n v="72"/>
    <x v="8"/>
    <s v="spaces"/>
    <x v="4088"/>
    <d v="2015-07-22T22:00:00"/>
    <x v="1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7620400"/>
    <n v="1430242488"/>
    <b v="0"/>
    <n v="8"/>
    <b v="0"/>
    <s v="theater/spaces"/>
    <n v="5"/>
    <n v="30"/>
    <x v="8"/>
    <s v="spaces"/>
    <x v="4089"/>
    <d v="2015-07-22T22:00:00"/>
    <x v="4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7620400"/>
    <n v="1437754137"/>
    <b v="0"/>
    <n v="3"/>
    <b v="0"/>
    <s v="theater/spaces"/>
    <n v="3"/>
    <n v="10.67"/>
    <x v="8"/>
    <s v="spaces"/>
    <x v="4090"/>
    <d v="2015-07-22T22:00:00"/>
    <x v="4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37620400"/>
    <n v="1418818151"/>
    <b v="0"/>
    <n v="8"/>
    <b v="0"/>
    <s v="theater/spaces"/>
    <n v="13"/>
    <n v="25.5"/>
    <x v="8"/>
    <s v="spaces"/>
    <x v="4091"/>
    <d v="2015-07-22T22:00:00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37620400"/>
    <n v="1423024847"/>
    <b v="0"/>
    <n v="1"/>
    <b v="0"/>
    <s v="theater/spaces"/>
    <n v="0"/>
    <n v="20"/>
    <x v="8"/>
    <s v="spaces"/>
    <x v="4092"/>
    <d v="2015-07-22T22:00:00"/>
    <x v="3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37620400"/>
    <n v="1435088093"/>
    <b v="0"/>
    <n v="4"/>
    <b v="0"/>
    <s v="theater/spaces"/>
    <n v="2"/>
    <n v="15"/>
    <x v="8"/>
    <s v="spaces"/>
    <x v="4093"/>
    <d v="2015-07-22T22:00:00"/>
    <x v="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37620400"/>
    <n v="1410141900"/>
    <b v="0"/>
    <n v="8"/>
    <b v="0"/>
    <s v="theater/spaces"/>
    <n v="37"/>
    <n v="91.25"/>
    <x v="8"/>
    <s v="spaces"/>
    <x v="4094"/>
    <d v="2015-07-22T22:00:00"/>
    <x v="1"/>
  </r>
  <r>
    <n v="4095"/>
    <s v="LOPE ENAMORADO"/>
    <s v="Proyecto teatral dirigido por MartÃ­n Acosta que habla y reflexiona sobre el amor y su naturaleza."/>
    <n v="30000"/>
    <n v="800"/>
    <x v="2"/>
    <s v="MX"/>
    <s v="MXN"/>
    <n v="1437620400"/>
    <n v="1479516350"/>
    <b v="0"/>
    <n v="1"/>
    <b v="0"/>
    <s v="theater/spaces"/>
    <n v="3"/>
    <n v="800"/>
    <x v="8"/>
    <s v="spaces"/>
    <x v="4095"/>
    <d v="2015-07-22T22:00:0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37620400"/>
    <n v="1484484219"/>
    <b v="0"/>
    <n v="5"/>
    <b v="0"/>
    <s v="theater/spaces"/>
    <n v="11"/>
    <n v="80"/>
    <x v="8"/>
    <s v="spaces"/>
    <x v="4096"/>
    <d v="2015-07-22T22:00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37620400"/>
    <n v="1449431237"/>
    <b v="0"/>
    <n v="0"/>
    <b v="0"/>
    <s v="theater/spaces"/>
    <n v="0"/>
    <n v="0"/>
    <x v="8"/>
    <s v="spaces"/>
    <x v="4097"/>
    <d v="2015-07-22T22:00:00"/>
    <x v="3"/>
  </r>
  <r>
    <n v="4098"/>
    <s v="Life is simple"/>
    <s v="Community Youth play, written by and performed by the youth about finding joy in the simple things in life"/>
    <n v="75000"/>
    <n v="0"/>
    <x v="2"/>
    <s v="US"/>
    <s v="USD"/>
    <n v="1437620400"/>
    <n v="1462468797"/>
    <b v="0"/>
    <n v="0"/>
    <b v="0"/>
    <s v="theater/spaces"/>
    <n v="0"/>
    <n v="0"/>
    <x v="8"/>
    <s v="spaces"/>
    <x v="4098"/>
    <d v="2015-07-22T22:00:00"/>
    <x v="4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37620400"/>
    <n v="1468959873"/>
    <b v="0"/>
    <n v="1"/>
    <b v="0"/>
    <s v="theater/spaces"/>
    <n v="1"/>
    <n v="50"/>
    <x v="8"/>
    <s v="spaces"/>
    <x v="4099"/>
    <d v="2015-07-22T22:00:00"/>
    <x v="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37620400"/>
    <n v="1413341990"/>
    <b v="0"/>
    <n v="0"/>
    <b v="0"/>
    <s v="theater/spaces"/>
    <n v="0"/>
    <n v="0"/>
    <x v="8"/>
    <s v="spaces"/>
    <x v="4100"/>
    <d v="2015-07-22T22:00:00"/>
    <x v="1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37620400"/>
    <n v="1482788482"/>
    <b v="0"/>
    <n v="0"/>
    <b v="0"/>
    <s v="theater/spaces"/>
    <n v="0"/>
    <n v="0"/>
    <x v="8"/>
    <s v="spaces"/>
    <x v="4101"/>
    <d v="2015-07-22T22:00:00"/>
    <x v="3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37620400"/>
    <n v="1460751673"/>
    <b v="0"/>
    <n v="6"/>
    <b v="0"/>
    <s v="theater/spaces"/>
    <n v="27"/>
    <n v="22.83"/>
    <x v="8"/>
    <s v="spaces"/>
    <x v="4102"/>
    <d v="2015-07-22T22:00:00"/>
    <x v="1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37620400"/>
    <n v="1435953566"/>
    <b v="0"/>
    <n v="6"/>
    <b v="0"/>
    <s v="theater/spaces"/>
    <n v="10"/>
    <n v="16.670000000000002"/>
    <x v="8"/>
    <s v="spaces"/>
    <x v="4103"/>
    <d v="2015-07-22T22:00:00"/>
    <x v="3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37620400"/>
    <n v="1474958434"/>
    <b v="0"/>
    <n v="14"/>
    <b v="0"/>
    <s v="theater/spaces"/>
    <n v="21"/>
    <n v="45.79"/>
    <x v="8"/>
    <s v="spaces"/>
    <x v="4104"/>
    <d v="2015-07-22T22:00:00"/>
    <x v="1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37620400"/>
    <n v="1479860109"/>
    <b v="0"/>
    <n v="6"/>
    <b v="0"/>
    <s v="theater/spaces"/>
    <n v="7"/>
    <n v="383.33"/>
    <x v="8"/>
    <s v="spaces"/>
    <x v="4105"/>
    <d v="2015-07-22T22:00:00"/>
    <x v="1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37620400"/>
    <n v="1424221866"/>
    <b v="0"/>
    <n v="33"/>
    <b v="0"/>
    <s v="theater/spaces"/>
    <n v="71"/>
    <n v="106.97"/>
    <x v="8"/>
    <s v="spaces"/>
    <x v="4106"/>
    <d v="2015-07-22T22:00:00"/>
    <x v="1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37620400"/>
    <n v="1409608801"/>
    <b v="0"/>
    <n v="4"/>
    <b v="0"/>
    <s v="theater/spaces"/>
    <n v="2"/>
    <n v="10.25"/>
    <x v="8"/>
    <s v="spaces"/>
    <x v="4107"/>
    <d v="2015-07-22T22:00:00"/>
    <x v="2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37620400"/>
    <n v="1485909937"/>
    <b v="0"/>
    <n v="1"/>
    <b v="0"/>
    <s v="theater/spaces"/>
    <n v="2"/>
    <n v="59"/>
    <x v="8"/>
    <s v="spaces"/>
    <x v="4108"/>
    <d v="2015-07-22T22:00:00"/>
    <x v="2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37620400"/>
    <n v="1446209804"/>
    <b v="0"/>
    <n v="0"/>
    <b v="0"/>
    <s v="theater/spaces"/>
    <n v="0"/>
    <n v="0"/>
    <x v="8"/>
    <s v="spaces"/>
    <x v="4109"/>
    <d v="2015-07-22T22:00:00"/>
    <x v="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37620400"/>
    <n v="1463929351"/>
    <b v="0"/>
    <n v="6"/>
    <b v="0"/>
    <s v="theater/spaces"/>
    <n v="29"/>
    <n v="14.33"/>
    <x v="8"/>
    <s v="spaces"/>
    <x v="4110"/>
    <d v="2015-07-22T22:00:00"/>
    <x v="3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37620400"/>
    <n v="1422155740"/>
    <b v="0"/>
    <n v="6"/>
    <b v="0"/>
    <s v="theater/spaces"/>
    <n v="3"/>
    <n v="15.67"/>
    <x v="8"/>
    <s v="spaces"/>
    <x v="4111"/>
    <d v="2015-07-22T22:00:00"/>
    <x v="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37620400"/>
    <n v="1454280186"/>
    <b v="0"/>
    <n v="1"/>
    <b v="0"/>
    <s v="theater/spaces"/>
    <n v="0"/>
    <n v="1"/>
    <x v="8"/>
    <s v="spaces"/>
    <x v="4112"/>
    <d v="2015-07-22T22:00:00"/>
    <x v="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37620400"/>
    <n v="1450619123"/>
    <b v="0"/>
    <n v="3"/>
    <b v="0"/>
    <s v="theater/spaces"/>
    <n v="0"/>
    <n v="1"/>
    <x v="8"/>
    <s v="spaces"/>
    <x v="4113"/>
    <d v="2015-07-22T22:00:00"/>
    <x v="1"/>
  </r>
  <r>
    <m/>
    <m/>
    <m/>
    <m/>
    <m/>
    <x v="4"/>
    <m/>
    <m/>
    <m/>
    <m/>
    <m/>
    <m/>
    <m/>
    <m/>
    <m/>
    <m/>
    <x v="9"/>
    <m/>
    <x v="4114"/>
    <m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912AB98-BDC5-804F-B96F-F4CBF5088F8E}" name="PivotTable4" cacheId="3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6:E20" firstHeaderRow="1" firstDataRow="2" firstDataCol="1" rowPageCount="2" colPageCount="1"/>
  <pivotFields count="23">
    <pivotField showAll="0"/>
    <pivotField showAll="0"/>
    <pivotField showAll="0"/>
    <pivotField showAll="0"/>
    <pivotField showAll="0"/>
    <pivotField axis="axisCol" dataField="1" multipleItemSelectionAllowed="1" showAll="0">
      <items count="6">
        <item x="1"/>
        <item x="2"/>
        <item h="1" x="3"/>
        <item x="0"/>
        <item h="1"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1">
        <item h="1" x="0"/>
        <item h="1" x="1"/>
        <item h="1" x="2"/>
        <item h="1" x="3"/>
        <item h="1" x="4"/>
        <item h="1" x="5"/>
        <item h="1" x="6"/>
        <item h="1" x="7"/>
        <item x="8"/>
        <item h="1"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axis="axisPage" showAll="0">
      <items count="11">
        <item x="9"/>
        <item x="8"/>
        <item x="7"/>
        <item x="6"/>
        <item x="5"/>
        <item x="4"/>
        <item x="1"/>
        <item x="3"/>
        <item x="2"/>
        <item x="0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20" hier="-1"/>
    <pageField fld="16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2F7B096-1596-6D4C-A2A6-FF6FFE759D49}" name="PivotTable2" cacheId="3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Z10" firstHeaderRow="1" firstDataRow="3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dataField="1" multipleItemSelectionAllowed="1" showAll="0">
      <items count="23">
        <item h="1" x="15"/>
        <item h="1" x="2"/>
        <item h="1" x="18"/>
        <item h="1" x="5"/>
        <item h="1" x="16"/>
        <item h="1" x="12"/>
        <item h="1" x="8"/>
        <item h="1" x="3"/>
        <item h="1" x="6"/>
        <item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h="1" x="0"/>
        <item h="1"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dataField="1" multipleItemSelectionAllowed="1" showAll="0">
      <items count="11">
        <item h="1" x="0"/>
        <item h="1" x="1"/>
        <item h="1" x="2"/>
        <item h="1" x="3"/>
        <item h="1" x="4"/>
        <item h="1" x="5"/>
        <item h="1" x="6"/>
        <item h="1" x="7"/>
        <item x="8"/>
        <item h="1" x="9"/>
        <item t="default"/>
      </items>
    </pivotField>
    <pivotField axis="axisRow" dataField="1" showAll="0">
      <items count="43">
        <item x="0"/>
        <item x="26"/>
        <item x="12"/>
        <item x="27"/>
        <item x="13"/>
        <item x="1"/>
        <item x="2"/>
        <item x="14"/>
        <item x="15"/>
        <item x="28"/>
        <item x="6"/>
        <item x="32"/>
        <item x="33"/>
        <item x="16"/>
        <item x="17"/>
        <item x="34"/>
        <item x="18"/>
        <item x="9"/>
        <item x="38"/>
        <item x="22"/>
        <item x="29"/>
        <item x="23"/>
        <item x="24"/>
        <item x="25"/>
        <item x="39"/>
        <item x="19"/>
        <item x="30"/>
        <item x="7"/>
        <item x="20"/>
        <item x="3"/>
        <item x="4"/>
        <item x="8"/>
        <item x="35"/>
        <item x="40"/>
        <item x="10"/>
        <item x="5"/>
        <item x="31"/>
        <item x="11"/>
        <item x="36"/>
        <item x="37"/>
        <item x="21"/>
        <item x="41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4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t="default"/>
      </items>
    </pivotField>
  </pivotFields>
  <rowFields count="1">
    <field x="17"/>
  </rowFields>
  <rowItems count="4">
    <i>
      <x v="18"/>
    </i>
    <i>
      <x v="24"/>
    </i>
    <i>
      <x v="33"/>
    </i>
    <i t="grand">
      <x/>
    </i>
  </rowItems>
  <colFields count="2">
    <field x="-2"/>
    <field x="5"/>
  </colFields>
  <colItems count="25">
    <i>
      <x/>
      <x/>
    </i>
    <i r="1">
      <x v="1"/>
    </i>
    <i r="1">
      <x v="2"/>
    </i>
    <i r="1">
      <x v="3"/>
    </i>
    <i i="1">
      <x v="1"/>
      <x/>
    </i>
    <i r="1" i="1">
      <x v="1"/>
    </i>
    <i r="1" i="1">
      <x v="2"/>
    </i>
    <i r="1" i="1">
      <x v="3"/>
    </i>
    <i i="2">
      <x v="2"/>
      <x/>
    </i>
    <i r="1" i="2">
      <x v="1"/>
    </i>
    <i r="1" i="2">
      <x v="2"/>
    </i>
    <i r="1" i="2">
      <x v="3"/>
    </i>
    <i i="3">
      <x v="3"/>
      <x/>
    </i>
    <i r="1" i="3">
      <x v="1"/>
    </i>
    <i r="1" i="3">
      <x v="2"/>
    </i>
    <i r="1" i="3">
      <x v="3"/>
    </i>
    <i i="4">
      <x v="4"/>
      <x/>
    </i>
    <i r="1" i="4">
      <x v="1"/>
    </i>
    <i r="1" i="4">
      <x v="2"/>
    </i>
    <i r="1" i="4">
      <x v="3"/>
    </i>
    <i t="grand">
      <x/>
    </i>
    <i t="grand" i="1">
      <x/>
    </i>
    <i t="grand" i="2">
      <x/>
    </i>
    <i t="grand" i="3">
      <x/>
    </i>
    <i t="grand" i="4">
      <x/>
    </i>
  </colItems>
  <pageFields count="2">
    <pageField fld="16" hier="-1"/>
    <pageField fld="6" hier="-1"/>
  </pageFields>
  <dataFields count="5">
    <dataField name="Count of country" fld="6" subtotal="count" baseField="0" baseItem="0"/>
    <dataField name="Count of Parent Category" fld="16" subtotal="count" baseField="0" baseItem="0"/>
    <dataField name="Count of outcomes" fld="5" subtotal="count" baseField="0" baseItem="0"/>
    <dataField name="Count of Subcategory" fld="17" subtotal="count" baseField="0" baseItem="0"/>
    <dataField name="Count of outcomes2" fld="5" subtotal="count" baseField="0" baseItem="0"/>
  </dataFields>
  <chartFormats count="30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1"/>
          </reference>
          <reference field="5" count="1" selected="0">
            <x v="0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1"/>
          </reference>
          <reference field="5" count="1" selected="0">
            <x v="1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1"/>
          </reference>
          <reference field="5" count="1" selected="0">
            <x v="2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1"/>
          </reference>
          <reference field="5" count="1" selected="0">
            <x v="3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1"/>
          </reference>
          <reference field="5" count="1" selected="0">
            <x v="4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2"/>
          </reference>
          <reference field="5" count="1" selected="0">
            <x v="0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2"/>
          </reference>
          <reference field="5" count="1" selected="0">
            <x v="1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2"/>
          </reference>
          <reference field="5" count="1" selected="0">
            <x v="2"/>
          </reference>
        </references>
      </pivotArea>
    </chartFormat>
    <chartFormat chart="0" format="13" series="1">
      <pivotArea type="data" outline="0" fieldPosition="0">
        <references count="2">
          <reference field="4294967294" count="1" selected="0">
            <x v="2"/>
          </reference>
          <reference field="5" count="1" selected="0">
            <x v="3"/>
          </reference>
        </references>
      </pivotArea>
    </chartFormat>
    <chartFormat chart="0" format="14" series="1">
      <pivotArea type="data" outline="0" fieldPosition="0">
        <references count="2">
          <reference field="4294967294" count="1" selected="0">
            <x v="2"/>
          </reference>
          <reference field="5" count="1" selected="0">
            <x v="4"/>
          </reference>
        </references>
      </pivotArea>
    </chartFormat>
    <chartFormat chart="0" format="15" series="1">
      <pivotArea type="data" outline="0" fieldPosition="0">
        <references count="2">
          <reference field="4294967294" count="1" selected="0">
            <x v="3"/>
          </reference>
          <reference field="5" count="1" selected="0">
            <x v="0"/>
          </reference>
        </references>
      </pivotArea>
    </chartFormat>
    <chartFormat chart="0" format="16" series="1">
      <pivotArea type="data" outline="0" fieldPosition="0">
        <references count="2">
          <reference field="4294967294" count="1" selected="0">
            <x v="3"/>
          </reference>
          <reference field="5" count="1" selected="0">
            <x v="1"/>
          </reference>
        </references>
      </pivotArea>
    </chartFormat>
    <chartFormat chart="0" format="17" series="1">
      <pivotArea type="data" outline="0" fieldPosition="0">
        <references count="2">
          <reference field="4294967294" count="1" selected="0">
            <x v="3"/>
          </reference>
          <reference field="5" count="1" selected="0">
            <x v="2"/>
          </reference>
        </references>
      </pivotArea>
    </chartFormat>
    <chartFormat chart="0" format="18" series="1">
      <pivotArea type="data" outline="0" fieldPosition="0">
        <references count="2">
          <reference field="4294967294" count="1" selected="0">
            <x v="3"/>
          </reference>
          <reference field="5" count="1" selected="0">
            <x v="3"/>
          </reference>
        </references>
      </pivotArea>
    </chartFormat>
    <chartFormat chart="0" format="19" series="1">
      <pivotArea type="data" outline="0" fieldPosition="0">
        <references count="2">
          <reference field="4294967294" count="1" selected="0">
            <x v="3"/>
          </reference>
          <reference field="5" count="1" selected="0">
            <x v="4"/>
          </reference>
        </references>
      </pivotArea>
    </chartFormat>
    <chartFormat chart="0" format="20" series="1">
      <pivotArea type="data" outline="0" fieldPosition="0">
        <references count="2">
          <reference field="4294967294" count="1" selected="0">
            <x v="4"/>
          </reference>
          <reference field="5" count="1" selected="0">
            <x v="0"/>
          </reference>
        </references>
      </pivotArea>
    </chartFormat>
    <chartFormat chart="0" format="21" series="1">
      <pivotArea type="data" outline="0" fieldPosition="0">
        <references count="2">
          <reference field="4294967294" count="1" selected="0">
            <x v="4"/>
          </reference>
          <reference field="5" count="1" selected="0">
            <x v="1"/>
          </reference>
        </references>
      </pivotArea>
    </chartFormat>
    <chartFormat chart="0" format="22" series="1">
      <pivotArea type="data" outline="0" fieldPosition="0">
        <references count="2">
          <reference field="4294967294" count="1" selected="0">
            <x v="4"/>
          </reference>
          <reference field="5" count="1" selected="0">
            <x v="2"/>
          </reference>
        </references>
      </pivotArea>
    </chartFormat>
    <chartFormat chart="0" format="23" series="1">
      <pivotArea type="data" outline="0" fieldPosition="0">
        <references count="2">
          <reference field="4294967294" count="1" selected="0">
            <x v="4"/>
          </reference>
          <reference field="5" count="1" selected="0">
            <x v="3"/>
          </reference>
        </references>
      </pivotArea>
    </chartFormat>
    <chartFormat chart="0" format="24" series="1">
      <pivotArea type="data" outline="0" fieldPosition="0">
        <references count="2">
          <reference field="4294967294" count="1" selected="0">
            <x v="4"/>
          </reference>
          <reference field="5" count="1" selected="0">
            <x v="4"/>
          </reference>
        </references>
      </pivotArea>
    </chartFormat>
    <chartFormat chart="0" format="25" series="1">
      <pivotArea type="data" grandCol="1" outline="0" fieldPosition="0">
        <references count="1">
          <reference field="4294967294" count="1" selected="0">
            <x v="0"/>
          </reference>
        </references>
      </pivotArea>
    </chartFormat>
    <chartFormat chart="0" format="26" series="1">
      <pivotArea type="data" grandCol="1" outline="0" fieldPosition="0">
        <references count="1">
          <reference field="4294967294" count="1" selected="0">
            <x v="1"/>
          </reference>
        </references>
      </pivotArea>
    </chartFormat>
    <chartFormat chart="0" format="27" series="1">
      <pivotArea type="data" grandCol="1" outline="0" fieldPosition="0">
        <references count="1">
          <reference field="4294967294" count="1" selected="0">
            <x v="2"/>
          </reference>
        </references>
      </pivotArea>
    </chartFormat>
    <chartFormat chart="0" format="28" series="1">
      <pivotArea type="data" grandCol="1" outline="0" fieldPosition="0">
        <references count="1">
          <reference field="4294967294" count="1" selected="0">
            <x v="3"/>
          </reference>
        </references>
      </pivotArea>
    </chartFormat>
    <chartFormat chart="0" format="29" series="1">
      <pivotArea type="data" grandCol="1" outline="0" fieldPosition="0">
        <references count="1">
          <reference field="4294967294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U4115"/>
  <sheetViews>
    <sheetView zoomScale="150" zoomScaleNormal="150" workbookViewId="0">
      <pane xSplit="1" ySplit="1" topLeftCell="E2" activePane="bottomRight" state="frozen"/>
      <selection pane="topRight" activeCell="B1" sqref="B1"/>
      <selection pane="bottomLeft" activeCell="A2" sqref="A2"/>
      <selection pane="bottomRight" activeCell="W2" sqref="W2"/>
    </sheetView>
  </sheetViews>
  <sheetFormatPr baseColWidth="10" defaultColWidth="8.83203125" defaultRowHeight="15" x14ac:dyDescent="0.2"/>
  <cols>
    <col min="1" max="1" width="5.1640625" bestFit="1" customWidth="1"/>
    <col min="2" max="2" width="38.5" style="3" customWidth="1"/>
    <col min="3" max="3" width="40.33203125" style="3" customWidth="1"/>
    <col min="4" max="4" width="15.6640625" style="6" bestFit="1" customWidth="1"/>
    <col min="5" max="5" width="16.5" style="8" customWidth="1"/>
    <col min="6" max="6" width="21.33203125" customWidth="1"/>
    <col min="7" max="7" width="17.83203125" customWidth="1"/>
    <col min="8" max="8" width="19.83203125" customWidth="1"/>
    <col min="9" max="9" width="19.33203125" style="22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1.5" style="12" bestFit="1" customWidth="1"/>
    <col min="16" max="16" width="15" style="10" bestFit="1" customWidth="1"/>
    <col min="17" max="17" width="41.1640625" customWidth="1"/>
    <col min="18" max="18" width="14.6640625" bestFit="1" customWidth="1"/>
    <col min="19" max="19" width="27" style="19" bestFit="1" customWidth="1"/>
    <col min="20" max="20" width="17.1640625" style="19" bestFit="1" customWidth="1"/>
    <col min="21" max="21" width="11.33203125" bestFit="1" customWidth="1"/>
  </cols>
  <sheetData>
    <row r="1" spans="1:21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2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1" t="s">
        <v>8306</v>
      </c>
      <c r="P1" s="9" t="s">
        <v>8307</v>
      </c>
      <c r="Q1" s="13" t="s">
        <v>8359</v>
      </c>
      <c r="R1" s="15" t="s">
        <v>8358</v>
      </c>
      <c r="S1" s="18" t="s">
        <v>8365</v>
      </c>
      <c r="T1" s="18" t="s">
        <v>8376</v>
      </c>
      <c r="U1" s="15" t="s">
        <v>8409</v>
      </c>
    </row>
    <row r="2" spans="1:21" ht="48" x14ac:dyDescent="0.2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 s="23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8268</v>
      </c>
      <c r="O2" s="12">
        <f t="shared" ref="O2:O65" si="0">ROUND(E2/D2*100,0)</f>
        <v>137</v>
      </c>
      <c r="P2" s="10">
        <f t="shared" ref="P2:P65" si="1">IFERROR(ROUND(E2/L2,2),0)</f>
        <v>63.92</v>
      </c>
      <c r="Q2" s="14" t="s">
        <v>8308</v>
      </c>
      <c r="R2" t="s">
        <v>8309</v>
      </c>
      <c r="S2" s="19">
        <f>(J2/86400)+25569+(-5/24)</f>
        <v>42176.798738425925</v>
      </c>
      <c r="T2" s="19">
        <f>(I2/86400)+25569+(-5/24)</f>
        <v>42207.916666666664</v>
      </c>
      <c r="U2">
        <f>YEAR(S2)</f>
        <v>2015</v>
      </c>
    </row>
    <row r="3" spans="1:21" ht="32" x14ac:dyDescent="0.2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 s="23">
        <v>1437620400</v>
      </c>
      <c r="J3">
        <v>1485872683</v>
      </c>
      <c r="K3" t="b">
        <v>0</v>
      </c>
      <c r="L3">
        <v>79</v>
      </c>
      <c r="M3" t="b">
        <v>1</v>
      </c>
      <c r="N3" t="s">
        <v>8268</v>
      </c>
      <c r="O3" s="12">
        <f t="shared" si="0"/>
        <v>143</v>
      </c>
      <c r="P3" s="10">
        <f t="shared" si="1"/>
        <v>185.48</v>
      </c>
      <c r="Q3" s="14" t="s">
        <v>8308</v>
      </c>
      <c r="R3" t="s">
        <v>8309</v>
      </c>
      <c r="S3" s="19">
        <f t="shared" ref="S3:S66" si="2">(J3/86400)+25569+(-5/24)</f>
        <v>42766.392164351848</v>
      </c>
      <c r="T3" s="19">
        <f t="shared" ref="T3:T66" si="3">(I3/86400)+25569+(-5/24)</f>
        <v>42207.916666666664</v>
      </c>
      <c r="U3">
        <f t="shared" ref="U3:U66" si="4">YEAR(S3)</f>
        <v>2017</v>
      </c>
    </row>
    <row r="4" spans="1:21" ht="48" x14ac:dyDescent="0.2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 s="23">
        <v>1437620400</v>
      </c>
      <c r="J4">
        <v>1454691083</v>
      </c>
      <c r="K4" t="b">
        <v>0</v>
      </c>
      <c r="L4">
        <v>35</v>
      </c>
      <c r="M4" t="b">
        <v>1</v>
      </c>
      <c r="N4" t="s">
        <v>8268</v>
      </c>
      <c r="O4" s="12">
        <f t="shared" si="0"/>
        <v>105</v>
      </c>
      <c r="P4" s="10">
        <f t="shared" si="1"/>
        <v>15</v>
      </c>
      <c r="Q4" s="14" t="s">
        <v>8308</v>
      </c>
      <c r="R4" t="s">
        <v>8309</v>
      </c>
      <c r="S4" s="19">
        <f t="shared" si="2"/>
        <v>42405.494016203702</v>
      </c>
      <c r="T4" s="19">
        <f t="shared" si="3"/>
        <v>42207.916666666664</v>
      </c>
      <c r="U4">
        <f t="shared" si="4"/>
        <v>2016</v>
      </c>
    </row>
    <row r="5" spans="1:21" ht="32" x14ac:dyDescent="0.2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 s="23">
        <v>1437620400</v>
      </c>
      <c r="J5">
        <v>1404822107</v>
      </c>
      <c r="K5" t="b">
        <v>0</v>
      </c>
      <c r="L5">
        <v>150</v>
      </c>
      <c r="M5" t="b">
        <v>1</v>
      </c>
      <c r="N5" t="s">
        <v>8268</v>
      </c>
      <c r="O5" s="12">
        <f t="shared" si="0"/>
        <v>104</v>
      </c>
      <c r="P5" s="10">
        <f t="shared" si="1"/>
        <v>69.27</v>
      </c>
      <c r="Q5" s="14" t="s">
        <v>8308</v>
      </c>
      <c r="R5" t="s">
        <v>8309</v>
      </c>
      <c r="S5" s="19">
        <f t="shared" si="2"/>
        <v>41828.306793981479</v>
      </c>
      <c r="T5" s="19">
        <f t="shared" si="3"/>
        <v>42207.916666666664</v>
      </c>
      <c r="U5">
        <f t="shared" si="4"/>
        <v>2014</v>
      </c>
    </row>
    <row r="6" spans="1:21" ht="64" x14ac:dyDescent="0.2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 s="23">
        <v>1437620400</v>
      </c>
      <c r="J6">
        <v>1447963279</v>
      </c>
      <c r="K6" t="b">
        <v>0</v>
      </c>
      <c r="L6">
        <v>284</v>
      </c>
      <c r="M6" t="b">
        <v>1</v>
      </c>
      <c r="N6" t="s">
        <v>8268</v>
      </c>
      <c r="O6" s="12">
        <f t="shared" si="0"/>
        <v>123</v>
      </c>
      <c r="P6" s="10">
        <f t="shared" si="1"/>
        <v>190.55</v>
      </c>
      <c r="Q6" s="14" t="s">
        <v>8308</v>
      </c>
      <c r="R6" t="s">
        <v>8309</v>
      </c>
      <c r="S6" s="19">
        <f t="shared" si="2"/>
        <v>42327.625914351847</v>
      </c>
      <c r="T6" s="19">
        <f t="shared" si="3"/>
        <v>42207.916666666664</v>
      </c>
      <c r="U6">
        <f t="shared" si="4"/>
        <v>2015</v>
      </c>
    </row>
    <row r="7" spans="1:21" ht="48" x14ac:dyDescent="0.2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 s="23">
        <v>1437620400</v>
      </c>
      <c r="J7">
        <v>1468362207</v>
      </c>
      <c r="K7" t="b">
        <v>0</v>
      </c>
      <c r="L7">
        <v>47</v>
      </c>
      <c r="M7" t="b">
        <v>1</v>
      </c>
      <c r="N7" t="s">
        <v>8268</v>
      </c>
      <c r="O7" s="12">
        <f t="shared" si="0"/>
        <v>110</v>
      </c>
      <c r="P7" s="10">
        <f t="shared" si="1"/>
        <v>93.4</v>
      </c>
      <c r="Q7" s="14" t="s">
        <v>8308</v>
      </c>
      <c r="R7" t="s">
        <v>8309</v>
      </c>
      <c r="S7" s="19">
        <f t="shared" si="2"/>
        <v>42563.724618055552</v>
      </c>
      <c r="T7" s="19">
        <f t="shared" si="3"/>
        <v>42207.916666666664</v>
      </c>
      <c r="U7">
        <f t="shared" si="4"/>
        <v>2016</v>
      </c>
    </row>
    <row r="8" spans="1:21" ht="48" x14ac:dyDescent="0.2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 s="23">
        <v>1437620400</v>
      </c>
      <c r="J8">
        <v>1401846250</v>
      </c>
      <c r="K8" t="b">
        <v>0</v>
      </c>
      <c r="L8">
        <v>58</v>
      </c>
      <c r="M8" t="b">
        <v>1</v>
      </c>
      <c r="N8" t="s">
        <v>8268</v>
      </c>
      <c r="O8" s="12">
        <f t="shared" si="0"/>
        <v>106</v>
      </c>
      <c r="P8" s="10">
        <f t="shared" si="1"/>
        <v>146.88</v>
      </c>
      <c r="Q8" s="14" t="s">
        <v>8308</v>
      </c>
      <c r="R8" t="s">
        <v>8309</v>
      </c>
      <c r="S8" s="19">
        <f t="shared" si="2"/>
        <v>41793.864004629628</v>
      </c>
      <c r="T8" s="19">
        <f t="shared" si="3"/>
        <v>42207.916666666664</v>
      </c>
      <c r="U8">
        <f t="shared" si="4"/>
        <v>2014</v>
      </c>
    </row>
    <row r="9" spans="1:21" ht="48" x14ac:dyDescent="0.2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 s="23">
        <v>1437620400</v>
      </c>
      <c r="J9">
        <v>1464224867</v>
      </c>
      <c r="K9" t="b">
        <v>0</v>
      </c>
      <c r="L9">
        <v>57</v>
      </c>
      <c r="M9" t="b">
        <v>1</v>
      </c>
      <c r="N9" t="s">
        <v>8268</v>
      </c>
      <c r="O9" s="12">
        <f t="shared" si="0"/>
        <v>101</v>
      </c>
      <c r="P9" s="10">
        <f t="shared" si="1"/>
        <v>159.82</v>
      </c>
      <c r="Q9" s="14" t="s">
        <v>8308</v>
      </c>
      <c r="R9" t="s">
        <v>8309</v>
      </c>
      <c r="S9" s="19">
        <f t="shared" si="2"/>
        <v>42515.838738425919</v>
      </c>
      <c r="T9" s="19">
        <f t="shared" si="3"/>
        <v>42207.916666666664</v>
      </c>
      <c r="U9">
        <f t="shared" si="4"/>
        <v>2016</v>
      </c>
    </row>
    <row r="10" spans="1:21" ht="16" x14ac:dyDescent="0.2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 s="23">
        <v>1437620400</v>
      </c>
      <c r="J10">
        <v>1460155212</v>
      </c>
      <c r="K10" t="b">
        <v>0</v>
      </c>
      <c r="L10">
        <v>12</v>
      </c>
      <c r="M10" t="b">
        <v>1</v>
      </c>
      <c r="N10" t="s">
        <v>8268</v>
      </c>
      <c r="O10" s="12">
        <f t="shared" si="0"/>
        <v>100</v>
      </c>
      <c r="P10" s="10">
        <f t="shared" si="1"/>
        <v>291.79000000000002</v>
      </c>
      <c r="Q10" s="14" t="s">
        <v>8308</v>
      </c>
      <c r="R10" t="s">
        <v>8309</v>
      </c>
      <c r="S10" s="19">
        <f t="shared" si="2"/>
        <v>42468.736249999994</v>
      </c>
      <c r="T10" s="19">
        <f t="shared" si="3"/>
        <v>42207.916666666664</v>
      </c>
      <c r="U10">
        <f t="shared" si="4"/>
        <v>2016</v>
      </c>
    </row>
    <row r="11" spans="1:21" ht="48" x14ac:dyDescent="0.2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 s="23">
        <v>1437620400</v>
      </c>
      <c r="J11">
        <v>1458268144</v>
      </c>
      <c r="K11" t="b">
        <v>0</v>
      </c>
      <c r="L11">
        <v>20</v>
      </c>
      <c r="M11" t="b">
        <v>1</v>
      </c>
      <c r="N11" t="s">
        <v>8268</v>
      </c>
      <c r="O11" s="12">
        <f t="shared" si="0"/>
        <v>126</v>
      </c>
      <c r="P11" s="10">
        <f t="shared" si="1"/>
        <v>31.5</v>
      </c>
      <c r="Q11" s="14" t="s">
        <v>8308</v>
      </c>
      <c r="R11" t="s">
        <v>8309</v>
      </c>
      <c r="S11" s="19">
        <f t="shared" si="2"/>
        <v>42446.895185185182</v>
      </c>
      <c r="T11" s="19">
        <f t="shared" si="3"/>
        <v>42207.916666666664</v>
      </c>
      <c r="U11">
        <f t="shared" si="4"/>
        <v>2016</v>
      </c>
    </row>
    <row r="12" spans="1:21" ht="48" x14ac:dyDescent="0.2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 s="23">
        <v>1437620400</v>
      </c>
      <c r="J12">
        <v>1400636279</v>
      </c>
      <c r="K12" t="b">
        <v>0</v>
      </c>
      <c r="L12">
        <v>19</v>
      </c>
      <c r="M12" t="b">
        <v>1</v>
      </c>
      <c r="N12" t="s">
        <v>8268</v>
      </c>
      <c r="O12" s="12">
        <f t="shared" si="0"/>
        <v>101</v>
      </c>
      <c r="P12" s="10">
        <f t="shared" si="1"/>
        <v>158.68</v>
      </c>
      <c r="Q12" s="14" t="s">
        <v>8308</v>
      </c>
      <c r="R12" t="s">
        <v>8309</v>
      </c>
      <c r="S12" s="19">
        <f t="shared" si="2"/>
        <v>41779.859710648147</v>
      </c>
      <c r="T12" s="19">
        <f t="shared" si="3"/>
        <v>42207.916666666664</v>
      </c>
      <c r="U12">
        <f t="shared" si="4"/>
        <v>2014</v>
      </c>
    </row>
    <row r="13" spans="1:21" ht="48" x14ac:dyDescent="0.2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 s="23">
        <v>1437620400</v>
      </c>
      <c r="J13">
        <v>1469126462</v>
      </c>
      <c r="K13" t="b">
        <v>0</v>
      </c>
      <c r="L13">
        <v>75</v>
      </c>
      <c r="M13" t="b">
        <v>1</v>
      </c>
      <c r="N13" t="s">
        <v>8268</v>
      </c>
      <c r="O13" s="12">
        <f t="shared" si="0"/>
        <v>121</v>
      </c>
      <c r="P13" s="10">
        <f t="shared" si="1"/>
        <v>80.33</v>
      </c>
      <c r="Q13" s="14" t="s">
        <v>8308</v>
      </c>
      <c r="R13" t="s">
        <v>8309</v>
      </c>
      <c r="S13" s="19">
        <f t="shared" si="2"/>
        <v>42572.570162037031</v>
      </c>
      <c r="T13" s="19">
        <f t="shared" si="3"/>
        <v>42207.916666666664</v>
      </c>
      <c r="U13">
        <f t="shared" si="4"/>
        <v>2016</v>
      </c>
    </row>
    <row r="14" spans="1:21" ht="48" x14ac:dyDescent="0.2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 s="23">
        <v>1437620400</v>
      </c>
      <c r="J14">
        <v>1401642425</v>
      </c>
      <c r="K14" t="b">
        <v>0</v>
      </c>
      <c r="L14">
        <v>827</v>
      </c>
      <c r="M14" t="b">
        <v>1</v>
      </c>
      <c r="N14" t="s">
        <v>8268</v>
      </c>
      <c r="O14" s="12">
        <f t="shared" si="0"/>
        <v>165</v>
      </c>
      <c r="P14" s="10">
        <f t="shared" si="1"/>
        <v>59.96</v>
      </c>
      <c r="Q14" s="14" t="s">
        <v>8308</v>
      </c>
      <c r="R14" t="s">
        <v>8309</v>
      </c>
      <c r="S14" s="19">
        <f t="shared" si="2"/>
        <v>41791.504918981482</v>
      </c>
      <c r="T14" s="19">
        <f t="shared" si="3"/>
        <v>42207.916666666664</v>
      </c>
      <c r="U14">
        <f t="shared" si="4"/>
        <v>2014</v>
      </c>
    </row>
    <row r="15" spans="1:21" ht="32" x14ac:dyDescent="0.2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 s="23">
        <v>1437620400</v>
      </c>
      <c r="J15">
        <v>1463588109</v>
      </c>
      <c r="K15" t="b">
        <v>0</v>
      </c>
      <c r="L15">
        <v>51</v>
      </c>
      <c r="M15" t="b">
        <v>1</v>
      </c>
      <c r="N15" t="s">
        <v>8268</v>
      </c>
      <c r="O15" s="12">
        <f t="shared" si="0"/>
        <v>160</v>
      </c>
      <c r="P15" s="10">
        <f t="shared" si="1"/>
        <v>109.78</v>
      </c>
      <c r="Q15" s="14" t="s">
        <v>8308</v>
      </c>
      <c r="R15" t="s">
        <v>8309</v>
      </c>
      <c r="S15" s="19">
        <f t="shared" si="2"/>
        <v>42508.468854166662</v>
      </c>
      <c r="T15" s="19">
        <f t="shared" si="3"/>
        <v>42207.916666666664</v>
      </c>
      <c r="U15">
        <f t="shared" si="4"/>
        <v>2016</v>
      </c>
    </row>
    <row r="16" spans="1:21" ht="32" x14ac:dyDescent="0.2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 s="23">
        <v>1437620400</v>
      </c>
      <c r="J16">
        <v>1403051888</v>
      </c>
      <c r="K16" t="b">
        <v>0</v>
      </c>
      <c r="L16">
        <v>41</v>
      </c>
      <c r="M16" t="b">
        <v>1</v>
      </c>
      <c r="N16" t="s">
        <v>8268</v>
      </c>
      <c r="O16" s="12">
        <f t="shared" si="0"/>
        <v>101</v>
      </c>
      <c r="P16" s="10">
        <f t="shared" si="1"/>
        <v>147.71</v>
      </c>
      <c r="Q16" s="14" t="s">
        <v>8308</v>
      </c>
      <c r="R16" t="s">
        <v>8309</v>
      </c>
      <c r="S16" s="19">
        <f t="shared" si="2"/>
        <v>41807.818148148144</v>
      </c>
      <c r="T16" s="19">
        <f t="shared" si="3"/>
        <v>42207.916666666664</v>
      </c>
      <c r="U16">
        <f t="shared" si="4"/>
        <v>2014</v>
      </c>
    </row>
    <row r="17" spans="1:21" ht="48" x14ac:dyDescent="0.2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 s="23">
        <v>1437620400</v>
      </c>
      <c r="J17">
        <v>1441790658</v>
      </c>
      <c r="K17" t="b">
        <v>0</v>
      </c>
      <c r="L17">
        <v>98</v>
      </c>
      <c r="M17" t="b">
        <v>1</v>
      </c>
      <c r="N17" t="s">
        <v>8268</v>
      </c>
      <c r="O17" s="12">
        <f t="shared" si="0"/>
        <v>107</v>
      </c>
      <c r="P17" s="10">
        <f t="shared" si="1"/>
        <v>21.76</v>
      </c>
      <c r="Q17" s="14" t="s">
        <v>8308</v>
      </c>
      <c r="R17" t="s">
        <v>8309</v>
      </c>
      <c r="S17" s="19">
        <f t="shared" si="2"/>
        <v>42256.183541666665</v>
      </c>
      <c r="T17" s="19">
        <f t="shared" si="3"/>
        <v>42207.916666666664</v>
      </c>
      <c r="U17">
        <f t="shared" si="4"/>
        <v>2015</v>
      </c>
    </row>
    <row r="18" spans="1:21" ht="48" x14ac:dyDescent="0.2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 s="23">
        <v>1437620400</v>
      </c>
      <c r="J18">
        <v>1398971211</v>
      </c>
      <c r="K18" t="b">
        <v>0</v>
      </c>
      <c r="L18">
        <v>70</v>
      </c>
      <c r="M18" t="b">
        <v>1</v>
      </c>
      <c r="N18" t="s">
        <v>8268</v>
      </c>
      <c r="O18" s="12">
        <f t="shared" si="0"/>
        <v>100</v>
      </c>
      <c r="P18" s="10">
        <f t="shared" si="1"/>
        <v>171.84</v>
      </c>
      <c r="Q18" s="14" t="s">
        <v>8308</v>
      </c>
      <c r="R18" t="s">
        <v>8309</v>
      </c>
      <c r="S18" s="19">
        <f t="shared" si="2"/>
        <v>41760.588090277779</v>
      </c>
      <c r="T18" s="19">
        <f t="shared" si="3"/>
        <v>42207.916666666664</v>
      </c>
      <c r="U18">
        <f t="shared" si="4"/>
        <v>2014</v>
      </c>
    </row>
    <row r="19" spans="1:21" ht="48" x14ac:dyDescent="0.2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 s="23">
        <v>1437620400</v>
      </c>
      <c r="J19">
        <v>1412530422</v>
      </c>
      <c r="K19" t="b">
        <v>0</v>
      </c>
      <c r="L19">
        <v>36</v>
      </c>
      <c r="M19" t="b">
        <v>1</v>
      </c>
      <c r="N19" t="s">
        <v>8268</v>
      </c>
      <c r="O19" s="12">
        <f t="shared" si="0"/>
        <v>101</v>
      </c>
      <c r="P19" s="10">
        <f t="shared" si="1"/>
        <v>41.94</v>
      </c>
      <c r="Q19" s="14" t="s">
        <v>8308</v>
      </c>
      <c r="R19" t="s">
        <v>8309</v>
      </c>
      <c r="S19" s="19">
        <f t="shared" si="2"/>
        <v>41917.523402777777</v>
      </c>
      <c r="T19" s="19">
        <f t="shared" si="3"/>
        <v>42207.916666666664</v>
      </c>
      <c r="U19">
        <f t="shared" si="4"/>
        <v>2014</v>
      </c>
    </row>
    <row r="20" spans="1:21" ht="48" x14ac:dyDescent="0.2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 s="23">
        <v>1437620400</v>
      </c>
      <c r="J20">
        <v>1408366856</v>
      </c>
      <c r="K20" t="b">
        <v>0</v>
      </c>
      <c r="L20">
        <v>342</v>
      </c>
      <c r="M20" t="b">
        <v>1</v>
      </c>
      <c r="N20" t="s">
        <v>8268</v>
      </c>
      <c r="O20" s="12">
        <f t="shared" si="0"/>
        <v>106</v>
      </c>
      <c r="P20" s="10">
        <f t="shared" si="1"/>
        <v>93.26</v>
      </c>
      <c r="Q20" s="14" t="s">
        <v>8308</v>
      </c>
      <c r="R20" t="s">
        <v>8309</v>
      </c>
      <c r="S20" s="19">
        <f t="shared" si="2"/>
        <v>41869.333981481475</v>
      </c>
      <c r="T20" s="19">
        <f t="shared" si="3"/>
        <v>42207.916666666664</v>
      </c>
      <c r="U20">
        <f t="shared" si="4"/>
        <v>2014</v>
      </c>
    </row>
    <row r="21" spans="1:21" ht="48" x14ac:dyDescent="0.2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 s="23">
        <v>1437620400</v>
      </c>
      <c r="J21">
        <v>1434828934</v>
      </c>
      <c r="K21" t="b">
        <v>0</v>
      </c>
      <c r="L21">
        <v>22</v>
      </c>
      <c r="M21" t="b">
        <v>1</v>
      </c>
      <c r="N21" t="s">
        <v>8268</v>
      </c>
      <c r="O21" s="12">
        <f t="shared" si="0"/>
        <v>145</v>
      </c>
      <c r="P21" s="10">
        <f t="shared" si="1"/>
        <v>56.14</v>
      </c>
      <c r="Q21" s="14" t="s">
        <v>8308</v>
      </c>
      <c r="R21" t="s">
        <v>8309</v>
      </c>
      <c r="S21" s="19">
        <f t="shared" si="2"/>
        <v>42175.608032407406</v>
      </c>
      <c r="T21" s="19">
        <f t="shared" si="3"/>
        <v>42207.916666666664</v>
      </c>
      <c r="U21">
        <f t="shared" si="4"/>
        <v>2015</v>
      </c>
    </row>
    <row r="22" spans="1:21" ht="48" x14ac:dyDescent="0.2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 s="23">
        <v>1437620400</v>
      </c>
      <c r="J22">
        <v>1436983912</v>
      </c>
      <c r="K22" t="b">
        <v>0</v>
      </c>
      <c r="L22">
        <v>25</v>
      </c>
      <c r="M22" t="b">
        <v>1</v>
      </c>
      <c r="N22" t="s">
        <v>8268</v>
      </c>
      <c r="O22" s="12">
        <f t="shared" si="0"/>
        <v>100</v>
      </c>
      <c r="P22" s="10">
        <f t="shared" si="1"/>
        <v>80.16</v>
      </c>
      <c r="Q22" s="14" t="s">
        <v>8308</v>
      </c>
      <c r="R22" t="s">
        <v>8309</v>
      </c>
      <c r="S22" s="19">
        <f t="shared" si="2"/>
        <v>42200.549907407403</v>
      </c>
      <c r="T22" s="19">
        <f t="shared" si="3"/>
        <v>42207.916666666664</v>
      </c>
      <c r="U22">
        <f t="shared" si="4"/>
        <v>2015</v>
      </c>
    </row>
    <row r="23" spans="1:21" ht="48" x14ac:dyDescent="0.2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 s="23">
        <v>1437620400</v>
      </c>
      <c r="J23">
        <v>1409151789</v>
      </c>
      <c r="K23" t="b">
        <v>0</v>
      </c>
      <c r="L23">
        <v>101</v>
      </c>
      <c r="M23" t="b">
        <v>1</v>
      </c>
      <c r="N23" t="s">
        <v>8268</v>
      </c>
      <c r="O23" s="12">
        <f t="shared" si="0"/>
        <v>109</v>
      </c>
      <c r="P23" s="10">
        <f t="shared" si="1"/>
        <v>199.9</v>
      </c>
      <c r="Q23" s="14" t="s">
        <v>8308</v>
      </c>
      <c r="R23" t="s">
        <v>8309</v>
      </c>
      <c r="S23" s="19">
        <f t="shared" si="2"/>
        <v>41878.418854166666</v>
      </c>
      <c r="T23" s="19">
        <f t="shared" si="3"/>
        <v>42207.916666666664</v>
      </c>
      <c r="U23">
        <f t="shared" si="4"/>
        <v>2014</v>
      </c>
    </row>
    <row r="24" spans="1:21" ht="32" x14ac:dyDescent="0.2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 s="23">
        <v>1437620400</v>
      </c>
      <c r="J24">
        <v>1418766740</v>
      </c>
      <c r="K24" t="b">
        <v>0</v>
      </c>
      <c r="L24">
        <v>8</v>
      </c>
      <c r="M24" t="b">
        <v>1</v>
      </c>
      <c r="N24" t="s">
        <v>8268</v>
      </c>
      <c r="O24" s="12">
        <f t="shared" si="0"/>
        <v>117</v>
      </c>
      <c r="P24" s="10">
        <f t="shared" si="1"/>
        <v>51.25</v>
      </c>
      <c r="Q24" s="14" t="s">
        <v>8308</v>
      </c>
      <c r="R24" t="s">
        <v>8309</v>
      </c>
      <c r="S24" s="19">
        <f t="shared" si="2"/>
        <v>41989.703009259254</v>
      </c>
      <c r="T24" s="19">
        <f t="shared" si="3"/>
        <v>42207.916666666664</v>
      </c>
      <c r="U24">
        <f t="shared" si="4"/>
        <v>2014</v>
      </c>
    </row>
    <row r="25" spans="1:21" ht="48" x14ac:dyDescent="0.2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 s="23">
        <v>1437620400</v>
      </c>
      <c r="J25">
        <v>1428086501</v>
      </c>
      <c r="K25" t="b">
        <v>0</v>
      </c>
      <c r="L25">
        <v>23</v>
      </c>
      <c r="M25" t="b">
        <v>1</v>
      </c>
      <c r="N25" t="s">
        <v>8268</v>
      </c>
      <c r="O25" s="12">
        <f t="shared" si="0"/>
        <v>119</v>
      </c>
      <c r="P25" s="10">
        <f t="shared" si="1"/>
        <v>103.04</v>
      </c>
      <c r="Q25" s="14" t="s">
        <v>8308</v>
      </c>
      <c r="R25" t="s">
        <v>8309</v>
      </c>
      <c r="S25" s="19">
        <f t="shared" si="2"/>
        <v>42097.570613425924</v>
      </c>
      <c r="T25" s="19">
        <f t="shared" si="3"/>
        <v>42207.916666666664</v>
      </c>
      <c r="U25">
        <f t="shared" si="4"/>
        <v>2015</v>
      </c>
    </row>
    <row r="26" spans="1:21" ht="32" x14ac:dyDescent="0.2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 s="23">
        <v>1437620400</v>
      </c>
      <c r="J26">
        <v>1439494863</v>
      </c>
      <c r="K26" t="b">
        <v>0</v>
      </c>
      <c r="L26">
        <v>574</v>
      </c>
      <c r="M26" t="b">
        <v>1</v>
      </c>
      <c r="N26" t="s">
        <v>8268</v>
      </c>
      <c r="O26" s="12">
        <f t="shared" si="0"/>
        <v>109</v>
      </c>
      <c r="P26" s="10">
        <f t="shared" si="1"/>
        <v>66.349999999999994</v>
      </c>
      <c r="Q26" s="14" t="s">
        <v>8308</v>
      </c>
      <c r="R26" t="s">
        <v>8309</v>
      </c>
      <c r="S26" s="19">
        <f t="shared" si="2"/>
        <v>42229.611840277772</v>
      </c>
      <c r="T26" s="19">
        <f t="shared" si="3"/>
        <v>42207.916666666664</v>
      </c>
      <c r="U26">
        <f t="shared" si="4"/>
        <v>2015</v>
      </c>
    </row>
    <row r="27" spans="1:21" ht="48" x14ac:dyDescent="0.2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 s="23">
        <v>1437620400</v>
      </c>
      <c r="J27">
        <v>1447115761</v>
      </c>
      <c r="K27" t="b">
        <v>0</v>
      </c>
      <c r="L27">
        <v>14</v>
      </c>
      <c r="M27" t="b">
        <v>1</v>
      </c>
      <c r="N27" t="s">
        <v>8268</v>
      </c>
      <c r="O27" s="12">
        <f t="shared" si="0"/>
        <v>133</v>
      </c>
      <c r="P27" s="10">
        <f t="shared" si="1"/>
        <v>57.14</v>
      </c>
      <c r="Q27" s="14" t="s">
        <v>8308</v>
      </c>
      <c r="R27" t="s">
        <v>8309</v>
      </c>
      <c r="S27" s="19">
        <f t="shared" si="2"/>
        <v>42317.816678240742</v>
      </c>
      <c r="T27" s="19">
        <f t="shared" si="3"/>
        <v>42207.916666666664</v>
      </c>
      <c r="U27">
        <f t="shared" si="4"/>
        <v>2015</v>
      </c>
    </row>
    <row r="28" spans="1:21" ht="48" x14ac:dyDescent="0.2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 s="23">
        <v>1437620400</v>
      </c>
      <c r="J28">
        <v>1404822144</v>
      </c>
      <c r="K28" t="b">
        <v>0</v>
      </c>
      <c r="L28">
        <v>19</v>
      </c>
      <c r="M28" t="b">
        <v>1</v>
      </c>
      <c r="N28" t="s">
        <v>8268</v>
      </c>
      <c r="O28" s="12">
        <f t="shared" si="0"/>
        <v>155</v>
      </c>
      <c r="P28" s="10">
        <f t="shared" si="1"/>
        <v>102.11</v>
      </c>
      <c r="Q28" s="14" t="s">
        <v>8308</v>
      </c>
      <c r="R28" t="s">
        <v>8309</v>
      </c>
      <c r="S28" s="19">
        <f t="shared" si="2"/>
        <v>41828.307222222218</v>
      </c>
      <c r="T28" s="19">
        <f t="shared" si="3"/>
        <v>42207.916666666664</v>
      </c>
      <c r="U28">
        <f t="shared" si="4"/>
        <v>2014</v>
      </c>
    </row>
    <row r="29" spans="1:21" ht="48" x14ac:dyDescent="0.2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 s="23">
        <v>1437620400</v>
      </c>
      <c r="J29">
        <v>1413518233</v>
      </c>
      <c r="K29" t="b">
        <v>0</v>
      </c>
      <c r="L29">
        <v>150</v>
      </c>
      <c r="M29" t="b">
        <v>1</v>
      </c>
      <c r="N29" t="s">
        <v>8268</v>
      </c>
      <c r="O29" s="12">
        <f t="shared" si="0"/>
        <v>112</v>
      </c>
      <c r="P29" s="10">
        <f t="shared" si="1"/>
        <v>148.97</v>
      </c>
      <c r="Q29" s="14" t="s">
        <v>8308</v>
      </c>
      <c r="R29" t="s">
        <v>8309</v>
      </c>
      <c r="S29" s="19">
        <f t="shared" si="2"/>
        <v>41928.956400462957</v>
      </c>
      <c r="T29" s="19">
        <f t="shared" si="3"/>
        <v>42207.916666666664</v>
      </c>
      <c r="U29">
        <f t="shared" si="4"/>
        <v>2014</v>
      </c>
    </row>
    <row r="30" spans="1:21" ht="32" x14ac:dyDescent="0.2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 s="23">
        <v>1437620400</v>
      </c>
      <c r="J30">
        <v>1447715284</v>
      </c>
      <c r="K30" t="b">
        <v>0</v>
      </c>
      <c r="L30">
        <v>71</v>
      </c>
      <c r="M30" t="b">
        <v>1</v>
      </c>
      <c r="N30" t="s">
        <v>8268</v>
      </c>
      <c r="O30" s="12">
        <f t="shared" si="0"/>
        <v>100</v>
      </c>
      <c r="P30" s="10">
        <f t="shared" si="1"/>
        <v>169.61</v>
      </c>
      <c r="Q30" s="14" t="s">
        <v>8308</v>
      </c>
      <c r="R30" t="s">
        <v>8309</v>
      </c>
      <c r="S30" s="19">
        <f t="shared" si="2"/>
        <v>42324.755601851844</v>
      </c>
      <c r="T30" s="19">
        <f t="shared" si="3"/>
        <v>42207.916666666664</v>
      </c>
      <c r="U30">
        <f t="shared" si="4"/>
        <v>2015</v>
      </c>
    </row>
    <row r="31" spans="1:21" ht="48" x14ac:dyDescent="0.2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 s="23">
        <v>1437620400</v>
      </c>
      <c r="J31">
        <v>1403453368</v>
      </c>
      <c r="K31" t="b">
        <v>0</v>
      </c>
      <c r="L31">
        <v>117</v>
      </c>
      <c r="M31" t="b">
        <v>1</v>
      </c>
      <c r="N31" t="s">
        <v>8268</v>
      </c>
      <c r="O31" s="12">
        <f t="shared" si="0"/>
        <v>123</v>
      </c>
      <c r="P31" s="10">
        <f t="shared" si="1"/>
        <v>31.62</v>
      </c>
      <c r="Q31" s="14" t="s">
        <v>8308</v>
      </c>
      <c r="R31" t="s">
        <v>8309</v>
      </c>
      <c r="S31" s="19">
        <f t="shared" si="2"/>
        <v>41812.464907407404</v>
      </c>
      <c r="T31" s="19">
        <f t="shared" si="3"/>
        <v>42207.916666666664</v>
      </c>
      <c r="U31">
        <f t="shared" si="4"/>
        <v>2014</v>
      </c>
    </row>
    <row r="32" spans="1:21" ht="48" x14ac:dyDescent="0.2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 s="23">
        <v>1437620400</v>
      </c>
      <c r="J32">
        <v>1406012515</v>
      </c>
      <c r="K32" t="b">
        <v>0</v>
      </c>
      <c r="L32">
        <v>53</v>
      </c>
      <c r="M32" t="b">
        <v>1</v>
      </c>
      <c r="N32" t="s">
        <v>8268</v>
      </c>
      <c r="O32" s="12">
        <f t="shared" si="0"/>
        <v>101</v>
      </c>
      <c r="P32" s="10">
        <f t="shared" si="1"/>
        <v>76.45</v>
      </c>
      <c r="Q32" s="14" t="s">
        <v>8308</v>
      </c>
      <c r="R32" t="s">
        <v>8309</v>
      </c>
      <c r="S32" s="19">
        <f t="shared" si="2"/>
        <v>41842.084664351853</v>
      </c>
      <c r="T32" s="19">
        <f t="shared" si="3"/>
        <v>42207.916666666664</v>
      </c>
      <c r="U32">
        <f t="shared" si="4"/>
        <v>2014</v>
      </c>
    </row>
    <row r="33" spans="1:21" ht="48" x14ac:dyDescent="0.2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 s="23">
        <v>1437620400</v>
      </c>
      <c r="J33">
        <v>1452193234</v>
      </c>
      <c r="K33" t="b">
        <v>0</v>
      </c>
      <c r="L33">
        <v>1</v>
      </c>
      <c r="M33" t="b">
        <v>1</v>
      </c>
      <c r="N33" t="s">
        <v>8268</v>
      </c>
      <c r="O33" s="12">
        <f t="shared" si="0"/>
        <v>100</v>
      </c>
      <c r="P33" s="10">
        <f t="shared" si="1"/>
        <v>13</v>
      </c>
      <c r="Q33" s="14" t="s">
        <v>8308</v>
      </c>
      <c r="R33" t="s">
        <v>8309</v>
      </c>
      <c r="S33" s="19">
        <f t="shared" si="2"/>
        <v>42376.583726851844</v>
      </c>
      <c r="T33" s="19">
        <f t="shared" si="3"/>
        <v>42207.916666666664</v>
      </c>
      <c r="U33">
        <f t="shared" si="4"/>
        <v>2016</v>
      </c>
    </row>
    <row r="34" spans="1:21" ht="48" x14ac:dyDescent="0.2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 s="23">
        <v>1437620400</v>
      </c>
      <c r="J34">
        <v>1459523017</v>
      </c>
      <c r="K34" t="b">
        <v>0</v>
      </c>
      <c r="L34">
        <v>89</v>
      </c>
      <c r="M34" t="b">
        <v>1</v>
      </c>
      <c r="N34" t="s">
        <v>8268</v>
      </c>
      <c r="O34" s="12">
        <f t="shared" si="0"/>
        <v>100</v>
      </c>
      <c r="P34" s="10">
        <f t="shared" si="1"/>
        <v>320.45</v>
      </c>
      <c r="Q34" s="14" t="s">
        <v>8308</v>
      </c>
      <c r="R34" t="s">
        <v>8309</v>
      </c>
      <c r="S34" s="19">
        <f t="shared" si="2"/>
        <v>42461.419178240736</v>
      </c>
      <c r="T34" s="19">
        <f t="shared" si="3"/>
        <v>42207.916666666664</v>
      </c>
      <c r="U34">
        <f t="shared" si="4"/>
        <v>2016</v>
      </c>
    </row>
    <row r="35" spans="1:21" ht="48" x14ac:dyDescent="0.2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 s="23">
        <v>1437620400</v>
      </c>
      <c r="J35">
        <v>1444405901</v>
      </c>
      <c r="K35" t="b">
        <v>0</v>
      </c>
      <c r="L35">
        <v>64</v>
      </c>
      <c r="M35" t="b">
        <v>1</v>
      </c>
      <c r="N35" t="s">
        <v>8268</v>
      </c>
      <c r="O35" s="12">
        <f t="shared" si="0"/>
        <v>102</v>
      </c>
      <c r="P35" s="10">
        <f t="shared" si="1"/>
        <v>83.75</v>
      </c>
      <c r="Q35" s="14" t="s">
        <v>8308</v>
      </c>
      <c r="R35" t="s">
        <v>8309</v>
      </c>
      <c r="S35" s="19">
        <f t="shared" si="2"/>
        <v>42286.452557870369</v>
      </c>
      <c r="T35" s="19">
        <f t="shared" si="3"/>
        <v>42207.916666666664</v>
      </c>
      <c r="U35">
        <f t="shared" si="4"/>
        <v>2015</v>
      </c>
    </row>
    <row r="36" spans="1:21" ht="48" x14ac:dyDescent="0.2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 s="23">
        <v>1437620400</v>
      </c>
      <c r="J36">
        <v>1405928601</v>
      </c>
      <c r="K36" t="b">
        <v>0</v>
      </c>
      <c r="L36">
        <v>68</v>
      </c>
      <c r="M36" t="b">
        <v>1</v>
      </c>
      <c r="N36" t="s">
        <v>8268</v>
      </c>
      <c r="O36" s="12">
        <f t="shared" si="0"/>
        <v>130</v>
      </c>
      <c r="P36" s="10">
        <f t="shared" si="1"/>
        <v>49.88</v>
      </c>
      <c r="Q36" s="14" t="s">
        <v>8308</v>
      </c>
      <c r="R36" t="s">
        <v>8309</v>
      </c>
      <c r="S36" s="19">
        <f t="shared" si="2"/>
        <v>41841.113437499997</v>
      </c>
      <c r="T36" s="19">
        <f t="shared" si="3"/>
        <v>42207.916666666664</v>
      </c>
      <c r="U36">
        <f t="shared" si="4"/>
        <v>2014</v>
      </c>
    </row>
    <row r="37" spans="1:21" ht="32" x14ac:dyDescent="0.2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 s="23">
        <v>1437620400</v>
      </c>
      <c r="J37">
        <v>1428130814</v>
      </c>
      <c r="K37" t="b">
        <v>0</v>
      </c>
      <c r="L37">
        <v>28</v>
      </c>
      <c r="M37" t="b">
        <v>1</v>
      </c>
      <c r="N37" t="s">
        <v>8268</v>
      </c>
      <c r="O37" s="12">
        <f t="shared" si="0"/>
        <v>167</v>
      </c>
      <c r="P37" s="10">
        <f t="shared" si="1"/>
        <v>59.46</v>
      </c>
      <c r="Q37" s="14" t="s">
        <v>8308</v>
      </c>
      <c r="R37" t="s">
        <v>8309</v>
      </c>
      <c r="S37" s="19">
        <f t="shared" si="2"/>
        <v>42098.083495370367</v>
      </c>
      <c r="T37" s="19">
        <f t="shared" si="3"/>
        <v>42207.916666666664</v>
      </c>
      <c r="U37">
        <f t="shared" si="4"/>
        <v>2015</v>
      </c>
    </row>
    <row r="38" spans="1:21" ht="32" x14ac:dyDescent="0.2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 s="23">
        <v>1437620400</v>
      </c>
      <c r="J38">
        <v>1425540125</v>
      </c>
      <c r="K38" t="b">
        <v>0</v>
      </c>
      <c r="L38">
        <v>44</v>
      </c>
      <c r="M38" t="b">
        <v>1</v>
      </c>
      <c r="N38" t="s">
        <v>8268</v>
      </c>
      <c r="O38" s="12">
        <f t="shared" si="0"/>
        <v>142</v>
      </c>
      <c r="P38" s="10">
        <f t="shared" si="1"/>
        <v>193.84</v>
      </c>
      <c r="Q38" s="14" t="s">
        <v>8308</v>
      </c>
      <c r="R38" t="s">
        <v>8309</v>
      </c>
      <c r="S38" s="19">
        <f t="shared" si="2"/>
        <v>42068.098668981482</v>
      </c>
      <c r="T38" s="19">
        <f t="shared" si="3"/>
        <v>42207.916666666664</v>
      </c>
      <c r="U38">
        <f t="shared" si="4"/>
        <v>2015</v>
      </c>
    </row>
    <row r="39" spans="1:21" ht="48" x14ac:dyDescent="0.2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 s="23">
        <v>1437620400</v>
      </c>
      <c r="J39">
        <v>1422463079</v>
      </c>
      <c r="K39" t="b">
        <v>0</v>
      </c>
      <c r="L39">
        <v>253</v>
      </c>
      <c r="M39" t="b">
        <v>1</v>
      </c>
      <c r="N39" t="s">
        <v>8268</v>
      </c>
      <c r="O39" s="12">
        <f t="shared" si="0"/>
        <v>183</v>
      </c>
      <c r="P39" s="10">
        <f t="shared" si="1"/>
        <v>159.51</v>
      </c>
      <c r="Q39" s="14" t="s">
        <v>8308</v>
      </c>
      <c r="R39" t="s">
        <v>8309</v>
      </c>
      <c r="S39" s="19">
        <f t="shared" si="2"/>
        <v>42032.484710648147</v>
      </c>
      <c r="T39" s="19">
        <f t="shared" si="3"/>
        <v>42207.916666666664</v>
      </c>
      <c r="U39">
        <f t="shared" si="4"/>
        <v>2015</v>
      </c>
    </row>
    <row r="40" spans="1:21" ht="48" x14ac:dyDescent="0.2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 s="23">
        <v>1437620400</v>
      </c>
      <c r="J40">
        <v>1365643344</v>
      </c>
      <c r="K40" t="b">
        <v>0</v>
      </c>
      <c r="L40">
        <v>66</v>
      </c>
      <c r="M40" t="b">
        <v>1</v>
      </c>
      <c r="N40" t="s">
        <v>8268</v>
      </c>
      <c r="O40" s="12">
        <f t="shared" si="0"/>
        <v>110</v>
      </c>
      <c r="P40" s="10">
        <f t="shared" si="1"/>
        <v>41.68</v>
      </c>
      <c r="Q40" s="14" t="s">
        <v>8308</v>
      </c>
      <c r="R40" t="s">
        <v>8309</v>
      </c>
      <c r="S40" s="19">
        <f t="shared" si="2"/>
        <v>41374.84888888889</v>
      </c>
      <c r="T40" s="19">
        <f t="shared" si="3"/>
        <v>42207.916666666664</v>
      </c>
      <c r="U40">
        <f t="shared" si="4"/>
        <v>2013</v>
      </c>
    </row>
    <row r="41" spans="1:21" ht="48" x14ac:dyDescent="0.2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 s="23">
        <v>1437620400</v>
      </c>
      <c r="J41">
        <v>1398388068</v>
      </c>
      <c r="K41" t="b">
        <v>0</v>
      </c>
      <c r="L41">
        <v>217</v>
      </c>
      <c r="M41" t="b">
        <v>1</v>
      </c>
      <c r="N41" t="s">
        <v>8268</v>
      </c>
      <c r="O41" s="12">
        <f t="shared" si="0"/>
        <v>131</v>
      </c>
      <c r="P41" s="10">
        <f t="shared" si="1"/>
        <v>150.9</v>
      </c>
      <c r="Q41" s="14" t="s">
        <v>8308</v>
      </c>
      <c r="R41" t="s">
        <v>8309</v>
      </c>
      <c r="S41" s="19">
        <f t="shared" si="2"/>
        <v>41753.838749999995</v>
      </c>
      <c r="T41" s="19">
        <f t="shared" si="3"/>
        <v>42207.916666666664</v>
      </c>
      <c r="U41">
        <f t="shared" si="4"/>
        <v>2014</v>
      </c>
    </row>
    <row r="42" spans="1:21" ht="48" x14ac:dyDescent="0.2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 s="23">
        <v>1437620400</v>
      </c>
      <c r="J42">
        <v>1401426488</v>
      </c>
      <c r="K42" t="b">
        <v>0</v>
      </c>
      <c r="L42">
        <v>16</v>
      </c>
      <c r="M42" t="b">
        <v>1</v>
      </c>
      <c r="N42" t="s">
        <v>8268</v>
      </c>
      <c r="O42" s="12">
        <f t="shared" si="0"/>
        <v>101</v>
      </c>
      <c r="P42" s="10">
        <f t="shared" si="1"/>
        <v>126.69</v>
      </c>
      <c r="Q42" s="14" t="s">
        <v>8308</v>
      </c>
      <c r="R42" t="s">
        <v>8309</v>
      </c>
      <c r="S42" s="19">
        <f t="shared" si="2"/>
        <v>41789.005648148144</v>
      </c>
      <c r="T42" s="19">
        <f t="shared" si="3"/>
        <v>42207.916666666664</v>
      </c>
      <c r="U42">
        <f t="shared" si="4"/>
        <v>2014</v>
      </c>
    </row>
    <row r="43" spans="1:21" ht="48" x14ac:dyDescent="0.2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 s="23">
        <v>1437620400</v>
      </c>
      <c r="J43">
        <v>1409924354</v>
      </c>
      <c r="K43" t="b">
        <v>0</v>
      </c>
      <c r="L43">
        <v>19</v>
      </c>
      <c r="M43" t="b">
        <v>1</v>
      </c>
      <c r="N43" t="s">
        <v>8268</v>
      </c>
      <c r="O43" s="12">
        <f t="shared" si="0"/>
        <v>100</v>
      </c>
      <c r="P43" s="10">
        <f t="shared" si="1"/>
        <v>105.26</v>
      </c>
      <c r="Q43" s="14" t="s">
        <v>8308</v>
      </c>
      <c r="R43" t="s">
        <v>8309</v>
      </c>
      <c r="S43" s="19">
        <f t="shared" si="2"/>
        <v>41887.360578703701</v>
      </c>
      <c r="T43" s="19">
        <f t="shared" si="3"/>
        <v>42207.916666666664</v>
      </c>
      <c r="U43">
        <f t="shared" si="4"/>
        <v>2014</v>
      </c>
    </row>
    <row r="44" spans="1:21" ht="48" x14ac:dyDescent="0.2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 s="23">
        <v>1437620400</v>
      </c>
      <c r="J44">
        <v>1417188026</v>
      </c>
      <c r="K44" t="b">
        <v>0</v>
      </c>
      <c r="L44">
        <v>169</v>
      </c>
      <c r="M44" t="b">
        <v>1</v>
      </c>
      <c r="N44" t="s">
        <v>8268</v>
      </c>
      <c r="O44" s="12">
        <f t="shared" si="0"/>
        <v>142</v>
      </c>
      <c r="P44" s="10">
        <f t="shared" si="1"/>
        <v>117.51</v>
      </c>
      <c r="Q44" s="14" t="s">
        <v>8308</v>
      </c>
      <c r="R44" t="s">
        <v>8309</v>
      </c>
      <c r="S44" s="19">
        <f t="shared" si="2"/>
        <v>41971.430856481478</v>
      </c>
      <c r="T44" s="19">
        <f t="shared" si="3"/>
        <v>42207.916666666664</v>
      </c>
      <c r="U44">
        <f t="shared" si="4"/>
        <v>2014</v>
      </c>
    </row>
    <row r="45" spans="1:21" ht="48" x14ac:dyDescent="0.2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 s="23">
        <v>1437620400</v>
      </c>
      <c r="J45">
        <v>1402599486</v>
      </c>
      <c r="K45" t="b">
        <v>0</v>
      </c>
      <c r="L45">
        <v>263</v>
      </c>
      <c r="M45" t="b">
        <v>1</v>
      </c>
      <c r="N45" t="s">
        <v>8268</v>
      </c>
      <c r="O45" s="12">
        <f t="shared" si="0"/>
        <v>309</v>
      </c>
      <c r="P45" s="10">
        <f t="shared" si="1"/>
        <v>117.36</v>
      </c>
      <c r="Q45" s="14" t="s">
        <v>8308</v>
      </c>
      <c r="R45" t="s">
        <v>8309</v>
      </c>
      <c r="S45" s="19">
        <f t="shared" si="2"/>
        <v>41802.582013888888</v>
      </c>
      <c r="T45" s="19">
        <f t="shared" si="3"/>
        <v>42207.916666666664</v>
      </c>
      <c r="U45">
        <f t="shared" si="4"/>
        <v>2014</v>
      </c>
    </row>
    <row r="46" spans="1:21" ht="48" x14ac:dyDescent="0.2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 s="23">
        <v>1437620400</v>
      </c>
      <c r="J46">
        <v>1408760537</v>
      </c>
      <c r="K46" t="b">
        <v>0</v>
      </c>
      <c r="L46">
        <v>15</v>
      </c>
      <c r="M46" t="b">
        <v>1</v>
      </c>
      <c r="N46" t="s">
        <v>8268</v>
      </c>
      <c r="O46" s="12">
        <f t="shared" si="0"/>
        <v>100</v>
      </c>
      <c r="P46" s="10">
        <f t="shared" si="1"/>
        <v>133.33000000000001</v>
      </c>
      <c r="Q46" s="14" t="s">
        <v>8308</v>
      </c>
      <c r="R46" t="s">
        <v>8309</v>
      </c>
      <c r="S46" s="19">
        <f t="shared" si="2"/>
        <v>41873.890474537031</v>
      </c>
      <c r="T46" s="19">
        <f t="shared" si="3"/>
        <v>42207.916666666664</v>
      </c>
      <c r="U46">
        <f t="shared" si="4"/>
        <v>2014</v>
      </c>
    </row>
    <row r="47" spans="1:21" ht="48" x14ac:dyDescent="0.2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 s="23">
        <v>1437620400</v>
      </c>
      <c r="J47">
        <v>1459177107</v>
      </c>
      <c r="K47" t="b">
        <v>0</v>
      </c>
      <c r="L47">
        <v>61</v>
      </c>
      <c r="M47" t="b">
        <v>1</v>
      </c>
      <c r="N47" t="s">
        <v>8268</v>
      </c>
      <c r="O47" s="12">
        <f t="shared" si="0"/>
        <v>120</v>
      </c>
      <c r="P47" s="10">
        <f t="shared" si="1"/>
        <v>98.36</v>
      </c>
      <c r="Q47" s="14" t="s">
        <v>8308</v>
      </c>
      <c r="R47" t="s">
        <v>8309</v>
      </c>
      <c r="S47" s="19">
        <f t="shared" si="2"/>
        <v>42457.415590277778</v>
      </c>
      <c r="T47" s="19">
        <f t="shared" si="3"/>
        <v>42207.916666666664</v>
      </c>
      <c r="U47">
        <f t="shared" si="4"/>
        <v>2016</v>
      </c>
    </row>
    <row r="48" spans="1:21" ht="48" x14ac:dyDescent="0.2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 s="23">
        <v>1437620400</v>
      </c>
      <c r="J48">
        <v>1447628974</v>
      </c>
      <c r="K48" t="b">
        <v>0</v>
      </c>
      <c r="L48">
        <v>45</v>
      </c>
      <c r="M48" t="b">
        <v>1</v>
      </c>
      <c r="N48" t="s">
        <v>8268</v>
      </c>
      <c r="O48" s="12">
        <f t="shared" si="0"/>
        <v>104</v>
      </c>
      <c r="P48" s="10">
        <f t="shared" si="1"/>
        <v>194.44</v>
      </c>
      <c r="Q48" s="14" t="s">
        <v>8308</v>
      </c>
      <c r="R48" t="s">
        <v>8309</v>
      </c>
      <c r="S48" s="19">
        <f t="shared" si="2"/>
        <v>42323.756643518514</v>
      </c>
      <c r="T48" s="19">
        <f t="shared" si="3"/>
        <v>42207.916666666664</v>
      </c>
      <c r="U48">
        <f t="shared" si="4"/>
        <v>2015</v>
      </c>
    </row>
    <row r="49" spans="1:21" ht="48" x14ac:dyDescent="0.2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 s="23">
        <v>1437620400</v>
      </c>
      <c r="J49">
        <v>1413834007</v>
      </c>
      <c r="K49" t="b">
        <v>0</v>
      </c>
      <c r="L49">
        <v>70</v>
      </c>
      <c r="M49" t="b">
        <v>1</v>
      </c>
      <c r="N49" t="s">
        <v>8268</v>
      </c>
      <c r="O49" s="12">
        <f t="shared" si="0"/>
        <v>108</v>
      </c>
      <c r="P49" s="10">
        <f t="shared" si="1"/>
        <v>76.87</v>
      </c>
      <c r="Q49" s="14" t="s">
        <v>8308</v>
      </c>
      <c r="R49" t="s">
        <v>8309</v>
      </c>
      <c r="S49" s="19">
        <f t="shared" si="2"/>
        <v>41932.611192129625</v>
      </c>
      <c r="T49" s="19">
        <f t="shared" si="3"/>
        <v>42207.916666666664</v>
      </c>
      <c r="U49">
        <f t="shared" si="4"/>
        <v>2014</v>
      </c>
    </row>
    <row r="50" spans="1:21" ht="48" x14ac:dyDescent="0.2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 s="23">
        <v>1437620400</v>
      </c>
      <c r="J50">
        <v>1422534260</v>
      </c>
      <c r="K50" t="b">
        <v>0</v>
      </c>
      <c r="L50">
        <v>38</v>
      </c>
      <c r="M50" t="b">
        <v>1</v>
      </c>
      <c r="N50" t="s">
        <v>8268</v>
      </c>
      <c r="O50" s="12">
        <f t="shared" si="0"/>
        <v>108</v>
      </c>
      <c r="P50" s="10">
        <f t="shared" si="1"/>
        <v>56.82</v>
      </c>
      <c r="Q50" s="14" t="s">
        <v>8308</v>
      </c>
      <c r="R50" t="s">
        <v>8309</v>
      </c>
      <c r="S50" s="19">
        <f t="shared" si="2"/>
        <v>42033.308564814812</v>
      </c>
      <c r="T50" s="19">
        <f t="shared" si="3"/>
        <v>42207.916666666664</v>
      </c>
      <c r="U50">
        <f t="shared" si="4"/>
        <v>2015</v>
      </c>
    </row>
    <row r="51" spans="1:21" ht="16" x14ac:dyDescent="0.2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 s="23">
        <v>1437620400</v>
      </c>
      <c r="J51">
        <v>1443068045</v>
      </c>
      <c r="K51" t="b">
        <v>0</v>
      </c>
      <c r="L51">
        <v>87</v>
      </c>
      <c r="M51" t="b">
        <v>1</v>
      </c>
      <c r="N51" t="s">
        <v>8268</v>
      </c>
      <c r="O51" s="12">
        <f t="shared" si="0"/>
        <v>100</v>
      </c>
      <c r="P51" s="10">
        <f t="shared" si="1"/>
        <v>137.93</v>
      </c>
      <c r="Q51" s="14" t="s">
        <v>8308</v>
      </c>
      <c r="R51" t="s">
        <v>8309</v>
      </c>
      <c r="S51" s="19">
        <f t="shared" si="2"/>
        <v>42270.968113425923</v>
      </c>
      <c r="T51" s="19">
        <f t="shared" si="3"/>
        <v>42207.916666666664</v>
      </c>
      <c r="U51">
        <f t="shared" si="4"/>
        <v>2015</v>
      </c>
    </row>
    <row r="52" spans="1:21" ht="48" x14ac:dyDescent="0.2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 s="23">
        <v>1437620400</v>
      </c>
      <c r="J52">
        <v>1419271458</v>
      </c>
      <c r="K52" t="b">
        <v>0</v>
      </c>
      <c r="L52">
        <v>22</v>
      </c>
      <c r="M52" t="b">
        <v>1</v>
      </c>
      <c r="N52" t="s">
        <v>8268</v>
      </c>
      <c r="O52" s="12">
        <f t="shared" si="0"/>
        <v>100</v>
      </c>
      <c r="P52" s="10">
        <f t="shared" si="1"/>
        <v>27.27</v>
      </c>
      <c r="Q52" s="14" t="s">
        <v>8308</v>
      </c>
      <c r="R52" t="s">
        <v>8309</v>
      </c>
      <c r="S52" s="19">
        <f t="shared" si="2"/>
        <v>41995.544652777775</v>
      </c>
      <c r="T52" s="19">
        <f t="shared" si="3"/>
        <v>42207.916666666664</v>
      </c>
      <c r="U52">
        <f t="shared" si="4"/>
        <v>2014</v>
      </c>
    </row>
    <row r="53" spans="1:21" ht="48" x14ac:dyDescent="0.2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 s="23">
        <v>1437620400</v>
      </c>
      <c r="J53">
        <v>1436653037</v>
      </c>
      <c r="K53" t="b">
        <v>0</v>
      </c>
      <c r="L53">
        <v>119</v>
      </c>
      <c r="M53" t="b">
        <v>1</v>
      </c>
      <c r="N53" t="s">
        <v>8268</v>
      </c>
      <c r="O53" s="12">
        <f t="shared" si="0"/>
        <v>128</v>
      </c>
      <c r="P53" s="10">
        <f t="shared" si="1"/>
        <v>118.34</v>
      </c>
      <c r="Q53" s="14" t="s">
        <v>8308</v>
      </c>
      <c r="R53" t="s">
        <v>8309</v>
      </c>
      <c r="S53" s="19">
        <f t="shared" si="2"/>
        <v>42196.72033564814</v>
      </c>
      <c r="T53" s="19">
        <f t="shared" si="3"/>
        <v>42207.916666666664</v>
      </c>
      <c r="U53">
        <f t="shared" si="4"/>
        <v>2015</v>
      </c>
    </row>
    <row r="54" spans="1:21" ht="48" x14ac:dyDescent="0.2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 s="23">
        <v>1437620400</v>
      </c>
      <c r="J54">
        <v>1403023846</v>
      </c>
      <c r="K54" t="b">
        <v>0</v>
      </c>
      <c r="L54">
        <v>52</v>
      </c>
      <c r="M54" t="b">
        <v>1</v>
      </c>
      <c r="N54" t="s">
        <v>8268</v>
      </c>
      <c r="O54" s="12">
        <f t="shared" si="0"/>
        <v>116</v>
      </c>
      <c r="P54" s="10">
        <f t="shared" si="1"/>
        <v>223.48</v>
      </c>
      <c r="Q54" s="14" t="s">
        <v>8308</v>
      </c>
      <c r="R54" t="s">
        <v>8309</v>
      </c>
      <c r="S54" s="19">
        <f t="shared" si="2"/>
        <v>41807.493587962963</v>
      </c>
      <c r="T54" s="19">
        <f t="shared" si="3"/>
        <v>42207.916666666664</v>
      </c>
      <c r="U54">
        <f t="shared" si="4"/>
        <v>2014</v>
      </c>
    </row>
    <row r="55" spans="1:21" ht="32" x14ac:dyDescent="0.2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 s="23">
        <v>1437620400</v>
      </c>
      <c r="J55">
        <v>1395407445</v>
      </c>
      <c r="K55" t="b">
        <v>0</v>
      </c>
      <c r="L55">
        <v>117</v>
      </c>
      <c r="M55" t="b">
        <v>1</v>
      </c>
      <c r="N55" t="s">
        <v>8268</v>
      </c>
      <c r="O55" s="12">
        <f t="shared" si="0"/>
        <v>110</v>
      </c>
      <c r="P55" s="10">
        <f t="shared" si="1"/>
        <v>28.11</v>
      </c>
      <c r="Q55" s="14" t="s">
        <v>8308</v>
      </c>
      <c r="R55" t="s">
        <v>8309</v>
      </c>
      <c r="S55" s="19">
        <f t="shared" si="2"/>
        <v>41719.340798611105</v>
      </c>
      <c r="T55" s="19">
        <f t="shared" si="3"/>
        <v>42207.916666666664</v>
      </c>
      <c r="U55">
        <f t="shared" si="4"/>
        <v>2014</v>
      </c>
    </row>
    <row r="56" spans="1:21" ht="48" x14ac:dyDescent="0.2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 s="23">
        <v>1437620400</v>
      </c>
      <c r="J56">
        <v>1448471221</v>
      </c>
      <c r="K56" t="b">
        <v>0</v>
      </c>
      <c r="L56">
        <v>52</v>
      </c>
      <c r="M56" t="b">
        <v>1</v>
      </c>
      <c r="N56" t="s">
        <v>8268</v>
      </c>
      <c r="O56" s="12">
        <f t="shared" si="0"/>
        <v>101</v>
      </c>
      <c r="P56" s="10">
        <f t="shared" si="1"/>
        <v>194.23</v>
      </c>
      <c r="Q56" s="14" t="s">
        <v>8308</v>
      </c>
      <c r="R56" t="s">
        <v>8309</v>
      </c>
      <c r="S56" s="19">
        <f t="shared" si="2"/>
        <v>42333.504872685182</v>
      </c>
      <c r="T56" s="19">
        <f t="shared" si="3"/>
        <v>42207.916666666664</v>
      </c>
      <c r="U56">
        <f t="shared" si="4"/>
        <v>2015</v>
      </c>
    </row>
    <row r="57" spans="1:21" ht="48" x14ac:dyDescent="0.2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 s="23">
        <v>1437620400</v>
      </c>
      <c r="J57">
        <v>1462576516</v>
      </c>
      <c r="K57" t="b">
        <v>0</v>
      </c>
      <c r="L57">
        <v>86</v>
      </c>
      <c r="M57" t="b">
        <v>1</v>
      </c>
      <c r="N57" t="s">
        <v>8268</v>
      </c>
      <c r="O57" s="12">
        <f t="shared" si="0"/>
        <v>129</v>
      </c>
      <c r="P57" s="10">
        <f t="shared" si="1"/>
        <v>128.94999999999999</v>
      </c>
      <c r="Q57" s="14" t="s">
        <v>8308</v>
      </c>
      <c r="R57" t="s">
        <v>8309</v>
      </c>
      <c r="S57" s="19">
        <f t="shared" si="2"/>
        <v>42496.760601851849</v>
      </c>
      <c r="T57" s="19">
        <f t="shared" si="3"/>
        <v>42207.916666666664</v>
      </c>
      <c r="U57">
        <f t="shared" si="4"/>
        <v>2016</v>
      </c>
    </row>
    <row r="58" spans="1:21" ht="32" x14ac:dyDescent="0.2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 s="23">
        <v>1437620400</v>
      </c>
      <c r="J58">
        <v>1432559424</v>
      </c>
      <c r="K58" t="b">
        <v>0</v>
      </c>
      <c r="L58">
        <v>174</v>
      </c>
      <c r="M58" t="b">
        <v>1</v>
      </c>
      <c r="N58" t="s">
        <v>8268</v>
      </c>
      <c r="O58" s="12">
        <f t="shared" si="0"/>
        <v>107</v>
      </c>
      <c r="P58" s="10">
        <f t="shared" si="1"/>
        <v>49.32</v>
      </c>
      <c r="Q58" s="14" t="s">
        <v>8308</v>
      </c>
      <c r="R58" t="s">
        <v>8309</v>
      </c>
      <c r="S58" s="19">
        <f t="shared" si="2"/>
        <v>42149.340555555558</v>
      </c>
      <c r="T58" s="19">
        <f t="shared" si="3"/>
        <v>42207.916666666664</v>
      </c>
      <c r="U58">
        <f t="shared" si="4"/>
        <v>2015</v>
      </c>
    </row>
    <row r="59" spans="1:21" ht="48" x14ac:dyDescent="0.2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 s="23">
        <v>1437620400</v>
      </c>
      <c r="J59">
        <v>1427399962</v>
      </c>
      <c r="K59" t="b">
        <v>0</v>
      </c>
      <c r="L59">
        <v>69</v>
      </c>
      <c r="M59" t="b">
        <v>1</v>
      </c>
      <c r="N59" t="s">
        <v>8268</v>
      </c>
      <c r="O59" s="12">
        <f t="shared" si="0"/>
        <v>102</v>
      </c>
      <c r="P59" s="10">
        <f t="shared" si="1"/>
        <v>221.52</v>
      </c>
      <c r="Q59" s="14" t="s">
        <v>8308</v>
      </c>
      <c r="R59" t="s">
        <v>8309</v>
      </c>
      <c r="S59" s="19">
        <f t="shared" si="2"/>
        <v>42089.624560185184</v>
      </c>
      <c r="T59" s="19">
        <f t="shared" si="3"/>
        <v>42207.916666666664</v>
      </c>
      <c r="U59">
        <f t="shared" si="4"/>
        <v>2015</v>
      </c>
    </row>
    <row r="60" spans="1:21" ht="32" x14ac:dyDescent="0.2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 s="23">
        <v>1437620400</v>
      </c>
      <c r="J60">
        <v>1413827572</v>
      </c>
      <c r="K60" t="b">
        <v>0</v>
      </c>
      <c r="L60">
        <v>75</v>
      </c>
      <c r="M60" t="b">
        <v>1</v>
      </c>
      <c r="N60" t="s">
        <v>8268</v>
      </c>
      <c r="O60" s="12">
        <f t="shared" si="0"/>
        <v>103</v>
      </c>
      <c r="P60" s="10">
        <f t="shared" si="1"/>
        <v>137.21</v>
      </c>
      <c r="Q60" s="14" t="s">
        <v>8308</v>
      </c>
      <c r="R60" t="s">
        <v>8309</v>
      </c>
      <c r="S60" s="19">
        <f t="shared" si="2"/>
        <v>41932.536712962959</v>
      </c>
      <c r="T60" s="19">
        <f t="shared" si="3"/>
        <v>42207.916666666664</v>
      </c>
      <c r="U60">
        <f t="shared" si="4"/>
        <v>2014</v>
      </c>
    </row>
    <row r="61" spans="1:21" ht="48" x14ac:dyDescent="0.2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 s="23">
        <v>1437620400</v>
      </c>
      <c r="J61">
        <v>1439530776</v>
      </c>
      <c r="K61" t="b">
        <v>0</v>
      </c>
      <c r="L61">
        <v>33</v>
      </c>
      <c r="M61" t="b">
        <v>1</v>
      </c>
      <c r="N61" t="s">
        <v>8268</v>
      </c>
      <c r="O61" s="12">
        <f t="shared" si="0"/>
        <v>100</v>
      </c>
      <c r="P61" s="10">
        <f t="shared" si="1"/>
        <v>606.82000000000005</v>
      </c>
      <c r="Q61" s="14" t="s">
        <v>8308</v>
      </c>
      <c r="R61" t="s">
        <v>8309</v>
      </c>
      <c r="S61" s="19">
        <f t="shared" si="2"/>
        <v>42230.027499999997</v>
      </c>
      <c r="T61" s="19">
        <f t="shared" si="3"/>
        <v>42207.916666666664</v>
      </c>
      <c r="U61">
        <f t="shared" si="4"/>
        <v>2015</v>
      </c>
    </row>
    <row r="62" spans="1:21" ht="48" x14ac:dyDescent="0.2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 s="23">
        <v>1437620400</v>
      </c>
      <c r="J62">
        <v>1393882717</v>
      </c>
      <c r="K62" t="b">
        <v>0</v>
      </c>
      <c r="L62">
        <v>108</v>
      </c>
      <c r="M62" t="b">
        <v>1</v>
      </c>
      <c r="N62" t="s">
        <v>8268</v>
      </c>
      <c r="O62" s="12">
        <f t="shared" si="0"/>
        <v>103</v>
      </c>
      <c r="P62" s="10">
        <f t="shared" si="1"/>
        <v>43.04</v>
      </c>
      <c r="Q62" s="14" t="s">
        <v>8308</v>
      </c>
      <c r="R62" t="s">
        <v>8309</v>
      </c>
      <c r="S62" s="19">
        <f t="shared" si="2"/>
        <v>41701.693483796298</v>
      </c>
      <c r="T62" s="19">
        <f t="shared" si="3"/>
        <v>42207.916666666664</v>
      </c>
      <c r="U62">
        <f t="shared" si="4"/>
        <v>2014</v>
      </c>
    </row>
    <row r="63" spans="1:21" ht="48" x14ac:dyDescent="0.2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 s="23">
        <v>1437620400</v>
      </c>
      <c r="J63">
        <v>1368646357</v>
      </c>
      <c r="K63" t="b">
        <v>0</v>
      </c>
      <c r="L63">
        <v>23</v>
      </c>
      <c r="M63" t="b">
        <v>1</v>
      </c>
      <c r="N63" t="s">
        <v>8268</v>
      </c>
      <c r="O63" s="12">
        <f t="shared" si="0"/>
        <v>148</v>
      </c>
      <c r="P63" s="10">
        <f t="shared" si="1"/>
        <v>322.39</v>
      </c>
      <c r="Q63" s="14" t="s">
        <v>8308</v>
      </c>
      <c r="R63" t="s">
        <v>8309</v>
      </c>
      <c r="S63" s="19">
        <f t="shared" si="2"/>
        <v>41409.605983796289</v>
      </c>
      <c r="T63" s="19">
        <f t="shared" si="3"/>
        <v>42207.916666666664</v>
      </c>
      <c r="U63">
        <f t="shared" si="4"/>
        <v>2013</v>
      </c>
    </row>
    <row r="64" spans="1:21" ht="48" x14ac:dyDescent="0.2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 s="23">
        <v>1437620400</v>
      </c>
      <c r="J64">
        <v>1360177878</v>
      </c>
      <c r="K64" t="b">
        <v>0</v>
      </c>
      <c r="L64">
        <v>48</v>
      </c>
      <c r="M64" t="b">
        <v>1</v>
      </c>
      <c r="N64" t="s">
        <v>8268</v>
      </c>
      <c r="O64" s="12">
        <f t="shared" si="0"/>
        <v>155</v>
      </c>
      <c r="P64" s="10">
        <f t="shared" si="1"/>
        <v>96.71</v>
      </c>
      <c r="Q64" s="14" t="s">
        <v>8308</v>
      </c>
      <c r="R64" t="s">
        <v>8309</v>
      </c>
      <c r="S64" s="19">
        <f t="shared" si="2"/>
        <v>41311.591180555552</v>
      </c>
      <c r="T64" s="19">
        <f t="shared" si="3"/>
        <v>42207.916666666664</v>
      </c>
      <c r="U64">
        <f t="shared" si="4"/>
        <v>2013</v>
      </c>
    </row>
    <row r="65" spans="1:21" ht="48" x14ac:dyDescent="0.2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 s="23">
        <v>1437620400</v>
      </c>
      <c r="J65">
        <v>1386194013</v>
      </c>
      <c r="K65" t="b">
        <v>0</v>
      </c>
      <c r="L65">
        <v>64</v>
      </c>
      <c r="M65" t="b">
        <v>1</v>
      </c>
      <c r="N65" t="s">
        <v>8268</v>
      </c>
      <c r="O65" s="12">
        <f t="shared" si="0"/>
        <v>114</v>
      </c>
      <c r="P65" s="10">
        <f t="shared" si="1"/>
        <v>35.47</v>
      </c>
      <c r="Q65" s="14" t="s">
        <v>8308</v>
      </c>
      <c r="R65" t="s">
        <v>8309</v>
      </c>
      <c r="S65" s="19">
        <f t="shared" si="2"/>
        <v>41612.703854166662</v>
      </c>
      <c r="T65" s="19">
        <f t="shared" si="3"/>
        <v>42207.916666666664</v>
      </c>
      <c r="U65">
        <f t="shared" si="4"/>
        <v>2013</v>
      </c>
    </row>
    <row r="66" spans="1:21" ht="48" x14ac:dyDescent="0.2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 s="23">
        <v>1437620400</v>
      </c>
      <c r="J66">
        <v>1370651181</v>
      </c>
      <c r="K66" t="b">
        <v>0</v>
      </c>
      <c r="L66">
        <v>24</v>
      </c>
      <c r="M66" t="b">
        <v>1</v>
      </c>
      <c r="N66" t="s">
        <v>8268</v>
      </c>
      <c r="O66" s="12">
        <f t="shared" ref="O66:O129" si="5">ROUND(E66/D66*100,0)</f>
        <v>173</v>
      </c>
      <c r="P66" s="10">
        <f t="shared" ref="P66:P129" si="6">IFERROR(ROUND(E66/L66,2),0)</f>
        <v>86.67</v>
      </c>
      <c r="Q66" s="14" t="s">
        <v>8308</v>
      </c>
      <c r="R66" t="s">
        <v>8309</v>
      </c>
      <c r="S66" s="19">
        <f t="shared" si="2"/>
        <v>41432.809965277775</v>
      </c>
      <c r="T66" s="19">
        <f t="shared" si="3"/>
        <v>42207.916666666664</v>
      </c>
      <c r="U66">
        <f t="shared" si="4"/>
        <v>2013</v>
      </c>
    </row>
    <row r="67" spans="1:21" ht="32" x14ac:dyDescent="0.2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 s="23">
        <v>1437620400</v>
      </c>
      <c r="J67">
        <v>1405453354</v>
      </c>
      <c r="K67" t="b">
        <v>0</v>
      </c>
      <c r="L67">
        <v>57</v>
      </c>
      <c r="M67" t="b">
        <v>1</v>
      </c>
      <c r="N67" t="s">
        <v>8268</v>
      </c>
      <c r="O67" s="12">
        <f t="shared" si="5"/>
        <v>108</v>
      </c>
      <c r="P67" s="10">
        <f t="shared" si="6"/>
        <v>132.05000000000001</v>
      </c>
      <c r="Q67" s="14" t="s">
        <v>8308</v>
      </c>
      <c r="R67" t="s">
        <v>8309</v>
      </c>
      <c r="S67" s="19">
        <f t="shared" ref="S67:S130" si="7">(J67/86400)+25569+(-5/24)</f>
        <v>41835.612893518519</v>
      </c>
      <c r="T67" s="19">
        <f t="shared" ref="T67:T130" si="8">(I67/86400)+25569+(-5/24)</f>
        <v>42207.916666666664</v>
      </c>
      <c r="U67">
        <f t="shared" ref="U67:U123" si="9">YEAR(S67)</f>
        <v>2014</v>
      </c>
    </row>
    <row r="68" spans="1:21" ht="32" x14ac:dyDescent="0.2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 s="23">
        <v>1437620400</v>
      </c>
      <c r="J68">
        <v>1466281420</v>
      </c>
      <c r="K68" t="b">
        <v>0</v>
      </c>
      <c r="L68">
        <v>26</v>
      </c>
      <c r="M68" t="b">
        <v>1</v>
      </c>
      <c r="N68" t="s">
        <v>8268</v>
      </c>
      <c r="O68" s="12">
        <f t="shared" si="5"/>
        <v>119</v>
      </c>
      <c r="P68" s="10">
        <f t="shared" si="6"/>
        <v>91.23</v>
      </c>
      <c r="Q68" s="14" t="s">
        <v>8308</v>
      </c>
      <c r="R68" t="s">
        <v>8309</v>
      </c>
      <c r="S68" s="19">
        <f t="shared" si="7"/>
        <v>42539.641435185178</v>
      </c>
      <c r="T68" s="19">
        <f t="shared" si="8"/>
        <v>42207.916666666664</v>
      </c>
      <c r="U68">
        <f t="shared" si="9"/>
        <v>2016</v>
      </c>
    </row>
    <row r="69" spans="1:21" ht="48" x14ac:dyDescent="0.2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 s="23">
        <v>1437620400</v>
      </c>
      <c r="J69">
        <v>1339768804</v>
      </c>
      <c r="K69" t="b">
        <v>0</v>
      </c>
      <c r="L69">
        <v>20</v>
      </c>
      <c r="M69" t="b">
        <v>1</v>
      </c>
      <c r="N69" t="s">
        <v>8268</v>
      </c>
      <c r="O69" s="12">
        <f t="shared" si="5"/>
        <v>116</v>
      </c>
      <c r="P69" s="10">
        <f t="shared" si="6"/>
        <v>116.25</v>
      </c>
      <c r="Q69" s="14" t="s">
        <v>8308</v>
      </c>
      <c r="R69" t="s">
        <v>8309</v>
      </c>
      <c r="S69" s="19">
        <f t="shared" si="7"/>
        <v>41075.375046296293</v>
      </c>
      <c r="T69" s="19">
        <f t="shared" si="8"/>
        <v>42207.916666666664</v>
      </c>
      <c r="U69">
        <f t="shared" si="9"/>
        <v>2012</v>
      </c>
    </row>
    <row r="70" spans="1:21" ht="64" x14ac:dyDescent="0.2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 s="23">
        <v>1437620400</v>
      </c>
      <c r="J70">
        <v>1390570791</v>
      </c>
      <c r="K70" t="b">
        <v>0</v>
      </c>
      <c r="L70">
        <v>36</v>
      </c>
      <c r="M70" t="b">
        <v>1</v>
      </c>
      <c r="N70" t="s">
        <v>8268</v>
      </c>
      <c r="O70" s="12">
        <f t="shared" si="5"/>
        <v>127</v>
      </c>
      <c r="P70" s="10">
        <f t="shared" si="6"/>
        <v>21.19</v>
      </c>
      <c r="Q70" s="14" t="s">
        <v>8308</v>
      </c>
      <c r="R70" t="s">
        <v>8309</v>
      </c>
      <c r="S70" s="19">
        <f t="shared" si="7"/>
        <v>41663.36100694444</v>
      </c>
      <c r="T70" s="19">
        <f t="shared" si="8"/>
        <v>42207.916666666664</v>
      </c>
      <c r="U70">
        <f t="shared" si="9"/>
        <v>2014</v>
      </c>
    </row>
    <row r="71" spans="1:21" ht="48" x14ac:dyDescent="0.2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 s="23">
        <v>1437620400</v>
      </c>
      <c r="J71">
        <v>1314765025</v>
      </c>
      <c r="K71" t="b">
        <v>0</v>
      </c>
      <c r="L71">
        <v>178</v>
      </c>
      <c r="M71" t="b">
        <v>1</v>
      </c>
      <c r="N71" t="s">
        <v>8268</v>
      </c>
      <c r="O71" s="12">
        <f t="shared" si="5"/>
        <v>111</v>
      </c>
      <c r="P71" s="10">
        <f t="shared" si="6"/>
        <v>62.33</v>
      </c>
      <c r="Q71" s="14" t="s">
        <v>8308</v>
      </c>
      <c r="R71" t="s">
        <v>8309</v>
      </c>
      <c r="S71" s="19">
        <f t="shared" si="7"/>
        <v>40785.979456018518</v>
      </c>
      <c r="T71" s="19">
        <f t="shared" si="8"/>
        <v>42207.916666666664</v>
      </c>
      <c r="U71">
        <f t="shared" si="9"/>
        <v>2011</v>
      </c>
    </row>
    <row r="72" spans="1:21" ht="48" x14ac:dyDescent="0.2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 s="23">
        <v>1437620400</v>
      </c>
      <c r="J72">
        <v>1309987845</v>
      </c>
      <c r="K72" t="b">
        <v>0</v>
      </c>
      <c r="L72">
        <v>17</v>
      </c>
      <c r="M72" t="b">
        <v>1</v>
      </c>
      <c r="N72" t="s">
        <v>8268</v>
      </c>
      <c r="O72" s="12">
        <f t="shared" si="5"/>
        <v>127</v>
      </c>
      <c r="P72" s="10">
        <f t="shared" si="6"/>
        <v>37.409999999999997</v>
      </c>
      <c r="Q72" s="14" t="s">
        <v>8308</v>
      </c>
      <c r="R72" t="s">
        <v>8309</v>
      </c>
      <c r="S72" s="19">
        <f t="shared" si="7"/>
        <v>40730.688020833331</v>
      </c>
      <c r="T72" s="19">
        <f t="shared" si="8"/>
        <v>42207.916666666664</v>
      </c>
      <c r="U72">
        <f t="shared" si="9"/>
        <v>2011</v>
      </c>
    </row>
    <row r="73" spans="1:21" ht="48" x14ac:dyDescent="0.2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 s="23">
        <v>1437620400</v>
      </c>
      <c r="J73">
        <v>1333002657</v>
      </c>
      <c r="K73" t="b">
        <v>0</v>
      </c>
      <c r="L73">
        <v>32</v>
      </c>
      <c r="M73" t="b">
        <v>1</v>
      </c>
      <c r="N73" t="s">
        <v>8268</v>
      </c>
      <c r="O73" s="12">
        <f t="shared" si="5"/>
        <v>124</v>
      </c>
      <c r="P73" s="10">
        <f t="shared" si="6"/>
        <v>69.72</v>
      </c>
      <c r="Q73" s="14" t="s">
        <v>8308</v>
      </c>
      <c r="R73" t="s">
        <v>8309</v>
      </c>
      <c r="S73" s="19">
        <f t="shared" si="7"/>
        <v>40997.063159722216</v>
      </c>
      <c r="T73" s="19">
        <f t="shared" si="8"/>
        <v>42207.916666666664</v>
      </c>
      <c r="U73">
        <f t="shared" si="9"/>
        <v>2012</v>
      </c>
    </row>
    <row r="74" spans="1:21" ht="48" x14ac:dyDescent="0.2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 s="23">
        <v>1437620400</v>
      </c>
      <c r="J74">
        <v>1351210481</v>
      </c>
      <c r="K74" t="b">
        <v>0</v>
      </c>
      <c r="L74">
        <v>41</v>
      </c>
      <c r="M74" t="b">
        <v>1</v>
      </c>
      <c r="N74" t="s">
        <v>8268</v>
      </c>
      <c r="O74" s="12">
        <f t="shared" si="5"/>
        <v>108</v>
      </c>
      <c r="P74" s="10">
        <f t="shared" si="6"/>
        <v>58.17</v>
      </c>
      <c r="Q74" s="14" t="s">
        <v>8308</v>
      </c>
      <c r="R74" t="s">
        <v>8309</v>
      </c>
      <c r="S74" s="19">
        <f t="shared" si="7"/>
        <v>41207.801863425928</v>
      </c>
      <c r="T74" s="19">
        <f t="shared" si="8"/>
        <v>42207.916666666664</v>
      </c>
      <c r="U74">
        <f t="shared" si="9"/>
        <v>2012</v>
      </c>
    </row>
    <row r="75" spans="1:21" ht="48" x14ac:dyDescent="0.2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 s="23">
        <v>1437620400</v>
      </c>
      <c r="J75">
        <v>1297620584</v>
      </c>
      <c r="K75" t="b">
        <v>0</v>
      </c>
      <c r="L75">
        <v>18</v>
      </c>
      <c r="M75" t="b">
        <v>1</v>
      </c>
      <c r="N75" t="s">
        <v>8268</v>
      </c>
      <c r="O75" s="12">
        <f t="shared" si="5"/>
        <v>100</v>
      </c>
      <c r="P75" s="10">
        <f t="shared" si="6"/>
        <v>50</v>
      </c>
      <c r="Q75" s="14" t="s">
        <v>8308</v>
      </c>
      <c r="R75" t="s">
        <v>8309</v>
      </c>
      <c r="S75" s="19">
        <f t="shared" si="7"/>
        <v>40587.548425925925</v>
      </c>
      <c r="T75" s="19">
        <f t="shared" si="8"/>
        <v>42207.916666666664</v>
      </c>
      <c r="U75">
        <f t="shared" si="9"/>
        <v>2011</v>
      </c>
    </row>
    <row r="76" spans="1:21" ht="48" x14ac:dyDescent="0.2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 s="23">
        <v>1437620400</v>
      </c>
      <c r="J76">
        <v>1450784495</v>
      </c>
      <c r="K76" t="b">
        <v>0</v>
      </c>
      <c r="L76">
        <v>29</v>
      </c>
      <c r="M76" t="b">
        <v>1</v>
      </c>
      <c r="N76" t="s">
        <v>8268</v>
      </c>
      <c r="O76" s="12">
        <f t="shared" si="5"/>
        <v>113</v>
      </c>
      <c r="P76" s="10">
        <f t="shared" si="6"/>
        <v>19.47</v>
      </c>
      <c r="Q76" s="14" t="s">
        <v>8308</v>
      </c>
      <c r="R76" t="s">
        <v>8309</v>
      </c>
      <c r="S76" s="19">
        <f t="shared" si="7"/>
        <v>42360.278877314813</v>
      </c>
      <c r="T76" s="19">
        <f t="shared" si="8"/>
        <v>42207.916666666664</v>
      </c>
      <c r="U76">
        <f t="shared" si="9"/>
        <v>2015</v>
      </c>
    </row>
    <row r="77" spans="1:21" ht="48" x14ac:dyDescent="0.2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 s="23">
        <v>1437620400</v>
      </c>
      <c r="J77">
        <v>1364101272</v>
      </c>
      <c r="K77" t="b">
        <v>0</v>
      </c>
      <c r="L77">
        <v>47</v>
      </c>
      <c r="M77" t="b">
        <v>1</v>
      </c>
      <c r="N77" t="s">
        <v>8268</v>
      </c>
      <c r="O77" s="12">
        <f t="shared" si="5"/>
        <v>115</v>
      </c>
      <c r="P77" s="10">
        <f t="shared" si="6"/>
        <v>85.96</v>
      </c>
      <c r="Q77" s="14" t="s">
        <v>8308</v>
      </c>
      <c r="R77" t="s">
        <v>8309</v>
      </c>
      <c r="S77" s="19">
        <f t="shared" si="7"/>
        <v>41357.000833333332</v>
      </c>
      <c r="T77" s="19">
        <f t="shared" si="8"/>
        <v>42207.916666666664</v>
      </c>
      <c r="U77">
        <f t="shared" si="9"/>
        <v>2013</v>
      </c>
    </row>
    <row r="78" spans="1:21" ht="48" x14ac:dyDescent="0.2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 s="23">
        <v>1437620400</v>
      </c>
      <c r="J78">
        <v>1319819758</v>
      </c>
      <c r="K78" t="b">
        <v>0</v>
      </c>
      <c r="L78">
        <v>15</v>
      </c>
      <c r="M78" t="b">
        <v>1</v>
      </c>
      <c r="N78" t="s">
        <v>8268</v>
      </c>
      <c r="O78" s="12">
        <f t="shared" si="5"/>
        <v>153</v>
      </c>
      <c r="P78" s="10">
        <f t="shared" si="6"/>
        <v>30.67</v>
      </c>
      <c r="Q78" s="14" t="s">
        <v>8308</v>
      </c>
      <c r="R78" t="s">
        <v>8309</v>
      </c>
      <c r="S78" s="19">
        <f t="shared" si="7"/>
        <v>40844.483310185184</v>
      </c>
      <c r="T78" s="19">
        <f t="shared" si="8"/>
        <v>42207.916666666664</v>
      </c>
      <c r="U78">
        <f t="shared" si="9"/>
        <v>2011</v>
      </c>
    </row>
    <row r="79" spans="1:21" ht="48" x14ac:dyDescent="0.2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 s="23">
        <v>1437620400</v>
      </c>
      <c r="J79">
        <v>1332991717</v>
      </c>
      <c r="K79" t="b">
        <v>0</v>
      </c>
      <c r="L79">
        <v>26</v>
      </c>
      <c r="M79" t="b">
        <v>1</v>
      </c>
      <c r="N79" t="s">
        <v>8268</v>
      </c>
      <c r="O79" s="12">
        <f t="shared" si="5"/>
        <v>393</v>
      </c>
      <c r="P79" s="10">
        <f t="shared" si="6"/>
        <v>60.38</v>
      </c>
      <c r="Q79" s="14" t="s">
        <v>8308</v>
      </c>
      <c r="R79" t="s">
        <v>8309</v>
      </c>
      <c r="S79" s="19">
        <f t="shared" si="7"/>
        <v>40996.936539351846</v>
      </c>
      <c r="T79" s="19">
        <f t="shared" si="8"/>
        <v>42207.916666666664</v>
      </c>
      <c r="U79">
        <f t="shared" si="9"/>
        <v>2012</v>
      </c>
    </row>
    <row r="80" spans="1:21" ht="96" x14ac:dyDescent="0.2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 s="23">
        <v>1437620400</v>
      </c>
      <c r="J80">
        <v>1471887121</v>
      </c>
      <c r="K80" t="b">
        <v>0</v>
      </c>
      <c r="L80">
        <v>35</v>
      </c>
      <c r="M80" t="b">
        <v>1</v>
      </c>
      <c r="N80" t="s">
        <v>8268</v>
      </c>
      <c r="O80" s="12">
        <f t="shared" si="5"/>
        <v>2702</v>
      </c>
      <c r="P80" s="10">
        <f t="shared" si="6"/>
        <v>38.6</v>
      </c>
      <c r="Q80" s="14" t="s">
        <v>8308</v>
      </c>
      <c r="R80" t="s">
        <v>8309</v>
      </c>
      <c r="S80" s="19">
        <f t="shared" si="7"/>
        <v>42604.522233796299</v>
      </c>
      <c r="T80" s="19">
        <f t="shared" si="8"/>
        <v>42207.916666666664</v>
      </c>
      <c r="U80">
        <f t="shared" si="9"/>
        <v>2016</v>
      </c>
    </row>
    <row r="81" spans="1:21" ht="48" x14ac:dyDescent="0.2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 s="23">
        <v>1437620400</v>
      </c>
      <c r="J81">
        <v>1395859093</v>
      </c>
      <c r="K81" t="b">
        <v>0</v>
      </c>
      <c r="L81">
        <v>41</v>
      </c>
      <c r="M81" t="b">
        <v>1</v>
      </c>
      <c r="N81" t="s">
        <v>8268</v>
      </c>
      <c r="O81" s="12">
        <f t="shared" si="5"/>
        <v>127</v>
      </c>
      <c r="P81" s="10">
        <f t="shared" si="6"/>
        <v>40.270000000000003</v>
      </c>
      <c r="Q81" s="14" t="s">
        <v>8308</v>
      </c>
      <c r="R81" t="s">
        <v>8309</v>
      </c>
      <c r="S81" s="19">
        <f t="shared" si="7"/>
        <v>41724.568206018514</v>
      </c>
      <c r="T81" s="19">
        <f t="shared" si="8"/>
        <v>42207.916666666664</v>
      </c>
      <c r="U81">
        <f t="shared" si="9"/>
        <v>2014</v>
      </c>
    </row>
    <row r="82" spans="1:21" ht="48" x14ac:dyDescent="0.2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 s="23">
        <v>1437620400</v>
      </c>
      <c r="J82">
        <v>1383616856</v>
      </c>
      <c r="K82" t="b">
        <v>0</v>
      </c>
      <c r="L82">
        <v>47</v>
      </c>
      <c r="M82" t="b">
        <v>1</v>
      </c>
      <c r="N82" t="s">
        <v>8268</v>
      </c>
      <c r="O82" s="12">
        <f t="shared" si="5"/>
        <v>107</v>
      </c>
      <c r="P82" s="10">
        <f t="shared" si="6"/>
        <v>273.83</v>
      </c>
      <c r="Q82" s="14" t="s">
        <v>8308</v>
      </c>
      <c r="R82" t="s">
        <v>8309</v>
      </c>
      <c r="S82" s="19">
        <f t="shared" si="7"/>
        <v>41582.875648148147</v>
      </c>
      <c r="T82" s="19">
        <f t="shared" si="8"/>
        <v>42207.916666666664</v>
      </c>
      <c r="U82">
        <f t="shared" si="9"/>
        <v>2013</v>
      </c>
    </row>
    <row r="83" spans="1:21" ht="48" x14ac:dyDescent="0.2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 s="23">
        <v>1437620400</v>
      </c>
      <c r="J83">
        <v>1341892127</v>
      </c>
      <c r="K83" t="b">
        <v>0</v>
      </c>
      <c r="L83">
        <v>28</v>
      </c>
      <c r="M83" t="b">
        <v>1</v>
      </c>
      <c r="N83" t="s">
        <v>8268</v>
      </c>
      <c r="O83" s="12">
        <f t="shared" si="5"/>
        <v>198</v>
      </c>
      <c r="P83" s="10">
        <f t="shared" si="6"/>
        <v>53.04</v>
      </c>
      <c r="Q83" s="14" t="s">
        <v>8308</v>
      </c>
      <c r="R83" t="s">
        <v>8309</v>
      </c>
      <c r="S83" s="19">
        <f t="shared" si="7"/>
        <v>41099.950543981475</v>
      </c>
      <c r="T83" s="19">
        <f t="shared" si="8"/>
        <v>42207.916666666664</v>
      </c>
      <c r="U83">
        <f t="shared" si="9"/>
        <v>2012</v>
      </c>
    </row>
    <row r="84" spans="1:21" ht="48" x14ac:dyDescent="0.2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 s="23">
        <v>1437620400</v>
      </c>
      <c r="J84">
        <v>1315597261</v>
      </c>
      <c r="K84" t="b">
        <v>0</v>
      </c>
      <c r="L84">
        <v>100</v>
      </c>
      <c r="M84" t="b">
        <v>1</v>
      </c>
      <c r="N84" t="s">
        <v>8268</v>
      </c>
      <c r="O84" s="12">
        <f t="shared" si="5"/>
        <v>100</v>
      </c>
      <c r="P84" s="10">
        <f t="shared" si="6"/>
        <v>40.01</v>
      </c>
      <c r="Q84" s="14" t="s">
        <v>8308</v>
      </c>
      <c r="R84" t="s">
        <v>8309</v>
      </c>
      <c r="S84" s="19">
        <f t="shared" si="7"/>
        <v>40795.611817129626</v>
      </c>
      <c r="T84" s="19">
        <f t="shared" si="8"/>
        <v>42207.916666666664</v>
      </c>
      <c r="U84">
        <f t="shared" si="9"/>
        <v>2011</v>
      </c>
    </row>
    <row r="85" spans="1:21" ht="48" x14ac:dyDescent="0.2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 s="23">
        <v>1437620400</v>
      </c>
      <c r="J85">
        <v>1423320389</v>
      </c>
      <c r="K85" t="b">
        <v>0</v>
      </c>
      <c r="L85">
        <v>13</v>
      </c>
      <c r="M85" t="b">
        <v>1</v>
      </c>
      <c r="N85" t="s">
        <v>8268</v>
      </c>
      <c r="O85" s="12">
        <f t="shared" si="5"/>
        <v>103</v>
      </c>
      <c r="P85" s="10">
        <f t="shared" si="6"/>
        <v>15.77</v>
      </c>
      <c r="Q85" s="14" t="s">
        <v>8308</v>
      </c>
      <c r="R85" t="s">
        <v>8309</v>
      </c>
      <c r="S85" s="19">
        <f t="shared" si="7"/>
        <v>42042.407280092586</v>
      </c>
      <c r="T85" s="19">
        <f t="shared" si="8"/>
        <v>42207.916666666664</v>
      </c>
      <c r="U85">
        <f t="shared" si="9"/>
        <v>2015</v>
      </c>
    </row>
    <row r="86" spans="1:21" ht="48" x14ac:dyDescent="0.2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 s="23">
        <v>1437620400</v>
      </c>
      <c r="J86">
        <v>1302891086</v>
      </c>
      <c r="K86" t="b">
        <v>0</v>
      </c>
      <c r="L86">
        <v>7</v>
      </c>
      <c r="M86" t="b">
        <v>1</v>
      </c>
      <c r="N86" t="s">
        <v>8268</v>
      </c>
      <c r="O86" s="12">
        <f t="shared" si="5"/>
        <v>100</v>
      </c>
      <c r="P86" s="10">
        <f t="shared" si="6"/>
        <v>71.430000000000007</v>
      </c>
      <c r="Q86" s="14" t="s">
        <v>8308</v>
      </c>
      <c r="R86" t="s">
        <v>8309</v>
      </c>
      <c r="S86" s="19">
        <f t="shared" si="7"/>
        <v>40648.54960648148</v>
      </c>
      <c r="T86" s="19">
        <f t="shared" si="8"/>
        <v>42207.916666666664</v>
      </c>
      <c r="U86">
        <f t="shared" si="9"/>
        <v>2011</v>
      </c>
    </row>
    <row r="87" spans="1:21" ht="48" x14ac:dyDescent="0.2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 s="23">
        <v>1437620400</v>
      </c>
      <c r="J87">
        <v>1314154837</v>
      </c>
      <c r="K87" t="b">
        <v>0</v>
      </c>
      <c r="L87">
        <v>21</v>
      </c>
      <c r="M87" t="b">
        <v>1</v>
      </c>
      <c r="N87" t="s">
        <v>8268</v>
      </c>
      <c r="O87" s="12">
        <f t="shared" si="5"/>
        <v>126</v>
      </c>
      <c r="P87" s="10">
        <f t="shared" si="6"/>
        <v>71.709999999999994</v>
      </c>
      <c r="Q87" s="14" t="s">
        <v>8308</v>
      </c>
      <c r="R87" t="s">
        <v>8309</v>
      </c>
      <c r="S87" s="19">
        <f t="shared" si="7"/>
        <v>40778.917094907403</v>
      </c>
      <c r="T87" s="19">
        <f t="shared" si="8"/>
        <v>42207.916666666664</v>
      </c>
      <c r="U87">
        <f t="shared" si="9"/>
        <v>2011</v>
      </c>
    </row>
    <row r="88" spans="1:21" ht="48" x14ac:dyDescent="0.2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 s="23">
        <v>1437620400</v>
      </c>
      <c r="J88">
        <v>1444828845</v>
      </c>
      <c r="K88" t="b">
        <v>0</v>
      </c>
      <c r="L88">
        <v>17</v>
      </c>
      <c r="M88" t="b">
        <v>1</v>
      </c>
      <c r="N88" t="s">
        <v>8268</v>
      </c>
      <c r="O88" s="12">
        <f t="shared" si="5"/>
        <v>106</v>
      </c>
      <c r="P88" s="10">
        <f t="shared" si="6"/>
        <v>375.76</v>
      </c>
      <c r="Q88" s="14" t="s">
        <v>8308</v>
      </c>
      <c r="R88" t="s">
        <v>8309</v>
      </c>
      <c r="S88" s="19">
        <f t="shared" si="7"/>
        <v>42291.347743055558</v>
      </c>
      <c r="T88" s="19">
        <f t="shared" si="8"/>
        <v>42207.916666666664</v>
      </c>
      <c r="U88">
        <f t="shared" si="9"/>
        <v>2015</v>
      </c>
    </row>
    <row r="89" spans="1:21" ht="48" x14ac:dyDescent="0.2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 s="23">
        <v>1437620400</v>
      </c>
      <c r="J89">
        <v>1274705803</v>
      </c>
      <c r="K89" t="b">
        <v>0</v>
      </c>
      <c r="L89">
        <v>25</v>
      </c>
      <c r="M89" t="b">
        <v>1</v>
      </c>
      <c r="N89" t="s">
        <v>8268</v>
      </c>
      <c r="O89" s="12">
        <f t="shared" si="5"/>
        <v>105</v>
      </c>
      <c r="P89" s="10">
        <f t="shared" si="6"/>
        <v>104.6</v>
      </c>
      <c r="Q89" s="14" t="s">
        <v>8308</v>
      </c>
      <c r="R89" t="s">
        <v>8309</v>
      </c>
      <c r="S89" s="19">
        <f t="shared" si="7"/>
        <v>40322.331053240741</v>
      </c>
      <c r="T89" s="19">
        <f t="shared" si="8"/>
        <v>42207.916666666664</v>
      </c>
      <c r="U89">
        <f t="shared" si="9"/>
        <v>2010</v>
      </c>
    </row>
    <row r="90" spans="1:21" ht="48" x14ac:dyDescent="0.2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 s="23">
        <v>1437620400</v>
      </c>
      <c r="J90">
        <v>1401205731</v>
      </c>
      <c r="K90" t="b">
        <v>0</v>
      </c>
      <c r="L90">
        <v>60</v>
      </c>
      <c r="M90" t="b">
        <v>1</v>
      </c>
      <c r="N90" t="s">
        <v>8268</v>
      </c>
      <c r="O90" s="12">
        <f t="shared" si="5"/>
        <v>103</v>
      </c>
      <c r="P90" s="10">
        <f t="shared" si="6"/>
        <v>60</v>
      </c>
      <c r="Q90" s="14" t="s">
        <v>8308</v>
      </c>
      <c r="R90" t="s">
        <v>8309</v>
      </c>
      <c r="S90" s="19">
        <f t="shared" si="7"/>
        <v>41786.450590277775</v>
      </c>
      <c r="T90" s="19">
        <f t="shared" si="8"/>
        <v>42207.916666666664</v>
      </c>
      <c r="U90">
        <f t="shared" si="9"/>
        <v>2014</v>
      </c>
    </row>
    <row r="91" spans="1:21" ht="48" x14ac:dyDescent="0.2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 s="23">
        <v>1437620400</v>
      </c>
      <c r="J91">
        <v>1368036192</v>
      </c>
      <c r="K91" t="b">
        <v>0</v>
      </c>
      <c r="L91">
        <v>56</v>
      </c>
      <c r="M91" t="b">
        <v>1</v>
      </c>
      <c r="N91" t="s">
        <v>8268</v>
      </c>
      <c r="O91" s="12">
        <f t="shared" si="5"/>
        <v>115</v>
      </c>
      <c r="P91" s="10">
        <f t="shared" si="6"/>
        <v>123.29</v>
      </c>
      <c r="Q91" s="14" t="s">
        <v>8308</v>
      </c>
      <c r="R91" t="s">
        <v>8309</v>
      </c>
      <c r="S91" s="19">
        <f t="shared" si="7"/>
        <v>41402.543888888882</v>
      </c>
      <c r="T91" s="19">
        <f t="shared" si="8"/>
        <v>42207.916666666664</v>
      </c>
      <c r="U91">
        <f t="shared" si="9"/>
        <v>2013</v>
      </c>
    </row>
    <row r="92" spans="1:21" ht="32" x14ac:dyDescent="0.2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 s="23">
        <v>1437620400</v>
      </c>
      <c r="J92">
        <v>1307862499</v>
      </c>
      <c r="K92" t="b">
        <v>0</v>
      </c>
      <c r="L92">
        <v>16</v>
      </c>
      <c r="M92" t="b">
        <v>1</v>
      </c>
      <c r="N92" t="s">
        <v>8268</v>
      </c>
      <c r="O92" s="12">
        <f t="shared" si="5"/>
        <v>100</v>
      </c>
      <c r="P92" s="10">
        <f t="shared" si="6"/>
        <v>31.38</v>
      </c>
      <c r="Q92" s="14" t="s">
        <v>8308</v>
      </c>
      <c r="R92" t="s">
        <v>8309</v>
      </c>
      <c r="S92" s="19">
        <f t="shared" si="7"/>
        <v>40706.089108796295</v>
      </c>
      <c r="T92" s="19">
        <f t="shared" si="8"/>
        <v>42207.916666666664</v>
      </c>
      <c r="U92">
        <f t="shared" si="9"/>
        <v>2011</v>
      </c>
    </row>
    <row r="93" spans="1:21" ht="48" x14ac:dyDescent="0.2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 s="23">
        <v>1437620400</v>
      </c>
      <c r="J93">
        <v>1300354764</v>
      </c>
      <c r="K93" t="b">
        <v>0</v>
      </c>
      <c r="L93">
        <v>46</v>
      </c>
      <c r="M93" t="b">
        <v>1</v>
      </c>
      <c r="N93" t="s">
        <v>8268</v>
      </c>
      <c r="O93" s="12">
        <f t="shared" si="5"/>
        <v>120</v>
      </c>
      <c r="P93" s="10">
        <f t="shared" si="6"/>
        <v>78.260000000000005</v>
      </c>
      <c r="Q93" s="14" t="s">
        <v>8308</v>
      </c>
      <c r="R93" t="s">
        <v>8309</v>
      </c>
      <c r="S93" s="19">
        <f t="shared" si="7"/>
        <v>40619.194027777776</v>
      </c>
      <c r="T93" s="19">
        <f t="shared" si="8"/>
        <v>42207.916666666664</v>
      </c>
      <c r="U93">
        <f t="shared" si="9"/>
        <v>2011</v>
      </c>
    </row>
    <row r="94" spans="1:21" ht="48" x14ac:dyDescent="0.2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 s="23">
        <v>1437620400</v>
      </c>
      <c r="J94">
        <v>1481949983</v>
      </c>
      <c r="K94" t="b">
        <v>0</v>
      </c>
      <c r="L94">
        <v>43</v>
      </c>
      <c r="M94" t="b">
        <v>1</v>
      </c>
      <c r="N94" t="s">
        <v>8268</v>
      </c>
      <c r="O94" s="12">
        <f t="shared" si="5"/>
        <v>105</v>
      </c>
      <c r="P94" s="10">
        <f t="shared" si="6"/>
        <v>122.33</v>
      </c>
      <c r="Q94" s="14" t="s">
        <v>8308</v>
      </c>
      <c r="R94" t="s">
        <v>8309</v>
      </c>
      <c r="S94" s="19">
        <f t="shared" si="7"/>
        <v>42720.990543981483</v>
      </c>
      <c r="T94" s="19">
        <f t="shared" si="8"/>
        <v>42207.916666666664</v>
      </c>
      <c r="U94">
        <f t="shared" si="9"/>
        <v>2016</v>
      </c>
    </row>
    <row r="95" spans="1:21" ht="48" x14ac:dyDescent="0.2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 s="23">
        <v>1437620400</v>
      </c>
      <c r="J95">
        <v>1338928537</v>
      </c>
      <c r="K95" t="b">
        <v>0</v>
      </c>
      <c r="L95">
        <v>15</v>
      </c>
      <c r="M95" t="b">
        <v>1</v>
      </c>
      <c r="N95" t="s">
        <v>8268</v>
      </c>
      <c r="O95" s="12">
        <f t="shared" si="5"/>
        <v>111</v>
      </c>
      <c r="P95" s="10">
        <f t="shared" si="6"/>
        <v>73.73</v>
      </c>
      <c r="Q95" s="14" t="s">
        <v>8308</v>
      </c>
      <c r="R95" t="s">
        <v>8309</v>
      </c>
      <c r="S95" s="19">
        <f t="shared" si="7"/>
        <v>41065.649733796294</v>
      </c>
      <c r="T95" s="19">
        <f t="shared" si="8"/>
        <v>42207.916666666664</v>
      </c>
      <c r="U95">
        <f t="shared" si="9"/>
        <v>2012</v>
      </c>
    </row>
    <row r="96" spans="1:21" ht="48" x14ac:dyDescent="0.2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 s="23">
        <v>1437620400</v>
      </c>
      <c r="J96">
        <v>1395162822</v>
      </c>
      <c r="K96" t="b">
        <v>0</v>
      </c>
      <c r="L96">
        <v>12</v>
      </c>
      <c r="M96" t="b">
        <v>1</v>
      </c>
      <c r="N96" t="s">
        <v>8268</v>
      </c>
      <c r="O96" s="12">
        <f t="shared" si="5"/>
        <v>104</v>
      </c>
      <c r="P96" s="10">
        <f t="shared" si="6"/>
        <v>21.67</v>
      </c>
      <c r="Q96" s="14" t="s">
        <v>8308</v>
      </c>
      <c r="R96" t="s">
        <v>8309</v>
      </c>
      <c r="S96" s="19">
        <f t="shared" si="7"/>
        <v>41716.509513888886</v>
      </c>
      <c r="T96" s="19">
        <f t="shared" si="8"/>
        <v>42207.916666666664</v>
      </c>
      <c r="U96">
        <f t="shared" si="9"/>
        <v>2014</v>
      </c>
    </row>
    <row r="97" spans="1:21" ht="48" x14ac:dyDescent="0.2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 s="23">
        <v>1437620400</v>
      </c>
      <c r="J97">
        <v>1327622841</v>
      </c>
      <c r="K97" t="b">
        <v>0</v>
      </c>
      <c r="L97">
        <v>21</v>
      </c>
      <c r="M97" t="b">
        <v>1</v>
      </c>
      <c r="N97" t="s">
        <v>8268</v>
      </c>
      <c r="O97" s="12">
        <f t="shared" si="5"/>
        <v>131</v>
      </c>
      <c r="P97" s="10">
        <f t="shared" si="6"/>
        <v>21.9</v>
      </c>
      <c r="Q97" s="14" t="s">
        <v>8308</v>
      </c>
      <c r="R97" t="s">
        <v>8309</v>
      </c>
      <c r="S97" s="19">
        <f t="shared" si="7"/>
        <v>40934.796770833331</v>
      </c>
      <c r="T97" s="19">
        <f t="shared" si="8"/>
        <v>42207.916666666664</v>
      </c>
      <c r="U97">
        <f t="shared" si="9"/>
        <v>2012</v>
      </c>
    </row>
    <row r="98" spans="1:21" ht="48" x14ac:dyDescent="0.2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 s="23">
        <v>1437620400</v>
      </c>
      <c r="J98">
        <v>1274889241</v>
      </c>
      <c r="K98" t="b">
        <v>0</v>
      </c>
      <c r="L98">
        <v>34</v>
      </c>
      <c r="M98" t="b">
        <v>1</v>
      </c>
      <c r="N98" t="s">
        <v>8268</v>
      </c>
      <c r="O98" s="12">
        <f t="shared" si="5"/>
        <v>115</v>
      </c>
      <c r="P98" s="10">
        <f t="shared" si="6"/>
        <v>50.59</v>
      </c>
      <c r="Q98" s="14" t="s">
        <v>8308</v>
      </c>
      <c r="R98" t="s">
        <v>8309</v>
      </c>
      <c r="S98" s="19">
        <f t="shared" si="7"/>
        <v>40324.45417824074</v>
      </c>
      <c r="T98" s="19">
        <f t="shared" si="8"/>
        <v>42207.916666666664</v>
      </c>
      <c r="U98">
        <f t="shared" si="9"/>
        <v>2010</v>
      </c>
    </row>
    <row r="99" spans="1:21" ht="48" x14ac:dyDescent="0.2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 s="23">
        <v>1437620400</v>
      </c>
      <c r="J99">
        <v>1307848482</v>
      </c>
      <c r="K99" t="b">
        <v>0</v>
      </c>
      <c r="L99">
        <v>8</v>
      </c>
      <c r="M99" t="b">
        <v>1</v>
      </c>
      <c r="N99" t="s">
        <v>8268</v>
      </c>
      <c r="O99" s="12">
        <f t="shared" si="5"/>
        <v>106</v>
      </c>
      <c r="P99" s="10">
        <f t="shared" si="6"/>
        <v>53.13</v>
      </c>
      <c r="Q99" s="14" t="s">
        <v>8308</v>
      </c>
      <c r="R99" t="s">
        <v>8309</v>
      </c>
      <c r="S99" s="19">
        <f t="shared" si="7"/>
        <v>40705.926874999997</v>
      </c>
      <c r="T99" s="19">
        <f t="shared" si="8"/>
        <v>42207.916666666664</v>
      </c>
      <c r="U99">
        <f t="shared" si="9"/>
        <v>2011</v>
      </c>
    </row>
    <row r="100" spans="1:21" ht="48" x14ac:dyDescent="0.2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 s="23">
        <v>1437620400</v>
      </c>
      <c r="J100">
        <v>1351796674</v>
      </c>
      <c r="K100" t="b">
        <v>0</v>
      </c>
      <c r="L100">
        <v>60</v>
      </c>
      <c r="M100" t="b">
        <v>1</v>
      </c>
      <c r="N100" t="s">
        <v>8268</v>
      </c>
      <c r="O100" s="12">
        <f t="shared" si="5"/>
        <v>106</v>
      </c>
      <c r="P100" s="10">
        <f t="shared" si="6"/>
        <v>56.67</v>
      </c>
      <c r="Q100" s="14" t="s">
        <v>8308</v>
      </c>
      <c r="R100" t="s">
        <v>8309</v>
      </c>
      <c r="S100" s="19">
        <f t="shared" si="7"/>
        <v>41214.586504629631</v>
      </c>
      <c r="T100" s="19">
        <f t="shared" si="8"/>
        <v>42207.916666666664</v>
      </c>
      <c r="U100">
        <f t="shared" si="9"/>
        <v>2012</v>
      </c>
    </row>
    <row r="101" spans="1:21" ht="32" x14ac:dyDescent="0.2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 s="23">
        <v>1437620400</v>
      </c>
      <c r="J101">
        <v>1387834799</v>
      </c>
      <c r="K101" t="b">
        <v>0</v>
      </c>
      <c r="L101">
        <v>39</v>
      </c>
      <c r="M101" t="b">
        <v>1</v>
      </c>
      <c r="N101" t="s">
        <v>8268</v>
      </c>
      <c r="O101" s="12">
        <f t="shared" si="5"/>
        <v>106</v>
      </c>
      <c r="P101" s="10">
        <f t="shared" si="6"/>
        <v>40.78</v>
      </c>
      <c r="Q101" s="14" t="s">
        <v>8308</v>
      </c>
      <c r="R101" t="s">
        <v>8309</v>
      </c>
      <c r="S101" s="19">
        <f t="shared" si="7"/>
        <v>41631.694432870368</v>
      </c>
      <c r="T101" s="19">
        <f t="shared" si="8"/>
        <v>42207.916666666664</v>
      </c>
      <c r="U101">
        <f t="shared" si="9"/>
        <v>2013</v>
      </c>
    </row>
    <row r="102" spans="1:21" ht="48" x14ac:dyDescent="0.2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 s="23">
        <v>1437620400</v>
      </c>
      <c r="J102">
        <v>1350324286</v>
      </c>
      <c r="K102" t="b">
        <v>0</v>
      </c>
      <c r="L102">
        <v>26</v>
      </c>
      <c r="M102" t="b">
        <v>1</v>
      </c>
      <c r="N102" t="s">
        <v>8267</v>
      </c>
      <c r="O102" s="12">
        <f t="shared" si="5"/>
        <v>100</v>
      </c>
      <c r="P102" s="10">
        <f t="shared" si="6"/>
        <v>192.31</v>
      </c>
      <c r="Q102" s="14" t="s">
        <v>8308</v>
      </c>
      <c r="R102" t="s">
        <v>8310</v>
      </c>
      <c r="S102" s="19">
        <f t="shared" si="7"/>
        <v>41197.544976851852</v>
      </c>
      <c r="T102" s="19">
        <f t="shared" si="8"/>
        <v>42207.916666666664</v>
      </c>
      <c r="U102">
        <f t="shared" si="9"/>
        <v>2012</v>
      </c>
    </row>
    <row r="103" spans="1:21" ht="48" x14ac:dyDescent="0.2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 s="23">
        <v>1437620400</v>
      </c>
      <c r="J103">
        <v>1356979110</v>
      </c>
      <c r="K103" t="b">
        <v>0</v>
      </c>
      <c r="L103">
        <v>35</v>
      </c>
      <c r="M103" t="b">
        <v>1</v>
      </c>
      <c r="N103" t="s">
        <v>8267</v>
      </c>
      <c r="O103" s="12">
        <f t="shared" si="5"/>
        <v>100</v>
      </c>
      <c r="P103" s="10">
        <f t="shared" si="6"/>
        <v>100</v>
      </c>
      <c r="Q103" s="14" t="s">
        <v>8308</v>
      </c>
      <c r="R103" t="s">
        <v>8310</v>
      </c>
      <c r="S103" s="19">
        <f t="shared" si="7"/>
        <v>41274.568402777775</v>
      </c>
      <c r="T103" s="19">
        <f t="shared" si="8"/>
        <v>42207.916666666664</v>
      </c>
      <c r="U103">
        <f t="shared" si="9"/>
        <v>2012</v>
      </c>
    </row>
    <row r="104" spans="1:21" ht="48" x14ac:dyDescent="0.2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 s="23">
        <v>1437620400</v>
      </c>
      <c r="J104">
        <v>1290481733</v>
      </c>
      <c r="K104" t="b">
        <v>0</v>
      </c>
      <c r="L104">
        <v>65</v>
      </c>
      <c r="M104" t="b">
        <v>1</v>
      </c>
      <c r="N104" t="s">
        <v>8267</v>
      </c>
      <c r="O104" s="12">
        <f t="shared" si="5"/>
        <v>128</v>
      </c>
      <c r="P104" s="10">
        <f t="shared" si="6"/>
        <v>117.92</v>
      </c>
      <c r="Q104" s="14" t="s">
        <v>8308</v>
      </c>
      <c r="R104" t="s">
        <v>8310</v>
      </c>
      <c r="S104" s="19">
        <f t="shared" si="7"/>
        <v>40504.922835648147</v>
      </c>
      <c r="T104" s="19">
        <f t="shared" si="8"/>
        <v>42207.916666666664</v>
      </c>
      <c r="U104">
        <f t="shared" si="9"/>
        <v>2010</v>
      </c>
    </row>
    <row r="105" spans="1:21" ht="32" x14ac:dyDescent="0.2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 s="23">
        <v>1437620400</v>
      </c>
      <c r="J105">
        <v>1392232830</v>
      </c>
      <c r="K105" t="b">
        <v>0</v>
      </c>
      <c r="L105">
        <v>49</v>
      </c>
      <c r="M105" t="b">
        <v>1</v>
      </c>
      <c r="N105" t="s">
        <v>8267</v>
      </c>
      <c r="O105" s="12">
        <f t="shared" si="5"/>
        <v>105</v>
      </c>
      <c r="P105" s="10">
        <f t="shared" si="6"/>
        <v>27.9</v>
      </c>
      <c r="Q105" s="14" t="s">
        <v>8308</v>
      </c>
      <c r="R105" t="s">
        <v>8310</v>
      </c>
      <c r="S105" s="19">
        <f t="shared" si="7"/>
        <v>41682.597569444442</v>
      </c>
      <c r="T105" s="19">
        <f t="shared" si="8"/>
        <v>42207.916666666664</v>
      </c>
      <c r="U105">
        <f t="shared" si="9"/>
        <v>2014</v>
      </c>
    </row>
    <row r="106" spans="1:21" ht="32" x14ac:dyDescent="0.2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 s="23">
        <v>1437620400</v>
      </c>
      <c r="J106">
        <v>1299775266</v>
      </c>
      <c r="K106" t="b">
        <v>0</v>
      </c>
      <c r="L106">
        <v>10</v>
      </c>
      <c r="M106" t="b">
        <v>1</v>
      </c>
      <c r="N106" t="s">
        <v>8267</v>
      </c>
      <c r="O106" s="12">
        <f t="shared" si="5"/>
        <v>120</v>
      </c>
      <c r="P106" s="10">
        <f t="shared" si="6"/>
        <v>60</v>
      </c>
      <c r="Q106" s="14" t="s">
        <v>8308</v>
      </c>
      <c r="R106" t="s">
        <v>8310</v>
      </c>
      <c r="S106" s="19">
        <f t="shared" si="7"/>
        <v>40612.486874999995</v>
      </c>
      <c r="T106" s="19">
        <f t="shared" si="8"/>
        <v>42207.916666666664</v>
      </c>
      <c r="U106">
        <f t="shared" si="9"/>
        <v>2011</v>
      </c>
    </row>
    <row r="107" spans="1:21" ht="48" x14ac:dyDescent="0.2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 s="23">
        <v>1437620400</v>
      </c>
      <c r="J107">
        <v>1461605020</v>
      </c>
      <c r="K107" t="b">
        <v>0</v>
      </c>
      <c r="L107">
        <v>60</v>
      </c>
      <c r="M107" t="b">
        <v>1</v>
      </c>
      <c r="N107" t="s">
        <v>8267</v>
      </c>
      <c r="O107" s="12">
        <f t="shared" si="5"/>
        <v>107</v>
      </c>
      <c r="P107" s="10">
        <f t="shared" si="6"/>
        <v>39.380000000000003</v>
      </c>
      <c r="Q107" s="14" t="s">
        <v>8308</v>
      </c>
      <c r="R107" t="s">
        <v>8310</v>
      </c>
      <c r="S107" s="19">
        <f t="shared" si="7"/>
        <v>42485.516435185178</v>
      </c>
      <c r="T107" s="19">
        <f t="shared" si="8"/>
        <v>42207.916666666664</v>
      </c>
      <c r="U107">
        <f t="shared" si="9"/>
        <v>2016</v>
      </c>
    </row>
    <row r="108" spans="1:21" ht="16" x14ac:dyDescent="0.2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 s="23">
        <v>1437620400</v>
      </c>
      <c r="J108">
        <v>1332182301</v>
      </c>
      <c r="K108" t="b">
        <v>0</v>
      </c>
      <c r="L108">
        <v>27</v>
      </c>
      <c r="M108" t="b">
        <v>1</v>
      </c>
      <c r="N108" t="s">
        <v>8267</v>
      </c>
      <c r="O108" s="12">
        <f t="shared" si="5"/>
        <v>101</v>
      </c>
      <c r="P108" s="10">
        <f t="shared" si="6"/>
        <v>186.11</v>
      </c>
      <c r="Q108" s="14" t="s">
        <v>8308</v>
      </c>
      <c r="R108" t="s">
        <v>8310</v>
      </c>
      <c r="S108" s="19">
        <f t="shared" si="7"/>
        <v>40987.568298611106</v>
      </c>
      <c r="T108" s="19">
        <f t="shared" si="8"/>
        <v>42207.916666666664</v>
      </c>
      <c r="U108">
        <f t="shared" si="9"/>
        <v>2012</v>
      </c>
    </row>
    <row r="109" spans="1:21" ht="48" x14ac:dyDescent="0.2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 s="23">
        <v>1437620400</v>
      </c>
      <c r="J109">
        <v>1301787287</v>
      </c>
      <c r="K109" t="b">
        <v>0</v>
      </c>
      <c r="L109">
        <v>69</v>
      </c>
      <c r="M109" t="b">
        <v>1</v>
      </c>
      <c r="N109" t="s">
        <v>8267</v>
      </c>
      <c r="O109" s="12">
        <f t="shared" si="5"/>
        <v>102</v>
      </c>
      <c r="P109" s="10">
        <f t="shared" si="6"/>
        <v>111.38</v>
      </c>
      <c r="Q109" s="14" t="s">
        <v>8308</v>
      </c>
      <c r="R109" t="s">
        <v>8310</v>
      </c>
      <c r="S109" s="19">
        <f t="shared" si="7"/>
        <v>40635.774155092593</v>
      </c>
      <c r="T109" s="19">
        <f t="shared" si="8"/>
        <v>42207.916666666664</v>
      </c>
      <c r="U109">
        <f t="shared" si="9"/>
        <v>2011</v>
      </c>
    </row>
    <row r="110" spans="1:21" ht="48" x14ac:dyDescent="0.2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 s="23">
        <v>1437620400</v>
      </c>
      <c r="J110">
        <v>1364827370</v>
      </c>
      <c r="K110" t="b">
        <v>0</v>
      </c>
      <c r="L110">
        <v>47</v>
      </c>
      <c r="M110" t="b">
        <v>1</v>
      </c>
      <c r="N110" t="s">
        <v>8267</v>
      </c>
      <c r="O110" s="12">
        <f t="shared" si="5"/>
        <v>247</v>
      </c>
      <c r="P110" s="10">
        <f t="shared" si="6"/>
        <v>78.72</v>
      </c>
      <c r="Q110" s="14" t="s">
        <v>8308</v>
      </c>
      <c r="R110" t="s">
        <v>8310</v>
      </c>
      <c r="S110" s="19">
        <f t="shared" si="7"/>
        <v>41365.404745370368</v>
      </c>
      <c r="T110" s="19">
        <f t="shared" si="8"/>
        <v>42207.916666666664</v>
      </c>
      <c r="U110">
        <f t="shared" si="9"/>
        <v>2013</v>
      </c>
    </row>
    <row r="111" spans="1:21" ht="48" x14ac:dyDescent="0.2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 s="23">
        <v>1437620400</v>
      </c>
      <c r="J111">
        <v>1296088630</v>
      </c>
      <c r="K111" t="b">
        <v>0</v>
      </c>
      <c r="L111">
        <v>47</v>
      </c>
      <c r="M111" t="b">
        <v>1</v>
      </c>
      <c r="N111" t="s">
        <v>8267</v>
      </c>
      <c r="O111" s="12">
        <f t="shared" si="5"/>
        <v>220</v>
      </c>
      <c r="P111" s="10">
        <f t="shared" si="6"/>
        <v>46.7</v>
      </c>
      <c r="Q111" s="14" t="s">
        <v>8308</v>
      </c>
      <c r="R111" t="s">
        <v>8310</v>
      </c>
      <c r="S111" s="19">
        <f t="shared" si="7"/>
        <v>40569.817476851851</v>
      </c>
      <c r="T111" s="19">
        <f t="shared" si="8"/>
        <v>42207.916666666664</v>
      </c>
      <c r="U111">
        <f t="shared" si="9"/>
        <v>2011</v>
      </c>
    </row>
    <row r="112" spans="1:21" ht="48" x14ac:dyDescent="0.2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 s="23">
        <v>1437620400</v>
      </c>
      <c r="J112">
        <v>1381445253</v>
      </c>
      <c r="K112" t="b">
        <v>0</v>
      </c>
      <c r="L112">
        <v>26</v>
      </c>
      <c r="M112" t="b">
        <v>1</v>
      </c>
      <c r="N112" t="s">
        <v>8267</v>
      </c>
      <c r="O112" s="12">
        <f t="shared" si="5"/>
        <v>131</v>
      </c>
      <c r="P112" s="10">
        <f t="shared" si="6"/>
        <v>65.38</v>
      </c>
      <c r="Q112" s="14" t="s">
        <v>8308</v>
      </c>
      <c r="R112" t="s">
        <v>8310</v>
      </c>
      <c r="S112" s="19">
        <f t="shared" si="7"/>
        <v>41557.741354166668</v>
      </c>
      <c r="T112" s="19">
        <f t="shared" si="8"/>
        <v>42207.916666666664</v>
      </c>
      <c r="U112">
        <f t="shared" si="9"/>
        <v>2013</v>
      </c>
    </row>
    <row r="113" spans="1:21" ht="48" x14ac:dyDescent="0.2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 s="23">
        <v>1437620400</v>
      </c>
      <c r="J113">
        <v>1430467187</v>
      </c>
      <c r="K113" t="b">
        <v>0</v>
      </c>
      <c r="L113">
        <v>53</v>
      </c>
      <c r="M113" t="b">
        <v>1</v>
      </c>
      <c r="N113" t="s">
        <v>8267</v>
      </c>
      <c r="O113" s="12">
        <f t="shared" si="5"/>
        <v>155</v>
      </c>
      <c r="P113" s="10">
        <f t="shared" si="6"/>
        <v>102.08</v>
      </c>
      <c r="Q113" s="14" t="s">
        <v>8308</v>
      </c>
      <c r="R113" t="s">
        <v>8310</v>
      </c>
      <c r="S113" s="19">
        <f t="shared" si="7"/>
        <v>42125.124849537031</v>
      </c>
      <c r="T113" s="19">
        <f t="shared" si="8"/>
        <v>42207.916666666664</v>
      </c>
      <c r="U113">
        <f t="shared" si="9"/>
        <v>2015</v>
      </c>
    </row>
    <row r="114" spans="1:21" ht="48" x14ac:dyDescent="0.2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 s="23">
        <v>1437620400</v>
      </c>
      <c r="J114">
        <v>1395277318</v>
      </c>
      <c r="K114" t="b">
        <v>0</v>
      </c>
      <c r="L114">
        <v>81</v>
      </c>
      <c r="M114" t="b">
        <v>1</v>
      </c>
      <c r="N114" t="s">
        <v>8267</v>
      </c>
      <c r="O114" s="12">
        <f t="shared" si="5"/>
        <v>104</v>
      </c>
      <c r="P114" s="10">
        <f t="shared" si="6"/>
        <v>64.2</v>
      </c>
      <c r="Q114" s="14" t="s">
        <v>8308</v>
      </c>
      <c r="R114" t="s">
        <v>8310</v>
      </c>
      <c r="S114" s="19">
        <f t="shared" si="7"/>
        <v>41717.834699074076</v>
      </c>
      <c r="T114" s="19">
        <f t="shared" si="8"/>
        <v>42207.916666666664</v>
      </c>
      <c r="U114">
        <f t="shared" si="9"/>
        <v>2014</v>
      </c>
    </row>
    <row r="115" spans="1:21" ht="32" x14ac:dyDescent="0.2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 s="23">
        <v>1437620400</v>
      </c>
      <c r="J115">
        <v>1311963128</v>
      </c>
      <c r="K115" t="b">
        <v>0</v>
      </c>
      <c r="L115">
        <v>78</v>
      </c>
      <c r="M115" t="b">
        <v>1</v>
      </c>
      <c r="N115" t="s">
        <v>8267</v>
      </c>
      <c r="O115" s="12">
        <f t="shared" si="5"/>
        <v>141</v>
      </c>
      <c r="P115" s="10">
        <f t="shared" si="6"/>
        <v>90.38</v>
      </c>
      <c r="Q115" s="14" t="s">
        <v>8308</v>
      </c>
      <c r="R115" t="s">
        <v>8310</v>
      </c>
      <c r="S115" s="19">
        <f t="shared" si="7"/>
        <v>40753.550092592588</v>
      </c>
      <c r="T115" s="19">
        <f t="shared" si="8"/>
        <v>42207.916666666664</v>
      </c>
      <c r="U115">
        <f t="shared" si="9"/>
        <v>2011</v>
      </c>
    </row>
    <row r="116" spans="1:21" ht="48" x14ac:dyDescent="0.2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 s="23">
        <v>1437620400</v>
      </c>
      <c r="J116">
        <v>1321252488</v>
      </c>
      <c r="K116" t="b">
        <v>0</v>
      </c>
      <c r="L116">
        <v>35</v>
      </c>
      <c r="M116" t="b">
        <v>1</v>
      </c>
      <c r="N116" t="s">
        <v>8267</v>
      </c>
      <c r="O116" s="12">
        <f t="shared" si="5"/>
        <v>103</v>
      </c>
      <c r="P116" s="10">
        <f t="shared" si="6"/>
        <v>88.57</v>
      </c>
      <c r="Q116" s="14" t="s">
        <v>8308</v>
      </c>
      <c r="R116" t="s">
        <v>8310</v>
      </c>
      <c r="S116" s="19">
        <f t="shared" si="7"/>
        <v>40861.065833333334</v>
      </c>
      <c r="T116" s="19">
        <f t="shared" si="8"/>
        <v>42207.916666666664</v>
      </c>
      <c r="U116">
        <f t="shared" si="9"/>
        <v>2011</v>
      </c>
    </row>
    <row r="117" spans="1:21" ht="16" x14ac:dyDescent="0.2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 s="23">
        <v>1437620400</v>
      </c>
      <c r="J117">
        <v>1326217444</v>
      </c>
      <c r="K117" t="b">
        <v>0</v>
      </c>
      <c r="L117">
        <v>22</v>
      </c>
      <c r="M117" t="b">
        <v>1</v>
      </c>
      <c r="N117" t="s">
        <v>8267</v>
      </c>
      <c r="O117" s="12">
        <f t="shared" si="5"/>
        <v>140</v>
      </c>
      <c r="P117" s="10">
        <f t="shared" si="6"/>
        <v>28.73</v>
      </c>
      <c r="Q117" s="14" t="s">
        <v>8308</v>
      </c>
      <c r="R117" t="s">
        <v>8310</v>
      </c>
      <c r="S117" s="19">
        <f t="shared" si="7"/>
        <v>40918.530601851853</v>
      </c>
      <c r="T117" s="19">
        <f t="shared" si="8"/>
        <v>42207.916666666664</v>
      </c>
      <c r="U117">
        <f t="shared" si="9"/>
        <v>2012</v>
      </c>
    </row>
    <row r="118" spans="1:21" ht="48" x14ac:dyDescent="0.2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 s="23">
        <v>1437620400</v>
      </c>
      <c r="J118">
        <v>1298289355</v>
      </c>
      <c r="K118" t="b">
        <v>0</v>
      </c>
      <c r="L118">
        <v>57</v>
      </c>
      <c r="M118" t="b">
        <v>1</v>
      </c>
      <c r="N118" t="s">
        <v>8267</v>
      </c>
      <c r="O118" s="12">
        <f t="shared" si="5"/>
        <v>114</v>
      </c>
      <c r="P118" s="10">
        <f t="shared" si="6"/>
        <v>69.790000000000006</v>
      </c>
      <c r="Q118" s="14" t="s">
        <v>8308</v>
      </c>
      <c r="R118" t="s">
        <v>8310</v>
      </c>
      <c r="S118" s="19">
        <f t="shared" si="7"/>
        <v>40595.288831018515</v>
      </c>
      <c r="T118" s="19">
        <f t="shared" si="8"/>
        <v>42207.916666666664</v>
      </c>
      <c r="U118">
        <f t="shared" si="9"/>
        <v>2011</v>
      </c>
    </row>
    <row r="119" spans="1:21" ht="48" x14ac:dyDescent="0.2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 s="23">
        <v>1437620400</v>
      </c>
      <c r="J119">
        <v>1268337744</v>
      </c>
      <c r="K119" t="b">
        <v>0</v>
      </c>
      <c r="L119">
        <v>27</v>
      </c>
      <c r="M119" t="b">
        <v>1</v>
      </c>
      <c r="N119" t="s">
        <v>8267</v>
      </c>
      <c r="O119" s="12">
        <f t="shared" si="5"/>
        <v>100</v>
      </c>
      <c r="P119" s="10">
        <f t="shared" si="6"/>
        <v>167.49</v>
      </c>
      <c r="Q119" s="14" t="s">
        <v>8308</v>
      </c>
      <c r="R119" t="s">
        <v>8310</v>
      </c>
      <c r="S119" s="19">
        <f t="shared" si="7"/>
        <v>40248.626666666663</v>
      </c>
      <c r="T119" s="19">
        <f t="shared" si="8"/>
        <v>42207.916666666664</v>
      </c>
      <c r="U119">
        <f t="shared" si="9"/>
        <v>2010</v>
      </c>
    </row>
    <row r="120" spans="1:21" ht="32" x14ac:dyDescent="0.2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 s="23">
        <v>1437620400</v>
      </c>
      <c r="J120">
        <v>1309310236</v>
      </c>
      <c r="K120" t="b">
        <v>0</v>
      </c>
      <c r="L120">
        <v>39</v>
      </c>
      <c r="M120" t="b">
        <v>1</v>
      </c>
      <c r="N120" t="s">
        <v>8267</v>
      </c>
      <c r="O120" s="12">
        <f t="shared" si="5"/>
        <v>113</v>
      </c>
      <c r="P120" s="10">
        <f t="shared" si="6"/>
        <v>144.91</v>
      </c>
      <c r="Q120" s="14" t="s">
        <v>8308</v>
      </c>
      <c r="R120" t="s">
        <v>8310</v>
      </c>
      <c r="S120" s="19">
        <f t="shared" si="7"/>
        <v>40722.845324074071</v>
      </c>
      <c r="T120" s="19">
        <f t="shared" si="8"/>
        <v>42207.916666666664</v>
      </c>
      <c r="U120">
        <f t="shared" si="9"/>
        <v>2011</v>
      </c>
    </row>
    <row r="121" spans="1:21" ht="48" x14ac:dyDescent="0.2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 s="23">
        <v>1437620400</v>
      </c>
      <c r="J121">
        <v>1310693986</v>
      </c>
      <c r="K121" t="b">
        <v>0</v>
      </c>
      <c r="L121">
        <v>37</v>
      </c>
      <c r="M121" t="b">
        <v>1</v>
      </c>
      <c r="N121" t="s">
        <v>8267</v>
      </c>
      <c r="O121" s="12">
        <f t="shared" si="5"/>
        <v>105</v>
      </c>
      <c r="P121" s="10">
        <f t="shared" si="6"/>
        <v>91.84</v>
      </c>
      <c r="Q121" s="14" t="s">
        <v>8308</v>
      </c>
      <c r="R121" t="s">
        <v>8310</v>
      </c>
      <c r="S121" s="19">
        <f t="shared" si="7"/>
        <v>40738.860949074071</v>
      </c>
      <c r="T121" s="19">
        <f t="shared" si="8"/>
        <v>42207.916666666664</v>
      </c>
      <c r="U121">
        <f t="shared" si="9"/>
        <v>2011</v>
      </c>
    </row>
    <row r="122" spans="1:21" ht="48" x14ac:dyDescent="0.2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 s="23">
        <v>1437620400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12">
        <f t="shared" si="5"/>
        <v>0</v>
      </c>
      <c r="P122" s="10">
        <f t="shared" si="6"/>
        <v>10</v>
      </c>
      <c r="Q122" s="14" t="s">
        <v>8308</v>
      </c>
      <c r="R122" t="s">
        <v>8310</v>
      </c>
      <c r="S122" s="19">
        <f t="shared" si="7"/>
        <v>42615.841516203705</v>
      </c>
      <c r="T122" s="19">
        <f t="shared" si="8"/>
        <v>42207.916666666664</v>
      </c>
      <c r="U122">
        <f t="shared" si="9"/>
        <v>2016</v>
      </c>
    </row>
    <row r="123" spans="1:21" ht="48" x14ac:dyDescent="0.2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 s="23">
        <v>1437620400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12">
        <f t="shared" si="5"/>
        <v>0</v>
      </c>
      <c r="P123" s="10">
        <f t="shared" si="6"/>
        <v>1</v>
      </c>
      <c r="Q123" s="14" t="s">
        <v>8308</v>
      </c>
      <c r="R123" t="s">
        <v>8310</v>
      </c>
      <c r="S123" s="19">
        <f t="shared" si="7"/>
        <v>42096.496643518512</v>
      </c>
      <c r="T123" s="19">
        <f t="shared" si="8"/>
        <v>42207.916666666664</v>
      </c>
      <c r="U123">
        <f t="shared" si="9"/>
        <v>2015</v>
      </c>
    </row>
    <row r="124" spans="1:21" ht="32" x14ac:dyDescent="0.2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 s="23">
        <v>1437620400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12">
        <f t="shared" si="5"/>
        <v>0</v>
      </c>
      <c r="P124" s="10">
        <f t="shared" si="6"/>
        <v>0</v>
      </c>
      <c r="Q124" s="14" t="s">
        <v>8308</v>
      </c>
      <c r="R124" t="s">
        <v>8310</v>
      </c>
      <c r="S124" s="19">
        <f t="shared" si="7"/>
        <v>42593.223460648143</v>
      </c>
      <c r="T124" s="19">
        <f t="shared" si="8"/>
        <v>42207.916666666664</v>
      </c>
      <c r="U124">
        <f>YEAR(S124)</f>
        <v>2016</v>
      </c>
    </row>
    <row r="125" spans="1:21" ht="48" x14ac:dyDescent="0.2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 s="23">
        <v>1437620400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12">
        <f t="shared" si="5"/>
        <v>0</v>
      </c>
      <c r="P125" s="10">
        <f t="shared" si="6"/>
        <v>25.17</v>
      </c>
      <c r="Q125" s="14" t="s">
        <v>8308</v>
      </c>
      <c r="R125" t="s">
        <v>8310</v>
      </c>
      <c r="S125" s="19">
        <f t="shared" si="7"/>
        <v>41904.573657407404</v>
      </c>
      <c r="T125" s="19">
        <f t="shared" si="8"/>
        <v>42207.916666666664</v>
      </c>
      <c r="U125">
        <f t="shared" ref="U125:U188" si="10">YEAR(S125)</f>
        <v>2014</v>
      </c>
    </row>
    <row r="126" spans="1:21" ht="48" x14ac:dyDescent="0.2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 s="23">
        <v>1437620400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12">
        <f t="shared" si="5"/>
        <v>0</v>
      </c>
      <c r="P126" s="10">
        <f t="shared" si="6"/>
        <v>0</v>
      </c>
      <c r="Q126" s="14" t="s">
        <v>8308</v>
      </c>
      <c r="R126" t="s">
        <v>8310</v>
      </c>
      <c r="S126" s="19">
        <f t="shared" si="7"/>
        <v>42114.720393518517</v>
      </c>
      <c r="T126" s="19">
        <f t="shared" si="8"/>
        <v>42207.916666666664</v>
      </c>
      <c r="U126">
        <f t="shared" si="10"/>
        <v>2015</v>
      </c>
    </row>
    <row r="127" spans="1:21" ht="48" x14ac:dyDescent="0.2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 s="23">
        <v>1437620400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12">
        <f t="shared" si="5"/>
        <v>14</v>
      </c>
      <c r="P127" s="10">
        <f t="shared" si="6"/>
        <v>11.67</v>
      </c>
      <c r="Q127" s="14" t="s">
        <v>8308</v>
      </c>
      <c r="R127" t="s">
        <v>8310</v>
      </c>
      <c r="S127" s="19">
        <f t="shared" si="7"/>
        <v>42709.78564814815</v>
      </c>
      <c r="T127" s="19">
        <f t="shared" si="8"/>
        <v>42207.916666666664</v>
      </c>
      <c r="U127">
        <f t="shared" si="10"/>
        <v>2016</v>
      </c>
    </row>
    <row r="128" spans="1:21" ht="48" x14ac:dyDescent="0.2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 s="23">
        <v>1437620400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12">
        <f t="shared" si="5"/>
        <v>6</v>
      </c>
      <c r="P128" s="10">
        <f t="shared" si="6"/>
        <v>106.69</v>
      </c>
      <c r="Q128" s="14" t="s">
        <v>8308</v>
      </c>
      <c r="R128" t="s">
        <v>8310</v>
      </c>
      <c r="S128" s="19">
        <f t="shared" si="7"/>
        <v>42135.381215277775</v>
      </c>
      <c r="T128" s="19">
        <f t="shared" si="8"/>
        <v>42207.916666666664</v>
      </c>
      <c r="U128">
        <f t="shared" si="10"/>
        <v>2015</v>
      </c>
    </row>
    <row r="129" spans="1:21" ht="48" x14ac:dyDescent="0.2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 s="23">
        <v>1437620400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12">
        <f t="shared" si="5"/>
        <v>2</v>
      </c>
      <c r="P129" s="10">
        <f t="shared" si="6"/>
        <v>47.5</v>
      </c>
      <c r="Q129" s="14" t="s">
        <v>8308</v>
      </c>
      <c r="R129" t="s">
        <v>8310</v>
      </c>
      <c r="S129" s="19">
        <f t="shared" si="7"/>
        <v>42067.415983796294</v>
      </c>
      <c r="T129" s="19">
        <f t="shared" si="8"/>
        <v>42207.916666666664</v>
      </c>
      <c r="U129">
        <f t="shared" si="10"/>
        <v>2015</v>
      </c>
    </row>
    <row r="130" spans="1:21" ht="32" x14ac:dyDescent="0.2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 s="23">
        <v>1437620400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12">
        <f t="shared" ref="O130:O193" si="11">ROUND(E130/D130*100,0)</f>
        <v>2</v>
      </c>
      <c r="P130" s="10">
        <f t="shared" ref="P130:P193" si="12">IFERROR(ROUND(E130/L130,2),0)</f>
        <v>311.17</v>
      </c>
      <c r="Q130" s="14" t="s">
        <v>8308</v>
      </c>
      <c r="R130" t="s">
        <v>8310</v>
      </c>
      <c r="S130" s="19">
        <f t="shared" si="7"/>
        <v>42628.019594907404</v>
      </c>
      <c r="T130" s="19">
        <f t="shared" si="8"/>
        <v>42207.916666666664</v>
      </c>
      <c r="U130">
        <f t="shared" si="10"/>
        <v>2016</v>
      </c>
    </row>
    <row r="131" spans="1:21" ht="48" x14ac:dyDescent="0.2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 s="23">
        <v>1437620400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12">
        <f t="shared" si="11"/>
        <v>0</v>
      </c>
      <c r="P131" s="10">
        <f t="shared" si="12"/>
        <v>0</v>
      </c>
      <c r="Q131" s="14" t="s">
        <v>8308</v>
      </c>
      <c r="R131" t="s">
        <v>8310</v>
      </c>
      <c r="S131" s="19">
        <f t="shared" ref="S131:S194" si="13">(J131/86400)+25569+(-5/24)</f>
        <v>41882.728969907403</v>
      </c>
      <c r="T131" s="19">
        <f t="shared" ref="T131:T194" si="14">(I131/86400)+25569+(-5/24)</f>
        <v>42207.916666666664</v>
      </c>
      <c r="U131">
        <f t="shared" si="10"/>
        <v>2014</v>
      </c>
    </row>
    <row r="132" spans="1:21" ht="48" x14ac:dyDescent="0.2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 s="23">
        <v>1437620400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12">
        <f t="shared" si="11"/>
        <v>0</v>
      </c>
      <c r="P132" s="10">
        <f t="shared" si="12"/>
        <v>0</v>
      </c>
      <c r="Q132" s="14" t="s">
        <v>8308</v>
      </c>
      <c r="R132" t="s">
        <v>8310</v>
      </c>
      <c r="S132" s="19">
        <f t="shared" si="13"/>
        <v>41778.707083333335</v>
      </c>
      <c r="T132" s="19">
        <f t="shared" si="14"/>
        <v>42207.916666666664</v>
      </c>
      <c r="U132">
        <f t="shared" si="10"/>
        <v>2014</v>
      </c>
    </row>
    <row r="133" spans="1:21" ht="16" x14ac:dyDescent="0.2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 s="23">
        <v>1437620400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12">
        <f t="shared" si="11"/>
        <v>0</v>
      </c>
      <c r="P133" s="10">
        <f t="shared" si="12"/>
        <v>0</v>
      </c>
      <c r="Q133" s="14" t="s">
        <v>8308</v>
      </c>
      <c r="R133" t="s">
        <v>8310</v>
      </c>
      <c r="S133" s="19">
        <f t="shared" si="13"/>
        <v>42541.629178240742</v>
      </c>
      <c r="T133" s="19">
        <f t="shared" si="14"/>
        <v>42207.916666666664</v>
      </c>
      <c r="U133">
        <f t="shared" si="10"/>
        <v>2016</v>
      </c>
    </row>
    <row r="134" spans="1:21" ht="48" x14ac:dyDescent="0.2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 s="23">
        <v>1437620400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12">
        <f t="shared" si="11"/>
        <v>10</v>
      </c>
      <c r="P134" s="10">
        <f t="shared" si="12"/>
        <v>94.51</v>
      </c>
      <c r="Q134" s="14" t="s">
        <v>8308</v>
      </c>
      <c r="R134" t="s">
        <v>8310</v>
      </c>
      <c r="S134" s="19">
        <f t="shared" si="13"/>
        <v>41905.60424768518</v>
      </c>
      <c r="T134" s="19">
        <f t="shared" si="14"/>
        <v>42207.916666666664</v>
      </c>
      <c r="U134">
        <f t="shared" si="10"/>
        <v>2014</v>
      </c>
    </row>
    <row r="135" spans="1:21" ht="32" x14ac:dyDescent="0.2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 s="23">
        <v>1437620400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12">
        <f t="shared" si="11"/>
        <v>0</v>
      </c>
      <c r="P135" s="10">
        <f t="shared" si="12"/>
        <v>0</v>
      </c>
      <c r="Q135" s="14" t="s">
        <v>8308</v>
      </c>
      <c r="R135" t="s">
        <v>8310</v>
      </c>
      <c r="S135" s="19">
        <f t="shared" si="13"/>
        <v>42491.599351851844</v>
      </c>
      <c r="T135" s="19">
        <f t="shared" si="14"/>
        <v>42207.916666666664</v>
      </c>
      <c r="U135">
        <f t="shared" si="10"/>
        <v>2016</v>
      </c>
    </row>
    <row r="136" spans="1:21" ht="32" x14ac:dyDescent="0.2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 s="23">
        <v>1437620400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12">
        <f t="shared" si="11"/>
        <v>0</v>
      </c>
      <c r="P136" s="10">
        <f t="shared" si="12"/>
        <v>0</v>
      </c>
      <c r="Q136" s="14" t="s">
        <v>8308</v>
      </c>
      <c r="R136" t="s">
        <v>8310</v>
      </c>
      <c r="S136" s="19">
        <f t="shared" si="13"/>
        <v>42221.701597222222</v>
      </c>
      <c r="T136" s="19">
        <f t="shared" si="14"/>
        <v>42207.916666666664</v>
      </c>
      <c r="U136">
        <f t="shared" si="10"/>
        <v>2015</v>
      </c>
    </row>
    <row r="137" spans="1:21" ht="48" x14ac:dyDescent="0.2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 s="23">
        <v>1437620400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12">
        <f t="shared" si="11"/>
        <v>13</v>
      </c>
      <c r="P137" s="10">
        <f t="shared" si="12"/>
        <v>80.599999999999994</v>
      </c>
      <c r="Q137" s="14" t="s">
        <v>8308</v>
      </c>
      <c r="R137" t="s">
        <v>8310</v>
      </c>
      <c r="S137" s="19">
        <f t="shared" si="13"/>
        <v>41788.173576388886</v>
      </c>
      <c r="T137" s="19">
        <f t="shared" si="14"/>
        <v>42207.916666666664</v>
      </c>
      <c r="U137">
        <f t="shared" si="10"/>
        <v>2014</v>
      </c>
    </row>
    <row r="138" spans="1:21" ht="48" x14ac:dyDescent="0.2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 s="23">
        <v>1437620400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12">
        <f t="shared" si="11"/>
        <v>0</v>
      </c>
      <c r="P138" s="10">
        <f t="shared" si="12"/>
        <v>0</v>
      </c>
      <c r="Q138" s="14" t="s">
        <v>8308</v>
      </c>
      <c r="R138" t="s">
        <v>8310</v>
      </c>
      <c r="S138" s="19">
        <f t="shared" si="13"/>
        <v>42096.201782407406</v>
      </c>
      <c r="T138" s="19">
        <f t="shared" si="14"/>
        <v>42207.916666666664</v>
      </c>
      <c r="U138">
        <f t="shared" si="10"/>
        <v>2015</v>
      </c>
    </row>
    <row r="139" spans="1:21" ht="48" x14ac:dyDescent="0.2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 s="23">
        <v>1437620400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12">
        <f t="shared" si="11"/>
        <v>0</v>
      </c>
      <c r="P139" s="10">
        <f t="shared" si="12"/>
        <v>0</v>
      </c>
      <c r="Q139" s="14" t="s">
        <v>8308</v>
      </c>
      <c r="R139" t="s">
        <v>8310</v>
      </c>
      <c r="S139" s="19">
        <f t="shared" si="13"/>
        <v>42239.365659722222</v>
      </c>
      <c r="T139" s="19">
        <f t="shared" si="14"/>
        <v>42207.916666666664</v>
      </c>
      <c r="U139">
        <f t="shared" si="10"/>
        <v>2015</v>
      </c>
    </row>
    <row r="140" spans="1:21" ht="48" x14ac:dyDescent="0.2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 s="23">
        <v>1437620400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12">
        <f t="shared" si="11"/>
        <v>3</v>
      </c>
      <c r="P140" s="10">
        <f t="shared" si="12"/>
        <v>81.239999999999995</v>
      </c>
      <c r="Q140" s="14" t="s">
        <v>8308</v>
      </c>
      <c r="R140" t="s">
        <v>8310</v>
      </c>
      <c r="S140" s="19">
        <f t="shared" si="13"/>
        <v>42186.049085648141</v>
      </c>
      <c r="T140" s="19">
        <f t="shared" si="14"/>
        <v>42207.916666666664</v>
      </c>
      <c r="U140">
        <f t="shared" si="10"/>
        <v>2015</v>
      </c>
    </row>
    <row r="141" spans="1:21" ht="32" x14ac:dyDescent="0.2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 s="23">
        <v>1437620400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12">
        <f t="shared" si="11"/>
        <v>100</v>
      </c>
      <c r="P141" s="10">
        <f t="shared" si="12"/>
        <v>500</v>
      </c>
      <c r="Q141" s="14" t="s">
        <v>8308</v>
      </c>
      <c r="R141" t="s">
        <v>8310</v>
      </c>
      <c r="S141" s="19">
        <f t="shared" si="13"/>
        <v>42187.712638888886</v>
      </c>
      <c r="T141" s="19">
        <f t="shared" si="14"/>
        <v>42207.916666666664</v>
      </c>
      <c r="U141">
        <f t="shared" si="10"/>
        <v>2015</v>
      </c>
    </row>
    <row r="142" spans="1:21" ht="48" x14ac:dyDescent="0.2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 s="23">
        <v>1437620400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12">
        <f t="shared" si="11"/>
        <v>0</v>
      </c>
      <c r="P142" s="10">
        <f t="shared" si="12"/>
        <v>0</v>
      </c>
      <c r="Q142" s="14" t="s">
        <v>8308</v>
      </c>
      <c r="R142" t="s">
        <v>8310</v>
      </c>
      <c r="S142" s="19">
        <f t="shared" si="13"/>
        <v>42052.989953703705</v>
      </c>
      <c r="T142" s="19">
        <f t="shared" si="14"/>
        <v>42207.916666666664</v>
      </c>
      <c r="U142">
        <f t="shared" si="10"/>
        <v>2015</v>
      </c>
    </row>
    <row r="143" spans="1:21" ht="48" x14ac:dyDescent="0.2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 s="23">
        <v>1437620400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12">
        <f t="shared" si="11"/>
        <v>11</v>
      </c>
      <c r="P143" s="10">
        <f t="shared" si="12"/>
        <v>46.18</v>
      </c>
      <c r="Q143" s="14" t="s">
        <v>8308</v>
      </c>
      <c r="R143" t="s">
        <v>8310</v>
      </c>
      <c r="S143" s="19">
        <f t="shared" si="13"/>
        <v>42109.944710648146</v>
      </c>
      <c r="T143" s="19">
        <f t="shared" si="14"/>
        <v>42207.916666666664</v>
      </c>
      <c r="U143">
        <f t="shared" si="10"/>
        <v>2015</v>
      </c>
    </row>
    <row r="144" spans="1:21" ht="48" x14ac:dyDescent="0.2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 s="23">
        <v>1437620400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12">
        <f t="shared" si="11"/>
        <v>0</v>
      </c>
      <c r="P144" s="10">
        <f t="shared" si="12"/>
        <v>10</v>
      </c>
      <c r="Q144" s="14" t="s">
        <v>8308</v>
      </c>
      <c r="R144" t="s">
        <v>8310</v>
      </c>
      <c r="S144" s="19">
        <f t="shared" si="13"/>
        <v>41938.684930555552</v>
      </c>
      <c r="T144" s="19">
        <f t="shared" si="14"/>
        <v>42207.916666666664</v>
      </c>
      <c r="U144">
        <f t="shared" si="10"/>
        <v>2014</v>
      </c>
    </row>
    <row r="145" spans="1:21" ht="48" x14ac:dyDescent="0.2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 s="23">
        <v>1437620400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12">
        <f t="shared" si="11"/>
        <v>0</v>
      </c>
      <c r="P145" s="10">
        <f t="shared" si="12"/>
        <v>0</v>
      </c>
      <c r="Q145" s="14" t="s">
        <v>8308</v>
      </c>
      <c r="R145" t="s">
        <v>8310</v>
      </c>
      <c r="S145" s="19">
        <f t="shared" si="13"/>
        <v>42558.855810185181</v>
      </c>
      <c r="T145" s="19">
        <f t="shared" si="14"/>
        <v>42207.916666666664</v>
      </c>
      <c r="U145">
        <f t="shared" si="10"/>
        <v>2016</v>
      </c>
    </row>
    <row r="146" spans="1:21" ht="48" x14ac:dyDescent="0.2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 s="23">
        <v>1437620400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12">
        <f t="shared" si="11"/>
        <v>28</v>
      </c>
      <c r="P146" s="10">
        <f t="shared" si="12"/>
        <v>55.95</v>
      </c>
      <c r="Q146" s="14" t="s">
        <v>8308</v>
      </c>
      <c r="R146" t="s">
        <v>8310</v>
      </c>
      <c r="S146" s="19">
        <f t="shared" si="13"/>
        <v>42047.554074074076</v>
      </c>
      <c r="T146" s="19">
        <f t="shared" si="14"/>
        <v>42207.916666666664</v>
      </c>
      <c r="U146">
        <f t="shared" si="10"/>
        <v>2015</v>
      </c>
    </row>
    <row r="147" spans="1:21" ht="48" x14ac:dyDescent="0.2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 s="23">
        <v>1437620400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12">
        <f t="shared" si="11"/>
        <v>8</v>
      </c>
      <c r="P147" s="10">
        <f t="shared" si="12"/>
        <v>37.56</v>
      </c>
      <c r="Q147" s="14" t="s">
        <v>8308</v>
      </c>
      <c r="R147" t="s">
        <v>8310</v>
      </c>
      <c r="S147" s="19">
        <f t="shared" si="13"/>
        <v>42200.333935185183</v>
      </c>
      <c r="T147" s="19">
        <f t="shared" si="14"/>
        <v>42207.916666666664</v>
      </c>
      <c r="U147">
        <f t="shared" si="10"/>
        <v>2015</v>
      </c>
    </row>
    <row r="148" spans="1:21" ht="48" x14ac:dyDescent="0.2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 s="23">
        <v>1437620400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12">
        <f t="shared" si="11"/>
        <v>1</v>
      </c>
      <c r="P148" s="10">
        <f t="shared" si="12"/>
        <v>38.33</v>
      </c>
      <c r="Q148" s="14" t="s">
        <v>8308</v>
      </c>
      <c r="R148" t="s">
        <v>8310</v>
      </c>
      <c r="S148" s="19">
        <f t="shared" si="13"/>
        <v>42692.807847222219</v>
      </c>
      <c r="T148" s="19">
        <f t="shared" si="14"/>
        <v>42207.916666666664</v>
      </c>
      <c r="U148">
        <f t="shared" si="10"/>
        <v>2016</v>
      </c>
    </row>
    <row r="149" spans="1:21" ht="32" x14ac:dyDescent="0.2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 s="23">
        <v>1437620400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12">
        <f t="shared" si="11"/>
        <v>0</v>
      </c>
      <c r="P149" s="10">
        <f t="shared" si="12"/>
        <v>0</v>
      </c>
      <c r="Q149" s="14" t="s">
        <v>8308</v>
      </c>
      <c r="R149" t="s">
        <v>8310</v>
      </c>
      <c r="S149" s="19">
        <f t="shared" si="13"/>
        <v>41969.559490740743</v>
      </c>
      <c r="T149" s="19">
        <f t="shared" si="14"/>
        <v>42207.916666666664</v>
      </c>
      <c r="U149">
        <f t="shared" si="10"/>
        <v>2014</v>
      </c>
    </row>
    <row r="150" spans="1:21" ht="48" x14ac:dyDescent="0.2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 s="23">
        <v>1437620400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12">
        <f t="shared" si="11"/>
        <v>0</v>
      </c>
      <c r="P150" s="10">
        <f t="shared" si="12"/>
        <v>20</v>
      </c>
      <c r="Q150" s="14" t="s">
        <v>8308</v>
      </c>
      <c r="R150" t="s">
        <v>8310</v>
      </c>
      <c r="S150" s="19">
        <f t="shared" si="13"/>
        <v>42397.073333333326</v>
      </c>
      <c r="T150" s="19">
        <f t="shared" si="14"/>
        <v>42207.916666666664</v>
      </c>
      <c r="U150">
        <f t="shared" si="10"/>
        <v>2016</v>
      </c>
    </row>
    <row r="151" spans="1:21" ht="48" x14ac:dyDescent="0.2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 s="23">
        <v>1437620400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12">
        <f t="shared" si="11"/>
        <v>1</v>
      </c>
      <c r="P151" s="10">
        <f t="shared" si="12"/>
        <v>15.33</v>
      </c>
      <c r="Q151" s="14" t="s">
        <v>8308</v>
      </c>
      <c r="R151" t="s">
        <v>8310</v>
      </c>
      <c r="S151" s="19">
        <f t="shared" si="13"/>
        <v>41967.963773148142</v>
      </c>
      <c r="T151" s="19">
        <f t="shared" si="14"/>
        <v>42207.916666666664</v>
      </c>
      <c r="U151">
        <f t="shared" si="10"/>
        <v>2014</v>
      </c>
    </row>
    <row r="152" spans="1:21" ht="48" x14ac:dyDescent="0.2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 s="23">
        <v>1437620400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12">
        <f t="shared" si="11"/>
        <v>23</v>
      </c>
      <c r="P152" s="10">
        <f t="shared" si="12"/>
        <v>449.43</v>
      </c>
      <c r="Q152" s="14" t="s">
        <v>8308</v>
      </c>
      <c r="R152" t="s">
        <v>8310</v>
      </c>
      <c r="S152" s="19">
        <f t="shared" si="13"/>
        <v>42089.95349537037</v>
      </c>
      <c r="T152" s="19">
        <f t="shared" si="14"/>
        <v>42207.916666666664</v>
      </c>
      <c r="U152">
        <f t="shared" si="10"/>
        <v>2015</v>
      </c>
    </row>
    <row r="153" spans="1:21" ht="48" x14ac:dyDescent="0.2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 s="23">
        <v>1437620400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12">
        <f t="shared" si="11"/>
        <v>0</v>
      </c>
      <c r="P153" s="10">
        <f t="shared" si="12"/>
        <v>28</v>
      </c>
      <c r="Q153" s="14" t="s">
        <v>8308</v>
      </c>
      <c r="R153" t="s">
        <v>8310</v>
      </c>
      <c r="S153" s="19">
        <f t="shared" si="13"/>
        <v>42113.342488425922</v>
      </c>
      <c r="T153" s="19">
        <f t="shared" si="14"/>
        <v>42207.916666666664</v>
      </c>
      <c r="U153">
        <f t="shared" si="10"/>
        <v>2015</v>
      </c>
    </row>
    <row r="154" spans="1:21" ht="32" x14ac:dyDescent="0.2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 s="23">
        <v>1437620400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12">
        <f t="shared" si="11"/>
        <v>0</v>
      </c>
      <c r="P154" s="10">
        <f t="shared" si="12"/>
        <v>15</v>
      </c>
      <c r="Q154" s="14" t="s">
        <v>8308</v>
      </c>
      <c r="R154" t="s">
        <v>8310</v>
      </c>
      <c r="S154" s="19">
        <f t="shared" si="13"/>
        <v>41874.869212962956</v>
      </c>
      <c r="T154" s="19">
        <f t="shared" si="14"/>
        <v>42207.916666666664</v>
      </c>
      <c r="U154">
        <f t="shared" si="10"/>
        <v>2014</v>
      </c>
    </row>
    <row r="155" spans="1:21" ht="48" x14ac:dyDescent="0.2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 s="23">
        <v>1437620400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12">
        <f t="shared" si="11"/>
        <v>1</v>
      </c>
      <c r="P155" s="10">
        <f t="shared" si="12"/>
        <v>35.9</v>
      </c>
      <c r="Q155" s="14" t="s">
        <v>8308</v>
      </c>
      <c r="R155" t="s">
        <v>8310</v>
      </c>
      <c r="S155" s="19">
        <f t="shared" si="13"/>
        <v>41933.377824074072</v>
      </c>
      <c r="T155" s="19">
        <f t="shared" si="14"/>
        <v>42207.916666666664</v>
      </c>
      <c r="U155">
        <f t="shared" si="10"/>
        <v>2014</v>
      </c>
    </row>
    <row r="156" spans="1:21" ht="32" x14ac:dyDescent="0.2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 s="23">
        <v>1437620400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12">
        <f t="shared" si="11"/>
        <v>3</v>
      </c>
      <c r="P156" s="10">
        <f t="shared" si="12"/>
        <v>13.33</v>
      </c>
      <c r="Q156" s="14" t="s">
        <v>8308</v>
      </c>
      <c r="R156" t="s">
        <v>8310</v>
      </c>
      <c r="S156" s="19">
        <f t="shared" si="13"/>
        <v>42115.339062499996</v>
      </c>
      <c r="T156" s="19">
        <f t="shared" si="14"/>
        <v>42207.916666666664</v>
      </c>
      <c r="U156">
        <f t="shared" si="10"/>
        <v>2015</v>
      </c>
    </row>
    <row r="157" spans="1:21" ht="64" x14ac:dyDescent="0.2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 s="23">
        <v>1437620400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12">
        <f t="shared" si="11"/>
        <v>0</v>
      </c>
      <c r="P157" s="10">
        <f t="shared" si="12"/>
        <v>20.25</v>
      </c>
      <c r="Q157" s="14" t="s">
        <v>8308</v>
      </c>
      <c r="R157" t="s">
        <v>8310</v>
      </c>
      <c r="S157" s="19">
        <f t="shared" si="13"/>
        <v>42168.351099537038</v>
      </c>
      <c r="T157" s="19">
        <f t="shared" si="14"/>
        <v>42207.916666666664</v>
      </c>
      <c r="U157">
        <f t="shared" si="10"/>
        <v>2015</v>
      </c>
    </row>
    <row r="158" spans="1:21" ht="48" x14ac:dyDescent="0.2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 s="23">
        <v>1437620400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12">
        <f t="shared" si="11"/>
        <v>5</v>
      </c>
      <c r="P158" s="10">
        <f t="shared" si="12"/>
        <v>119</v>
      </c>
      <c r="Q158" s="14" t="s">
        <v>8308</v>
      </c>
      <c r="R158" t="s">
        <v>8310</v>
      </c>
      <c r="S158" s="19">
        <f t="shared" si="13"/>
        <v>41793.916620370372</v>
      </c>
      <c r="T158" s="19">
        <f t="shared" si="14"/>
        <v>42207.916666666664</v>
      </c>
      <c r="U158">
        <f t="shared" si="10"/>
        <v>2014</v>
      </c>
    </row>
    <row r="159" spans="1:21" ht="48" x14ac:dyDescent="0.2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 s="23">
        <v>1437620400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12">
        <f t="shared" si="11"/>
        <v>0</v>
      </c>
      <c r="P159" s="10">
        <f t="shared" si="12"/>
        <v>4</v>
      </c>
      <c r="Q159" s="14" t="s">
        <v>8308</v>
      </c>
      <c r="R159" t="s">
        <v>8310</v>
      </c>
      <c r="S159" s="19">
        <f t="shared" si="13"/>
        <v>42396.703379629624</v>
      </c>
      <c r="T159" s="19">
        <f t="shared" si="14"/>
        <v>42207.916666666664</v>
      </c>
      <c r="U159">
        <f t="shared" si="10"/>
        <v>2016</v>
      </c>
    </row>
    <row r="160" spans="1:21" ht="48" x14ac:dyDescent="0.2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 s="23">
        <v>1437620400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12">
        <f t="shared" si="11"/>
        <v>0</v>
      </c>
      <c r="P160" s="10">
        <f t="shared" si="12"/>
        <v>0</v>
      </c>
      <c r="Q160" s="14" t="s">
        <v>8308</v>
      </c>
      <c r="R160" t="s">
        <v>8310</v>
      </c>
      <c r="S160" s="19">
        <f t="shared" si="13"/>
        <v>41903.868379629625</v>
      </c>
      <c r="T160" s="19">
        <f t="shared" si="14"/>
        <v>42207.916666666664</v>
      </c>
      <c r="U160">
        <f t="shared" si="10"/>
        <v>2014</v>
      </c>
    </row>
    <row r="161" spans="1:21" ht="48" x14ac:dyDescent="0.2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 s="23">
        <v>1437620400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12">
        <f t="shared" si="11"/>
        <v>0</v>
      </c>
      <c r="P161" s="10">
        <f t="shared" si="12"/>
        <v>10</v>
      </c>
      <c r="Q161" s="14" t="s">
        <v>8308</v>
      </c>
      <c r="R161" t="s">
        <v>8310</v>
      </c>
      <c r="S161" s="19">
        <f t="shared" si="13"/>
        <v>42514.226215277777</v>
      </c>
      <c r="T161" s="19">
        <f t="shared" si="14"/>
        <v>42207.916666666664</v>
      </c>
      <c r="U161">
        <f t="shared" si="10"/>
        <v>2016</v>
      </c>
    </row>
    <row r="162" spans="1:21" ht="48" x14ac:dyDescent="0.2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 s="23">
        <v>1437620400</v>
      </c>
      <c r="J162">
        <v>1434491691</v>
      </c>
      <c r="K162" t="b">
        <v>0</v>
      </c>
      <c r="L162">
        <v>0</v>
      </c>
      <c r="M162" t="b">
        <v>0</v>
      </c>
      <c r="N162" t="s">
        <v>8267</v>
      </c>
      <c r="O162" s="12">
        <f t="shared" si="11"/>
        <v>0</v>
      </c>
      <c r="P162" s="10">
        <f t="shared" si="12"/>
        <v>0</v>
      </c>
      <c r="Q162" s="14" t="s">
        <v>8308</v>
      </c>
      <c r="R162" t="s">
        <v>8310</v>
      </c>
      <c r="S162" s="19">
        <f t="shared" si="13"/>
        <v>42171.70475694444</v>
      </c>
      <c r="T162" s="19">
        <f t="shared" si="14"/>
        <v>42207.916666666664</v>
      </c>
      <c r="U162">
        <f t="shared" si="10"/>
        <v>2015</v>
      </c>
    </row>
    <row r="163" spans="1:21" ht="48" x14ac:dyDescent="0.2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 s="23">
        <v>1437620400</v>
      </c>
      <c r="J163">
        <v>1401726595</v>
      </c>
      <c r="K163" t="b">
        <v>0</v>
      </c>
      <c r="L163">
        <v>1</v>
      </c>
      <c r="M163" t="b">
        <v>0</v>
      </c>
      <c r="N163" t="s">
        <v>8267</v>
      </c>
      <c r="O163" s="12">
        <f t="shared" si="11"/>
        <v>0</v>
      </c>
      <c r="P163" s="10">
        <f t="shared" si="12"/>
        <v>5</v>
      </c>
      <c r="Q163" s="14" t="s">
        <v>8308</v>
      </c>
      <c r="R163" t="s">
        <v>8310</v>
      </c>
      <c r="S163" s="19">
        <f t="shared" si="13"/>
        <v>41792.479108796295</v>
      </c>
      <c r="T163" s="19">
        <f t="shared" si="14"/>
        <v>42207.916666666664</v>
      </c>
      <c r="U163">
        <f t="shared" si="10"/>
        <v>2014</v>
      </c>
    </row>
    <row r="164" spans="1:21" ht="48" x14ac:dyDescent="0.2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 s="23">
        <v>1437620400</v>
      </c>
      <c r="J164">
        <v>1405393356</v>
      </c>
      <c r="K164" t="b">
        <v>0</v>
      </c>
      <c r="L164">
        <v>10</v>
      </c>
      <c r="M164" t="b">
        <v>0</v>
      </c>
      <c r="N164" t="s">
        <v>8267</v>
      </c>
      <c r="O164" s="12">
        <f t="shared" si="11"/>
        <v>16</v>
      </c>
      <c r="P164" s="10">
        <f t="shared" si="12"/>
        <v>43.5</v>
      </c>
      <c r="Q164" s="14" t="s">
        <v>8308</v>
      </c>
      <c r="R164" t="s">
        <v>8310</v>
      </c>
      <c r="S164" s="19">
        <f t="shared" si="13"/>
        <v>41834.91847222222</v>
      </c>
      <c r="T164" s="19">
        <f t="shared" si="14"/>
        <v>42207.916666666664</v>
      </c>
      <c r="U164">
        <f t="shared" si="10"/>
        <v>2014</v>
      </c>
    </row>
    <row r="165" spans="1:21" ht="64" x14ac:dyDescent="0.2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 s="23">
        <v>1437620400</v>
      </c>
      <c r="J165">
        <v>1440716654</v>
      </c>
      <c r="K165" t="b">
        <v>0</v>
      </c>
      <c r="L165">
        <v>0</v>
      </c>
      <c r="M165" t="b">
        <v>0</v>
      </c>
      <c r="N165" t="s">
        <v>8267</v>
      </c>
      <c r="O165" s="12">
        <f t="shared" si="11"/>
        <v>0</v>
      </c>
      <c r="P165" s="10">
        <f t="shared" si="12"/>
        <v>0</v>
      </c>
      <c r="Q165" s="14" t="s">
        <v>8308</v>
      </c>
      <c r="R165" t="s">
        <v>8310</v>
      </c>
      <c r="S165" s="19">
        <f t="shared" si="13"/>
        <v>42243.752939814811</v>
      </c>
      <c r="T165" s="19">
        <f t="shared" si="14"/>
        <v>42207.916666666664</v>
      </c>
      <c r="U165">
        <f t="shared" si="10"/>
        <v>2015</v>
      </c>
    </row>
    <row r="166" spans="1:21" ht="48" x14ac:dyDescent="0.2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 s="23">
        <v>1437620400</v>
      </c>
      <c r="J166">
        <v>1405966701</v>
      </c>
      <c r="K166" t="b">
        <v>0</v>
      </c>
      <c r="L166">
        <v>7</v>
      </c>
      <c r="M166" t="b">
        <v>0</v>
      </c>
      <c r="N166" t="s">
        <v>8267</v>
      </c>
      <c r="O166" s="12">
        <f t="shared" si="11"/>
        <v>1</v>
      </c>
      <c r="P166" s="10">
        <f t="shared" si="12"/>
        <v>91.43</v>
      </c>
      <c r="Q166" s="14" t="s">
        <v>8308</v>
      </c>
      <c r="R166" t="s">
        <v>8310</v>
      </c>
      <c r="S166" s="19">
        <f t="shared" si="13"/>
        <v>41841.554409722223</v>
      </c>
      <c r="T166" s="19">
        <f t="shared" si="14"/>
        <v>42207.916666666664</v>
      </c>
      <c r="U166">
        <f t="shared" si="10"/>
        <v>2014</v>
      </c>
    </row>
    <row r="167" spans="1:21" ht="32" x14ac:dyDescent="0.2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 s="23">
        <v>1437620400</v>
      </c>
      <c r="J167">
        <v>1450021724</v>
      </c>
      <c r="K167" t="b">
        <v>0</v>
      </c>
      <c r="L167">
        <v>0</v>
      </c>
      <c r="M167" t="b">
        <v>0</v>
      </c>
      <c r="N167" t="s">
        <v>8267</v>
      </c>
      <c r="O167" s="12">
        <f t="shared" si="11"/>
        <v>0</v>
      </c>
      <c r="P167" s="10">
        <f t="shared" si="12"/>
        <v>0</v>
      </c>
      <c r="Q167" s="14" t="s">
        <v>8308</v>
      </c>
      <c r="R167" t="s">
        <v>8310</v>
      </c>
      <c r="S167" s="19">
        <f t="shared" si="13"/>
        <v>42351.450509259252</v>
      </c>
      <c r="T167" s="19">
        <f t="shared" si="14"/>
        <v>42207.916666666664</v>
      </c>
      <c r="U167">
        <f t="shared" si="10"/>
        <v>2015</v>
      </c>
    </row>
    <row r="168" spans="1:21" ht="48" x14ac:dyDescent="0.2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 s="23">
        <v>1437620400</v>
      </c>
      <c r="J168">
        <v>1481939362</v>
      </c>
      <c r="K168" t="b">
        <v>0</v>
      </c>
      <c r="L168">
        <v>1</v>
      </c>
      <c r="M168" t="b">
        <v>0</v>
      </c>
      <c r="N168" t="s">
        <v>8267</v>
      </c>
      <c r="O168" s="12">
        <f t="shared" si="11"/>
        <v>60</v>
      </c>
      <c r="P168" s="10">
        <f t="shared" si="12"/>
        <v>3000</v>
      </c>
      <c r="Q168" s="14" t="s">
        <v>8308</v>
      </c>
      <c r="R168" t="s">
        <v>8310</v>
      </c>
      <c r="S168" s="19">
        <f t="shared" si="13"/>
        <v>42720.867615740739</v>
      </c>
      <c r="T168" s="19">
        <f t="shared" si="14"/>
        <v>42207.916666666664</v>
      </c>
      <c r="U168">
        <f t="shared" si="10"/>
        <v>2016</v>
      </c>
    </row>
    <row r="169" spans="1:21" ht="48" x14ac:dyDescent="0.2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 s="23">
        <v>1437620400</v>
      </c>
      <c r="J169">
        <v>1433542535</v>
      </c>
      <c r="K169" t="b">
        <v>0</v>
      </c>
      <c r="L169">
        <v>2</v>
      </c>
      <c r="M169" t="b">
        <v>0</v>
      </c>
      <c r="N169" t="s">
        <v>8267</v>
      </c>
      <c r="O169" s="12">
        <f t="shared" si="11"/>
        <v>0</v>
      </c>
      <c r="P169" s="10">
        <f t="shared" si="12"/>
        <v>5.5</v>
      </c>
      <c r="Q169" s="14" t="s">
        <v>8308</v>
      </c>
      <c r="R169" t="s">
        <v>8310</v>
      </c>
      <c r="S169" s="19">
        <f t="shared" si="13"/>
        <v>42160.719155092585</v>
      </c>
      <c r="T169" s="19">
        <f t="shared" si="14"/>
        <v>42207.916666666664</v>
      </c>
      <c r="U169">
        <f t="shared" si="10"/>
        <v>2015</v>
      </c>
    </row>
    <row r="170" spans="1:21" ht="48" x14ac:dyDescent="0.2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 s="23">
        <v>1437620400</v>
      </c>
      <c r="J170">
        <v>1424203370</v>
      </c>
      <c r="K170" t="b">
        <v>0</v>
      </c>
      <c r="L170">
        <v>3</v>
      </c>
      <c r="M170" t="b">
        <v>0</v>
      </c>
      <c r="N170" t="s">
        <v>8267</v>
      </c>
      <c r="O170" s="12">
        <f t="shared" si="11"/>
        <v>4</v>
      </c>
      <c r="P170" s="10">
        <f t="shared" si="12"/>
        <v>108.33</v>
      </c>
      <c r="Q170" s="14" t="s">
        <v>8308</v>
      </c>
      <c r="R170" t="s">
        <v>8310</v>
      </c>
      <c r="S170" s="19">
        <f t="shared" si="13"/>
        <v>42052.626967592594</v>
      </c>
      <c r="T170" s="19">
        <f t="shared" si="14"/>
        <v>42207.916666666664</v>
      </c>
      <c r="U170">
        <f t="shared" si="10"/>
        <v>2015</v>
      </c>
    </row>
    <row r="171" spans="1:21" ht="48" x14ac:dyDescent="0.2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 s="23">
        <v>1437620400</v>
      </c>
      <c r="J171">
        <v>1411042059</v>
      </c>
      <c r="K171" t="b">
        <v>0</v>
      </c>
      <c r="L171">
        <v>10</v>
      </c>
      <c r="M171" t="b">
        <v>0</v>
      </c>
      <c r="N171" t="s">
        <v>8267</v>
      </c>
      <c r="O171" s="12">
        <f t="shared" si="11"/>
        <v>22</v>
      </c>
      <c r="P171" s="10">
        <f t="shared" si="12"/>
        <v>56</v>
      </c>
      <c r="Q171" s="14" t="s">
        <v>8308</v>
      </c>
      <c r="R171" t="s">
        <v>8310</v>
      </c>
      <c r="S171" s="19">
        <f t="shared" si="13"/>
        <v>41900.296979166662</v>
      </c>
      <c r="T171" s="19">
        <f t="shared" si="14"/>
        <v>42207.916666666664</v>
      </c>
      <c r="U171">
        <f t="shared" si="10"/>
        <v>2014</v>
      </c>
    </row>
    <row r="172" spans="1:21" ht="48" x14ac:dyDescent="0.2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 s="23">
        <v>1437620400</v>
      </c>
      <c r="J172">
        <v>1438385283</v>
      </c>
      <c r="K172" t="b">
        <v>0</v>
      </c>
      <c r="L172">
        <v>10</v>
      </c>
      <c r="M172" t="b">
        <v>0</v>
      </c>
      <c r="N172" t="s">
        <v>8267</v>
      </c>
      <c r="O172" s="12">
        <f t="shared" si="11"/>
        <v>3</v>
      </c>
      <c r="P172" s="10">
        <f t="shared" si="12"/>
        <v>32.5</v>
      </c>
      <c r="Q172" s="14" t="s">
        <v>8308</v>
      </c>
      <c r="R172" t="s">
        <v>8310</v>
      </c>
      <c r="S172" s="19">
        <f t="shared" si="13"/>
        <v>42216.769479166665</v>
      </c>
      <c r="T172" s="19">
        <f t="shared" si="14"/>
        <v>42207.916666666664</v>
      </c>
      <c r="U172">
        <f t="shared" si="10"/>
        <v>2015</v>
      </c>
    </row>
    <row r="173" spans="1:21" ht="48" x14ac:dyDescent="0.2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 s="23">
        <v>1437620400</v>
      </c>
      <c r="J173">
        <v>1465791614</v>
      </c>
      <c r="K173" t="b">
        <v>0</v>
      </c>
      <c r="L173">
        <v>1</v>
      </c>
      <c r="M173" t="b">
        <v>0</v>
      </c>
      <c r="N173" t="s">
        <v>8267</v>
      </c>
      <c r="O173" s="12">
        <f t="shared" si="11"/>
        <v>0</v>
      </c>
      <c r="P173" s="10">
        <f t="shared" si="12"/>
        <v>1</v>
      </c>
      <c r="Q173" s="14" t="s">
        <v>8308</v>
      </c>
      <c r="R173" t="s">
        <v>8310</v>
      </c>
      <c r="S173" s="19">
        <f t="shared" si="13"/>
        <v>42533.972384259258</v>
      </c>
      <c r="T173" s="19">
        <f t="shared" si="14"/>
        <v>42207.916666666664</v>
      </c>
      <c r="U173">
        <f t="shared" si="10"/>
        <v>2016</v>
      </c>
    </row>
    <row r="174" spans="1:21" ht="48" x14ac:dyDescent="0.2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 s="23">
        <v>1437620400</v>
      </c>
      <c r="J174">
        <v>1423733323</v>
      </c>
      <c r="K174" t="b">
        <v>0</v>
      </c>
      <c r="L174">
        <v>0</v>
      </c>
      <c r="M174" t="b">
        <v>0</v>
      </c>
      <c r="N174" t="s">
        <v>8267</v>
      </c>
      <c r="O174" s="12">
        <f t="shared" si="11"/>
        <v>0</v>
      </c>
      <c r="P174" s="10">
        <f t="shared" si="12"/>
        <v>0</v>
      </c>
      <c r="Q174" s="14" t="s">
        <v>8308</v>
      </c>
      <c r="R174" t="s">
        <v>8310</v>
      </c>
      <c r="S174" s="19">
        <f t="shared" si="13"/>
        <v>42047.186608796292</v>
      </c>
      <c r="T174" s="19">
        <f t="shared" si="14"/>
        <v>42207.916666666664</v>
      </c>
      <c r="U174">
        <f t="shared" si="10"/>
        <v>2015</v>
      </c>
    </row>
    <row r="175" spans="1:21" ht="48" x14ac:dyDescent="0.2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 s="23">
        <v>1437620400</v>
      </c>
      <c r="J175">
        <v>1422539108</v>
      </c>
      <c r="K175" t="b">
        <v>0</v>
      </c>
      <c r="L175">
        <v>0</v>
      </c>
      <c r="M175" t="b">
        <v>0</v>
      </c>
      <c r="N175" t="s">
        <v>8267</v>
      </c>
      <c r="O175" s="12">
        <f t="shared" si="11"/>
        <v>0</v>
      </c>
      <c r="P175" s="10">
        <f t="shared" si="12"/>
        <v>0</v>
      </c>
      <c r="Q175" s="14" t="s">
        <v>8308</v>
      </c>
      <c r="R175" t="s">
        <v>8310</v>
      </c>
      <c r="S175" s="19">
        <f t="shared" si="13"/>
        <v>42033.364675925921</v>
      </c>
      <c r="T175" s="19">
        <f t="shared" si="14"/>
        <v>42207.916666666664</v>
      </c>
      <c r="U175">
        <f t="shared" si="10"/>
        <v>2015</v>
      </c>
    </row>
    <row r="176" spans="1:21" ht="48" x14ac:dyDescent="0.2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 s="23">
        <v>1437620400</v>
      </c>
      <c r="J176">
        <v>1425924776</v>
      </c>
      <c r="K176" t="b">
        <v>0</v>
      </c>
      <c r="L176">
        <v>0</v>
      </c>
      <c r="M176" t="b">
        <v>0</v>
      </c>
      <c r="N176" t="s">
        <v>8267</v>
      </c>
      <c r="O176" s="12">
        <f t="shared" si="11"/>
        <v>0</v>
      </c>
      <c r="P176" s="10">
        <f t="shared" si="12"/>
        <v>0</v>
      </c>
      <c r="Q176" s="14" t="s">
        <v>8308</v>
      </c>
      <c r="R176" t="s">
        <v>8310</v>
      </c>
      <c r="S176" s="19">
        <f t="shared" si="13"/>
        <v>42072.55064814815</v>
      </c>
      <c r="T176" s="19">
        <f t="shared" si="14"/>
        <v>42207.916666666664</v>
      </c>
      <c r="U176">
        <f t="shared" si="10"/>
        <v>2015</v>
      </c>
    </row>
    <row r="177" spans="1:21" ht="48" x14ac:dyDescent="0.2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 s="23">
        <v>1437620400</v>
      </c>
      <c r="J177">
        <v>1407177611</v>
      </c>
      <c r="K177" t="b">
        <v>0</v>
      </c>
      <c r="L177">
        <v>26</v>
      </c>
      <c r="M177" t="b">
        <v>0</v>
      </c>
      <c r="N177" t="s">
        <v>8267</v>
      </c>
      <c r="O177" s="12">
        <f t="shared" si="11"/>
        <v>6</v>
      </c>
      <c r="P177" s="10">
        <f t="shared" si="12"/>
        <v>49.88</v>
      </c>
      <c r="Q177" s="14" t="s">
        <v>8308</v>
      </c>
      <c r="R177" t="s">
        <v>8310</v>
      </c>
      <c r="S177" s="19">
        <f t="shared" si="13"/>
        <v>41855.569571759253</v>
      </c>
      <c r="T177" s="19">
        <f t="shared" si="14"/>
        <v>42207.916666666664</v>
      </c>
      <c r="U177">
        <f t="shared" si="10"/>
        <v>2014</v>
      </c>
    </row>
    <row r="178" spans="1:21" ht="48" x14ac:dyDescent="0.2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 s="23">
        <v>1437620400</v>
      </c>
      <c r="J178">
        <v>1436211999</v>
      </c>
      <c r="K178" t="b">
        <v>0</v>
      </c>
      <c r="L178">
        <v>0</v>
      </c>
      <c r="M178" t="b">
        <v>0</v>
      </c>
      <c r="N178" t="s">
        <v>8267</v>
      </c>
      <c r="O178" s="12">
        <f t="shared" si="11"/>
        <v>0</v>
      </c>
      <c r="P178" s="10">
        <f t="shared" si="12"/>
        <v>0</v>
      </c>
      <c r="Q178" s="14" t="s">
        <v>8308</v>
      </c>
      <c r="R178" t="s">
        <v>8310</v>
      </c>
      <c r="S178" s="19">
        <f t="shared" si="13"/>
        <v>42191.615729166668</v>
      </c>
      <c r="T178" s="19">
        <f t="shared" si="14"/>
        <v>42207.916666666664</v>
      </c>
      <c r="U178">
        <f t="shared" si="10"/>
        <v>2015</v>
      </c>
    </row>
    <row r="179" spans="1:21" ht="32" x14ac:dyDescent="0.2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 s="23">
        <v>1437620400</v>
      </c>
      <c r="J179">
        <v>1425690526</v>
      </c>
      <c r="K179" t="b">
        <v>0</v>
      </c>
      <c r="L179">
        <v>7</v>
      </c>
      <c r="M179" t="b">
        <v>0</v>
      </c>
      <c r="N179" t="s">
        <v>8267</v>
      </c>
      <c r="O179" s="12">
        <f t="shared" si="11"/>
        <v>40</v>
      </c>
      <c r="P179" s="10">
        <f t="shared" si="12"/>
        <v>25.71</v>
      </c>
      <c r="Q179" s="14" t="s">
        <v>8308</v>
      </c>
      <c r="R179" t="s">
        <v>8310</v>
      </c>
      <c r="S179" s="19">
        <f t="shared" si="13"/>
        <v>42069.839421296296</v>
      </c>
      <c r="T179" s="19">
        <f t="shared" si="14"/>
        <v>42207.916666666664</v>
      </c>
      <c r="U179">
        <f t="shared" si="10"/>
        <v>2015</v>
      </c>
    </row>
    <row r="180" spans="1:21" ht="32" x14ac:dyDescent="0.2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 s="23">
        <v>1437620400</v>
      </c>
      <c r="J180">
        <v>1445986545</v>
      </c>
      <c r="K180" t="b">
        <v>0</v>
      </c>
      <c r="L180">
        <v>0</v>
      </c>
      <c r="M180" t="b">
        <v>0</v>
      </c>
      <c r="N180" t="s">
        <v>8267</v>
      </c>
      <c r="O180" s="12">
        <f t="shared" si="11"/>
        <v>0</v>
      </c>
      <c r="P180" s="10">
        <f t="shared" si="12"/>
        <v>0</v>
      </c>
      <c r="Q180" s="14" t="s">
        <v>8308</v>
      </c>
      <c r="R180" t="s">
        <v>8310</v>
      </c>
      <c r="S180" s="19">
        <f t="shared" si="13"/>
        <v>42304.747048611105</v>
      </c>
      <c r="T180" s="19">
        <f t="shared" si="14"/>
        <v>42207.916666666664</v>
      </c>
      <c r="U180">
        <f t="shared" si="10"/>
        <v>2015</v>
      </c>
    </row>
    <row r="181" spans="1:21" ht="32" x14ac:dyDescent="0.2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 s="23">
        <v>1437620400</v>
      </c>
      <c r="J181">
        <v>1454464555</v>
      </c>
      <c r="K181" t="b">
        <v>0</v>
      </c>
      <c r="L181">
        <v>2</v>
      </c>
      <c r="M181" t="b">
        <v>0</v>
      </c>
      <c r="N181" t="s">
        <v>8267</v>
      </c>
      <c r="O181" s="12">
        <f t="shared" si="11"/>
        <v>20</v>
      </c>
      <c r="P181" s="10">
        <f t="shared" si="12"/>
        <v>100</v>
      </c>
      <c r="Q181" s="14" t="s">
        <v>8308</v>
      </c>
      <c r="R181" t="s">
        <v>8310</v>
      </c>
      <c r="S181" s="19">
        <f t="shared" si="13"/>
        <v>42402.872164351851</v>
      </c>
      <c r="T181" s="19">
        <f t="shared" si="14"/>
        <v>42207.916666666664</v>
      </c>
      <c r="U181">
        <f t="shared" si="10"/>
        <v>2016</v>
      </c>
    </row>
    <row r="182" spans="1:21" ht="48" x14ac:dyDescent="0.2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 s="23">
        <v>1437620400</v>
      </c>
      <c r="J182">
        <v>1425512843</v>
      </c>
      <c r="K182" t="b">
        <v>0</v>
      </c>
      <c r="L182">
        <v>13</v>
      </c>
      <c r="M182" t="b">
        <v>0</v>
      </c>
      <c r="N182" t="s">
        <v>8267</v>
      </c>
      <c r="O182" s="12">
        <f t="shared" si="11"/>
        <v>33</v>
      </c>
      <c r="P182" s="10">
        <f t="shared" si="12"/>
        <v>30.85</v>
      </c>
      <c r="Q182" s="14" t="s">
        <v>8308</v>
      </c>
      <c r="R182" t="s">
        <v>8310</v>
      </c>
      <c r="S182" s="19">
        <f t="shared" si="13"/>
        <v>42067.782905092587</v>
      </c>
      <c r="T182" s="19">
        <f t="shared" si="14"/>
        <v>42207.916666666664</v>
      </c>
      <c r="U182">
        <f t="shared" si="10"/>
        <v>2015</v>
      </c>
    </row>
    <row r="183" spans="1:21" ht="48" x14ac:dyDescent="0.2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 s="23">
        <v>1437620400</v>
      </c>
      <c r="J183">
        <v>1432403295</v>
      </c>
      <c r="K183" t="b">
        <v>0</v>
      </c>
      <c r="L183">
        <v>4</v>
      </c>
      <c r="M183" t="b">
        <v>0</v>
      </c>
      <c r="N183" t="s">
        <v>8267</v>
      </c>
      <c r="O183" s="12">
        <f t="shared" si="11"/>
        <v>21</v>
      </c>
      <c r="P183" s="10">
        <f t="shared" si="12"/>
        <v>180.5</v>
      </c>
      <c r="Q183" s="14" t="s">
        <v>8308</v>
      </c>
      <c r="R183" t="s">
        <v>8310</v>
      </c>
      <c r="S183" s="19">
        <f t="shared" si="13"/>
        <v>42147.533506944441</v>
      </c>
      <c r="T183" s="19">
        <f t="shared" si="14"/>
        <v>42207.916666666664</v>
      </c>
      <c r="U183">
        <f t="shared" si="10"/>
        <v>2015</v>
      </c>
    </row>
    <row r="184" spans="1:21" ht="48" x14ac:dyDescent="0.2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 s="23">
        <v>1437620400</v>
      </c>
      <c r="J184">
        <v>1481156232</v>
      </c>
      <c r="K184" t="b">
        <v>0</v>
      </c>
      <c r="L184">
        <v>0</v>
      </c>
      <c r="M184" t="b">
        <v>0</v>
      </c>
      <c r="N184" t="s">
        <v>8267</v>
      </c>
      <c r="O184" s="12">
        <f t="shared" si="11"/>
        <v>0</v>
      </c>
      <c r="P184" s="10">
        <f t="shared" si="12"/>
        <v>0</v>
      </c>
      <c r="Q184" s="14" t="s">
        <v>8308</v>
      </c>
      <c r="R184" t="s">
        <v>8310</v>
      </c>
      <c r="S184" s="19">
        <f t="shared" si="13"/>
        <v>42711.803611111107</v>
      </c>
      <c r="T184" s="19">
        <f t="shared" si="14"/>
        <v>42207.916666666664</v>
      </c>
      <c r="U184">
        <f t="shared" si="10"/>
        <v>2016</v>
      </c>
    </row>
    <row r="185" spans="1:21" ht="16" x14ac:dyDescent="0.2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 s="23">
        <v>1437620400</v>
      </c>
      <c r="J185">
        <v>1414438010</v>
      </c>
      <c r="K185" t="b">
        <v>0</v>
      </c>
      <c r="L185">
        <v>12</v>
      </c>
      <c r="M185" t="b">
        <v>0</v>
      </c>
      <c r="N185" t="s">
        <v>8267</v>
      </c>
      <c r="O185" s="12">
        <f t="shared" si="11"/>
        <v>36</v>
      </c>
      <c r="P185" s="10">
        <f t="shared" si="12"/>
        <v>373.5</v>
      </c>
      <c r="Q185" s="14" t="s">
        <v>8308</v>
      </c>
      <c r="R185" t="s">
        <v>8310</v>
      </c>
      <c r="S185" s="19">
        <f t="shared" si="13"/>
        <v>41939.601967592593</v>
      </c>
      <c r="T185" s="19">
        <f t="shared" si="14"/>
        <v>42207.916666666664</v>
      </c>
      <c r="U185">
        <f t="shared" si="10"/>
        <v>2014</v>
      </c>
    </row>
    <row r="186" spans="1:21" ht="48" x14ac:dyDescent="0.2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 s="23">
        <v>1437620400</v>
      </c>
      <c r="J186">
        <v>1404586762</v>
      </c>
      <c r="K186" t="b">
        <v>0</v>
      </c>
      <c r="L186">
        <v>2</v>
      </c>
      <c r="M186" t="b">
        <v>0</v>
      </c>
      <c r="N186" t="s">
        <v>8267</v>
      </c>
      <c r="O186" s="12">
        <f t="shared" si="11"/>
        <v>3</v>
      </c>
      <c r="P186" s="10">
        <f t="shared" si="12"/>
        <v>25.5</v>
      </c>
      <c r="Q186" s="14" t="s">
        <v>8308</v>
      </c>
      <c r="R186" t="s">
        <v>8310</v>
      </c>
      <c r="S186" s="19">
        <f t="shared" si="13"/>
        <v>41825.58289351852</v>
      </c>
      <c r="T186" s="19">
        <f t="shared" si="14"/>
        <v>42207.916666666664</v>
      </c>
      <c r="U186">
        <f t="shared" si="10"/>
        <v>2014</v>
      </c>
    </row>
    <row r="187" spans="1:21" ht="16" x14ac:dyDescent="0.2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 s="23">
        <v>1437620400</v>
      </c>
      <c r="J187">
        <v>1468965139</v>
      </c>
      <c r="K187" t="b">
        <v>0</v>
      </c>
      <c r="L187">
        <v>10</v>
      </c>
      <c r="M187" t="b">
        <v>0</v>
      </c>
      <c r="N187" t="s">
        <v>8267</v>
      </c>
      <c r="O187" s="12">
        <f t="shared" si="11"/>
        <v>6</v>
      </c>
      <c r="P187" s="10">
        <f t="shared" si="12"/>
        <v>220</v>
      </c>
      <c r="Q187" s="14" t="s">
        <v>8308</v>
      </c>
      <c r="R187" t="s">
        <v>8310</v>
      </c>
      <c r="S187" s="19">
        <f t="shared" si="13"/>
        <v>42570.702997685185</v>
      </c>
      <c r="T187" s="19">
        <f t="shared" si="14"/>
        <v>42207.916666666664</v>
      </c>
      <c r="U187">
        <f t="shared" si="10"/>
        <v>2016</v>
      </c>
    </row>
    <row r="188" spans="1:21" ht="48" x14ac:dyDescent="0.2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 s="23">
        <v>1437620400</v>
      </c>
      <c r="J188">
        <v>1485977434</v>
      </c>
      <c r="K188" t="b">
        <v>0</v>
      </c>
      <c r="L188">
        <v>0</v>
      </c>
      <c r="M188" t="b">
        <v>0</v>
      </c>
      <c r="N188" t="s">
        <v>8267</v>
      </c>
      <c r="O188" s="12">
        <f t="shared" si="11"/>
        <v>0</v>
      </c>
      <c r="P188" s="10">
        <f t="shared" si="12"/>
        <v>0</v>
      </c>
      <c r="Q188" s="14" t="s">
        <v>8308</v>
      </c>
      <c r="R188" t="s">
        <v>8310</v>
      </c>
      <c r="S188" s="19">
        <f t="shared" si="13"/>
        <v>42767.604560185187</v>
      </c>
      <c r="T188" s="19">
        <f t="shared" si="14"/>
        <v>42207.916666666664</v>
      </c>
      <c r="U188">
        <f t="shared" si="10"/>
        <v>2017</v>
      </c>
    </row>
    <row r="189" spans="1:21" ht="32" x14ac:dyDescent="0.2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 s="23">
        <v>1437620400</v>
      </c>
      <c r="J189">
        <v>1435383457</v>
      </c>
      <c r="K189" t="b">
        <v>0</v>
      </c>
      <c r="L189">
        <v>5</v>
      </c>
      <c r="M189" t="b">
        <v>0</v>
      </c>
      <c r="N189" t="s">
        <v>8267</v>
      </c>
      <c r="O189" s="12">
        <f t="shared" si="11"/>
        <v>16</v>
      </c>
      <c r="P189" s="10">
        <f t="shared" si="12"/>
        <v>160</v>
      </c>
      <c r="Q189" s="14" t="s">
        <v>8308</v>
      </c>
      <c r="R189" t="s">
        <v>8310</v>
      </c>
      <c r="S189" s="19">
        <f t="shared" si="13"/>
        <v>42182.02612268518</v>
      </c>
      <c r="T189" s="19">
        <f t="shared" si="14"/>
        <v>42207.916666666664</v>
      </c>
      <c r="U189">
        <f t="shared" ref="U189:U252" si="15">YEAR(S189)</f>
        <v>2015</v>
      </c>
    </row>
    <row r="190" spans="1:21" ht="48" x14ac:dyDescent="0.2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 s="23">
        <v>1437620400</v>
      </c>
      <c r="J190">
        <v>1407299015</v>
      </c>
      <c r="K190" t="b">
        <v>0</v>
      </c>
      <c r="L190">
        <v>0</v>
      </c>
      <c r="M190" t="b">
        <v>0</v>
      </c>
      <c r="N190" t="s">
        <v>8267</v>
      </c>
      <c r="O190" s="12">
        <f t="shared" si="11"/>
        <v>0</v>
      </c>
      <c r="P190" s="10">
        <f t="shared" si="12"/>
        <v>0</v>
      </c>
      <c r="Q190" s="14" t="s">
        <v>8308</v>
      </c>
      <c r="R190" t="s">
        <v>8310</v>
      </c>
      <c r="S190" s="19">
        <f t="shared" si="13"/>
        <v>41856.974710648145</v>
      </c>
      <c r="T190" s="19">
        <f t="shared" si="14"/>
        <v>42207.916666666664</v>
      </c>
      <c r="U190">
        <f t="shared" si="15"/>
        <v>2014</v>
      </c>
    </row>
    <row r="191" spans="1:21" ht="48" x14ac:dyDescent="0.2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 s="23">
        <v>1437620400</v>
      </c>
      <c r="J191">
        <v>1467736477</v>
      </c>
      <c r="K191" t="b">
        <v>0</v>
      </c>
      <c r="L191">
        <v>5</v>
      </c>
      <c r="M191" t="b">
        <v>0</v>
      </c>
      <c r="N191" t="s">
        <v>8267</v>
      </c>
      <c r="O191" s="12">
        <f t="shared" si="11"/>
        <v>0</v>
      </c>
      <c r="P191" s="10">
        <f t="shared" si="12"/>
        <v>69</v>
      </c>
      <c r="Q191" s="14" t="s">
        <v>8308</v>
      </c>
      <c r="R191" t="s">
        <v>8310</v>
      </c>
      <c r="S191" s="19">
        <f t="shared" si="13"/>
        <v>42556.482372685183</v>
      </c>
      <c r="T191" s="19">
        <f t="shared" si="14"/>
        <v>42207.916666666664</v>
      </c>
      <c r="U191">
        <f t="shared" si="15"/>
        <v>2016</v>
      </c>
    </row>
    <row r="192" spans="1:21" ht="16" x14ac:dyDescent="0.2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 s="23">
        <v>1437620400</v>
      </c>
      <c r="J192">
        <v>1465227446</v>
      </c>
      <c r="K192" t="b">
        <v>0</v>
      </c>
      <c r="L192">
        <v>1</v>
      </c>
      <c r="M192" t="b">
        <v>0</v>
      </c>
      <c r="N192" t="s">
        <v>8267</v>
      </c>
      <c r="O192" s="12">
        <f t="shared" si="11"/>
        <v>0</v>
      </c>
      <c r="P192" s="10">
        <f t="shared" si="12"/>
        <v>50</v>
      </c>
      <c r="Q192" s="14" t="s">
        <v>8308</v>
      </c>
      <c r="R192" t="s">
        <v>8310</v>
      </c>
      <c r="S192" s="19">
        <f t="shared" si="13"/>
        <v>42527.442662037036</v>
      </c>
      <c r="T192" s="19">
        <f t="shared" si="14"/>
        <v>42207.916666666664</v>
      </c>
      <c r="U192">
        <f t="shared" si="15"/>
        <v>2016</v>
      </c>
    </row>
    <row r="193" spans="1:21" ht="48" x14ac:dyDescent="0.2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 s="23">
        <v>1437620400</v>
      </c>
      <c r="J193">
        <v>1440326138</v>
      </c>
      <c r="K193" t="b">
        <v>0</v>
      </c>
      <c r="L193">
        <v>3</v>
      </c>
      <c r="M193" t="b">
        <v>0</v>
      </c>
      <c r="N193" t="s">
        <v>8267</v>
      </c>
      <c r="O193" s="12">
        <f t="shared" si="11"/>
        <v>5</v>
      </c>
      <c r="P193" s="10">
        <f t="shared" si="12"/>
        <v>83.33</v>
      </c>
      <c r="Q193" s="14" t="s">
        <v>8308</v>
      </c>
      <c r="R193" t="s">
        <v>8310</v>
      </c>
      <c r="S193" s="19">
        <f t="shared" si="13"/>
        <v>42239.233078703699</v>
      </c>
      <c r="T193" s="19">
        <f t="shared" si="14"/>
        <v>42207.916666666664</v>
      </c>
      <c r="U193">
        <f t="shared" si="15"/>
        <v>2015</v>
      </c>
    </row>
    <row r="194" spans="1:21" ht="48" x14ac:dyDescent="0.2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 s="23">
        <v>1437620400</v>
      </c>
      <c r="J194">
        <v>1410980432</v>
      </c>
      <c r="K194" t="b">
        <v>0</v>
      </c>
      <c r="L194">
        <v>3</v>
      </c>
      <c r="M194" t="b">
        <v>0</v>
      </c>
      <c r="N194" t="s">
        <v>8267</v>
      </c>
      <c r="O194" s="12">
        <f t="shared" ref="O194:O257" si="16">ROUND(E194/D194*100,0)</f>
        <v>0</v>
      </c>
      <c r="P194" s="10">
        <f t="shared" ref="P194:P257" si="17">IFERROR(ROUND(E194/L194,2),0)</f>
        <v>5.67</v>
      </c>
      <c r="Q194" s="14" t="s">
        <v>8308</v>
      </c>
      <c r="R194" t="s">
        <v>8310</v>
      </c>
      <c r="S194" s="19">
        <f t="shared" si="13"/>
        <v>41899.583703703705</v>
      </c>
      <c r="T194" s="19">
        <f t="shared" si="14"/>
        <v>42207.916666666664</v>
      </c>
      <c r="U194">
        <f t="shared" si="15"/>
        <v>2014</v>
      </c>
    </row>
    <row r="195" spans="1:21" ht="48" x14ac:dyDescent="0.2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 s="23">
        <v>1437620400</v>
      </c>
      <c r="J195">
        <v>1412029566</v>
      </c>
      <c r="K195" t="b">
        <v>0</v>
      </c>
      <c r="L195">
        <v>0</v>
      </c>
      <c r="M195" t="b">
        <v>0</v>
      </c>
      <c r="N195" t="s">
        <v>8267</v>
      </c>
      <c r="O195" s="12">
        <f t="shared" si="16"/>
        <v>0</v>
      </c>
      <c r="P195" s="10">
        <f t="shared" si="17"/>
        <v>0</v>
      </c>
      <c r="Q195" s="14" t="s">
        <v>8308</v>
      </c>
      <c r="R195" t="s">
        <v>8310</v>
      </c>
      <c r="S195" s="19">
        <f t="shared" ref="S195:S258" si="18">(J195/86400)+25569+(-5/24)</f>
        <v>41911.726458333331</v>
      </c>
      <c r="T195" s="19">
        <f t="shared" ref="T195:T258" si="19">(I195/86400)+25569+(-5/24)</f>
        <v>42207.916666666664</v>
      </c>
      <c r="U195">
        <f t="shared" si="15"/>
        <v>2014</v>
      </c>
    </row>
    <row r="196" spans="1:21" ht="48" x14ac:dyDescent="0.2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 s="23">
        <v>1437620400</v>
      </c>
      <c r="J196">
        <v>1452124531</v>
      </c>
      <c r="K196" t="b">
        <v>0</v>
      </c>
      <c r="L196">
        <v>3</v>
      </c>
      <c r="M196" t="b">
        <v>0</v>
      </c>
      <c r="N196" t="s">
        <v>8267</v>
      </c>
      <c r="O196" s="12">
        <f t="shared" si="16"/>
        <v>0</v>
      </c>
      <c r="P196" s="10">
        <f t="shared" si="17"/>
        <v>1</v>
      </c>
      <c r="Q196" s="14" t="s">
        <v>8308</v>
      </c>
      <c r="R196" t="s">
        <v>8310</v>
      </c>
      <c r="S196" s="19">
        <f t="shared" si="18"/>
        <v>42375.788553240738</v>
      </c>
      <c r="T196" s="19">
        <f t="shared" si="19"/>
        <v>42207.916666666664</v>
      </c>
      <c r="U196">
        <f t="shared" si="15"/>
        <v>2016</v>
      </c>
    </row>
    <row r="197" spans="1:21" ht="48" x14ac:dyDescent="0.2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 s="23">
        <v>1437620400</v>
      </c>
      <c r="J197">
        <v>1431360332</v>
      </c>
      <c r="K197" t="b">
        <v>0</v>
      </c>
      <c r="L197">
        <v>0</v>
      </c>
      <c r="M197" t="b">
        <v>0</v>
      </c>
      <c r="N197" t="s">
        <v>8267</v>
      </c>
      <c r="O197" s="12">
        <f t="shared" si="16"/>
        <v>0</v>
      </c>
      <c r="P197" s="10">
        <f t="shared" si="17"/>
        <v>0</v>
      </c>
      <c r="Q197" s="14" t="s">
        <v>8308</v>
      </c>
      <c r="R197" t="s">
        <v>8310</v>
      </c>
      <c r="S197" s="19">
        <f t="shared" si="18"/>
        <v>42135.462175925924</v>
      </c>
      <c r="T197" s="19">
        <f t="shared" si="19"/>
        <v>42207.916666666664</v>
      </c>
      <c r="U197">
        <f t="shared" si="15"/>
        <v>2015</v>
      </c>
    </row>
    <row r="198" spans="1:21" ht="48" x14ac:dyDescent="0.2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 s="23">
        <v>1437620400</v>
      </c>
      <c r="J198">
        <v>1442062898</v>
      </c>
      <c r="K198" t="b">
        <v>0</v>
      </c>
      <c r="L198">
        <v>19</v>
      </c>
      <c r="M198" t="b">
        <v>0</v>
      </c>
      <c r="N198" t="s">
        <v>8267</v>
      </c>
      <c r="O198" s="12">
        <f t="shared" si="16"/>
        <v>42</v>
      </c>
      <c r="P198" s="10">
        <f t="shared" si="17"/>
        <v>77.11</v>
      </c>
      <c r="Q198" s="14" t="s">
        <v>8308</v>
      </c>
      <c r="R198" t="s">
        <v>8310</v>
      </c>
      <c r="S198" s="19">
        <f t="shared" si="18"/>
        <v>42259.334467592591</v>
      </c>
      <c r="T198" s="19">
        <f t="shared" si="19"/>
        <v>42207.916666666664</v>
      </c>
      <c r="U198">
        <f t="shared" si="15"/>
        <v>2015</v>
      </c>
    </row>
    <row r="199" spans="1:21" ht="48" x14ac:dyDescent="0.2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 s="23">
        <v>1437620400</v>
      </c>
      <c r="J199">
        <v>1483734100</v>
      </c>
      <c r="K199" t="b">
        <v>0</v>
      </c>
      <c r="L199">
        <v>8</v>
      </c>
      <c r="M199" t="b">
        <v>0</v>
      </c>
      <c r="N199" t="s">
        <v>8267</v>
      </c>
      <c r="O199" s="12">
        <f t="shared" si="16"/>
        <v>10</v>
      </c>
      <c r="P199" s="10">
        <f t="shared" si="17"/>
        <v>32.75</v>
      </c>
      <c r="Q199" s="14" t="s">
        <v>8308</v>
      </c>
      <c r="R199" t="s">
        <v>8310</v>
      </c>
      <c r="S199" s="19">
        <f t="shared" si="18"/>
        <v>42741.640046296299</v>
      </c>
      <c r="T199" s="19">
        <f t="shared" si="19"/>
        <v>42207.916666666664</v>
      </c>
      <c r="U199">
        <f t="shared" si="15"/>
        <v>2017</v>
      </c>
    </row>
    <row r="200" spans="1:21" ht="48" x14ac:dyDescent="0.2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 s="23">
        <v>1437620400</v>
      </c>
      <c r="J200">
        <v>1409908322</v>
      </c>
      <c r="K200" t="b">
        <v>0</v>
      </c>
      <c r="L200">
        <v>6</v>
      </c>
      <c r="M200" t="b">
        <v>0</v>
      </c>
      <c r="N200" t="s">
        <v>8267</v>
      </c>
      <c r="O200" s="12">
        <f t="shared" si="16"/>
        <v>1</v>
      </c>
      <c r="P200" s="10">
        <f t="shared" si="17"/>
        <v>46.5</v>
      </c>
      <c r="Q200" s="14" t="s">
        <v>8308</v>
      </c>
      <c r="R200" t="s">
        <v>8310</v>
      </c>
      <c r="S200" s="19">
        <f t="shared" si="18"/>
        <v>41887.175023148149</v>
      </c>
      <c r="T200" s="19">
        <f t="shared" si="19"/>
        <v>42207.916666666664</v>
      </c>
      <c r="U200">
        <f t="shared" si="15"/>
        <v>2014</v>
      </c>
    </row>
    <row r="201" spans="1:21" ht="48" x14ac:dyDescent="0.2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 s="23">
        <v>1437620400</v>
      </c>
      <c r="J201">
        <v>1470106702</v>
      </c>
      <c r="K201" t="b">
        <v>0</v>
      </c>
      <c r="L201">
        <v>0</v>
      </c>
      <c r="M201" t="b">
        <v>0</v>
      </c>
      <c r="N201" t="s">
        <v>8267</v>
      </c>
      <c r="O201" s="12">
        <f t="shared" si="16"/>
        <v>0</v>
      </c>
      <c r="P201" s="10">
        <f t="shared" si="17"/>
        <v>0</v>
      </c>
      <c r="Q201" s="14" t="s">
        <v>8308</v>
      </c>
      <c r="R201" t="s">
        <v>8310</v>
      </c>
      <c r="S201" s="19">
        <f t="shared" si="18"/>
        <v>42583.915532407402</v>
      </c>
      <c r="T201" s="19">
        <f t="shared" si="19"/>
        <v>42207.916666666664</v>
      </c>
      <c r="U201">
        <f t="shared" si="15"/>
        <v>2016</v>
      </c>
    </row>
    <row r="202" spans="1:21" ht="32" x14ac:dyDescent="0.2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 s="23">
        <v>1437620400</v>
      </c>
      <c r="J202">
        <v>1408154403</v>
      </c>
      <c r="K202" t="b">
        <v>0</v>
      </c>
      <c r="L202">
        <v>18</v>
      </c>
      <c r="M202" t="b">
        <v>0</v>
      </c>
      <c r="N202" t="s">
        <v>8267</v>
      </c>
      <c r="O202" s="12">
        <f t="shared" si="16"/>
        <v>26</v>
      </c>
      <c r="P202" s="10">
        <f t="shared" si="17"/>
        <v>87.31</v>
      </c>
      <c r="Q202" s="14" t="s">
        <v>8308</v>
      </c>
      <c r="R202" t="s">
        <v>8310</v>
      </c>
      <c r="S202" s="19">
        <f t="shared" si="18"/>
        <v>41866.875034722216</v>
      </c>
      <c r="T202" s="19">
        <f t="shared" si="19"/>
        <v>42207.916666666664</v>
      </c>
      <c r="U202">
        <f t="shared" si="15"/>
        <v>2014</v>
      </c>
    </row>
    <row r="203" spans="1:21" ht="48" x14ac:dyDescent="0.2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 s="23">
        <v>1437620400</v>
      </c>
      <c r="J203">
        <v>1421696329</v>
      </c>
      <c r="K203" t="b">
        <v>0</v>
      </c>
      <c r="L203">
        <v>7</v>
      </c>
      <c r="M203" t="b">
        <v>0</v>
      </c>
      <c r="N203" t="s">
        <v>8267</v>
      </c>
      <c r="O203" s="12">
        <f t="shared" si="16"/>
        <v>58</v>
      </c>
      <c r="P203" s="10">
        <f t="shared" si="17"/>
        <v>54.29</v>
      </c>
      <c r="Q203" s="14" t="s">
        <v>8308</v>
      </c>
      <c r="R203" t="s">
        <v>8310</v>
      </c>
      <c r="S203" s="19">
        <f t="shared" si="18"/>
        <v>42023.610289351847</v>
      </c>
      <c r="T203" s="19">
        <f t="shared" si="19"/>
        <v>42207.916666666664</v>
      </c>
      <c r="U203">
        <f t="shared" si="15"/>
        <v>2015</v>
      </c>
    </row>
    <row r="204" spans="1:21" ht="16" x14ac:dyDescent="0.2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 s="23">
        <v>1437620400</v>
      </c>
      <c r="J204">
        <v>1441750564</v>
      </c>
      <c r="K204" t="b">
        <v>0</v>
      </c>
      <c r="L204">
        <v>0</v>
      </c>
      <c r="M204" t="b">
        <v>0</v>
      </c>
      <c r="N204" t="s">
        <v>8267</v>
      </c>
      <c r="O204" s="12">
        <f t="shared" si="16"/>
        <v>0</v>
      </c>
      <c r="P204" s="10">
        <f t="shared" si="17"/>
        <v>0</v>
      </c>
      <c r="Q204" s="14" t="s">
        <v>8308</v>
      </c>
      <c r="R204" t="s">
        <v>8310</v>
      </c>
      <c r="S204" s="19">
        <f t="shared" si="18"/>
        <v>42255.719490740739</v>
      </c>
      <c r="T204" s="19">
        <f t="shared" si="19"/>
        <v>42207.916666666664</v>
      </c>
      <c r="U204">
        <f t="shared" si="15"/>
        <v>2015</v>
      </c>
    </row>
    <row r="205" spans="1:21" ht="48" x14ac:dyDescent="0.2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 s="23">
        <v>1437620400</v>
      </c>
      <c r="J205">
        <v>1417378864</v>
      </c>
      <c r="K205" t="b">
        <v>0</v>
      </c>
      <c r="L205">
        <v>8</v>
      </c>
      <c r="M205" t="b">
        <v>0</v>
      </c>
      <c r="N205" t="s">
        <v>8267</v>
      </c>
      <c r="O205" s="12">
        <f t="shared" si="16"/>
        <v>30</v>
      </c>
      <c r="P205" s="10">
        <f t="shared" si="17"/>
        <v>93.25</v>
      </c>
      <c r="Q205" s="14" t="s">
        <v>8308</v>
      </c>
      <c r="R205" t="s">
        <v>8310</v>
      </c>
      <c r="S205" s="19">
        <f t="shared" si="18"/>
        <v>41973.639629629623</v>
      </c>
      <c r="T205" s="19">
        <f t="shared" si="19"/>
        <v>42207.916666666664</v>
      </c>
      <c r="U205">
        <f t="shared" si="15"/>
        <v>2014</v>
      </c>
    </row>
    <row r="206" spans="1:21" ht="48" x14ac:dyDescent="0.2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 s="23">
        <v>1437620400</v>
      </c>
      <c r="J206">
        <v>1467727203</v>
      </c>
      <c r="K206" t="b">
        <v>0</v>
      </c>
      <c r="L206">
        <v>1293</v>
      </c>
      <c r="M206" t="b">
        <v>0</v>
      </c>
      <c r="N206" t="s">
        <v>8267</v>
      </c>
      <c r="O206" s="12">
        <f t="shared" si="16"/>
        <v>51</v>
      </c>
      <c r="P206" s="10">
        <f t="shared" si="17"/>
        <v>117.68</v>
      </c>
      <c r="Q206" s="14" t="s">
        <v>8308</v>
      </c>
      <c r="R206" t="s">
        <v>8310</v>
      </c>
      <c r="S206" s="19">
        <f t="shared" si="18"/>
        <v>42556.375034722216</v>
      </c>
      <c r="T206" s="19">
        <f t="shared" si="19"/>
        <v>42207.916666666664</v>
      </c>
      <c r="U206">
        <f t="shared" si="15"/>
        <v>2016</v>
      </c>
    </row>
    <row r="207" spans="1:21" ht="48" x14ac:dyDescent="0.2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 s="23">
        <v>1437620400</v>
      </c>
      <c r="J207">
        <v>1441120222</v>
      </c>
      <c r="K207" t="b">
        <v>0</v>
      </c>
      <c r="L207">
        <v>17</v>
      </c>
      <c r="M207" t="b">
        <v>0</v>
      </c>
      <c r="N207" t="s">
        <v>8267</v>
      </c>
      <c r="O207" s="12">
        <f t="shared" si="16"/>
        <v>16</v>
      </c>
      <c r="P207" s="10">
        <f t="shared" si="17"/>
        <v>76.47</v>
      </c>
      <c r="Q207" s="14" t="s">
        <v>8308</v>
      </c>
      <c r="R207" t="s">
        <v>8310</v>
      </c>
      <c r="S207" s="19">
        <f t="shared" si="18"/>
        <v>42248.423865740733</v>
      </c>
      <c r="T207" s="19">
        <f t="shared" si="19"/>
        <v>42207.916666666664</v>
      </c>
      <c r="U207">
        <f t="shared" si="15"/>
        <v>2015</v>
      </c>
    </row>
    <row r="208" spans="1:21" ht="48" x14ac:dyDescent="0.2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 s="23">
        <v>1437620400</v>
      </c>
      <c r="J208">
        <v>1468627583</v>
      </c>
      <c r="K208" t="b">
        <v>0</v>
      </c>
      <c r="L208">
        <v>0</v>
      </c>
      <c r="M208" t="b">
        <v>0</v>
      </c>
      <c r="N208" t="s">
        <v>8267</v>
      </c>
      <c r="O208" s="12">
        <f t="shared" si="16"/>
        <v>0</v>
      </c>
      <c r="P208" s="10">
        <f t="shared" si="17"/>
        <v>0</v>
      </c>
      <c r="Q208" s="14" t="s">
        <v>8308</v>
      </c>
      <c r="R208" t="s">
        <v>8310</v>
      </c>
      <c r="S208" s="19">
        <f t="shared" si="18"/>
        <v>42566.79609953703</v>
      </c>
      <c r="T208" s="19">
        <f t="shared" si="19"/>
        <v>42207.916666666664</v>
      </c>
      <c r="U208">
        <f t="shared" si="15"/>
        <v>2016</v>
      </c>
    </row>
    <row r="209" spans="1:21" ht="48" x14ac:dyDescent="0.2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 s="23">
        <v>1437620400</v>
      </c>
      <c r="J209">
        <v>1417754638</v>
      </c>
      <c r="K209" t="b">
        <v>0</v>
      </c>
      <c r="L209">
        <v>13</v>
      </c>
      <c r="M209" t="b">
        <v>0</v>
      </c>
      <c r="N209" t="s">
        <v>8267</v>
      </c>
      <c r="O209" s="12">
        <f t="shared" si="16"/>
        <v>15</v>
      </c>
      <c r="P209" s="10">
        <f t="shared" si="17"/>
        <v>163.85</v>
      </c>
      <c r="Q209" s="14" t="s">
        <v>8308</v>
      </c>
      <c r="R209" t="s">
        <v>8310</v>
      </c>
      <c r="S209" s="19">
        <f t="shared" si="18"/>
        <v>41977.988865740735</v>
      </c>
      <c r="T209" s="19">
        <f t="shared" si="19"/>
        <v>42207.916666666664</v>
      </c>
      <c r="U209">
        <f t="shared" si="15"/>
        <v>2014</v>
      </c>
    </row>
    <row r="210" spans="1:21" ht="48" x14ac:dyDescent="0.2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 s="23">
        <v>1437620400</v>
      </c>
      <c r="J210">
        <v>1416127967</v>
      </c>
      <c r="K210" t="b">
        <v>0</v>
      </c>
      <c r="L210">
        <v>0</v>
      </c>
      <c r="M210" t="b">
        <v>0</v>
      </c>
      <c r="N210" t="s">
        <v>8267</v>
      </c>
      <c r="O210" s="12">
        <f t="shared" si="16"/>
        <v>0</v>
      </c>
      <c r="P210" s="10">
        <f t="shared" si="17"/>
        <v>0</v>
      </c>
      <c r="Q210" s="14" t="s">
        <v>8308</v>
      </c>
      <c r="R210" t="s">
        <v>8310</v>
      </c>
      <c r="S210" s="19">
        <f t="shared" si="18"/>
        <v>41959.16165509259</v>
      </c>
      <c r="T210" s="19">
        <f t="shared" si="19"/>
        <v>42207.916666666664</v>
      </c>
      <c r="U210">
        <f t="shared" si="15"/>
        <v>2014</v>
      </c>
    </row>
    <row r="211" spans="1:21" ht="48" x14ac:dyDescent="0.2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 s="23">
        <v>1437620400</v>
      </c>
      <c r="J211">
        <v>1433974135</v>
      </c>
      <c r="K211" t="b">
        <v>0</v>
      </c>
      <c r="L211">
        <v>0</v>
      </c>
      <c r="M211" t="b">
        <v>0</v>
      </c>
      <c r="N211" t="s">
        <v>8267</v>
      </c>
      <c r="O211" s="12">
        <f t="shared" si="16"/>
        <v>0</v>
      </c>
      <c r="P211" s="10">
        <f t="shared" si="17"/>
        <v>0</v>
      </c>
      <c r="Q211" s="14" t="s">
        <v>8308</v>
      </c>
      <c r="R211" t="s">
        <v>8310</v>
      </c>
      <c r="S211" s="19">
        <f t="shared" si="18"/>
        <v>42165.714525462965</v>
      </c>
      <c r="T211" s="19">
        <f t="shared" si="19"/>
        <v>42207.916666666664</v>
      </c>
      <c r="U211">
        <f t="shared" si="15"/>
        <v>2015</v>
      </c>
    </row>
    <row r="212" spans="1:21" ht="48" x14ac:dyDescent="0.2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 s="23">
        <v>1437620400</v>
      </c>
      <c r="J212">
        <v>1441157592</v>
      </c>
      <c r="K212" t="b">
        <v>0</v>
      </c>
      <c r="L212">
        <v>33</v>
      </c>
      <c r="M212" t="b">
        <v>0</v>
      </c>
      <c r="N212" t="s">
        <v>8267</v>
      </c>
      <c r="O212" s="12">
        <f t="shared" si="16"/>
        <v>25</v>
      </c>
      <c r="P212" s="10">
        <f t="shared" si="17"/>
        <v>91.82</v>
      </c>
      <c r="Q212" s="14" t="s">
        <v>8308</v>
      </c>
      <c r="R212" t="s">
        <v>8310</v>
      </c>
      <c r="S212" s="19">
        <f t="shared" si="18"/>
        <v>42248.856388888882</v>
      </c>
      <c r="T212" s="19">
        <f t="shared" si="19"/>
        <v>42207.916666666664</v>
      </c>
      <c r="U212">
        <f t="shared" si="15"/>
        <v>2015</v>
      </c>
    </row>
    <row r="213" spans="1:21" ht="48" x14ac:dyDescent="0.2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 s="23">
        <v>1437620400</v>
      </c>
      <c r="J213">
        <v>1440042617</v>
      </c>
      <c r="K213" t="b">
        <v>0</v>
      </c>
      <c r="L213">
        <v>12</v>
      </c>
      <c r="M213" t="b">
        <v>0</v>
      </c>
      <c r="N213" t="s">
        <v>8267</v>
      </c>
      <c r="O213" s="12">
        <f t="shared" si="16"/>
        <v>45</v>
      </c>
      <c r="P213" s="10">
        <f t="shared" si="17"/>
        <v>185.83</v>
      </c>
      <c r="Q213" s="14" t="s">
        <v>8308</v>
      </c>
      <c r="R213" t="s">
        <v>8310</v>
      </c>
      <c r="S213" s="19">
        <f t="shared" si="18"/>
        <v>42235.951585648145</v>
      </c>
      <c r="T213" s="19">
        <f t="shared" si="19"/>
        <v>42207.916666666664</v>
      </c>
      <c r="U213">
        <f t="shared" si="15"/>
        <v>2015</v>
      </c>
    </row>
    <row r="214" spans="1:21" ht="32" x14ac:dyDescent="0.2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 s="23">
        <v>1437620400</v>
      </c>
      <c r="J214">
        <v>1455656920</v>
      </c>
      <c r="K214" t="b">
        <v>0</v>
      </c>
      <c r="L214">
        <v>1</v>
      </c>
      <c r="M214" t="b">
        <v>0</v>
      </c>
      <c r="N214" t="s">
        <v>8267</v>
      </c>
      <c r="O214" s="12">
        <f t="shared" si="16"/>
        <v>0</v>
      </c>
      <c r="P214" s="10">
        <f t="shared" si="17"/>
        <v>1</v>
      </c>
      <c r="Q214" s="14" t="s">
        <v>8308</v>
      </c>
      <c r="R214" t="s">
        <v>8310</v>
      </c>
      <c r="S214" s="19">
        <f t="shared" si="18"/>
        <v>42416.672685185178</v>
      </c>
      <c r="T214" s="19">
        <f t="shared" si="19"/>
        <v>42207.916666666664</v>
      </c>
      <c r="U214">
        <f t="shared" si="15"/>
        <v>2016</v>
      </c>
    </row>
    <row r="215" spans="1:21" ht="48" x14ac:dyDescent="0.2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 s="23">
        <v>1437620400</v>
      </c>
      <c r="J215">
        <v>1437142547</v>
      </c>
      <c r="K215" t="b">
        <v>0</v>
      </c>
      <c r="L215">
        <v>1</v>
      </c>
      <c r="M215" t="b">
        <v>0</v>
      </c>
      <c r="N215" t="s">
        <v>8267</v>
      </c>
      <c r="O215" s="12">
        <f t="shared" si="16"/>
        <v>0</v>
      </c>
      <c r="P215" s="10">
        <f t="shared" si="17"/>
        <v>20</v>
      </c>
      <c r="Q215" s="14" t="s">
        <v>8308</v>
      </c>
      <c r="R215" t="s">
        <v>8310</v>
      </c>
      <c r="S215" s="19">
        <f t="shared" si="18"/>
        <v>42202.385960648149</v>
      </c>
      <c r="T215" s="19">
        <f t="shared" si="19"/>
        <v>42207.916666666664</v>
      </c>
      <c r="U215">
        <f t="shared" si="15"/>
        <v>2015</v>
      </c>
    </row>
    <row r="216" spans="1:21" ht="48" x14ac:dyDescent="0.2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 s="23">
        <v>1437620400</v>
      </c>
      <c r="J216">
        <v>1420471349</v>
      </c>
      <c r="K216" t="b">
        <v>0</v>
      </c>
      <c r="L216">
        <v>1</v>
      </c>
      <c r="M216" t="b">
        <v>0</v>
      </c>
      <c r="N216" t="s">
        <v>8267</v>
      </c>
      <c r="O216" s="12">
        <f t="shared" si="16"/>
        <v>0</v>
      </c>
      <c r="P216" s="10">
        <f t="shared" si="17"/>
        <v>1</v>
      </c>
      <c r="Q216" s="14" t="s">
        <v>8308</v>
      </c>
      <c r="R216" t="s">
        <v>8310</v>
      </c>
      <c r="S216" s="19">
        <f t="shared" si="18"/>
        <v>42009.432280092595</v>
      </c>
      <c r="T216" s="19">
        <f t="shared" si="19"/>
        <v>42207.916666666664</v>
      </c>
      <c r="U216">
        <f t="shared" si="15"/>
        <v>2015</v>
      </c>
    </row>
    <row r="217" spans="1:21" ht="48" x14ac:dyDescent="0.2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 s="23">
        <v>1437620400</v>
      </c>
      <c r="J217">
        <v>1452058282</v>
      </c>
      <c r="K217" t="b">
        <v>0</v>
      </c>
      <c r="L217">
        <v>1</v>
      </c>
      <c r="M217" t="b">
        <v>0</v>
      </c>
      <c r="N217" t="s">
        <v>8267</v>
      </c>
      <c r="O217" s="12">
        <f t="shared" si="16"/>
        <v>0</v>
      </c>
      <c r="P217" s="10">
        <f t="shared" si="17"/>
        <v>10</v>
      </c>
      <c r="Q217" s="14" t="s">
        <v>8308</v>
      </c>
      <c r="R217" t="s">
        <v>8310</v>
      </c>
      <c r="S217" s="19">
        <f t="shared" si="18"/>
        <v>42375.021782407406</v>
      </c>
      <c r="T217" s="19">
        <f t="shared" si="19"/>
        <v>42207.916666666664</v>
      </c>
      <c r="U217">
        <f t="shared" si="15"/>
        <v>2016</v>
      </c>
    </row>
    <row r="218" spans="1:21" ht="48" x14ac:dyDescent="0.2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 s="23">
        <v>1437620400</v>
      </c>
      <c r="J218">
        <v>1425423637</v>
      </c>
      <c r="K218" t="b">
        <v>0</v>
      </c>
      <c r="L218">
        <v>84</v>
      </c>
      <c r="M218" t="b">
        <v>0</v>
      </c>
      <c r="N218" t="s">
        <v>8267</v>
      </c>
      <c r="O218" s="12">
        <f t="shared" si="16"/>
        <v>56</v>
      </c>
      <c r="P218" s="10">
        <f t="shared" si="17"/>
        <v>331.54</v>
      </c>
      <c r="Q218" s="14" t="s">
        <v>8308</v>
      </c>
      <c r="R218" t="s">
        <v>8310</v>
      </c>
      <c r="S218" s="19">
        <f t="shared" si="18"/>
        <v>42066.750428240739</v>
      </c>
      <c r="T218" s="19">
        <f t="shared" si="19"/>
        <v>42207.916666666664</v>
      </c>
      <c r="U218">
        <f t="shared" si="15"/>
        <v>2015</v>
      </c>
    </row>
    <row r="219" spans="1:21" ht="16" x14ac:dyDescent="0.2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 s="23">
        <v>1437620400</v>
      </c>
      <c r="J219">
        <v>1417101749</v>
      </c>
      <c r="K219" t="b">
        <v>0</v>
      </c>
      <c r="L219">
        <v>38</v>
      </c>
      <c r="M219" t="b">
        <v>0</v>
      </c>
      <c r="N219" t="s">
        <v>8267</v>
      </c>
      <c r="O219" s="12">
        <f t="shared" si="16"/>
        <v>12</v>
      </c>
      <c r="P219" s="10">
        <f t="shared" si="17"/>
        <v>314.29000000000002</v>
      </c>
      <c r="Q219" s="14" t="s">
        <v>8308</v>
      </c>
      <c r="R219" t="s">
        <v>8310</v>
      </c>
      <c r="S219" s="19">
        <f t="shared" si="18"/>
        <v>41970.432280092595</v>
      </c>
      <c r="T219" s="19">
        <f t="shared" si="19"/>
        <v>42207.916666666664</v>
      </c>
      <c r="U219">
        <f t="shared" si="15"/>
        <v>2014</v>
      </c>
    </row>
    <row r="220" spans="1:21" ht="48" x14ac:dyDescent="0.2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 s="23">
        <v>1437620400</v>
      </c>
      <c r="J220">
        <v>1426518289</v>
      </c>
      <c r="K220" t="b">
        <v>0</v>
      </c>
      <c r="L220">
        <v>1</v>
      </c>
      <c r="M220" t="b">
        <v>0</v>
      </c>
      <c r="N220" t="s">
        <v>8267</v>
      </c>
      <c r="O220" s="12">
        <f t="shared" si="16"/>
        <v>2</v>
      </c>
      <c r="P220" s="10">
        <f t="shared" si="17"/>
        <v>100</v>
      </c>
      <c r="Q220" s="14" t="s">
        <v>8308</v>
      </c>
      <c r="R220" t="s">
        <v>8310</v>
      </c>
      <c r="S220" s="19">
        <f t="shared" si="18"/>
        <v>42079.420011574075</v>
      </c>
      <c r="T220" s="19">
        <f t="shared" si="19"/>
        <v>42207.916666666664</v>
      </c>
      <c r="U220">
        <f t="shared" si="15"/>
        <v>2015</v>
      </c>
    </row>
    <row r="221" spans="1:21" ht="32" x14ac:dyDescent="0.2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 s="23">
        <v>1437620400</v>
      </c>
      <c r="J221">
        <v>1456732225</v>
      </c>
      <c r="K221" t="b">
        <v>0</v>
      </c>
      <c r="L221">
        <v>76</v>
      </c>
      <c r="M221" t="b">
        <v>0</v>
      </c>
      <c r="N221" t="s">
        <v>8267</v>
      </c>
      <c r="O221" s="12">
        <f t="shared" si="16"/>
        <v>18</v>
      </c>
      <c r="P221" s="10">
        <f t="shared" si="17"/>
        <v>115.99</v>
      </c>
      <c r="Q221" s="14" t="s">
        <v>8308</v>
      </c>
      <c r="R221" t="s">
        <v>8310</v>
      </c>
      <c r="S221" s="19">
        <f t="shared" si="18"/>
        <v>42429.118344907409</v>
      </c>
      <c r="T221" s="19">
        <f t="shared" si="19"/>
        <v>42207.916666666664</v>
      </c>
      <c r="U221">
        <f t="shared" si="15"/>
        <v>2016</v>
      </c>
    </row>
    <row r="222" spans="1:21" ht="48" x14ac:dyDescent="0.2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 s="23">
        <v>1437620400</v>
      </c>
      <c r="J222">
        <v>1436542030</v>
      </c>
      <c r="K222" t="b">
        <v>0</v>
      </c>
      <c r="L222">
        <v>3</v>
      </c>
      <c r="M222" t="b">
        <v>0</v>
      </c>
      <c r="N222" t="s">
        <v>8267</v>
      </c>
      <c r="O222" s="12">
        <f t="shared" si="16"/>
        <v>1</v>
      </c>
      <c r="P222" s="10">
        <f t="shared" si="17"/>
        <v>120</v>
      </c>
      <c r="Q222" s="14" t="s">
        <v>8308</v>
      </c>
      <c r="R222" t="s">
        <v>8310</v>
      </c>
      <c r="S222" s="19">
        <f t="shared" si="18"/>
        <v>42195.435532407406</v>
      </c>
      <c r="T222" s="19">
        <f t="shared" si="19"/>
        <v>42207.916666666664</v>
      </c>
      <c r="U222">
        <f t="shared" si="15"/>
        <v>2015</v>
      </c>
    </row>
    <row r="223" spans="1:21" ht="16" x14ac:dyDescent="0.2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 s="23">
        <v>1437620400</v>
      </c>
      <c r="J223">
        <v>1422389164</v>
      </c>
      <c r="K223" t="b">
        <v>0</v>
      </c>
      <c r="L223">
        <v>0</v>
      </c>
      <c r="M223" t="b">
        <v>0</v>
      </c>
      <c r="N223" t="s">
        <v>8267</v>
      </c>
      <c r="O223" s="12">
        <f t="shared" si="16"/>
        <v>0</v>
      </c>
      <c r="P223" s="10">
        <f t="shared" si="17"/>
        <v>0</v>
      </c>
      <c r="Q223" s="14" t="s">
        <v>8308</v>
      </c>
      <c r="R223" t="s">
        <v>8310</v>
      </c>
      <c r="S223" s="19">
        <f t="shared" si="18"/>
        <v>42031.629212962966</v>
      </c>
      <c r="T223" s="19">
        <f t="shared" si="19"/>
        <v>42207.916666666664</v>
      </c>
      <c r="U223">
        <f t="shared" si="15"/>
        <v>2015</v>
      </c>
    </row>
    <row r="224" spans="1:21" ht="48" x14ac:dyDescent="0.2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 s="23">
        <v>1437620400</v>
      </c>
      <c r="J224">
        <v>1422383318</v>
      </c>
      <c r="K224" t="b">
        <v>0</v>
      </c>
      <c r="L224">
        <v>2</v>
      </c>
      <c r="M224" t="b">
        <v>0</v>
      </c>
      <c r="N224" t="s">
        <v>8267</v>
      </c>
      <c r="O224" s="12">
        <f t="shared" si="16"/>
        <v>13</v>
      </c>
      <c r="P224" s="10">
        <f t="shared" si="17"/>
        <v>65</v>
      </c>
      <c r="Q224" s="14" t="s">
        <v>8308</v>
      </c>
      <c r="R224" t="s">
        <v>8310</v>
      </c>
      <c r="S224" s="19">
        <f t="shared" si="18"/>
        <v>42031.561550925922</v>
      </c>
      <c r="T224" s="19">
        <f t="shared" si="19"/>
        <v>42207.916666666664</v>
      </c>
      <c r="U224">
        <f t="shared" si="15"/>
        <v>2015</v>
      </c>
    </row>
    <row r="225" spans="1:21" ht="48" x14ac:dyDescent="0.2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 s="23">
        <v>1437620400</v>
      </c>
      <c r="J225">
        <v>1461287350</v>
      </c>
      <c r="K225" t="b">
        <v>0</v>
      </c>
      <c r="L225">
        <v>0</v>
      </c>
      <c r="M225" t="b">
        <v>0</v>
      </c>
      <c r="N225" t="s">
        <v>8267</v>
      </c>
      <c r="O225" s="12">
        <f t="shared" si="16"/>
        <v>0</v>
      </c>
      <c r="P225" s="10">
        <f t="shared" si="17"/>
        <v>0</v>
      </c>
      <c r="Q225" s="14" t="s">
        <v>8308</v>
      </c>
      <c r="R225" t="s">
        <v>8310</v>
      </c>
      <c r="S225" s="19">
        <f t="shared" si="18"/>
        <v>42481.839699074073</v>
      </c>
      <c r="T225" s="19">
        <f t="shared" si="19"/>
        <v>42207.916666666664</v>
      </c>
      <c r="U225">
        <f t="shared" si="15"/>
        <v>2016</v>
      </c>
    </row>
    <row r="226" spans="1:21" ht="48" x14ac:dyDescent="0.2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 s="23">
        <v>1437620400</v>
      </c>
      <c r="J226">
        <v>1431322726</v>
      </c>
      <c r="K226" t="b">
        <v>0</v>
      </c>
      <c r="L226">
        <v>0</v>
      </c>
      <c r="M226" t="b">
        <v>0</v>
      </c>
      <c r="N226" t="s">
        <v>8267</v>
      </c>
      <c r="O226" s="12">
        <f t="shared" si="16"/>
        <v>0</v>
      </c>
      <c r="P226" s="10">
        <f t="shared" si="17"/>
        <v>0</v>
      </c>
      <c r="Q226" s="14" t="s">
        <v>8308</v>
      </c>
      <c r="R226" t="s">
        <v>8310</v>
      </c>
      <c r="S226" s="19">
        <f t="shared" si="18"/>
        <v>42135.026921296296</v>
      </c>
      <c r="T226" s="19">
        <f t="shared" si="19"/>
        <v>42207.916666666664</v>
      </c>
      <c r="U226">
        <f t="shared" si="15"/>
        <v>2015</v>
      </c>
    </row>
    <row r="227" spans="1:21" ht="48" x14ac:dyDescent="0.2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 s="23">
        <v>1437620400</v>
      </c>
      <c r="J227">
        <v>1457564654</v>
      </c>
      <c r="K227" t="b">
        <v>0</v>
      </c>
      <c r="L227">
        <v>0</v>
      </c>
      <c r="M227" t="b">
        <v>0</v>
      </c>
      <c r="N227" t="s">
        <v>8267</v>
      </c>
      <c r="O227" s="12">
        <f t="shared" si="16"/>
        <v>0</v>
      </c>
      <c r="P227" s="10">
        <f t="shared" si="17"/>
        <v>0</v>
      </c>
      <c r="Q227" s="14" t="s">
        <v>8308</v>
      </c>
      <c r="R227" t="s">
        <v>8310</v>
      </c>
      <c r="S227" s="19">
        <f t="shared" si="18"/>
        <v>42438.752939814811</v>
      </c>
      <c r="T227" s="19">
        <f t="shared" si="19"/>
        <v>42207.916666666664</v>
      </c>
      <c r="U227">
        <f t="shared" si="15"/>
        <v>2016</v>
      </c>
    </row>
    <row r="228" spans="1:21" ht="32" x14ac:dyDescent="0.2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 s="23">
        <v>1437620400</v>
      </c>
      <c r="J228">
        <v>1428854344</v>
      </c>
      <c r="K228" t="b">
        <v>0</v>
      </c>
      <c r="L228">
        <v>2</v>
      </c>
      <c r="M228" t="b">
        <v>0</v>
      </c>
      <c r="N228" t="s">
        <v>8267</v>
      </c>
      <c r="O228" s="12">
        <f t="shared" si="16"/>
        <v>1</v>
      </c>
      <c r="P228" s="10">
        <f t="shared" si="17"/>
        <v>125</v>
      </c>
      <c r="Q228" s="14" t="s">
        <v>8308</v>
      </c>
      <c r="R228" t="s">
        <v>8310</v>
      </c>
      <c r="S228" s="19">
        <f t="shared" si="18"/>
        <v>42106.457685185182</v>
      </c>
      <c r="T228" s="19">
        <f t="shared" si="19"/>
        <v>42207.916666666664</v>
      </c>
      <c r="U228">
        <f t="shared" si="15"/>
        <v>2015</v>
      </c>
    </row>
    <row r="229" spans="1:21" ht="48" x14ac:dyDescent="0.2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 s="23">
        <v>1437620400</v>
      </c>
      <c r="J229">
        <v>1433885241</v>
      </c>
      <c r="K229" t="b">
        <v>0</v>
      </c>
      <c r="L229">
        <v>0</v>
      </c>
      <c r="M229" t="b">
        <v>0</v>
      </c>
      <c r="N229" t="s">
        <v>8267</v>
      </c>
      <c r="O229" s="12">
        <f t="shared" si="16"/>
        <v>0</v>
      </c>
      <c r="P229" s="10">
        <f t="shared" si="17"/>
        <v>0</v>
      </c>
      <c r="Q229" s="14" t="s">
        <v>8308</v>
      </c>
      <c r="R229" t="s">
        <v>8310</v>
      </c>
      <c r="S229" s="19">
        <f t="shared" si="18"/>
        <v>42164.685659722221</v>
      </c>
      <c r="T229" s="19">
        <f t="shared" si="19"/>
        <v>42207.916666666664</v>
      </c>
      <c r="U229">
        <f t="shared" si="15"/>
        <v>2015</v>
      </c>
    </row>
    <row r="230" spans="1:21" ht="32" x14ac:dyDescent="0.2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 s="23">
        <v>1437620400</v>
      </c>
      <c r="J230">
        <v>1427992105</v>
      </c>
      <c r="K230" t="b">
        <v>0</v>
      </c>
      <c r="L230">
        <v>0</v>
      </c>
      <c r="M230" t="b">
        <v>0</v>
      </c>
      <c r="N230" t="s">
        <v>8267</v>
      </c>
      <c r="O230" s="12">
        <f t="shared" si="16"/>
        <v>0</v>
      </c>
      <c r="P230" s="10">
        <f t="shared" si="17"/>
        <v>0</v>
      </c>
      <c r="Q230" s="14" t="s">
        <v>8308</v>
      </c>
      <c r="R230" t="s">
        <v>8310</v>
      </c>
      <c r="S230" s="19">
        <f t="shared" si="18"/>
        <v>42096.478067129625</v>
      </c>
      <c r="T230" s="19">
        <f t="shared" si="19"/>
        <v>42207.916666666664</v>
      </c>
      <c r="U230">
        <f t="shared" si="15"/>
        <v>2015</v>
      </c>
    </row>
    <row r="231" spans="1:21" ht="48" x14ac:dyDescent="0.2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 s="23">
        <v>1437620400</v>
      </c>
      <c r="J231">
        <v>1452810297</v>
      </c>
      <c r="K231" t="b">
        <v>0</v>
      </c>
      <c r="L231">
        <v>0</v>
      </c>
      <c r="M231" t="b">
        <v>0</v>
      </c>
      <c r="N231" t="s">
        <v>8267</v>
      </c>
      <c r="O231" s="12">
        <f t="shared" si="16"/>
        <v>0</v>
      </c>
      <c r="P231" s="10">
        <f t="shared" si="17"/>
        <v>0</v>
      </c>
      <c r="Q231" s="14" t="s">
        <v>8308</v>
      </c>
      <c r="R231" t="s">
        <v>8310</v>
      </c>
      <c r="S231" s="19">
        <f t="shared" si="18"/>
        <v>42383.725659722222</v>
      </c>
      <c r="T231" s="19">
        <f t="shared" si="19"/>
        <v>42207.916666666664</v>
      </c>
      <c r="U231">
        <f t="shared" si="15"/>
        <v>2016</v>
      </c>
    </row>
    <row r="232" spans="1:21" ht="48" x14ac:dyDescent="0.2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 s="23">
        <v>1437620400</v>
      </c>
      <c r="J232">
        <v>1430851151</v>
      </c>
      <c r="K232" t="b">
        <v>0</v>
      </c>
      <c r="L232">
        <v>2</v>
      </c>
      <c r="M232" t="b">
        <v>0</v>
      </c>
      <c r="N232" t="s">
        <v>8267</v>
      </c>
      <c r="O232" s="12">
        <f t="shared" si="16"/>
        <v>0</v>
      </c>
      <c r="P232" s="10">
        <f t="shared" si="17"/>
        <v>30</v>
      </c>
      <c r="Q232" s="14" t="s">
        <v>8308</v>
      </c>
      <c r="R232" t="s">
        <v>8310</v>
      </c>
      <c r="S232" s="19">
        <f t="shared" si="18"/>
        <v>42129.568877314814</v>
      </c>
      <c r="T232" s="19">
        <f t="shared" si="19"/>
        <v>42207.916666666664</v>
      </c>
      <c r="U232">
        <f t="shared" si="15"/>
        <v>2015</v>
      </c>
    </row>
    <row r="233" spans="1:21" ht="48" x14ac:dyDescent="0.2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 s="23">
        <v>1437620400</v>
      </c>
      <c r="J233">
        <v>1449183651</v>
      </c>
      <c r="K233" t="b">
        <v>0</v>
      </c>
      <c r="L233">
        <v>0</v>
      </c>
      <c r="M233" t="b">
        <v>0</v>
      </c>
      <c r="N233" t="s">
        <v>8267</v>
      </c>
      <c r="O233" s="12">
        <f t="shared" si="16"/>
        <v>0</v>
      </c>
      <c r="P233" s="10">
        <f t="shared" si="17"/>
        <v>0</v>
      </c>
      <c r="Q233" s="14" t="s">
        <v>8308</v>
      </c>
      <c r="R233" t="s">
        <v>8310</v>
      </c>
      <c r="S233" s="19">
        <f t="shared" si="18"/>
        <v>42341.75059027777</v>
      </c>
      <c r="T233" s="19">
        <f t="shared" si="19"/>
        <v>42207.916666666664</v>
      </c>
      <c r="U233">
        <f t="shared" si="15"/>
        <v>2015</v>
      </c>
    </row>
    <row r="234" spans="1:21" ht="48" x14ac:dyDescent="0.2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 s="23">
        <v>1437620400</v>
      </c>
      <c r="J234">
        <v>1422474546</v>
      </c>
      <c r="K234" t="b">
        <v>0</v>
      </c>
      <c r="L234">
        <v>7</v>
      </c>
      <c r="M234" t="b">
        <v>0</v>
      </c>
      <c r="N234" t="s">
        <v>8267</v>
      </c>
      <c r="O234" s="12">
        <f t="shared" si="16"/>
        <v>3</v>
      </c>
      <c r="P234" s="10">
        <f t="shared" si="17"/>
        <v>15.71</v>
      </c>
      <c r="Q234" s="14" t="s">
        <v>8308</v>
      </c>
      <c r="R234" t="s">
        <v>8310</v>
      </c>
      <c r="S234" s="19">
        <f t="shared" si="18"/>
        <v>42032.617430555554</v>
      </c>
      <c r="T234" s="19">
        <f t="shared" si="19"/>
        <v>42207.916666666664</v>
      </c>
      <c r="U234">
        <f t="shared" si="15"/>
        <v>2015</v>
      </c>
    </row>
    <row r="235" spans="1:21" ht="48" x14ac:dyDescent="0.2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 s="23">
        <v>1437620400</v>
      </c>
      <c r="J235">
        <v>1472593972</v>
      </c>
      <c r="K235" t="b">
        <v>0</v>
      </c>
      <c r="L235">
        <v>0</v>
      </c>
      <c r="M235" t="b">
        <v>0</v>
      </c>
      <c r="N235" t="s">
        <v>8267</v>
      </c>
      <c r="O235" s="12">
        <f t="shared" si="16"/>
        <v>0</v>
      </c>
      <c r="P235" s="10">
        <f t="shared" si="17"/>
        <v>0</v>
      </c>
      <c r="Q235" s="14" t="s">
        <v>8308</v>
      </c>
      <c r="R235" t="s">
        <v>8310</v>
      </c>
      <c r="S235" s="19">
        <f t="shared" si="18"/>
        <v>42612.703379629624</v>
      </c>
      <c r="T235" s="19">
        <f t="shared" si="19"/>
        <v>42207.916666666664</v>
      </c>
      <c r="U235">
        <f t="shared" si="15"/>
        <v>2016</v>
      </c>
    </row>
    <row r="236" spans="1:21" ht="48" x14ac:dyDescent="0.2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 s="23">
        <v>1437620400</v>
      </c>
      <c r="J236">
        <v>1431391859</v>
      </c>
      <c r="K236" t="b">
        <v>0</v>
      </c>
      <c r="L236">
        <v>5</v>
      </c>
      <c r="M236" t="b">
        <v>0</v>
      </c>
      <c r="N236" t="s">
        <v>8267</v>
      </c>
      <c r="O236" s="12">
        <f t="shared" si="16"/>
        <v>40</v>
      </c>
      <c r="P236" s="10">
        <f t="shared" si="17"/>
        <v>80.2</v>
      </c>
      <c r="Q236" s="14" t="s">
        <v>8308</v>
      </c>
      <c r="R236" t="s">
        <v>8310</v>
      </c>
      <c r="S236" s="19">
        <f t="shared" si="18"/>
        <v>42135.82707175926</v>
      </c>
      <c r="T236" s="19">
        <f t="shared" si="19"/>
        <v>42207.916666666664</v>
      </c>
      <c r="U236">
        <f t="shared" si="15"/>
        <v>2015</v>
      </c>
    </row>
    <row r="237" spans="1:21" ht="32" x14ac:dyDescent="0.2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 s="23">
        <v>1437620400</v>
      </c>
      <c r="J237">
        <v>1433886497</v>
      </c>
      <c r="K237" t="b">
        <v>0</v>
      </c>
      <c r="L237">
        <v>0</v>
      </c>
      <c r="M237" t="b">
        <v>0</v>
      </c>
      <c r="N237" t="s">
        <v>8267</v>
      </c>
      <c r="O237" s="12">
        <f t="shared" si="16"/>
        <v>0</v>
      </c>
      <c r="P237" s="10">
        <f t="shared" si="17"/>
        <v>0</v>
      </c>
      <c r="Q237" s="14" t="s">
        <v>8308</v>
      </c>
      <c r="R237" t="s">
        <v>8310</v>
      </c>
      <c r="S237" s="19">
        <f t="shared" si="18"/>
        <v>42164.700196759259</v>
      </c>
      <c r="T237" s="19">
        <f t="shared" si="19"/>
        <v>42207.916666666664</v>
      </c>
      <c r="U237">
        <f t="shared" si="15"/>
        <v>2015</v>
      </c>
    </row>
    <row r="238" spans="1:21" ht="48" x14ac:dyDescent="0.2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 s="23">
        <v>1437620400</v>
      </c>
      <c r="J238">
        <v>1447380099</v>
      </c>
      <c r="K238" t="b">
        <v>0</v>
      </c>
      <c r="L238">
        <v>0</v>
      </c>
      <c r="M238" t="b">
        <v>0</v>
      </c>
      <c r="N238" t="s">
        <v>8267</v>
      </c>
      <c r="O238" s="12">
        <f t="shared" si="16"/>
        <v>0</v>
      </c>
      <c r="P238" s="10">
        <f t="shared" si="17"/>
        <v>0</v>
      </c>
      <c r="Q238" s="14" t="s">
        <v>8308</v>
      </c>
      <c r="R238" t="s">
        <v>8310</v>
      </c>
      <c r="S238" s="19">
        <f t="shared" si="18"/>
        <v>42320.876145833332</v>
      </c>
      <c r="T238" s="19">
        <f t="shared" si="19"/>
        <v>42207.916666666664</v>
      </c>
      <c r="U238">
        <f t="shared" si="15"/>
        <v>2015</v>
      </c>
    </row>
    <row r="239" spans="1:21" ht="16" x14ac:dyDescent="0.2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 s="23">
        <v>1437620400</v>
      </c>
      <c r="J239">
        <v>1452261069</v>
      </c>
      <c r="K239" t="b">
        <v>0</v>
      </c>
      <c r="L239">
        <v>1</v>
      </c>
      <c r="M239" t="b">
        <v>0</v>
      </c>
      <c r="N239" t="s">
        <v>8267</v>
      </c>
      <c r="O239" s="12">
        <f t="shared" si="16"/>
        <v>0</v>
      </c>
      <c r="P239" s="10">
        <f t="shared" si="17"/>
        <v>50</v>
      </c>
      <c r="Q239" s="14" t="s">
        <v>8308</v>
      </c>
      <c r="R239" t="s">
        <v>8310</v>
      </c>
      <c r="S239" s="19">
        <f t="shared" si="18"/>
        <v>42377.368854166663</v>
      </c>
      <c r="T239" s="19">
        <f t="shared" si="19"/>
        <v>42207.916666666664</v>
      </c>
      <c r="U239">
        <f t="shared" si="15"/>
        <v>2016</v>
      </c>
    </row>
    <row r="240" spans="1:21" ht="48" x14ac:dyDescent="0.2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 s="23">
        <v>1437620400</v>
      </c>
      <c r="J240">
        <v>1481324760</v>
      </c>
      <c r="K240" t="b">
        <v>0</v>
      </c>
      <c r="L240">
        <v>0</v>
      </c>
      <c r="M240" t="b">
        <v>0</v>
      </c>
      <c r="N240" t="s">
        <v>8267</v>
      </c>
      <c r="O240" s="12">
        <f t="shared" si="16"/>
        <v>0</v>
      </c>
      <c r="P240" s="10">
        <f t="shared" si="17"/>
        <v>0</v>
      </c>
      <c r="Q240" s="14" t="s">
        <v>8308</v>
      </c>
      <c r="R240" t="s">
        <v>8310</v>
      </c>
      <c r="S240" s="19">
        <f t="shared" si="18"/>
        <v>42713.754166666666</v>
      </c>
      <c r="T240" s="19">
        <f t="shared" si="19"/>
        <v>42207.916666666664</v>
      </c>
      <c r="U240">
        <f t="shared" si="15"/>
        <v>2016</v>
      </c>
    </row>
    <row r="241" spans="1:21" ht="48" x14ac:dyDescent="0.2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 s="23">
        <v>1437620400</v>
      </c>
      <c r="J241">
        <v>1445308730</v>
      </c>
      <c r="K241" t="b">
        <v>0</v>
      </c>
      <c r="L241">
        <v>5</v>
      </c>
      <c r="M241" t="b">
        <v>0</v>
      </c>
      <c r="N241" t="s">
        <v>8267</v>
      </c>
      <c r="O241" s="12">
        <f t="shared" si="16"/>
        <v>25</v>
      </c>
      <c r="P241" s="10">
        <f t="shared" si="17"/>
        <v>50</v>
      </c>
      <c r="Q241" s="14" t="s">
        <v>8308</v>
      </c>
      <c r="R241" t="s">
        <v>8310</v>
      </c>
      <c r="S241" s="19">
        <f t="shared" si="18"/>
        <v>42296.901967592588</v>
      </c>
      <c r="T241" s="19">
        <f t="shared" si="19"/>
        <v>42207.916666666664</v>
      </c>
      <c r="U241">
        <f t="shared" si="15"/>
        <v>2015</v>
      </c>
    </row>
    <row r="242" spans="1:21" ht="48" x14ac:dyDescent="0.2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 s="23">
        <v>1437620400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 s="12">
        <f t="shared" si="16"/>
        <v>108</v>
      </c>
      <c r="P242" s="10">
        <f t="shared" si="17"/>
        <v>117.85</v>
      </c>
      <c r="Q242" s="14" t="s">
        <v>8308</v>
      </c>
      <c r="R242" t="s">
        <v>8310</v>
      </c>
      <c r="S242" s="19">
        <f t="shared" si="18"/>
        <v>41354.500127314815</v>
      </c>
      <c r="T242" s="19">
        <f t="shared" si="19"/>
        <v>42207.916666666664</v>
      </c>
      <c r="U242">
        <f t="shared" si="15"/>
        <v>2013</v>
      </c>
    </row>
    <row r="243" spans="1:21" ht="48" x14ac:dyDescent="0.2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 s="23">
        <v>1437620400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 s="12">
        <f t="shared" si="16"/>
        <v>113</v>
      </c>
      <c r="P243" s="10">
        <f t="shared" si="17"/>
        <v>109.04</v>
      </c>
      <c r="Q243" s="14" t="s">
        <v>8308</v>
      </c>
      <c r="R243" t="s">
        <v>8310</v>
      </c>
      <c r="S243" s="19">
        <f t="shared" si="18"/>
        <v>41949.489629629628</v>
      </c>
      <c r="T243" s="19">
        <f t="shared" si="19"/>
        <v>42207.916666666664</v>
      </c>
      <c r="U243">
        <f t="shared" si="15"/>
        <v>2014</v>
      </c>
    </row>
    <row r="244" spans="1:21" ht="48" x14ac:dyDescent="0.2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 s="23">
        <v>1437620400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 s="12">
        <f t="shared" si="16"/>
        <v>113</v>
      </c>
      <c r="P244" s="10">
        <f t="shared" si="17"/>
        <v>73.02</v>
      </c>
      <c r="Q244" s="14" t="s">
        <v>8308</v>
      </c>
      <c r="R244" t="s">
        <v>8310</v>
      </c>
      <c r="S244" s="19">
        <f t="shared" si="18"/>
        <v>40862.28460648148</v>
      </c>
      <c r="T244" s="19">
        <f t="shared" si="19"/>
        <v>42207.916666666664</v>
      </c>
      <c r="U244">
        <f t="shared" si="15"/>
        <v>2011</v>
      </c>
    </row>
    <row r="245" spans="1:21" ht="48" x14ac:dyDescent="0.2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 s="23">
        <v>1437620400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 s="12">
        <f t="shared" si="16"/>
        <v>103</v>
      </c>
      <c r="P245" s="10">
        <f t="shared" si="17"/>
        <v>78.2</v>
      </c>
      <c r="Q245" s="14" t="s">
        <v>8308</v>
      </c>
      <c r="R245" t="s">
        <v>8310</v>
      </c>
      <c r="S245" s="19">
        <f t="shared" si="18"/>
        <v>41661.839166666665</v>
      </c>
      <c r="T245" s="19">
        <f t="shared" si="19"/>
        <v>42207.916666666664</v>
      </c>
      <c r="U245">
        <f t="shared" si="15"/>
        <v>2014</v>
      </c>
    </row>
    <row r="246" spans="1:21" ht="48" x14ac:dyDescent="0.2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 s="23">
        <v>1437620400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 s="12">
        <f t="shared" si="16"/>
        <v>114</v>
      </c>
      <c r="P246" s="10">
        <f t="shared" si="17"/>
        <v>47.4</v>
      </c>
      <c r="Q246" s="14" t="s">
        <v>8308</v>
      </c>
      <c r="R246" t="s">
        <v>8310</v>
      </c>
      <c r="S246" s="19">
        <f t="shared" si="18"/>
        <v>40213.115266203698</v>
      </c>
      <c r="T246" s="19">
        <f t="shared" si="19"/>
        <v>42207.916666666664</v>
      </c>
      <c r="U246">
        <f t="shared" si="15"/>
        <v>2010</v>
      </c>
    </row>
    <row r="247" spans="1:21" ht="48" x14ac:dyDescent="0.2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 s="23">
        <v>1437620400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 s="12">
        <f t="shared" si="16"/>
        <v>104</v>
      </c>
      <c r="P247" s="10">
        <f t="shared" si="17"/>
        <v>54.02</v>
      </c>
      <c r="Q247" s="14" t="s">
        <v>8308</v>
      </c>
      <c r="R247" t="s">
        <v>8310</v>
      </c>
      <c r="S247" s="19">
        <f t="shared" si="18"/>
        <v>41106.844733796293</v>
      </c>
      <c r="T247" s="19">
        <f t="shared" si="19"/>
        <v>42207.916666666664</v>
      </c>
      <c r="U247">
        <f t="shared" si="15"/>
        <v>2012</v>
      </c>
    </row>
    <row r="248" spans="1:21" ht="48" x14ac:dyDescent="0.2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 s="23">
        <v>1437620400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 s="12">
        <f t="shared" si="16"/>
        <v>305</v>
      </c>
      <c r="P248" s="10">
        <f t="shared" si="17"/>
        <v>68.489999999999995</v>
      </c>
      <c r="Q248" s="14" t="s">
        <v>8308</v>
      </c>
      <c r="R248" t="s">
        <v>8310</v>
      </c>
      <c r="S248" s="19">
        <f t="shared" si="18"/>
        <v>40480.155150462961</v>
      </c>
      <c r="T248" s="19">
        <f t="shared" si="19"/>
        <v>42207.916666666664</v>
      </c>
      <c r="U248">
        <f t="shared" si="15"/>
        <v>2010</v>
      </c>
    </row>
    <row r="249" spans="1:21" ht="64" x14ac:dyDescent="0.2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 s="23">
        <v>1437620400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 s="12">
        <f t="shared" si="16"/>
        <v>134</v>
      </c>
      <c r="P249" s="10">
        <f t="shared" si="17"/>
        <v>108.15</v>
      </c>
      <c r="Q249" s="14" t="s">
        <v>8308</v>
      </c>
      <c r="R249" t="s">
        <v>8310</v>
      </c>
      <c r="S249" s="19">
        <f t="shared" si="18"/>
        <v>40430.395995370367</v>
      </c>
      <c r="T249" s="19">
        <f t="shared" si="19"/>
        <v>42207.916666666664</v>
      </c>
      <c r="U249">
        <f t="shared" si="15"/>
        <v>2010</v>
      </c>
    </row>
    <row r="250" spans="1:21" ht="48" x14ac:dyDescent="0.2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 s="23">
        <v>1437620400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 s="12">
        <f t="shared" si="16"/>
        <v>101</v>
      </c>
      <c r="P250" s="10">
        <f t="shared" si="17"/>
        <v>589.95000000000005</v>
      </c>
      <c r="Q250" s="14" t="s">
        <v>8308</v>
      </c>
      <c r="R250" t="s">
        <v>8310</v>
      </c>
      <c r="S250" s="19">
        <f t="shared" si="18"/>
        <v>40870.566076388888</v>
      </c>
      <c r="T250" s="19">
        <f t="shared" si="19"/>
        <v>42207.916666666664</v>
      </c>
      <c r="U250">
        <f t="shared" si="15"/>
        <v>2011</v>
      </c>
    </row>
    <row r="251" spans="1:21" ht="48" x14ac:dyDescent="0.2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 s="23">
        <v>1437620400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 s="12">
        <f t="shared" si="16"/>
        <v>113</v>
      </c>
      <c r="P251" s="10">
        <f t="shared" si="17"/>
        <v>48.05</v>
      </c>
      <c r="Q251" s="14" t="s">
        <v>8308</v>
      </c>
      <c r="R251" t="s">
        <v>8310</v>
      </c>
      <c r="S251" s="19">
        <f t="shared" si="18"/>
        <v>40332.715509259258</v>
      </c>
      <c r="T251" s="19">
        <f t="shared" si="19"/>
        <v>42207.916666666664</v>
      </c>
      <c r="U251">
        <f t="shared" si="15"/>
        <v>2010</v>
      </c>
    </row>
    <row r="252" spans="1:21" ht="48" x14ac:dyDescent="0.2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 s="23">
        <v>1437620400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 s="12">
        <f t="shared" si="16"/>
        <v>106</v>
      </c>
      <c r="P252" s="10">
        <f t="shared" si="17"/>
        <v>72.48</v>
      </c>
      <c r="Q252" s="14" t="s">
        <v>8308</v>
      </c>
      <c r="R252" t="s">
        <v>8310</v>
      </c>
      <c r="S252" s="19">
        <f t="shared" si="18"/>
        <v>41401.357534722221</v>
      </c>
      <c r="T252" s="19">
        <f t="shared" si="19"/>
        <v>42207.916666666664</v>
      </c>
      <c r="U252">
        <f t="shared" si="15"/>
        <v>2013</v>
      </c>
    </row>
    <row r="253" spans="1:21" ht="48" x14ac:dyDescent="0.2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 s="23">
        <v>1437620400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 s="12">
        <f t="shared" si="16"/>
        <v>126</v>
      </c>
      <c r="P253" s="10">
        <f t="shared" si="17"/>
        <v>57.08</v>
      </c>
      <c r="Q253" s="14" t="s">
        <v>8308</v>
      </c>
      <c r="R253" t="s">
        <v>8310</v>
      </c>
      <c r="S253" s="19">
        <f t="shared" si="18"/>
        <v>41013.579236111109</v>
      </c>
      <c r="T253" s="19">
        <f t="shared" si="19"/>
        <v>42207.916666666664</v>
      </c>
      <c r="U253">
        <f t="shared" ref="U253:U316" si="20">YEAR(S253)</f>
        <v>2012</v>
      </c>
    </row>
    <row r="254" spans="1:21" ht="48" x14ac:dyDescent="0.2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 s="23">
        <v>1437620400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 s="12">
        <f t="shared" si="16"/>
        <v>185</v>
      </c>
      <c r="P254" s="10">
        <f t="shared" si="17"/>
        <v>85.44</v>
      </c>
      <c r="Q254" s="14" t="s">
        <v>8308</v>
      </c>
      <c r="R254" t="s">
        <v>8310</v>
      </c>
      <c r="S254" s="19">
        <f t="shared" si="18"/>
        <v>40266.454374999994</v>
      </c>
      <c r="T254" s="19">
        <f t="shared" si="19"/>
        <v>42207.916666666664</v>
      </c>
      <c r="U254">
        <f t="shared" si="20"/>
        <v>2010</v>
      </c>
    </row>
    <row r="255" spans="1:21" ht="48" x14ac:dyDescent="0.2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 s="23">
        <v>1437620400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 s="12">
        <f t="shared" si="16"/>
        <v>101</v>
      </c>
      <c r="P255" s="10">
        <f t="shared" si="17"/>
        <v>215.86</v>
      </c>
      <c r="Q255" s="14" t="s">
        <v>8308</v>
      </c>
      <c r="R255" t="s">
        <v>8310</v>
      </c>
      <c r="S255" s="19">
        <f t="shared" si="18"/>
        <v>40924.44253472222</v>
      </c>
      <c r="T255" s="19">
        <f t="shared" si="19"/>
        <v>42207.916666666664</v>
      </c>
      <c r="U255">
        <f t="shared" si="20"/>
        <v>2012</v>
      </c>
    </row>
    <row r="256" spans="1:21" ht="48" x14ac:dyDescent="0.2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 s="23">
        <v>1437620400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 s="12">
        <f t="shared" si="16"/>
        <v>117</v>
      </c>
      <c r="P256" s="10">
        <f t="shared" si="17"/>
        <v>89.39</v>
      </c>
      <c r="Q256" s="14" t="s">
        <v>8308</v>
      </c>
      <c r="R256" t="s">
        <v>8310</v>
      </c>
      <c r="S256" s="19">
        <f t="shared" si="18"/>
        <v>42263.744328703702</v>
      </c>
      <c r="T256" s="19">
        <f t="shared" si="19"/>
        <v>42207.916666666664</v>
      </c>
      <c r="U256">
        <f t="shared" si="20"/>
        <v>2015</v>
      </c>
    </row>
    <row r="257" spans="1:21" ht="32" x14ac:dyDescent="0.2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 s="23">
        <v>1437620400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 s="12">
        <f t="shared" si="16"/>
        <v>107</v>
      </c>
      <c r="P257" s="10">
        <f t="shared" si="17"/>
        <v>45.42</v>
      </c>
      <c r="Q257" s="14" t="s">
        <v>8308</v>
      </c>
      <c r="R257" t="s">
        <v>8310</v>
      </c>
      <c r="S257" s="19">
        <f t="shared" si="18"/>
        <v>40588.318078703705</v>
      </c>
      <c r="T257" s="19">
        <f t="shared" si="19"/>
        <v>42207.916666666664</v>
      </c>
      <c r="U257">
        <f t="shared" si="20"/>
        <v>2011</v>
      </c>
    </row>
    <row r="258" spans="1:21" ht="48" x14ac:dyDescent="0.2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 s="23">
        <v>1437620400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 s="12">
        <f t="shared" ref="O258:O321" si="21">ROUND(E258/D258*100,0)</f>
        <v>139</v>
      </c>
      <c r="P258" s="10">
        <f t="shared" ref="P258:P321" si="22">IFERROR(ROUND(E258/L258,2),0)</f>
        <v>65.760000000000005</v>
      </c>
      <c r="Q258" s="14" t="s">
        <v>8308</v>
      </c>
      <c r="R258" t="s">
        <v>8310</v>
      </c>
      <c r="S258" s="19">
        <f t="shared" si="18"/>
        <v>41319.560960648145</v>
      </c>
      <c r="T258" s="19">
        <f t="shared" si="19"/>
        <v>42207.916666666664</v>
      </c>
      <c r="U258">
        <f t="shared" si="20"/>
        <v>2013</v>
      </c>
    </row>
    <row r="259" spans="1:21" ht="48" x14ac:dyDescent="0.2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 s="23">
        <v>1437620400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 s="12">
        <f t="shared" si="21"/>
        <v>107</v>
      </c>
      <c r="P259" s="10">
        <f t="shared" si="22"/>
        <v>66.7</v>
      </c>
      <c r="Q259" s="14" t="s">
        <v>8308</v>
      </c>
      <c r="R259" t="s">
        <v>8310</v>
      </c>
      <c r="S259" s="19">
        <f t="shared" ref="S259:S322" si="23">(J259/86400)+25569+(-5/24)</f>
        <v>42479.418541666666</v>
      </c>
      <c r="T259" s="19">
        <f t="shared" ref="T259:T322" si="24">(I259/86400)+25569+(-5/24)</f>
        <v>42207.916666666664</v>
      </c>
      <c r="U259">
        <f t="shared" si="20"/>
        <v>2016</v>
      </c>
    </row>
    <row r="260" spans="1:21" ht="48" x14ac:dyDescent="0.2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 s="23">
        <v>1437620400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 s="12">
        <f t="shared" si="21"/>
        <v>191</v>
      </c>
      <c r="P260" s="10">
        <f t="shared" si="22"/>
        <v>83.35</v>
      </c>
      <c r="Q260" s="14" t="s">
        <v>8308</v>
      </c>
      <c r="R260" t="s">
        <v>8310</v>
      </c>
      <c r="S260" s="19">
        <f t="shared" si="23"/>
        <v>40681.843356481477</v>
      </c>
      <c r="T260" s="19">
        <f t="shared" si="24"/>
        <v>42207.916666666664</v>
      </c>
      <c r="U260">
        <f t="shared" si="20"/>
        <v>2011</v>
      </c>
    </row>
    <row r="261" spans="1:21" ht="48" x14ac:dyDescent="0.2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 s="23">
        <v>1437620400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 s="12">
        <f t="shared" si="21"/>
        <v>132</v>
      </c>
      <c r="P261" s="10">
        <f t="shared" si="22"/>
        <v>105.05</v>
      </c>
      <c r="Q261" s="14" t="s">
        <v>8308</v>
      </c>
      <c r="R261" t="s">
        <v>8310</v>
      </c>
      <c r="S261" s="19">
        <f t="shared" si="23"/>
        <v>42072.529733796291</v>
      </c>
      <c r="T261" s="19">
        <f t="shared" si="24"/>
        <v>42207.916666666664</v>
      </c>
      <c r="U261">
        <f t="shared" si="20"/>
        <v>2015</v>
      </c>
    </row>
    <row r="262" spans="1:21" ht="32" x14ac:dyDescent="0.2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 s="23">
        <v>1437620400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 s="12">
        <f t="shared" si="21"/>
        <v>106</v>
      </c>
      <c r="P262" s="10">
        <f t="shared" si="22"/>
        <v>120.91</v>
      </c>
      <c r="Q262" s="14" t="s">
        <v>8308</v>
      </c>
      <c r="R262" t="s">
        <v>8310</v>
      </c>
      <c r="S262" s="19">
        <f t="shared" si="23"/>
        <v>40330.547210648147</v>
      </c>
      <c r="T262" s="19">
        <f t="shared" si="24"/>
        <v>42207.916666666664</v>
      </c>
      <c r="U262">
        <f t="shared" si="20"/>
        <v>2010</v>
      </c>
    </row>
    <row r="263" spans="1:21" ht="32" x14ac:dyDescent="0.2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 s="23">
        <v>1437620400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 s="12">
        <f t="shared" si="21"/>
        <v>107</v>
      </c>
      <c r="P263" s="10">
        <f t="shared" si="22"/>
        <v>97.64</v>
      </c>
      <c r="Q263" s="14" t="s">
        <v>8308</v>
      </c>
      <c r="R263" t="s">
        <v>8310</v>
      </c>
      <c r="S263" s="19">
        <f t="shared" si="23"/>
        <v>41017.677129629628</v>
      </c>
      <c r="T263" s="19">
        <f t="shared" si="24"/>
        <v>42207.916666666664</v>
      </c>
      <c r="U263">
        <f t="shared" si="20"/>
        <v>2012</v>
      </c>
    </row>
    <row r="264" spans="1:21" ht="32" x14ac:dyDescent="0.2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 s="23">
        <v>1437620400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 s="12">
        <f t="shared" si="21"/>
        <v>240</v>
      </c>
      <c r="P264" s="10">
        <f t="shared" si="22"/>
        <v>41.38</v>
      </c>
      <c r="Q264" s="14" t="s">
        <v>8308</v>
      </c>
      <c r="R264" t="s">
        <v>8310</v>
      </c>
      <c r="S264" s="19">
        <f t="shared" si="23"/>
        <v>40555.039675925924</v>
      </c>
      <c r="T264" s="19">
        <f t="shared" si="24"/>
        <v>42207.916666666664</v>
      </c>
      <c r="U264">
        <f t="shared" si="20"/>
        <v>2011</v>
      </c>
    </row>
    <row r="265" spans="1:21" ht="64" x14ac:dyDescent="0.2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 s="23">
        <v>1437620400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 s="12">
        <f t="shared" si="21"/>
        <v>118</v>
      </c>
      <c r="P265" s="10">
        <f t="shared" si="22"/>
        <v>30.65</v>
      </c>
      <c r="Q265" s="14" t="s">
        <v>8308</v>
      </c>
      <c r="R265" t="s">
        <v>8310</v>
      </c>
      <c r="S265" s="19">
        <f t="shared" si="23"/>
        <v>41149.746458333328</v>
      </c>
      <c r="T265" s="19">
        <f t="shared" si="24"/>
        <v>42207.916666666664</v>
      </c>
      <c r="U265">
        <f t="shared" si="20"/>
        <v>2012</v>
      </c>
    </row>
    <row r="266" spans="1:21" ht="64" x14ac:dyDescent="0.2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 s="23">
        <v>1437620400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 s="12">
        <f t="shared" si="21"/>
        <v>118</v>
      </c>
      <c r="P266" s="10">
        <f t="shared" si="22"/>
        <v>64.95</v>
      </c>
      <c r="Q266" s="14" t="s">
        <v>8308</v>
      </c>
      <c r="R266" t="s">
        <v>8310</v>
      </c>
      <c r="S266" s="19">
        <f t="shared" si="23"/>
        <v>41010.411979166667</v>
      </c>
      <c r="T266" s="19">
        <f t="shared" si="24"/>
        <v>42207.916666666664</v>
      </c>
      <c r="U266">
        <f t="shared" si="20"/>
        <v>2012</v>
      </c>
    </row>
    <row r="267" spans="1:21" ht="64" x14ac:dyDescent="0.2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 s="23">
        <v>1437620400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 s="12">
        <f t="shared" si="21"/>
        <v>111</v>
      </c>
      <c r="P267" s="10">
        <f t="shared" si="22"/>
        <v>95.78</v>
      </c>
      <c r="Q267" s="14" t="s">
        <v>8308</v>
      </c>
      <c r="R267" t="s">
        <v>8310</v>
      </c>
      <c r="S267" s="19">
        <f t="shared" si="23"/>
        <v>40267.03738425926</v>
      </c>
      <c r="T267" s="19">
        <f t="shared" si="24"/>
        <v>42207.916666666664</v>
      </c>
      <c r="U267">
        <f t="shared" si="20"/>
        <v>2010</v>
      </c>
    </row>
    <row r="268" spans="1:21" ht="48" x14ac:dyDescent="0.2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 s="23">
        <v>1437620400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 s="12">
        <f t="shared" si="21"/>
        <v>146</v>
      </c>
      <c r="P268" s="10">
        <f t="shared" si="22"/>
        <v>40.42</v>
      </c>
      <c r="Q268" s="14" t="s">
        <v>8308</v>
      </c>
      <c r="R268" t="s">
        <v>8310</v>
      </c>
      <c r="S268" s="19">
        <f t="shared" si="23"/>
        <v>40204.966516203705</v>
      </c>
      <c r="T268" s="19">
        <f t="shared" si="24"/>
        <v>42207.916666666664</v>
      </c>
      <c r="U268">
        <f t="shared" si="20"/>
        <v>2010</v>
      </c>
    </row>
    <row r="269" spans="1:21" ht="48" x14ac:dyDescent="0.2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 s="23">
        <v>1437620400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 s="12">
        <f t="shared" si="21"/>
        <v>132</v>
      </c>
      <c r="P269" s="10">
        <f t="shared" si="22"/>
        <v>78.58</v>
      </c>
      <c r="Q269" s="14" t="s">
        <v>8308</v>
      </c>
      <c r="R269" t="s">
        <v>8310</v>
      </c>
      <c r="S269" s="19">
        <f t="shared" si="23"/>
        <v>41785.244201388887</v>
      </c>
      <c r="T269" s="19">
        <f t="shared" si="24"/>
        <v>42207.916666666664</v>
      </c>
      <c r="U269">
        <f t="shared" si="20"/>
        <v>2014</v>
      </c>
    </row>
    <row r="270" spans="1:21" ht="48" x14ac:dyDescent="0.2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 s="23">
        <v>1437620400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 s="12">
        <f t="shared" si="21"/>
        <v>111</v>
      </c>
      <c r="P270" s="10">
        <f t="shared" si="22"/>
        <v>50.18</v>
      </c>
      <c r="Q270" s="14" t="s">
        <v>8308</v>
      </c>
      <c r="R270" t="s">
        <v>8310</v>
      </c>
      <c r="S270" s="19">
        <f t="shared" si="23"/>
        <v>40808.944189814814</v>
      </c>
      <c r="T270" s="19">
        <f t="shared" si="24"/>
        <v>42207.916666666664</v>
      </c>
      <c r="U270">
        <f t="shared" si="20"/>
        <v>2011</v>
      </c>
    </row>
    <row r="271" spans="1:21" ht="48" x14ac:dyDescent="0.2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 s="23">
        <v>1437620400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 s="12">
        <f t="shared" si="21"/>
        <v>147</v>
      </c>
      <c r="P271" s="10">
        <f t="shared" si="22"/>
        <v>92.25</v>
      </c>
      <c r="Q271" s="14" t="s">
        <v>8308</v>
      </c>
      <c r="R271" t="s">
        <v>8310</v>
      </c>
      <c r="S271" s="19">
        <f t="shared" si="23"/>
        <v>42757.988680555551</v>
      </c>
      <c r="T271" s="19">
        <f t="shared" si="24"/>
        <v>42207.916666666664</v>
      </c>
      <c r="U271">
        <f t="shared" si="20"/>
        <v>2017</v>
      </c>
    </row>
    <row r="272" spans="1:21" ht="48" x14ac:dyDescent="0.2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 s="23">
        <v>1437620400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 s="12">
        <f t="shared" si="21"/>
        <v>153</v>
      </c>
      <c r="P272" s="10">
        <f t="shared" si="22"/>
        <v>57.54</v>
      </c>
      <c r="Q272" s="14" t="s">
        <v>8308</v>
      </c>
      <c r="R272" t="s">
        <v>8310</v>
      </c>
      <c r="S272" s="19">
        <f t="shared" si="23"/>
        <v>40637.658217592594</v>
      </c>
      <c r="T272" s="19">
        <f t="shared" si="24"/>
        <v>42207.916666666664</v>
      </c>
      <c r="U272">
        <f t="shared" si="20"/>
        <v>2011</v>
      </c>
    </row>
    <row r="273" spans="1:21" ht="48" x14ac:dyDescent="0.2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 s="23">
        <v>1437620400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 s="12">
        <f t="shared" si="21"/>
        <v>105</v>
      </c>
      <c r="P273" s="10">
        <f t="shared" si="22"/>
        <v>109.42</v>
      </c>
      <c r="Q273" s="14" t="s">
        <v>8308</v>
      </c>
      <c r="R273" t="s">
        <v>8310</v>
      </c>
      <c r="S273" s="19">
        <f t="shared" si="23"/>
        <v>41611.891909722217</v>
      </c>
      <c r="T273" s="19">
        <f t="shared" si="24"/>
        <v>42207.916666666664</v>
      </c>
      <c r="U273">
        <f t="shared" si="20"/>
        <v>2013</v>
      </c>
    </row>
    <row r="274" spans="1:21" ht="48" x14ac:dyDescent="0.2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 s="23">
        <v>1437620400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 s="12">
        <f t="shared" si="21"/>
        <v>177</v>
      </c>
      <c r="P274" s="10">
        <f t="shared" si="22"/>
        <v>81.89</v>
      </c>
      <c r="Q274" s="14" t="s">
        <v>8308</v>
      </c>
      <c r="R274" t="s">
        <v>8310</v>
      </c>
      <c r="S274" s="19">
        <f t="shared" si="23"/>
        <v>40235.692025462959</v>
      </c>
      <c r="T274" s="19">
        <f t="shared" si="24"/>
        <v>42207.916666666664</v>
      </c>
      <c r="U274">
        <f t="shared" si="20"/>
        <v>2010</v>
      </c>
    </row>
    <row r="275" spans="1:21" ht="48" x14ac:dyDescent="0.2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 s="23">
        <v>1437620400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 s="12">
        <f t="shared" si="21"/>
        <v>108</v>
      </c>
      <c r="P275" s="10">
        <f t="shared" si="22"/>
        <v>45.67</v>
      </c>
      <c r="Q275" s="14" t="s">
        <v>8308</v>
      </c>
      <c r="R275" t="s">
        <v>8310</v>
      </c>
      <c r="S275" s="19">
        <f t="shared" si="23"/>
        <v>40697.29011574074</v>
      </c>
      <c r="T275" s="19">
        <f t="shared" si="24"/>
        <v>42207.916666666664</v>
      </c>
      <c r="U275">
        <f t="shared" si="20"/>
        <v>2011</v>
      </c>
    </row>
    <row r="276" spans="1:21" ht="48" x14ac:dyDescent="0.2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 s="23">
        <v>1437620400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 s="12">
        <f t="shared" si="21"/>
        <v>156</v>
      </c>
      <c r="P276" s="10">
        <f t="shared" si="22"/>
        <v>55.22</v>
      </c>
      <c r="Q276" s="14" t="s">
        <v>8308</v>
      </c>
      <c r="R276" t="s">
        <v>8310</v>
      </c>
      <c r="S276" s="19">
        <f t="shared" si="23"/>
        <v>40969.704039351847</v>
      </c>
      <c r="T276" s="19">
        <f t="shared" si="24"/>
        <v>42207.916666666664</v>
      </c>
      <c r="U276">
        <f t="shared" si="20"/>
        <v>2012</v>
      </c>
    </row>
    <row r="277" spans="1:21" ht="48" x14ac:dyDescent="0.2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 s="23">
        <v>1437620400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 s="12">
        <f t="shared" si="21"/>
        <v>108</v>
      </c>
      <c r="P277" s="10">
        <f t="shared" si="22"/>
        <v>65.3</v>
      </c>
      <c r="Q277" s="14" t="s">
        <v>8308</v>
      </c>
      <c r="R277" t="s">
        <v>8310</v>
      </c>
      <c r="S277" s="19">
        <f t="shared" si="23"/>
        <v>41192.823680555557</v>
      </c>
      <c r="T277" s="19">
        <f t="shared" si="24"/>
        <v>42207.916666666664</v>
      </c>
      <c r="U277">
        <f t="shared" si="20"/>
        <v>2012</v>
      </c>
    </row>
    <row r="278" spans="1:21" ht="48" x14ac:dyDescent="0.2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 s="23">
        <v>1437620400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 s="12">
        <f t="shared" si="21"/>
        <v>148</v>
      </c>
      <c r="P278" s="10">
        <f t="shared" si="22"/>
        <v>95.23</v>
      </c>
      <c r="Q278" s="14" t="s">
        <v>8308</v>
      </c>
      <c r="R278" t="s">
        <v>8310</v>
      </c>
      <c r="S278" s="19">
        <f t="shared" si="23"/>
        <v>40966.873541666668</v>
      </c>
      <c r="T278" s="19">
        <f t="shared" si="24"/>
        <v>42207.916666666664</v>
      </c>
      <c r="U278">
        <f t="shared" si="20"/>
        <v>2012</v>
      </c>
    </row>
    <row r="279" spans="1:21" ht="48" x14ac:dyDescent="0.2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 s="23">
        <v>1437620400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 s="12">
        <f t="shared" si="21"/>
        <v>110</v>
      </c>
      <c r="P279" s="10">
        <f t="shared" si="22"/>
        <v>75.44</v>
      </c>
      <c r="Q279" s="14" t="s">
        <v>8308</v>
      </c>
      <c r="R279" t="s">
        <v>8310</v>
      </c>
      <c r="S279" s="19">
        <f t="shared" si="23"/>
        <v>42117.68309027778</v>
      </c>
      <c r="T279" s="19">
        <f t="shared" si="24"/>
        <v>42207.916666666664</v>
      </c>
      <c r="U279">
        <f t="shared" si="20"/>
        <v>2015</v>
      </c>
    </row>
    <row r="280" spans="1:21" ht="32" x14ac:dyDescent="0.2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 s="23">
        <v>1437620400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 s="12">
        <f t="shared" si="21"/>
        <v>150</v>
      </c>
      <c r="P280" s="10">
        <f t="shared" si="22"/>
        <v>97.82</v>
      </c>
      <c r="Q280" s="14" t="s">
        <v>8308</v>
      </c>
      <c r="R280" t="s">
        <v>8310</v>
      </c>
      <c r="S280" s="19">
        <f t="shared" si="23"/>
        <v>41163.832627314812</v>
      </c>
      <c r="T280" s="19">
        <f t="shared" si="24"/>
        <v>42207.916666666664</v>
      </c>
      <c r="U280">
        <f t="shared" si="20"/>
        <v>2012</v>
      </c>
    </row>
    <row r="281" spans="1:21" ht="48" x14ac:dyDescent="0.2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 s="23">
        <v>1437620400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 s="12">
        <f t="shared" si="21"/>
        <v>157</v>
      </c>
      <c r="P281" s="10">
        <f t="shared" si="22"/>
        <v>87.69</v>
      </c>
      <c r="Q281" s="14" t="s">
        <v>8308</v>
      </c>
      <c r="R281" t="s">
        <v>8310</v>
      </c>
      <c r="S281" s="19">
        <f t="shared" si="23"/>
        <v>42759.035833333335</v>
      </c>
      <c r="T281" s="19">
        <f t="shared" si="24"/>
        <v>42207.916666666664</v>
      </c>
      <c r="U281">
        <f t="shared" si="20"/>
        <v>2017</v>
      </c>
    </row>
    <row r="282" spans="1:21" ht="48" x14ac:dyDescent="0.2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 s="23">
        <v>1437620400</v>
      </c>
      <c r="J282">
        <v>1397571035</v>
      </c>
      <c r="K282" t="b">
        <v>1</v>
      </c>
      <c r="L282">
        <v>2139</v>
      </c>
      <c r="M282" t="b">
        <v>1</v>
      </c>
      <c r="N282" t="s">
        <v>8266</v>
      </c>
      <c r="O282" s="12">
        <f t="shared" si="21"/>
        <v>156</v>
      </c>
      <c r="P282" s="10">
        <f t="shared" si="22"/>
        <v>54.75</v>
      </c>
      <c r="Q282" s="14" t="s">
        <v>8308</v>
      </c>
      <c r="R282" t="s">
        <v>8311</v>
      </c>
      <c r="S282" s="19">
        <f t="shared" si="23"/>
        <v>41744.382349537038</v>
      </c>
      <c r="T282" s="19">
        <f t="shared" si="24"/>
        <v>42207.916666666664</v>
      </c>
      <c r="U282">
        <f t="shared" si="20"/>
        <v>2014</v>
      </c>
    </row>
    <row r="283" spans="1:21" ht="48" x14ac:dyDescent="0.2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 s="23">
        <v>1437620400</v>
      </c>
      <c r="J283">
        <v>1242532513</v>
      </c>
      <c r="K283" t="b">
        <v>1</v>
      </c>
      <c r="L283">
        <v>79</v>
      </c>
      <c r="M283" t="b">
        <v>1</v>
      </c>
      <c r="N283" t="s">
        <v>8266</v>
      </c>
      <c r="O283" s="12">
        <f t="shared" si="21"/>
        <v>121</v>
      </c>
      <c r="P283" s="10">
        <f t="shared" si="22"/>
        <v>83.95</v>
      </c>
      <c r="Q283" s="14" t="s">
        <v>8308</v>
      </c>
      <c r="R283" t="s">
        <v>8311</v>
      </c>
      <c r="S283" s="19">
        <f t="shared" si="23"/>
        <v>39949.955011574071</v>
      </c>
      <c r="T283" s="19">
        <f t="shared" si="24"/>
        <v>42207.916666666664</v>
      </c>
      <c r="U283">
        <f t="shared" si="20"/>
        <v>2009</v>
      </c>
    </row>
    <row r="284" spans="1:21" ht="48" x14ac:dyDescent="0.2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 s="23">
        <v>1437620400</v>
      </c>
      <c r="J284">
        <v>1263679492</v>
      </c>
      <c r="K284" t="b">
        <v>1</v>
      </c>
      <c r="L284">
        <v>179</v>
      </c>
      <c r="M284" t="b">
        <v>1</v>
      </c>
      <c r="N284" t="s">
        <v>8266</v>
      </c>
      <c r="O284" s="12">
        <f t="shared" si="21"/>
        <v>101</v>
      </c>
      <c r="P284" s="10">
        <f t="shared" si="22"/>
        <v>254.39</v>
      </c>
      <c r="Q284" s="14" t="s">
        <v>8308</v>
      </c>
      <c r="R284" t="s">
        <v>8311</v>
      </c>
      <c r="S284" s="19">
        <f t="shared" si="23"/>
        <v>40194.711712962962</v>
      </c>
      <c r="T284" s="19">
        <f t="shared" si="24"/>
        <v>42207.916666666664</v>
      </c>
      <c r="U284">
        <f t="shared" si="20"/>
        <v>2010</v>
      </c>
    </row>
    <row r="285" spans="1:21" ht="32" x14ac:dyDescent="0.2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 s="23">
        <v>1437620400</v>
      </c>
      <c r="J285">
        <v>1305219744</v>
      </c>
      <c r="K285" t="b">
        <v>1</v>
      </c>
      <c r="L285">
        <v>202</v>
      </c>
      <c r="M285" t="b">
        <v>1</v>
      </c>
      <c r="N285" t="s">
        <v>8266</v>
      </c>
      <c r="O285" s="12">
        <f t="shared" si="21"/>
        <v>114</v>
      </c>
      <c r="P285" s="10">
        <f t="shared" si="22"/>
        <v>101.83</v>
      </c>
      <c r="Q285" s="14" t="s">
        <v>8308</v>
      </c>
      <c r="R285" t="s">
        <v>8311</v>
      </c>
      <c r="S285" s="19">
        <f t="shared" si="23"/>
        <v>40675.501666666663</v>
      </c>
      <c r="T285" s="19">
        <f t="shared" si="24"/>
        <v>42207.916666666664</v>
      </c>
      <c r="U285">
        <f t="shared" si="20"/>
        <v>2011</v>
      </c>
    </row>
    <row r="286" spans="1:21" ht="48" x14ac:dyDescent="0.2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 s="23">
        <v>1437620400</v>
      </c>
      <c r="J286">
        <v>1325007780</v>
      </c>
      <c r="K286" t="b">
        <v>1</v>
      </c>
      <c r="L286">
        <v>760</v>
      </c>
      <c r="M286" t="b">
        <v>1</v>
      </c>
      <c r="N286" t="s">
        <v>8266</v>
      </c>
      <c r="O286" s="12">
        <f t="shared" si="21"/>
        <v>105</v>
      </c>
      <c r="P286" s="10">
        <f t="shared" si="22"/>
        <v>55.07</v>
      </c>
      <c r="Q286" s="14" t="s">
        <v>8308</v>
      </c>
      <c r="R286" t="s">
        <v>8311</v>
      </c>
      <c r="S286" s="19">
        <f t="shared" si="23"/>
        <v>40904.529861111107</v>
      </c>
      <c r="T286" s="19">
        <f t="shared" si="24"/>
        <v>42207.916666666664</v>
      </c>
      <c r="U286">
        <f t="shared" si="20"/>
        <v>2011</v>
      </c>
    </row>
    <row r="287" spans="1:21" ht="48" x14ac:dyDescent="0.2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 s="23">
        <v>1437620400</v>
      </c>
      <c r="J287">
        <v>1377022128</v>
      </c>
      <c r="K287" t="b">
        <v>1</v>
      </c>
      <c r="L287">
        <v>563</v>
      </c>
      <c r="M287" t="b">
        <v>1</v>
      </c>
      <c r="N287" t="s">
        <v>8266</v>
      </c>
      <c r="O287" s="12">
        <f t="shared" si="21"/>
        <v>229</v>
      </c>
      <c r="P287" s="10">
        <f t="shared" si="22"/>
        <v>56.9</v>
      </c>
      <c r="Q287" s="14" t="s">
        <v>8308</v>
      </c>
      <c r="R287" t="s">
        <v>8311</v>
      </c>
      <c r="S287" s="19">
        <f t="shared" si="23"/>
        <v>41506.547777777778</v>
      </c>
      <c r="T287" s="19">
        <f t="shared" si="24"/>
        <v>42207.916666666664</v>
      </c>
      <c r="U287">
        <f t="shared" si="20"/>
        <v>2013</v>
      </c>
    </row>
    <row r="288" spans="1:21" ht="48" x14ac:dyDescent="0.2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 s="23">
        <v>1437620400</v>
      </c>
      <c r="J288">
        <v>1360352124</v>
      </c>
      <c r="K288" t="b">
        <v>1</v>
      </c>
      <c r="L288">
        <v>135</v>
      </c>
      <c r="M288" t="b">
        <v>1</v>
      </c>
      <c r="N288" t="s">
        <v>8266</v>
      </c>
      <c r="O288" s="12">
        <f t="shared" si="21"/>
        <v>109</v>
      </c>
      <c r="P288" s="10">
        <f t="shared" si="22"/>
        <v>121.28</v>
      </c>
      <c r="Q288" s="14" t="s">
        <v>8308</v>
      </c>
      <c r="R288" t="s">
        <v>8311</v>
      </c>
      <c r="S288" s="19">
        <f t="shared" si="23"/>
        <v>41313.607916666668</v>
      </c>
      <c r="T288" s="19">
        <f t="shared" si="24"/>
        <v>42207.916666666664</v>
      </c>
      <c r="U288">
        <f t="shared" si="20"/>
        <v>2013</v>
      </c>
    </row>
    <row r="289" spans="1:21" ht="32" x14ac:dyDescent="0.2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 s="23">
        <v>1437620400</v>
      </c>
      <c r="J289">
        <v>1349160018</v>
      </c>
      <c r="K289" t="b">
        <v>1</v>
      </c>
      <c r="L289">
        <v>290</v>
      </c>
      <c r="M289" t="b">
        <v>1</v>
      </c>
      <c r="N289" t="s">
        <v>8266</v>
      </c>
      <c r="O289" s="12">
        <f t="shared" si="21"/>
        <v>176</v>
      </c>
      <c r="P289" s="10">
        <f t="shared" si="22"/>
        <v>91.19</v>
      </c>
      <c r="Q289" s="14" t="s">
        <v>8308</v>
      </c>
      <c r="R289" t="s">
        <v>8311</v>
      </c>
      <c r="S289" s="19">
        <f t="shared" si="23"/>
        <v>41184.069652777776</v>
      </c>
      <c r="T289" s="19">
        <f t="shared" si="24"/>
        <v>42207.916666666664</v>
      </c>
      <c r="U289">
        <f t="shared" si="20"/>
        <v>2012</v>
      </c>
    </row>
    <row r="290" spans="1:21" ht="48" x14ac:dyDescent="0.2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 s="23">
        <v>1437620400</v>
      </c>
      <c r="J290">
        <v>1337659393</v>
      </c>
      <c r="K290" t="b">
        <v>1</v>
      </c>
      <c r="L290">
        <v>447</v>
      </c>
      <c r="M290" t="b">
        <v>1</v>
      </c>
      <c r="N290" t="s">
        <v>8266</v>
      </c>
      <c r="O290" s="12">
        <f t="shared" si="21"/>
        <v>103</v>
      </c>
      <c r="P290" s="10">
        <f t="shared" si="22"/>
        <v>115.45</v>
      </c>
      <c r="Q290" s="14" t="s">
        <v>8308</v>
      </c>
      <c r="R290" t="s">
        <v>8311</v>
      </c>
      <c r="S290" s="19">
        <f t="shared" si="23"/>
        <v>41050.960567129623</v>
      </c>
      <c r="T290" s="19">
        <f t="shared" si="24"/>
        <v>42207.916666666664</v>
      </c>
      <c r="U290">
        <f t="shared" si="20"/>
        <v>2012</v>
      </c>
    </row>
    <row r="291" spans="1:21" ht="48" x14ac:dyDescent="0.2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 s="23">
        <v>1437620400</v>
      </c>
      <c r="J291">
        <v>1380797834</v>
      </c>
      <c r="K291" t="b">
        <v>1</v>
      </c>
      <c r="L291">
        <v>232</v>
      </c>
      <c r="M291" t="b">
        <v>1</v>
      </c>
      <c r="N291" t="s">
        <v>8266</v>
      </c>
      <c r="O291" s="12">
        <f t="shared" si="21"/>
        <v>105</v>
      </c>
      <c r="P291" s="10">
        <f t="shared" si="22"/>
        <v>67.77</v>
      </c>
      <c r="Q291" s="14" t="s">
        <v>8308</v>
      </c>
      <c r="R291" t="s">
        <v>8311</v>
      </c>
      <c r="S291" s="19">
        <f t="shared" si="23"/>
        <v>41550.248078703698</v>
      </c>
      <c r="T291" s="19">
        <f t="shared" si="24"/>
        <v>42207.916666666664</v>
      </c>
      <c r="U291">
        <f t="shared" si="20"/>
        <v>2013</v>
      </c>
    </row>
    <row r="292" spans="1:21" ht="32" x14ac:dyDescent="0.2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 s="23">
        <v>1437620400</v>
      </c>
      <c r="J292">
        <v>1292316697</v>
      </c>
      <c r="K292" t="b">
        <v>1</v>
      </c>
      <c r="L292">
        <v>168</v>
      </c>
      <c r="M292" t="b">
        <v>1</v>
      </c>
      <c r="N292" t="s">
        <v>8266</v>
      </c>
      <c r="O292" s="12">
        <f t="shared" si="21"/>
        <v>107</v>
      </c>
      <c r="P292" s="10">
        <f t="shared" si="22"/>
        <v>28.58</v>
      </c>
      <c r="Q292" s="14" t="s">
        <v>8308</v>
      </c>
      <c r="R292" t="s">
        <v>8311</v>
      </c>
      <c r="S292" s="19">
        <f t="shared" si="23"/>
        <v>40526.160844907405</v>
      </c>
      <c r="T292" s="19">
        <f t="shared" si="24"/>
        <v>42207.916666666664</v>
      </c>
      <c r="U292">
        <f t="shared" si="20"/>
        <v>2010</v>
      </c>
    </row>
    <row r="293" spans="1:21" ht="48" x14ac:dyDescent="0.2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 s="23">
        <v>1437620400</v>
      </c>
      <c r="J293">
        <v>1365791246</v>
      </c>
      <c r="K293" t="b">
        <v>1</v>
      </c>
      <c r="L293">
        <v>128</v>
      </c>
      <c r="M293" t="b">
        <v>1</v>
      </c>
      <c r="N293" t="s">
        <v>8266</v>
      </c>
      <c r="O293" s="12">
        <f t="shared" si="21"/>
        <v>120</v>
      </c>
      <c r="P293" s="10">
        <f t="shared" si="22"/>
        <v>46.88</v>
      </c>
      <c r="Q293" s="14" t="s">
        <v>8308</v>
      </c>
      <c r="R293" t="s">
        <v>8311</v>
      </c>
      <c r="S293" s="19">
        <f t="shared" si="23"/>
        <v>41376.560717592591</v>
      </c>
      <c r="T293" s="19">
        <f t="shared" si="24"/>
        <v>42207.916666666664</v>
      </c>
      <c r="U293">
        <f t="shared" si="20"/>
        <v>2013</v>
      </c>
    </row>
    <row r="294" spans="1:21" ht="48" x14ac:dyDescent="0.2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 s="23">
        <v>1437620400</v>
      </c>
      <c r="J294">
        <v>1317064599</v>
      </c>
      <c r="K294" t="b">
        <v>1</v>
      </c>
      <c r="L294">
        <v>493</v>
      </c>
      <c r="M294" t="b">
        <v>1</v>
      </c>
      <c r="N294" t="s">
        <v>8266</v>
      </c>
      <c r="O294" s="12">
        <f t="shared" si="21"/>
        <v>102</v>
      </c>
      <c r="P294" s="10">
        <f t="shared" si="22"/>
        <v>154.41999999999999</v>
      </c>
      <c r="Q294" s="14" t="s">
        <v>8308</v>
      </c>
      <c r="R294" t="s">
        <v>8311</v>
      </c>
      <c r="S294" s="19">
        <f t="shared" si="23"/>
        <v>40812.594895833332</v>
      </c>
      <c r="T294" s="19">
        <f t="shared" si="24"/>
        <v>42207.916666666664</v>
      </c>
      <c r="U294">
        <f t="shared" si="20"/>
        <v>2011</v>
      </c>
    </row>
    <row r="295" spans="1:21" ht="48" x14ac:dyDescent="0.2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 s="23">
        <v>1437620400</v>
      </c>
      <c r="J295">
        <v>1395417714</v>
      </c>
      <c r="K295" t="b">
        <v>1</v>
      </c>
      <c r="L295">
        <v>131</v>
      </c>
      <c r="M295" t="b">
        <v>1</v>
      </c>
      <c r="N295" t="s">
        <v>8266</v>
      </c>
      <c r="O295" s="12">
        <f t="shared" si="21"/>
        <v>101</v>
      </c>
      <c r="P295" s="10">
        <f t="shared" si="22"/>
        <v>201.22</v>
      </c>
      <c r="Q295" s="14" t="s">
        <v>8308</v>
      </c>
      <c r="R295" t="s">
        <v>8311</v>
      </c>
      <c r="S295" s="19">
        <f t="shared" si="23"/>
        <v>41719.459652777776</v>
      </c>
      <c r="T295" s="19">
        <f t="shared" si="24"/>
        <v>42207.916666666664</v>
      </c>
      <c r="U295">
        <f t="shared" si="20"/>
        <v>2014</v>
      </c>
    </row>
    <row r="296" spans="1:21" ht="48" x14ac:dyDescent="0.2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 s="23">
        <v>1437620400</v>
      </c>
      <c r="J296">
        <v>1276480894</v>
      </c>
      <c r="K296" t="b">
        <v>1</v>
      </c>
      <c r="L296">
        <v>50</v>
      </c>
      <c r="M296" t="b">
        <v>1</v>
      </c>
      <c r="N296" t="s">
        <v>8266</v>
      </c>
      <c r="O296" s="12">
        <f t="shared" si="21"/>
        <v>100</v>
      </c>
      <c r="P296" s="10">
        <f t="shared" si="22"/>
        <v>100</v>
      </c>
      <c r="Q296" s="14" t="s">
        <v>8308</v>
      </c>
      <c r="R296" t="s">
        <v>8311</v>
      </c>
      <c r="S296" s="19">
        <f t="shared" si="23"/>
        <v>40342.876087962963</v>
      </c>
      <c r="T296" s="19">
        <f t="shared" si="24"/>
        <v>42207.916666666664</v>
      </c>
      <c r="U296">
        <f t="shared" si="20"/>
        <v>2010</v>
      </c>
    </row>
    <row r="297" spans="1:21" ht="48" x14ac:dyDescent="0.2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 s="23">
        <v>1437620400</v>
      </c>
      <c r="J297">
        <v>1378080409</v>
      </c>
      <c r="K297" t="b">
        <v>1</v>
      </c>
      <c r="L297">
        <v>665</v>
      </c>
      <c r="M297" t="b">
        <v>1</v>
      </c>
      <c r="N297" t="s">
        <v>8266</v>
      </c>
      <c r="O297" s="12">
        <f t="shared" si="21"/>
        <v>133</v>
      </c>
      <c r="P297" s="10">
        <f t="shared" si="22"/>
        <v>100.08</v>
      </c>
      <c r="Q297" s="14" t="s">
        <v>8308</v>
      </c>
      <c r="R297" t="s">
        <v>8311</v>
      </c>
      <c r="S297" s="19">
        <f t="shared" si="23"/>
        <v>41518.796400462961</v>
      </c>
      <c r="T297" s="19">
        <f t="shared" si="24"/>
        <v>42207.916666666664</v>
      </c>
      <c r="U297">
        <f t="shared" si="20"/>
        <v>2013</v>
      </c>
    </row>
    <row r="298" spans="1:21" ht="48" x14ac:dyDescent="0.2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 s="23">
        <v>1437620400</v>
      </c>
      <c r="J298">
        <v>1344857083</v>
      </c>
      <c r="K298" t="b">
        <v>1</v>
      </c>
      <c r="L298">
        <v>129</v>
      </c>
      <c r="M298" t="b">
        <v>1</v>
      </c>
      <c r="N298" t="s">
        <v>8266</v>
      </c>
      <c r="O298" s="12">
        <f t="shared" si="21"/>
        <v>119</v>
      </c>
      <c r="P298" s="10">
        <f t="shared" si="22"/>
        <v>230.09</v>
      </c>
      <c r="Q298" s="14" t="s">
        <v>8308</v>
      </c>
      <c r="R298" t="s">
        <v>8311</v>
      </c>
      <c r="S298" s="19">
        <f t="shared" si="23"/>
        <v>41134.267164351848</v>
      </c>
      <c r="T298" s="19">
        <f t="shared" si="24"/>
        <v>42207.916666666664</v>
      </c>
      <c r="U298">
        <f t="shared" si="20"/>
        <v>2012</v>
      </c>
    </row>
    <row r="299" spans="1:21" ht="48" x14ac:dyDescent="0.2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 s="23">
        <v>1437620400</v>
      </c>
      <c r="J299">
        <v>1427390901</v>
      </c>
      <c r="K299" t="b">
        <v>1</v>
      </c>
      <c r="L299">
        <v>142</v>
      </c>
      <c r="M299" t="b">
        <v>1</v>
      </c>
      <c r="N299" t="s">
        <v>8266</v>
      </c>
      <c r="O299" s="12">
        <f t="shared" si="21"/>
        <v>101</v>
      </c>
      <c r="P299" s="10">
        <f t="shared" si="22"/>
        <v>141.75</v>
      </c>
      <c r="Q299" s="14" t="s">
        <v>8308</v>
      </c>
      <c r="R299" t="s">
        <v>8311</v>
      </c>
      <c r="S299" s="19">
        <f t="shared" si="23"/>
        <v>42089.519687499997</v>
      </c>
      <c r="T299" s="19">
        <f t="shared" si="24"/>
        <v>42207.916666666664</v>
      </c>
      <c r="U299">
        <f t="shared" si="20"/>
        <v>2015</v>
      </c>
    </row>
    <row r="300" spans="1:21" ht="32" x14ac:dyDescent="0.2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 s="23">
        <v>1437620400</v>
      </c>
      <c r="J300">
        <v>1394536048</v>
      </c>
      <c r="K300" t="b">
        <v>1</v>
      </c>
      <c r="L300">
        <v>2436</v>
      </c>
      <c r="M300" t="b">
        <v>1</v>
      </c>
      <c r="N300" t="s">
        <v>8266</v>
      </c>
      <c r="O300" s="12">
        <f t="shared" si="21"/>
        <v>109</v>
      </c>
      <c r="P300" s="10">
        <f t="shared" si="22"/>
        <v>56.34</v>
      </c>
      <c r="Q300" s="14" t="s">
        <v>8308</v>
      </c>
      <c r="R300" t="s">
        <v>8311</v>
      </c>
      <c r="S300" s="19">
        <f t="shared" si="23"/>
        <v>41709.255185185182</v>
      </c>
      <c r="T300" s="19">
        <f t="shared" si="24"/>
        <v>42207.916666666664</v>
      </c>
      <c r="U300">
        <f t="shared" si="20"/>
        <v>2014</v>
      </c>
    </row>
    <row r="301" spans="1:21" ht="48" x14ac:dyDescent="0.2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 s="23">
        <v>1437620400</v>
      </c>
      <c r="J301">
        <v>1287379460</v>
      </c>
      <c r="K301" t="b">
        <v>1</v>
      </c>
      <c r="L301">
        <v>244</v>
      </c>
      <c r="M301" t="b">
        <v>1</v>
      </c>
      <c r="N301" t="s">
        <v>8266</v>
      </c>
      <c r="O301" s="12">
        <f t="shared" si="21"/>
        <v>179</v>
      </c>
      <c r="P301" s="10">
        <f t="shared" si="22"/>
        <v>73.34</v>
      </c>
      <c r="Q301" s="14" t="s">
        <v>8308</v>
      </c>
      <c r="R301" t="s">
        <v>8311</v>
      </c>
      <c r="S301" s="19">
        <f t="shared" si="23"/>
        <v>40469.016898148147</v>
      </c>
      <c r="T301" s="19">
        <f t="shared" si="24"/>
        <v>42207.916666666664</v>
      </c>
      <c r="U301">
        <f t="shared" si="20"/>
        <v>2010</v>
      </c>
    </row>
    <row r="302" spans="1:21" ht="48" x14ac:dyDescent="0.2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 s="23">
        <v>1437620400</v>
      </c>
      <c r="J302">
        <v>1301007738</v>
      </c>
      <c r="K302" t="b">
        <v>1</v>
      </c>
      <c r="L302">
        <v>298</v>
      </c>
      <c r="M302" t="b">
        <v>1</v>
      </c>
      <c r="N302" t="s">
        <v>8266</v>
      </c>
      <c r="O302" s="12">
        <f t="shared" si="21"/>
        <v>102</v>
      </c>
      <c r="P302" s="10">
        <f t="shared" si="22"/>
        <v>85.34</v>
      </c>
      <c r="Q302" s="14" t="s">
        <v>8308</v>
      </c>
      <c r="R302" t="s">
        <v>8311</v>
      </c>
      <c r="S302" s="19">
        <f t="shared" si="23"/>
        <v>40626.751597222217</v>
      </c>
      <c r="T302" s="19">
        <f t="shared" si="24"/>
        <v>42207.916666666664</v>
      </c>
      <c r="U302">
        <f t="shared" si="20"/>
        <v>2011</v>
      </c>
    </row>
    <row r="303" spans="1:21" ht="48" x14ac:dyDescent="0.2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 s="23">
        <v>1437620400</v>
      </c>
      <c r="J303">
        <v>1360258935</v>
      </c>
      <c r="K303" t="b">
        <v>1</v>
      </c>
      <c r="L303">
        <v>251</v>
      </c>
      <c r="M303" t="b">
        <v>1</v>
      </c>
      <c r="N303" t="s">
        <v>8266</v>
      </c>
      <c r="O303" s="12">
        <f t="shared" si="21"/>
        <v>119</v>
      </c>
      <c r="P303" s="10">
        <f t="shared" si="22"/>
        <v>61.5</v>
      </c>
      <c r="Q303" s="14" t="s">
        <v>8308</v>
      </c>
      <c r="R303" t="s">
        <v>8311</v>
      </c>
      <c r="S303" s="19">
        <f t="shared" si="23"/>
        <v>41312.529340277775</v>
      </c>
      <c r="T303" s="19">
        <f t="shared" si="24"/>
        <v>42207.916666666664</v>
      </c>
      <c r="U303">
        <f t="shared" si="20"/>
        <v>2013</v>
      </c>
    </row>
    <row r="304" spans="1:21" ht="64" x14ac:dyDescent="0.2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 s="23">
        <v>1437620400</v>
      </c>
      <c r="J304">
        <v>1327523638</v>
      </c>
      <c r="K304" t="b">
        <v>1</v>
      </c>
      <c r="L304">
        <v>108</v>
      </c>
      <c r="M304" t="b">
        <v>1</v>
      </c>
      <c r="N304" t="s">
        <v>8266</v>
      </c>
      <c r="O304" s="12">
        <f t="shared" si="21"/>
        <v>100</v>
      </c>
      <c r="P304" s="10">
        <f t="shared" si="22"/>
        <v>93.02</v>
      </c>
      <c r="Q304" s="14" t="s">
        <v>8308</v>
      </c>
      <c r="R304" t="s">
        <v>8311</v>
      </c>
      <c r="S304" s="19">
        <f t="shared" si="23"/>
        <v>40933.648587962962</v>
      </c>
      <c r="T304" s="19">
        <f t="shared" si="24"/>
        <v>42207.916666666664</v>
      </c>
      <c r="U304">
        <f t="shared" si="20"/>
        <v>2012</v>
      </c>
    </row>
    <row r="305" spans="1:21" ht="48" x14ac:dyDescent="0.2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 s="23">
        <v>1437620400</v>
      </c>
      <c r="J305">
        <v>1336009346</v>
      </c>
      <c r="K305" t="b">
        <v>1</v>
      </c>
      <c r="L305">
        <v>82</v>
      </c>
      <c r="M305" t="b">
        <v>1</v>
      </c>
      <c r="N305" t="s">
        <v>8266</v>
      </c>
      <c r="O305" s="12">
        <f t="shared" si="21"/>
        <v>137</v>
      </c>
      <c r="P305" s="10">
        <f t="shared" si="22"/>
        <v>50.29</v>
      </c>
      <c r="Q305" s="14" t="s">
        <v>8308</v>
      </c>
      <c r="R305" t="s">
        <v>8311</v>
      </c>
      <c r="S305" s="19">
        <f t="shared" si="23"/>
        <v>41031.862800925919</v>
      </c>
      <c r="T305" s="19">
        <f t="shared" si="24"/>
        <v>42207.916666666664</v>
      </c>
      <c r="U305">
        <f t="shared" si="20"/>
        <v>2012</v>
      </c>
    </row>
    <row r="306" spans="1:21" ht="32" x14ac:dyDescent="0.2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 s="23">
        <v>1437620400</v>
      </c>
      <c r="J306">
        <v>1343096197</v>
      </c>
      <c r="K306" t="b">
        <v>1</v>
      </c>
      <c r="L306">
        <v>74</v>
      </c>
      <c r="M306" t="b">
        <v>1</v>
      </c>
      <c r="N306" t="s">
        <v>8266</v>
      </c>
      <c r="O306" s="12">
        <f t="shared" si="21"/>
        <v>232</v>
      </c>
      <c r="P306" s="10">
        <f t="shared" si="22"/>
        <v>106.43</v>
      </c>
      <c r="Q306" s="14" t="s">
        <v>8308</v>
      </c>
      <c r="R306" t="s">
        <v>8311</v>
      </c>
      <c r="S306" s="19">
        <f t="shared" si="23"/>
        <v>41113.88653935185</v>
      </c>
      <c r="T306" s="19">
        <f t="shared" si="24"/>
        <v>42207.916666666664</v>
      </c>
      <c r="U306">
        <f t="shared" si="20"/>
        <v>2012</v>
      </c>
    </row>
    <row r="307" spans="1:21" ht="32" x14ac:dyDescent="0.2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 s="23">
        <v>1437620400</v>
      </c>
      <c r="J307">
        <v>1328800049</v>
      </c>
      <c r="K307" t="b">
        <v>1</v>
      </c>
      <c r="L307">
        <v>189</v>
      </c>
      <c r="M307" t="b">
        <v>1</v>
      </c>
      <c r="N307" t="s">
        <v>8266</v>
      </c>
      <c r="O307" s="12">
        <f t="shared" si="21"/>
        <v>130</v>
      </c>
      <c r="P307" s="10">
        <f t="shared" si="22"/>
        <v>51.72</v>
      </c>
      <c r="Q307" s="14" t="s">
        <v>8308</v>
      </c>
      <c r="R307" t="s">
        <v>8311</v>
      </c>
      <c r="S307" s="19">
        <f t="shared" si="23"/>
        <v>40948.421863425923</v>
      </c>
      <c r="T307" s="19">
        <f t="shared" si="24"/>
        <v>42207.916666666664</v>
      </c>
      <c r="U307">
        <f t="shared" si="20"/>
        <v>2012</v>
      </c>
    </row>
    <row r="308" spans="1:21" ht="32" x14ac:dyDescent="0.2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 s="23">
        <v>1437620400</v>
      </c>
      <c r="J308">
        <v>1362081933</v>
      </c>
      <c r="K308" t="b">
        <v>1</v>
      </c>
      <c r="L308">
        <v>80</v>
      </c>
      <c r="M308" t="b">
        <v>1</v>
      </c>
      <c r="N308" t="s">
        <v>8266</v>
      </c>
      <c r="O308" s="12">
        <f t="shared" si="21"/>
        <v>293</v>
      </c>
      <c r="P308" s="10">
        <f t="shared" si="22"/>
        <v>36.61</v>
      </c>
      <c r="Q308" s="14" t="s">
        <v>8308</v>
      </c>
      <c r="R308" t="s">
        <v>8311</v>
      </c>
      <c r="S308" s="19">
        <f t="shared" si="23"/>
        <v>41333.628854166665</v>
      </c>
      <c r="T308" s="19">
        <f t="shared" si="24"/>
        <v>42207.916666666664</v>
      </c>
      <c r="U308">
        <f t="shared" si="20"/>
        <v>2013</v>
      </c>
    </row>
    <row r="309" spans="1:21" ht="16" x14ac:dyDescent="0.2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 s="23">
        <v>1437620400</v>
      </c>
      <c r="J309">
        <v>1357684801</v>
      </c>
      <c r="K309" t="b">
        <v>1</v>
      </c>
      <c r="L309">
        <v>576</v>
      </c>
      <c r="M309" t="b">
        <v>1</v>
      </c>
      <c r="N309" t="s">
        <v>8266</v>
      </c>
      <c r="O309" s="12">
        <f t="shared" si="21"/>
        <v>111</v>
      </c>
      <c r="P309" s="10">
        <f t="shared" si="22"/>
        <v>42.52</v>
      </c>
      <c r="Q309" s="14" t="s">
        <v>8308</v>
      </c>
      <c r="R309" t="s">
        <v>8311</v>
      </c>
      <c r="S309" s="19">
        <f t="shared" si="23"/>
        <v>41282.736122685186</v>
      </c>
      <c r="T309" s="19">
        <f t="shared" si="24"/>
        <v>42207.916666666664</v>
      </c>
      <c r="U309">
        <f t="shared" si="20"/>
        <v>2013</v>
      </c>
    </row>
    <row r="310" spans="1:21" ht="48" x14ac:dyDescent="0.2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 s="23">
        <v>1437620400</v>
      </c>
      <c r="J310">
        <v>1295887210</v>
      </c>
      <c r="K310" t="b">
        <v>1</v>
      </c>
      <c r="L310">
        <v>202</v>
      </c>
      <c r="M310" t="b">
        <v>1</v>
      </c>
      <c r="N310" t="s">
        <v>8266</v>
      </c>
      <c r="O310" s="12">
        <f t="shared" si="21"/>
        <v>106</v>
      </c>
      <c r="P310" s="10">
        <f t="shared" si="22"/>
        <v>62.71</v>
      </c>
      <c r="Q310" s="14" t="s">
        <v>8308</v>
      </c>
      <c r="R310" t="s">
        <v>8311</v>
      </c>
      <c r="S310" s="19">
        <f t="shared" si="23"/>
        <v>40567.486226851848</v>
      </c>
      <c r="T310" s="19">
        <f t="shared" si="24"/>
        <v>42207.916666666664</v>
      </c>
      <c r="U310">
        <f t="shared" si="20"/>
        <v>2011</v>
      </c>
    </row>
    <row r="311" spans="1:21" ht="48" x14ac:dyDescent="0.2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 s="23">
        <v>1437620400</v>
      </c>
      <c r="J311">
        <v>1344880934</v>
      </c>
      <c r="K311" t="b">
        <v>1</v>
      </c>
      <c r="L311">
        <v>238</v>
      </c>
      <c r="M311" t="b">
        <v>1</v>
      </c>
      <c r="N311" t="s">
        <v>8266</v>
      </c>
      <c r="O311" s="12">
        <f t="shared" si="21"/>
        <v>119</v>
      </c>
      <c r="P311" s="10">
        <f t="shared" si="22"/>
        <v>89.96</v>
      </c>
      <c r="Q311" s="14" t="s">
        <v>8308</v>
      </c>
      <c r="R311" t="s">
        <v>8311</v>
      </c>
      <c r="S311" s="19">
        <f t="shared" si="23"/>
        <v>41134.543217592589</v>
      </c>
      <c r="T311" s="19">
        <f t="shared" si="24"/>
        <v>42207.916666666664</v>
      </c>
      <c r="U311">
        <f t="shared" si="20"/>
        <v>2012</v>
      </c>
    </row>
    <row r="312" spans="1:21" ht="48" x14ac:dyDescent="0.2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 s="23">
        <v>1437620400</v>
      </c>
      <c r="J312">
        <v>1317788623</v>
      </c>
      <c r="K312" t="b">
        <v>1</v>
      </c>
      <c r="L312">
        <v>36</v>
      </c>
      <c r="M312" t="b">
        <v>1</v>
      </c>
      <c r="N312" t="s">
        <v>8266</v>
      </c>
      <c r="O312" s="12">
        <f t="shared" si="21"/>
        <v>104</v>
      </c>
      <c r="P312" s="10">
        <f t="shared" si="22"/>
        <v>28.92</v>
      </c>
      <c r="Q312" s="14" t="s">
        <v>8308</v>
      </c>
      <c r="R312" t="s">
        <v>8311</v>
      </c>
      <c r="S312" s="19">
        <f t="shared" si="23"/>
        <v>40820.974803240737</v>
      </c>
      <c r="T312" s="19">
        <f t="shared" si="24"/>
        <v>42207.916666666664</v>
      </c>
      <c r="U312">
        <f t="shared" si="20"/>
        <v>2011</v>
      </c>
    </row>
    <row r="313" spans="1:21" ht="48" x14ac:dyDescent="0.2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 s="23">
        <v>1437620400</v>
      </c>
      <c r="J313">
        <v>1321852592</v>
      </c>
      <c r="K313" t="b">
        <v>1</v>
      </c>
      <c r="L313">
        <v>150</v>
      </c>
      <c r="M313" t="b">
        <v>1</v>
      </c>
      <c r="N313" t="s">
        <v>8266</v>
      </c>
      <c r="O313" s="12">
        <f t="shared" si="21"/>
        <v>104</v>
      </c>
      <c r="P313" s="10">
        <f t="shared" si="22"/>
        <v>138.80000000000001</v>
      </c>
      <c r="Q313" s="14" t="s">
        <v>8308</v>
      </c>
      <c r="R313" t="s">
        <v>8311</v>
      </c>
      <c r="S313" s="19">
        <f t="shared" si="23"/>
        <v>40868.011481481481</v>
      </c>
      <c r="T313" s="19">
        <f t="shared" si="24"/>
        <v>42207.916666666664</v>
      </c>
      <c r="U313">
        <f t="shared" si="20"/>
        <v>2011</v>
      </c>
    </row>
    <row r="314" spans="1:21" ht="48" x14ac:dyDescent="0.2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 s="23">
        <v>1437620400</v>
      </c>
      <c r="J314">
        <v>1363381432</v>
      </c>
      <c r="K314" t="b">
        <v>1</v>
      </c>
      <c r="L314">
        <v>146</v>
      </c>
      <c r="M314" t="b">
        <v>1</v>
      </c>
      <c r="N314" t="s">
        <v>8266</v>
      </c>
      <c r="O314" s="12">
        <f t="shared" si="21"/>
        <v>112</v>
      </c>
      <c r="P314" s="10">
        <f t="shared" si="22"/>
        <v>61.3</v>
      </c>
      <c r="Q314" s="14" t="s">
        <v>8308</v>
      </c>
      <c r="R314" t="s">
        <v>8311</v>
      </c>
      <c r="S314" s="19">
        <f t="shared" si="23"/>
        <v>41348.669351851851</v>
      </c>
      <c r="T314" s="19">
        <f t="shared" si="24"/>
        <v>42207.916666666664</v>
      </c>
      <c r="U314">
        <f t="shared" si="20"/>
        <v>2013</v>
      </c>
    </row>
    <row r="315" spans="1:21" ht="48" x14ac:dyDescent="0.2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 s="23">
        <v>1437620400</v>
      </c>
      <c r="J315">
        <v>1277702894</v>
      </c>
      <c r="K315" t="b">
        <v>1</v>
      </c>
      <c r="L315">
        <v>222</v>
      </c>
      <c r="M315" t="b">
        <v>1</v>
      </c>
      <c r="N315" t="s">
        <v>8266</v>
      </c>
      <c r="O315" s="12">
        <f t="shared" si="21"/>
        <v>105</v>
      </c>
      <c r="P315" s="10">
        <f t="shared" si="22"/>
        <v>80.2</v>
      </c>
      <c r="Q315" s="14" t="s">
        <v>8308</v>
      </c>
      <c r="R315" t="s">
        <v>8311</v>
      </c>
      <c r="S315" s="19">
        <f t="shared" si="23"/>
        <v>40357.019606481481</v>
      </c>
      <c r="T315" s="19">
        <f t="shared" si="24"/>
        <v>42207.916666666664</v>
      </c>
      <c r="U315">
        <f t="shared" si="20"/>
        <v>2010</v>
      </c>
    </row>
    <row r="316" spans="1:21" ht="48" x14ac:dyDescent="0.2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 s="23">
        <v>1437620400</v>
      </c>
      <c r="J316">
        <v>1359575988</v>
      </c>
      <c r="K316" t="b">
        <v>1</v>
      </c>
      <c r="L316">
        <v>120</v>
      </c>
      <c r="M316" t="b">
        <v>1</v>
      </c>
      <c r="N316" t="s">
        <v>8266</v>
      </c>
      <c r="O316" s="12">
        <f t="shared" si="21"/>
        <v>385</v>
      </c>
      <c r="P316" s="10">
        <f t="shared" si="22"/>
        <v>32.1</v>
      </c>
      <c r="Q316" s="14" t="s">
        <v>8308</v>
      </c>
      <c r="R316" t="s">
        <v>8311</v>
      </c>
      <c r="S316" s="19">
        <f t="shared" si="23"/>
        <v>41304.624861111108</v>
      </c>
      <c r="T316" s="19">
        <f t="shared" si="24"/>
        <v>42207.916666666664</v>
      </c>
      <c r="U316">
        <f t="shared" si="20"/>
        <v>2013</v>
      </c>
    </row>
    <row r="317" spans="1:21" ht="48" x14ac:dyDescent="0.2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 s="23">
        <v>1437620400</v>
      </c>
      <c r="J317">
        <v>1343068334</v>
      </c>
      <c r="K317" t="b">
        <v>1</v>
      </c>
      <c r="L317">
        <v>126</v>
      </c>
      <c r="M317" t="b">
        <v>1</v>
      </c>
      <c r="N317" t="s">
        <v>8266</v>
      </c>
      <c r="O317" s="12">
        <f t="shared" si="21"/>
        <v>101</v>
      </c>
      <c r="P317" s="10">
        <f t="shared" si="22"/>
        <v>200.89</v>
      </c>
      <c r="Q317" s="14" t="s">
        <v>8308</v>
      </c>
      <c r="R317" t="s">
        <v>8311</v>
      </c>
      <c r="S317" s="19">
        <f t="shared" si="23"/>
        <v>41113.564050925925</v>
      </c>
      <c r="T317" s="19">
        <f t="shared" si="24"/>
        <v>42207.916666666664</v>
      </c>
      <c r="U317">
        <f t="shared" ref="U317:U380" si="25">YEAR(S317)</f>
        <v>2012</v>
      </c>
    </row>
    <row r="318" spans="1:21" ht="32" x14ac:dyDescent="0.2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 s="23">
        <v>1437620400</v>
      </c>
      <c r="J318">
        <v>1415398197</v>
      </c>
      <c r="K318" t="b">
        <v>1</v>
      </c>
      <c r="L318">
        <v>158</v>
      </c>
      <c r="M318" t="b">
        <v>1</v>
      </c>
      <c r="N318" t="s">
        <v>8266</v>
      </c>
      <c r="O318" s="12">
        <f t="shared" si="21"/>
        <v>114</v>
      </c>
      <c r="P318" s="10">
        <f t="shared" si="22"/>
        <v>108.01</v>
      </c>
      <c r="Q318" s="14" t="s">
        <v>8308</v>
      </c>
      <c r="R318" t="s">
        <v>8311</v>
      </c>
      <c r="S318" s="19">
        <f t="shared" si="23"/>
        <v>41950.715243055551</v>
      </c>
      <c r="T318" s="19">
        <f t="shared" si="24"/>
        <v>42207.916666666664</v>
      </c>
      <c r="U318">
        <f t="shared" si="25"/>
        <v>2014</v>
      </c>
    </row>
    <row r="319" spans="1:21" ht="32" x14ac:dyDescent="0.2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 s="23">
        <v>1437620400</v>
      </c>
      <c r="J319">
        <v>1384186483</v>
      </c>
      <c r="K319" t="b">
        <v>1</v>
      </c>
      <c r="L319">
        <v>316</v>
      </c>
      <c r="M319" t="b">
        <v>1</v>
      </c>
      <c r="N319" t="s">
        <v>8266</v>
      </c>
      <c r="O319" s="12">
        <f t="shared" si="21"/>
        <v>101</v>
      </c>
      <c r="P319" s="10">
        <f t="shared" si="22"/>
        <v>95.7</v>
      </c>
      <c r="Q319" s="14" t="s">
        <v>8308</v>
      </c>
      <c r="R319" t="s">
        <v>8311</v>
      </c>
      <c r="S319" s="19">
        <f t="shared" si="23"/>
        <v>41589.468553240738</v>
      </c>
      <c r="T319" s="19">
        <f t="shared" si="24"/>
        <v>42207.916666666664</v>
      </c>
      <c r="U319">
        <f t="shared" si="25"/>
        <v>2013</v>
      </c>
    </row>
    <row r="320" spans="1:21" ht="48" x14ac:dyDescent="0.2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 s="23">
        <v>1437620400</v>
      </c>
      <c r="J320">
        <v>1361753751</v>
      </c>
      <c r="K320" t="b">
        <v>1</v>
      </c>
      <c r="L320">
        <v>284</v>
      </c>
      <c r="M320" t="b">
        <v>1</v>
      </c>
      <c r="N320" t="s">
        <v>8266</v>
      </c>
      <c r="O320" s="12">
        <f t="shared" si="21"/>
        <v>283</v>
      </c>
      <c r="P320" s="10">
        <f t="shared" si="22"/>
        <v>49.88</v>
      </c>
      <c r="Q320" s="14" t="s">
        <v>8308</v>
      </c>
      <c r="R320" t="s">
        <v>8311</v>
      </c>
      <c r="S320" s="19">
        <f t="shared" si="23"/>
        <v>41329.830451388887</v>
      </c>
      <c r="T320" s="19">
        <f t="shared" si="24"/>
        <v>42207.916666666664</v>
      </c>
      <c r="U320">
        <f t="shared" si="25"/>
        <v>2013</v>
      </c>
    </row>
    <row r="321" spans="1:21" ht="64" x14ac:dyDescent="0.2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 s="23">
        <v>1437620400</v>
      </c>
      <c r="J321">
        <v>1257538029</v>
      </c>
      <c r="K321" t="b">
        <v>1</v>
      </c>
      <c r="L321">
        <v>51</v>
      </c>
      <c r="M321" t="b">
        <v>1</v>
      </c>
      <c r="N321" t="s">
        <v>8266</v>
      </c>
      <c r="O321" s="12">
        <f t="shared" si="21"/>
        <v>113</v>
      </c>
      <c r="P321" s="10">
        <f t="shared" si="22"/>
        <v>110.47</v>
      </c>
      <c r="Q321" s="14" t="s">
        <v>8308</v>
      </c>
      <c r="R321" t="s">
        <v>8311</v>
      </c>
      <c r="S321" s="19">
        <f t="shared" si="23"/>
        <v>40123.629965277774</v>
      </c>
      <c r="T321" s="19">
        <f t="shared" si="24"/>
        <v>42207.916666666664</v>
      </c>
      <c r="U321">
        <f t="shared" si="25"/>
        <v>2009</v>
      </c>
    </row>
    <row r="322" spans="1:21" ht="48" x14ac:dyDescent="0.2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 s="23">
        <v>1437620400</v>
      </c>
      <c r="J322">
        <v>1448284433</v>
      </c>
      <c r="K322" t="b">
        <v>1</v>
      </c>
      <c r="L322">
        <v>158</v>
      </c>
      <c r="M322" t="b">
        <v>1</v>
      </c>
      <c r="N322" t="s">
        <v>8266</v>
      </c>
      <c r="O322" s="12">
        <f t="shared" ref="O322:O385" si="26">ROUND(E322/D322*100,0)</f>
        <v>107</v>
      </c>
      <c r="P322" s="10">
        <f t="shared" ref="P322:P385" si="27">IFERROR(ROUND(E322/L322,2),0)</f>
        <v>134.91</v>
      </c>
      <c r="Q322" s="14" t="s">
        <v>8308</v>
      </c>
      <c r="R322" t="s">
        <v>8311</v>
      </c>
      <c r="S322" s="19">
        <f t="shared" si="23"/>
        <v>42331.34297453703</v>
      </c>
      <c r="T322" s="19">
        <f t="shared" si="24"/>
        <v>42207.916666666664</v>
      </c>
      <c r="U322">
        <f t="shared" si="25"/>
        <v>2015</v>
      </c>
    </row>
    <row r="323" spans="1:21" ht="48" x14ac:dyDescent="0.2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 s="23">
        <v>1437620400</v>
      </c>
      <c r="J323">
        <v>1475577786</v>
      </c>
      <c r="K323" t="b">
        <v>1</v>
      </c>
      <c r="L323">
        <v>337</v>
      </c>
      <c r="M323" t="b">
        <v>1</v>
      </c>
      <c r="N323" t="s">
        <v>8266</v>
      </c>
      <c r="O323" s="12">
        <f t="shared" si="26"/>
        <v>103</v>
      </c>
      <c r="P323" s="10">
        <f t="shared" si="27"/>
        <v>106.62</v>
      </c>
      <c r="Q323" s="14" t="s">
        <v>8308</v>
      </c>
      <c r="R323" t="s">
        <v>8311</v>
      </c>
      <c r="S323" s="19">
        <f t="shared" ref="S323:S386" si="28">(J323/86400)+25569+(-5/24)</f>
        <v>42647.238263888888</v>
      </c>
      <c r="T323" s="19">
        <f t="shared" ref="T323:T386" si="29">(I323/86400)+25569+(-5/24)</f>
        <v>42207.916666666664</v>
      </c>
      <c r="U323">
        <f t="shared" si="25"/>
        <v>2016</v>
      </c>
    </row>
    <row r="324" spans="1:21" ht="48" x14ac:dyDescent="0.2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 s="23">
        <v>1437620400</v>
      </c>
      <c r="J324">
        <v>1460554848</v>
      </c>
      <c r="K324" t="b">
        <v>1</v>
      </c>
      <c r="L324">
        <v>186</v>
      </c>
      <c r="M324" t="b">
        <v>1</v>
      </c>
      <c r="N324" t="s">
        <v>8266</v>
      </c>
      <c r="O324" s="12">
        <f t="shared" si="26"/>
        <v>108</v>
      </c>
      <c r="P324" s="10">
        <f t="shared" si="27"/>
        <v>145.04</v>
      </c>
      <c r="Q324" s="14" t="s">
        <v>8308</v>
      </c>
      <c r="R324" t="s">
        <v>8311</v>
      </c>
      <c r="S324" s="19">
        <f t="shared" si="28"/>
        <v>42473.361666666664</v>
      </c>
      <c r="T324" s="19">
        <f t="shared" si="29"/>
        <v>42207.916666666664</v>
      </c>
      <c r="U324">
        <f t="shared" si="25"/>
        <v>2016</v>
      </c>
    </row>
    <row r="325" spans="1:21" ht="48" x14ac:dyDescent="0.2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 s="23">
        <v>1437620400</v>
      </c>
      <c r="J325">
        <v>1479886966</v>
      </c>
      <c r="K325" t="b">
        <v>1</v>
      </c>
      <c r="L325">
        <v>58</v>
      </c>
      <c r="M325" t="b">
        <v>1</v>
      </c>
      <c r="N325" t="s">
        <v>8266</v>
      </c>
      <c r="O325" s="12">
        <f t="shared" si="26"/>
        <v>123</v>
      </c>
      <c r="P325" s="10">
        <f t="shared" si="27"/>
        <v>114.59</v>
      </c>
      <c r="Q325" s="14" t="s">
        <v>8308</v>
      </c>
      <c r="R325" t="s">
        <v>8311</v>
      </c>
      <c r="S325" s="19">
        <f t="shared" si="28"/>
        <v>42697.113032407404</v>
      </c>
      <c r="T325" s="19">
        <f t="shared" si="29"/>
        <v>42207.916666666664</v>
      </c>
      <c r="U325">
        <f t="shared" si="25"/>
        <v>2016</v>
      </c>
    </row>
    <row r="326" spans="1:21" ht="48" x14ac:dyDescent="0.2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 s="23">
        <v>1437620400</v>
      </c>
      <c r="J326">
        <v>1435590108</v>
      </c>
      <c r="K326" t="b">
        <v>1</v>
      </c>
      <c r="L326">
        <v>82</v>
      </c>
      <c r="M326" t="b">
        <v>1</v>
      </c>
      <c r="N326" t="s">
        <v>8266</v>
      </c>
      <c r="O326" s="12">
        <f t="shared" si="26"/>
        <v>102</v>
      </c>
      <c r="P326" s="10">
        <f t="shared" si="27"/>
        <v>105.32</v>
      </c>
      <c r="Q326" s="14" t="s">
        <v>8308</v>
      </c>
      <c r="R326" t="s">
        <v>8311</v>
      </c>
      <c r="S326" s="19">
        <f t="shared" si="28"/>
        <v>42184.417916666665</v>
      </c>
      <c r="T326" s="19">
        <f t="shared" si="29"/>
        <v>42207.916666666664</v>
      </c>
      <c r="U326">
        <f t="shared" si="25"/>
        <v>2015</v>
      </c>
    </row>
    <row r="327" spans="1:21" ht="48" x14ac:dyDescent="0.2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 s="23">
        <v>1437620400</v>
      </c>
      <c r="J327">
        <v>1479184233</v>
      </c>
      <c r="K327" t="b">
        <v>1</v>
      </c>
      <c r="L327">
        <v>736</v>
      </c>
      <c r="M327" t="b">
        <v>1</v>
      </c>
      <c r="N327" t="s">
        <v>8266</v>
      </c>
      <c r="O327" s="12">
        <f t="shared" si="26"/>
        <v>104</v>
      </c>
      <c r="P327" s="10">
        <f t="shared" si="27"/>
        <v>70.92</v>
      </c>
      <c r="Q327" s="14" t="s">
        <v>8308</v>
      </c>
      <c r="R327" t="s">
        <v>8311</v>
      </c>
      <c r="S327" s="19">
        <f t="shared" si="28"/>
        <v>42688.979548611103</v>
      </c>
      <c r="T327" s="19">
        <f t="shared" si="29"/>
        <v>42207.916666666664</v>
      </c>
      <c r="U327">
        <f t="shared" si="25"/>
        <v>2016</v>
      </c>
    </row>
    <row r="328" spans="1:21" ht="48" x14ac:dyDescent="0.2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 s="23">
        <v>1437620400</v>
      </c>
      <c r="J328">
        <v>1486625606</v>
      </c>
      <c r="K328" t="b">
        <v>1</v>
      </c>
      <c r="L328">
        <v>1151</v>
      </c>
      <c r="M328" t="b">
        <v>1</v>
      </c>
      <c r="N328" t="s">
        <v>8266</v>
      </c>
      <c r="O328" s="12">
        <f t="shared" si="26"/>
        <v>113</v>
      </c>
      <c r="P328" s="10">
        <f t="shared" si="27"/>
        <v>147.16999999999999</v>
      </c>
      <c r="Q328" s="14" t="s">
        <v>8308</v>
      </c>
      <c r="R328" t="s">
        <v>8311</v>
      </c>
      <c r="S328" s="19">
        <f t="shared" si="28"/>
        <v>42775.106550925928</v>
      </c>
      <c r="T328" s="19">
        <f t="shared" si="29"/>
        <v>42207.916666666664</v>
      </c>
      <c r="U328">
        <f t="shared" si="25"/>
        <v>2017</v>
      </c>
    </row>
    <row r="329" spans="1:21" ht="48" x14ac:dyDescent="0.2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 s="23">
        <v>1437620400</v>
      </c>
      <c r="J329">
        <v>1424669929</v>
      </c>
      <c r="K329" t="b">
        <v>1</v>
      </c>
      <c r="L329">
        <v>34</v>
      </c>
      <c r="M329" t="b">
        <v>1</v>
      </c>
      <c r="N329" t="s">
        <v>8266</v>
      </c>
      <c r="O329" s="12">
        <f t="shared" si="26"/>
        <v>136</v>
      </c>
      <c r="P329" s="10">
        <f t="shared" si="27"/>
        <v>160.47</v>
      </c>
      <c r="Q329" s="14" t="s">
        <v>8308</v>
      </c>
      <c r="R329" t="s">
        <v>8311</v>
      </c>
      <c r="S329" s="19">
        <f t="shared" si="28"/>
        <v>42058.026956018519</v>
      </c>
      <c r="T329" s="19">
        <f t="shared" si="29"/>
        <v>42207.916666666664</v>
      </c>
      <c r="U329">
        <f t="shared" si="25"/>
        <v>2015</v>
      </c>
    </row>
    <row r="330" spans="1:21" ht="48" x14ac:dyDescent="0.2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 s="23">
        <v>1437620400</v>
      </c>
      <c r="J330">
        <v>1443739388</v>
      </c>
      <c r="K330" t="b">
        <v>1</v>
      </c>
      <c r="L330">
        <v>498</v>
      </c>
      <c r="M330" t="b">
        <v>1</v>
      </c>
      <c r="N330" t="s">
        <v>8266</v>
      </c>
      <c r="O330" s="12">
        <f t="shared" si="26"/>
        <v>104</v>
      </c>
      <c r="P330" s="10">
        <f t="shared" si="27"/>
        <v>156.05000000000001</v>
      </c>
      <c r="Q330" s="14" t="s">
        <v>8308</v>
      </c>
      <c r="R330" t="s">
        <v>8311</v>
      </c>
      <c r="S330" s="19">
        <f t="shared" si="28"/>
        <v>42278.738287037035</v>
      </c>
      <c r="T330" s="19">
        <f t="shared" si="29"/>
        <v>42207.916666666664</v>
      </c>
      <c r="U330">
        <f t="shared" si="25"/>
        <v>2015</v>
      </c>
    </row>
    <row r="331" spans="1:21" ht="48" x14ac:dyDescent="0.2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 s="23">
        <v>1437620400</v>
      </c>
      <c r="J331">
        <v>1444821127</v>
      </c>
      <c r="K331" t="b">
        <v>1</v>
      </c>
      <c r="L331">
        <v>167</v>
      </c>
      <c r="M331" t="b">
        <v>1</v>
      </c>
      <c r="N331" t="s">
        <v>8266</v>
      </c>
      <c r="O331" s="12">
        <f t="shared" si="26"/>
        <v>106</v>
      </c>
      <c r="P331" s="10">
        <f t="shared" si="27"/>
        <v>63.17</v>
      </c>
      <c r="Q331" s="14" t="s">
        <v>8308</v>
      </c>
      <c r="R331" t="s">
        <v>8311</v>
      </c>
      <c r="S331" s="19">
        <f t="shared" si="28"/>
        <v>42291.258414351854</v>
      </c>
      <c r="T331" s="19">
        <f t="shared" si="29"/>
        <v>42207.916666666664</v>
      </c>
      <c r="U331">
        <f t="shared" si="25"/>
        <v>2015</v>
      </c>
    </row>
    <row r="332" spans="1:21" ht="48" x14ac:dyDescent="0.2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 s="23">
        <v>1437620400</v>
      </c>
      <c r="J332">
        <v>1366028563</v>
      </c>
      <c r="K332" t="b">
        <v>1</v>
      </c>
      <c r="L332">
        <v>340</v>
      </c>
      <c r="M332" t="b">
        <v>1</v>
      </c>
      <c r="N332" t="s">
        <v>8266</v>
      </c>
      <c r="O332" s="12">
        <f t="shared" si="26"/>
        <v>102</v>
      </c>
      <c r="P332" s="10">
        <f t="shared" si="27"/>
        <v>104.82</v>
      </c>
      <c r="Q332" s="14" t="s">
        <v>8308</v>
      </c>
      <c r="R332" t="s">
        <v>8311</v>
      </c>
      <c r="S332" s="19">
        <f t="shared" si="28"/>
        <v>41379.307442129626</v>
      </c>
      <c r="T332" s="19">
        <f t="shared" si="29"/>
        <v>42207.916666666664</v>
      </c>
      <c r="U332">
        <f t="shared" si="25"/>
        <v>2013</v>
      </c>
    </row>
    <row r="333" spans="1:21" ht="48" x14ac:dyDescent="0.2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 s="23">
        <v>1437620400</v>
      </c>
      <c r="J333">
        <v>1463493434</v>
      </c>
      <c r="K333" t="b">
        <v>1</v>
      </c>
      <c r="L333">
        <v>438</v>
      </c>
      <c r="M333" t="b">
        <v>1</v>
      </c>
      <c r="N333" t="s">
        <v>8266</v>
      </c>
      <c r="O333" s="12">
        <f t="shared" si="26"/>
        <v>107</v>
      </c>
      <c r="P333" s="10">
        <f t="shared" si="27"/>
        <v>97.36</v>
      </c>
      <c r="Q333" s="14" t="s">
        <v>8308</v>
      </c>
      <c r="R333" t="s">
        <v>8311</v>
      </c>
      <c r="S333" s="19">
        <f t="shared" si="28"/>
        <v>42507.373078703698</v>
      </c>
      <c r="T333" s="19">
        <f t="shared" si="29"/>
        <v>42207.916666666664</v>
      </c>
      <c r="U333">
        <f t="shared" si="25"/>
        <v>2016</v>
      </c>
    </row>
    <row r="334" spans="1:21" ht="48" x14ac:dyDescent="0.2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 s="23">
        <v>1437620400</v>
      </c>
      <c r="J334">
        <v>1442420377</v>
      </c>
      <c r="K334" t="b">
        <v>1</v>
      </c>
      <c r="L334">
        <v>555</v>
      </c>
      <c r="M334" t="b">
        <v>1</v>
      </c>
      <c r="N334" t="s">
        <v>8266</v>
      </c>
      <c r="O334" s="12">
        <f t="shared" si="26"/>
        <v>113</v>
      </c>
      <c r="P334" s="10">
        <f t="shared" si="27"/>
        <v>203.63</v>
      </c>
      <c r="Q334" s="14" t="s">
        <v>8308</v>
      </c>
      <c r="R334" t="s">
        <v>8311</v>
      </c>
      <c r="S334" s="19">
        <f t="shared" si="28"/>
        <v>42263.471956018511</v>
      </c>
      <c r="T334" s="19">
        <f t="shared" si="29"/>
        <v>42207.916666666664</v>
      </c>
      <c r="U334">
        <f t="shared" si="25"/>
        <v>2015</v>
      </c>
    </row>
    <row r="335" spans="1:21" ht="48" x14ac:dyDescent="0.2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 s="23">
        <v>1437620400</v>
      </c>
      <c r="J335">
        <v>1457450191</v>
      </c>
      <c r="K335" t="b">
        <v>1</v>
      </c>
      <c r="L335">
        <v>266</v>
      </c>
      <c r="M335" t="b">
        <v>1</v>
      </c>
      <c r="N335" t="s">
        <v>8266</v>
      </c>
      <c r="O335" s="12">
        <f t="shared" si="26"/>
        <v>125</v>
      </c>
      <c r="P335" s="10">
        <f t="shared" si="27"/>
        <v>188.31</v>
      </c>
      <c r="Q335" s="14" t="s">
        <v>8308</v>
      </c>
      <c r="R335" t="s">
        <v>8311</v>
      </c>
      <c r="S335" s="19">
        <f t="shared" si="28"/>
        <v>42437.428136574068</v>
      </c>
      <c r="T335" s="19">
        <f t="shared" si="29"/>
        <v>42207.916666666664</v>
      </c>
      <c r="U335">
        <f t="shared" si="25"/>
        <v>2016</v>
      </c>
    </row>
    <row r="336" spans="1:21" ht="48" x14ac:dyDescent="0.2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 s="23">
        <v>1437620400</v>
      </c>
      <c r="J336">
        <v>1428423757</v>
      </c>
      <c r="K336" t="b">
        <v>1</v>
      </c>
      <c r="L336">
        <v>69</v>
      </c>
      <c r="M336" t="b">
        <v>1</v>
      </c>
      <c r="N336" t="s">
        <v>8266</v>
      </c>
      <c r="O336" s="12">
        <f t="shared" si="26"/>
        <v>101</v>
      </c>
      <c r="P336" s="10">
        <f t="shared" si="27"/>
        <v>146.65</v>
      </c>
      <c r="Q336" s="14" t="s">
        <v>8308</v>
      </c>
      <c r="R336" t="s">
        <v>8311</v>
      </c>
      <c r="S336" s="19">
        <f t="shared" si="28"/>
        <v>42101.474039351851</v>
      </c>
      <c r="T336" s="19">
        <f t="shared" si="29"/>
        <v>42207.916666666664</v>
      </c>
      <c r="U336">
        <f t="shared" si="25"/>
        <v>2015</v>
      </c>
    </row>
    <row r="337" spans="1:21" ht="48" x14ac:dyDescent="0.2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 s="23">
        <v>1437620400</v>
      </c>
      <c r="J337">
        <v>1428428515</v>
      </c>
      <c r="K337" t="b">
        <v>1</v>
      </c>
      <c r="L337">
        <v>80</v>
      </c>
      <c r="M337" t="b">
        <v>1</v>
      </c>
      <c r="N337" t="s">
        <v>8266</v>
      </c>
      <c r="O337" s="12">
        <f t="shared" si="26"/>
        <v>103</v>
      </c>
      <c r="P337" s="10">
        <f t="shared" si="27"/>
        <v>109.19</v>
      </c>
      <c r="Q337" s="14" t="s">
        <v>8308</v>
      </c>
      <c r="R337" t="s">
        <v>8311</v>
      </c>
      <c r="S337" s="19">
        <f t="shared" si="28"/>
        <v>42101.529108796291</v>
      </c>
      <c r="T337" s="19">
        <f t="shared" si="29"/>
        <v>42207.916666666664</v>
      </c>
      <c r="U337">
        <f t="shared" si="25"/>
        <v>2015</v>
      </c>
    </row>
    <row r="338" spans="1:21" ht="48" x14ac:dyDescent="0.2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 s="23">
        <v>1437620400</v>
      </c>
      <c r="J338">
        <v>1444832318</v>
      </c>
      <c r="K338" t="b">
        <v>1</v>
      </c>
      <c r="L338">
        <v>493</v>
      </c>
      <c r="M338" t="b">
        <v>1</v>
      </c>
      <c r="N338" t="s">
        <v>8266</v>
      </c>
      <c r="O338" s="12">
        <f t="shared" si="26"/>
        <v>117</v>
      </c>
      <c r="P338" s="10">
        <f t="shared" si="27"/>
        <v>59.25</v>
      </c>
      <c r="Q338" s="14" t="s">
        <v>8308</v>
      </c>
      <c r="R338" t="s">
        <v>8311</v>
      </c>
      <c r="S338" s="19">
        <f t="shared" si="28"/>
        <v>42291.387939814813</v>
      </c>
      <c r="T338" s="19">
        <f t="shared" si="29"/>
        <v>42207.916666666664</v>
      </c>
      <c r="U338">
        <f t="shared" si="25"/>
        <v>2015</v>
      </c>
    </row>
    <row r="339" spans="1:21" ht="48" x14ac:dyDescent="0.2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 s="23">
        <v>1437620400</v>
      </c>
      <c r="J339">
        <v>1423710308</v>
      </c>
      <c r="K339" t="b">
        <v>1</v>
      </c>
      <c r="L339">
        <v>31</v>
      </c>
      <c r="M339" t="b">
        <v>1</v>
      </c>
      <c r="N339" t="s">
        <v>8266</v>
      </c>
      <c r="O339" s="12">
        <f t="shared" si="26"/>
        <v>101</v>
      </c>
      <c r="P339" s="10">
        <f t="shared" si="27"/>
        <v>97.9</v>
      </c>
      <c r="Q339" s="14" t="s">
        <v>8308</v>
      </c>
      <c r="R339" t="s">
        <v>8311</v>
      </c>
      <c r="S339" s="19">
        <f t="shared" si="28"/>
        <v>42046.920231481483</v>
      </c>
      <c r="T339" s="19">
        <f t="shared" si="29"/>
        <v>42207.916666666664</v>
      </c>
      <c r="U339">
        <f t="shared" si="25"/>
        <v>2015</v>
      </c>
    </row>
    <row r="340" spans="1:21" ht="48" x14ac:dyDescent="0.2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 s="23">
        <v>1437620400</v>
      </c>
      <c r="J340">
        <v>1468001290</v>
      </c>
      <c r="K340" t="b">
        <v>1</v>
      </c>
      <c r="L340">
        <v>236</v>
      </c>
      <c r="M340" t="b">
        <v>1</v>
      </c>
      <c r="N340" t="s">
        <v>8266</v>
      </c>
      <c r="O340" s="12">
        <f t="shared" si="26"/>
        <v>110</v>
      </c>
      <c r="P340" s="10">
        <f t="shared" si="27"/>
        <v>70</v>
      </c>
      <c r="Q340" s="14" t="s">
        <v>8308</v>
      </c>
      <c r="R340" t="s">
        <v>8311</v>
      </c>
      <c r="S340" s="19">
        <f t="shared" si="28"/>
        <v>42559.547337962962</v>
      </c>
      <c r="T340" s="19">
        <f t="shared" si="29"/>
        <v>42207.916666666664</v>
      </c>
      <c r="U340">
        <f t="shared" si="25"/>
        <v>2016</v>
      </c>
    </row>
    <row r="341" spans="1:21" ht="48" x14ac:dyDescent="0.2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 s="23">
        <v>1437620400</v>
      </c>
      <c r="J341">
        <v>1427739268</v>
      </c>
      <c r="K341" t="b">
        <v>1</v>
      </c>
      <c r="L341">
        <v>89</v>
      </c>
      <c r="M341" t="b">
        <v>1</v>
      </c>
      <c r="N341" t="s">
        <v>8266</v>
      </c>
      <c r="O341" s="12">
        <f t="shared" si="26"/>
        <v>108</v>
      </c>
      <c r="P341" s="10">
        <f t="shared" si="27"/>
        <v>72.87</v>
      </c>
      <c r="Q341" s="14" t="s">
        <v>8308</v>
      </c>
      <c r="R341" t="s">
        <v>8311</v>
      </c>
      <c r="S341" s="19">
        <f t="shared" si="28"/>
        <v>42093.551712962959</v>
      </c>
      <c r="T341" s="19">
        <f t="shared" si="29"/>
        <v>42207.916666666664</v>
      </c>
      <c r="U341">
        <f t="shared" si="25"/>
        <v>2015</v>
      </c>
    </row>
    <row r="342" spans="1:21" ht="48" x14ac:dyDescent="0.2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 s="23">
        <v>1437620400</v>
      </c>
      <c r="J342">
        <v>1486397007</v>
      </c>
      <c r="K342" t="b">
        <v>1</v>
      </c>
      <c r="L342">
        <v>299</v>
      </c>
      <c r="M342" t="b">
        <v>1</v>
      </c>
      <c r="N342" t="s">
        <v>8266</v>
      </c>
      <c r="O342" s="12">
        <f t="shared" si="26"/>
        <v>125</v>
      </c>
      <c r="P342" s="10">
        <f t="shared" si="27"/>
        <v>146.35</v>
      </c>
      <c r="Q342" s="14" t="s">
        <v>8308</v>
      </c>
      <c r="R342" t="s">
        <v>8311</v>
      </c>
      <c r="S342" s="19">
        <f t="shared" si="28"/>
        <v>42772.460729166669</v>
      </c>
      <c r="T342" s="19">
        <f t="shared" si="29"/>
        <v>42207.916666666664</v>
      </c>
      <c r="U342">
        <f t="shared" si="25"/>
        <v>2017</v>
      </c>
    </row>
    <row r="343" spans="1:21" ht="48" x14ac:dyDescent="0.2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 s="23">
        <v>1437620400</v>
      </c>
      <c r="J343">
        <v>1410555998</v>
      </c>
      <c r="K343" t="b">
        <v>1</v>
      </c>
      <c r="L343">
        <v>55</v>
      </c>
      <c r="M343" t="b">
        <v>1</v>
      </c>
      <c r="N343" t="s">
        <v>8266</v>
      </c>
      <c r="O343" s="12">
        <f t="shared" si="26"/>
        <v>107</v>
      </c>
      <c r="P343" s="10">
        <f t="shared" si="27"/>
        <v>67.91</v>
      </c>
      <c r="Q343" s="14" t="s">
        <v>8308</v>
      </c>
      <c r="R343" t="s">
        <v>8311</v>
      </c>
      <c r="S343" s="19">
        <f t="shared" si="28"/>
        <v>41894.671273148146</v>
      </c>
      <c r="T343" s="19">
        <f t="shared" si="29"/>
        <v>42207.916666666664</v>
      </c>
      <c r="U343">
        <f t="shared" si="25"/>
        <v>2014</v>
      </c>
    </row>
    <row r="344" spans="1:21" ht="32" x14ac:dyDescent="0.2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 s="23">
        <v>1437620400</v>
      </c>
      <c r="J344">
        <v>1459363465</v>
      </c>
      <c r="K344" t="b">
        <v>1</v>
      </c>
      <c r="L344">
        <v>325</v>
      </c>
      <c r="M344" t="b">
        <v>1</v>
      </c>
      <c r="N344" t="s">
        <v>8266</v>
      </c>
      <c r="O344" s="12">
        <f t="shared" si="26"/>
        <v>100</v>
      </c>
      <c r="P344" s="10">
        <f t="shared" si="27"/>
        <v>169.85</v>
      </c>
      <c r="Q344" s="14" t="s">
        <v>8308</v>
      </c>
      <c r="R344" t="s">
        <v>8311</v>
      </c>
      <c r="S344" s="19">
        <f t="shared" si="28"/>
        <v>42459.572511574072</v>
      </c>
      <c r="T344" s="19">
        <f t="shared" si="29"/>
        <v>42207.916666666664</v>
      </c>
      <c r="U344">
        <f t="shared" si="25"/>
        <v>2016</v>
      </c>
    </row>
    <row r="345" spans="1:21" ht="48" x14ac:dyDescent="0.2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 s="23">
        <v>1437620400</v>
      </c>
      <c r="J345">
        <v>1413308545</v>
      </c>
      <c r="K345" t="b">
        <v>1</v>
      </c>
      <c r="L345">
        <v>524</v>
      </c>
      <c r="M345" t="b">
        <v>1</v>
      </c>
      <c r="N345" t="s">
        <v>8266</v>
      </c>
      <c r="O345" s="12">
        <f t="shared" si="26"/>
        <v>102</v>
      </c>
      <c r="P345" s="10">
        <f t="shared" si="27"/>
        <v>58.41</v>
      </c>
      <c r="Q345" s="14" t="s">
        <v>8308</v>
      </c>
      <c r="R345" t="s">
        <v>8311</v>
      </c>
      <c r="S345" s="19">
        <f t="shared" si="28"/>
        <v>41926.529456018514</v>
      </c>
      <c r="T345" s="19">
        <f t="shared" si="29"/>
        <v>42207.916666666664</v>
      </c>
      <c r="U345">
        <f t="shared" si="25"/>
        <v>2014</v>
      </c>
    </row>
    <row r="346" spans="1:21" ht="48" x14ac:dyDescent="0.2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 s="23">
        <v>1437620400</v>
      </c>
      <c r="J346">
        <v>1429312694</v>
      </c>
      <c r="K346" t="b">
        <v>1</v>
      </c>
      <c r="L346">
        <v>285</v>
      </c>
      <c r="M346" t="b">
        <v>1</v>
      </c>
      <c r="N346" t="s">
        <v>8266</v>
      </c>
      <c r="O346" s="12">
        <f t="shared" si="26"/>
        <v>102</v>
      </c>
      <c r="P346" s="10">
        <f t="shared" si="27"/>
        <v>119.99</v>
      </c>
      <c r="Q346" s="14" t="s">
        <v>8308</v>
      </c>
      <c r="R346" t="s">
        <v>8311</v>
      </c>
      <c r="S346" s="19">
        <f t="shared" si="28"/>
        <v>42111.762662037036</v>
      </c>
      <c r="T346" s="19">
        <f t="shared" si="29"/>
        <v>42207.916666666664</v>
      </c>
      <c r="U346">
        <f t="shared" si="25"/>
        <v>2015</v>
      </c>
    </row>
    <row r="347" spans="1:21" ht="48" x14ac:dyDescent="0.2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 s="23">
        <v>1437620400</v>
      </c>
      <c r="J347">
        <v>1429569590</v>
      </c>
      <c r="K347" t="b">
        <v>1</v>
      </c>
      <c r="L347">
        <v>179</v>
      </c>
      <c r="M347" t="b">
        <v>1</v>
      </c>
      <c r="N347" t="s">
        <v>8266</v>
      </c>
      <c r="O347" s="12">
        <f t="shared" si="26"/>
        <v>123</v>
      </c>
      <c r="P347" s="10">
        <f t="shared" si="27"/>
        <v>99.86</v>
      </c>
      <c r="Q347" s="14" t="s">
        <v>8308</v>
      </c>
      <c r="R347" t="s">
        <v>8311</v>
      </c>
      <c r="S347" s="19">
        <f t="shared" si="28"/>
        <v>42114.735995370364</v>
      </c>
      <c r="T347" s="19">
        <f t="shared" si="29"/>
        <v>42207.916666666664</v>
      </c>
      <c r="U347">
        <f t="shared" si="25"/>
        <v>2015</v>
      </c>
    </row>
    <row r="348" spans="1:21" ht="48" x14ac:dyDescent="0.2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 s="23">
        <v>1437620400</v>
      </c>
      <c r="J348">
        <v>1442232021</v>
      </c>
      <c r="K348" t="b">
        <v>1</v>
      </c>
      <c r="L348">
        <v>188</v>
      </c>
      <c r="M348" t="b">
        <v>1</v>
      </c>
      <c r="N348" t="s">
        <v>8266</v>
      </c>
      <c r="O348" s="12">
        <f t="shared" si="26"/>
        <v>170</v>
      </c>
      <c r="P348" s="10">
        <f t="shared" si="27"/>
        <v>90.58</v>
      </c>
      <c r="Q348" s="14" t="s">
        <v>8308</v>
      </c>
      <c r="R348" t="s">
        <v>8311</v>
      </c>
      <c r="S348" s="19">
        <f t="shared" si="28"/>
        <v>42261.291909722218</v>
      </c>
      <c r="T348" s="19">
        <f t="shared" si="29"/>
        <v>42207.916666666664</v>
      </c>
      <c r="U348">
        <f t="shared" si="25"/>
        <v>2015</v>
      </c>
    </row>
    <row r="349" spans="1:21" ht="48" x14ac:dyDescent="0.2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 s="23">
        <v>1437620400</v>
      </c>
      <c r="J349">
        <v>1444910009</v>
      </c>
      <c r="K349" t="b">
        <v>1</v>
      </c>
      <c r="L349">
        <v>379</v>
      </c>
      <c r="M349" t="b">
        <v>1</v>
      </c>
      <c r="N349" t="s">
        <v>8266</v>
      </c>
      <c r="O349" s="12">
        <f t="shared" si="26"/>
        <v>112</v>
      </c>
      <c r="P349" s="10">
        <f t="shared" si="27"/>
        <v>117.77</v>
      </c>
      <c r="Q349" s="14" t="s">
        <v>8308</v>
      </c>
      <c r="R349" t="s">
        <v>8311</v>
      </c>
      <c r="S349" s="19">
        <f t="shared" si="28"/>
        <v>42292.287141203698</v>
      </c>
      <c r="T349" s="19">
        <f t="shared" si="29"/>
        <v>42207.916666666664</v>
      </c>
      <c r="U349">
        <f t="shared" si="25"/>
        <v>2015</v>
      </c>
    </row>
    <row r="350" spans="1:21" ht="48" x14ac:dyDescent="0.2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 s="23">
        <v>1437620400</v>
      </c>
      <c r="J350">
        <v>1437573916</v>
      </c>
      <c r="K350" t="b">
        <v>1</v>
      </c>
      <c r="L350">
        <v>119</v>
      </c>
      <c r="M350" t="b">
        <v>1</v>
      </c>
      <c r="N350" t="s">
        <v>8266</v>
      </c>
      <c r="O350" s="12">
        <f t="shared" si="26"/>
        <v>103</v>
      </c>
      <c r="P350" s="10">
        <f t="shared" si="27"/>
        <v>86.55</v>
      </c>
      <c r="Q350" s="14" t="s">
        <v>8308</v>
      </c>
      <c r="R350" t="s">
        <v>8311</v>
      </c>
      <c r="S350" s="19">
        <f t="shared" si="28"/>
        <v>42207.378657407404</v>
      </c>
      <c r="T350" s="19">
        <f t="shared" si="29"/>
        <v>42207.916666666664</v>
      </c>
      <c r="U350">
        <f t="shared" si="25"/>
        <v>2015</v>
      </c>
    </row>
    <row r="351" spans="1:21" ht="32" x14ac:dyDescent="0.2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 s="23">
        <v>1437620400</v>
      </c>
      <c r="J351">
        <v>1485345508</v>
      </c>
      <c r="K351" t="b">
        <v>1</v>
      </c>
      <c r="L351">
        <v>167</v>
      </c>
      <c r="M351" t="b">
        <v>1</v>
      </c>
      <c r="N351" t="s">
        <v>8266</v>
      </c>
      <c r="O351" s="12">
        <f t="shared" si="26"/>
        <v>107</v>
      </c>
      <c r="P351" s="10">
        <f t="shared" si="27"/>
        <v>71.900000000000006</v>
      </c>
      <c r="Q351" s="14" t="s">
        <v>8308</v>
      </c>
      <c r="R351" t="s">
        <v>8311</v>
      </c>
      <c r="S351" s="19">
        <f t="shared" si="28"/>
        <v>42760.290601851848</v>
      </c>
      <c r="T351" s="19">
        <f t="shared" si="29"/>
        <v>42207.916666666664</v>
      </c>
      <c r="U351">
        <f t="shared" si="25"/>
        <v>2017</v>
      </c>
    </row>
    <row r="352" spans="1:21" ht="48" x14ac:dyDescent="0.2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 s="23">
        <v>1437620400</v>
      </c>
      <c r="J352">
        <v>1470274509</v>
      </c>
      <c r="K352" t="b">
        <v>1</v>
      </c>
      <c r="L352">
        <v>221</v>
      </c>
      <c r="M352" t="b">
        <v>1</v>
      </c>
      <c r="N352" t="s">
        <v>8266</v>
      </c>
      <c r="O352" s="12">
        <f t="shared" si="26"/>
        <v>115</v>
      </c>
      <c r="P352" s="10">
        <f t="shared" si="27"/>
        <v>129.82</v>
      </c>
      <c r="Q352" s="14" t="s">
        <v>8308</v>
      </c>
      <c r="R352" t="s">
        <v>8311</v>
      </c>
      <c r="S352" s="19">
        <f t="shared" si="28"/>
        <v>42585.857743055552</v>
      </c>
      <c r="T352" s="19">
        <f t="shared" si="29"/>
        <v>42207.916666666664</v>
      </c>
      <c r="U352">
        <f t="shared" si="25"/>
        <v>2016</v>
      </c>
    </row>
    <row r="353" spans="1:21" ht="48" x14ac:dyDescent="0.2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 s="23">
        <v>1437620400</v>
      </c>
      <c r="J353">
        <v>1456614554</v>
      </c>
      <c r="K353" t="b">
        <v>1</v>
      </c>
      <c r="L353">
        <v>964</v>
      </c>
      <c r="M353" t="b">
        <v>1</v>
      </c>
      <c r="N353" t="s">
        <v>8266</v>
      </c>
      <c r="O353" s="12">
        <f t="shared" si="26"/>
        <v>127</v>
      </c>
      <c r="P353" s="10">
        <f t="shared" si="27"/>
        <v>44.91</v>
      </c>
      <c r="Q353" s="14" t="s">
        <v>8308</v>
      </c>
      <c r="R353" t="s">
        <v>8311</v>
      </c>
      <c r="S353" s="19">
        <f t="shared" si="28"/>
        <v>42427.75641203703</v>
      </c>
      <c r="T353" s="19">
        <f t="shared" si="29"/>
        <v>42207.916666666664</v>
      </c>
      <c r="U353">
        <f t="shared" si="25"/>
        <v>2016</v>
      </c>
    </row>
    <row r="354" spans="1:21" ht="48" x14ac:dyDescent="0.2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 s="23">
        <v>1437620400</v>
      </c>
      <c r="J354">
        <v>1410148868</v>
      </c>
      <c r="K354" t="b">
        <v>1</v>
      </c>
      <c r="L354">
        <v>286</v>
      </c>
      <c r="M354" t="b">
        <v>1</v>
      </c>
      <c r="N354" t="s">
        <v>8266</v>
      </c>
      <c r="O354" s="12">
        <f t="shared" si="26"/>
        <v>117</v>
      </c>
      <c r="P354" s="10">
        <f t="shared" si="27"/>
        <v>40.76</v>
      </c>
      <c r="Q354" s="14" t="s">
        <v>8308</v>
      </c>
      <c r="R354" t="s">
        <v>8311</v>
      </c>
      <c r="S354" s="19">
        <f t="shared" si="28"/>
        <v>41889.959120370368</v>
      </c>
      <c r="T354" s="19">
        <f t="shared" si="29"/>
        <v>42207.916666666664</v>
      </c>
      <c r="U354">
        <f t="shared" si="25"/>
        <v>2014</v>
      </c>
    </row>
    <row r="355" spans="1:21" ht="48" x14ac:dyDescent="0.2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 s="23">
        <v>1437620400</v>
      </c>
      <c r="J355">
        <v>1445367619</v>
      </c>
      <c r="K355" t="b">
        <v>1</v>
      </c>
      <c r="L355">
        <v>613</v>
      </c>
      <c r="M355" t="b">
        <v>1</v>
      </c>
      <c r="N355" t="s">
        <v>8266</v>
      </c>
      <c r="O355" s="12">
        <f t="shared" si="26"/>
        <v>109</v>
      </c>
      <c r="P355" s="10">
        <f t="shared" si="27"/>
        <v>103.52</v>
      </c>
      <c r="Q355" s="14" t="s">
        <v>8308</v>
      </c>
      <c r="R355" t="s">
        <v>8311</v>
      </c>
      <c r="S355" s="19">
        <f t="shared" si="28"/>
        <v>42297.583553240744</v>
      </c>
      <c r="T355" s="19">
        <f t="shared" si="29"/>
        <v>42207.916666666664</v>
      </c>
      <c r="U355">
        <f t="shared" si="25"/>
        <v>2015</v>
      </c>
    </row>
    <row r="356" spans="1:21" ht="48" x14ac:dyDescent="0.2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 s="23">
        <v>1437620400</v>
      </c>
      <c r="J356">
        <v>1457553121</v>
      </c>
      <c r="K356" t="b">
        <v>1</v>
      </c>
      <c r="L356">
        <v>29</v>
      </c>
      <c r="M356" t="b">
        <v>1</v>
      </c>
      <c r="N356" t="s">
        <v>8266</v>
      </c>
      <c r="O356" s="12">
        <f t="shared" si="26"/>
        <v>104</v>
      </c>
      <c r="P356" s="10">
        <f t="shared" si="27"/>
        <v>125.45</v>
      </c>
      <c r="Q356" s="14" t="s">
        <v>8308</v>
      </c>
      <c r="R356" t="s">
        <v>8311</v>
      </c>
      <c r="S356" s="19">
        <f t="shared" si="28"/>
        <v>42438.619456018518</v>
      </c>
      <c r="T356" s="19">
        <f t="shared" si="29"/>
        <v>42207.916666666664</v>
      </c>
      <c r="U356">
        <f t="shared" si="25"/>
        <v>2016</v>
      </c>
    </row>
    <row r="357" spans="1:21" ht="32" x14ac:dyDescent="0.2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 s="23">
        <v>1437620400</v>
      </c>
      <c r="J357">
        <v>1414738994</v>
      </c>
      <c r="K357" t="b">
        <v>1</v>
      </c>
      <c r="L357">
        <v>165</v>
      </c>
      <c r="M357" t="b">
        <v>1</v>
      </c>
      <c r="N357" t="s">
        <v>8266</v>
      </c>
      <c r="O357" s="12">
        <f t="shared" si="26"/>
        <v>116</v>
      </c>
      <c r="P357" s="10">
        <f t="shared" si="27"/>
        <v>246.61</v>
      </c>
      <c r="Q357" s="14" t="s">
        <v>8308</v>
      </c>
      <c r="R357" t="s">
        <v>8311</v>
      </c>
      <c r="S357" s="19">
        <f t="shared" si="28"/>
        <v>41943.0855787037</v>
      </c>
      <c r="T357" s="19">
        <f t="shared" si="29"/>
        <v>42207.916666666664</v>
      </c>
      <c r="U357">
        <f t="shared" si="25"/>
        <v>2014</v>
      </c>
    </row>
    <row r="358" spans="1:21" ht="32" x14ac:dyDescent="0.2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 s="23">
        <v>1437620400</v>
      </c>
      <c r="J358">
        <v>1455563793</v>
      </c>
      <c r="K358" t="b">
        <v>1</v>
      </c>
      <c r="L358">
        <v>97</v>
      </c>
      <c r="M358" t="b">
        <v>1</v>
      </c>
      <c r="N358" t="s">
        <v>8266</v>
      </c>
      <c r="O358" s="12">
        <f t="shared" si="26"/>
        <v>103</v>
      </c>
      <c r="P358" s="10">
        <f t="shared" si="27"/>
        <v>79.400000000000006</v>
      </c>
      <c r="Q358" s="14" t="s">
        <v>8308</v>
      </c>
      <c r="R358" t="s">
        <v>8311</v>
      </c>
      <c r="S358" s="19">
        <f t="shared" si="28"/>
        <v>42415.594826388886</v>
      </c>
      <c r="T358" s="19">
        <f t="shared" si="29"/>
        <v>42207.916666666664</v>
      </c>
      <c r="U358">
        <f t="shared" si="25"/>
        <v>2016</v>
      </c>
    </row>
    <row r="359" spans="1:21" ht="48" x14ac:dyDescent="0.2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 s="23">
        <v>1437620400</v>
      </c>
      <c r="J359">
        <v>1426396797</v>
      </c>
      <c r="K359" t="b">
        <v>1</v>
      </c>
      <c r="L359">
        <v>303</v>
      </c>
      <c r="M359" t="b">
        <v>1</v>
      </c>
      <c r="N359" t="s">
        <v>8266</v>
      </c>
      <c r="O359" s="12">
        <f t="shared" si="26"/>
        <v>174</v>
      </c>
      <c r="P359" s="10">
        <f t="shared" si="27"/>
        <v>86.14</v>
      </c>
      <c r="Q359" s="14" t="s">
        <v>8308</v>
      </c>
      <c r="R359" t="s">
        <v>8311</v>
      </c>
      <c r="S359" s="19">
        <f t="shared" si="28"/>
        <v>42078.01385416666</v>
      </c>
      <c r="T359" s="19">
        <f t="shared" si="29"/>
        <v>42207.916666666664</v>
      </c>
      <c r="U359">
        <f t="shared" si="25"/>
        <v>2015</v>
      </c>
    </row>
    <row r="360" spans="1:21" ht="48" x14ac:dyDescent="0.2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 s="23">
        <v>1437620400</v>
      </c>
      <c r="J360">
        <v>1463517521</v>
      </c>
      <c r="K360" t="b">
        <v>1</v>
      </c>
      <c r="L360">
        <v>267</v>
      </c>
      <c r="M360" t="b">
        <v>1</v>
      </c>
      <c r="N360" t="s">
        <v>8266</v>
      </c>
      <c r="O360" s="12">
        <f t="shared" si="26"/>
        <v>103</v>
      </c>
      <c r="P360" s="10">
        <f t="shared" si="27"/>
        <v>193.05</v>
      </c>
      <c r="Q360" s="14" t="s">
        <v>8308</v>
      </c>
      <c r="R360" t="s">
        <v>8311</v>
      </c>
      <c r="S360" s="19">
        <f t="shared" si="28"/>
        <v>42507.651863425919</v>
      </c>
      <c r="T360" s="19">
        <f t="shared" si="29"/>
        <v>42207.916666666664</v>
      </c>
      <c r="U360">
        <f t="shared" si="25"/>
        <v>2016</v>
      </c>
    </row>
    <row r="361" spans="1:21" ht="48" x14ac:dyDescent="0.2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 s="23">
        <v>1437620400</v>
      </c>
      <c r="J361">
        <v>1414028490</v>
      </c>
      <c r="K361" t="b">
        <v>1</v>
      </c>
      <c r="L361">
        <v>302</v>
      </c>
      <c r="M361" t="b">
        <v>1</v>
      </c>
      <c r="N361" t="s">
        <v>8266</v>
      </c>
      <c r="O361" s="12">
        <f t="shared" si="26"/>
        <v>105</v>
      </c>
      <c r="P361" s="10">
        <f t="shared" si="27"/>
        <v>84.02</v>
      </c>
      <c r="Q361" s="14" t="s">
        <v>8308</v>
      </c>
      <c r="R361" t="s">
        <v>8311</v>
      </c>
      <c r="S361" s="19">
        <f t="shared" si="28"/>
        <v>41934.86215277778</v>
      </c>
      <c r="T361" s="19">
        <f t="shared" si="29"/>
        <v>42207.916666666664</v>
      </c>
      <c r="U361">
        <f t="shared" si="25"/>
        <v>2014</v>
      </c>
    </row>
    <row r="362" spans="1:21" ht="48" x14ac:dyDescent="0.2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 s="23">
        <v>1437620400</v>
      </c>
      <c r="J362">
        <v>1433799180</v>
      </c>
      <c r="K362" t="b">
        <v>0</v>
      </c>
      <c r="L362">
        <v>87</v>
      </c>
      <c r="M362" t="b">
        <v>1</v>
      </c>
      <c r="N362" t="s">
        <v>8265</v>
      </c>
      <c r="O362" s="12">
        <f t="shared" si="26"/>
        <v>101</v>
      </c>
      <c r="P362" s="10">
        <f t="shared" si="27"/>
        <v>139.83000000000001</v>
      </c>
      <c r="Q362" s="14" t="s">
        <v>8308</v>
      </c>
      <c r="R362" t="s">
        <v>8312</v>
      </c>
      <c r="S362" s="19">
        <f t="shared" si="28"/>
        <v>42163.689583333333</v>
      </c>
      <c r="T362" s="19">
        <f t="shared" si="29"/>
        <v>42207.916666666664</v>
      </c>
      <c r="U362">
        <f t="shared" si="25"/>
        <v>2015</v>
      </c>
    </row>
    <row r="363" spans="1:21" ht="48" x14ac:dyDescent="0.2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 s="23">
        <v>1437620400</v>
      </c>
      <c r="J363">
        <v>1414108906</v>
      </c>
      <c r="K363" t="b">
        <v>0</v>
      </c>
      <c r="L363">
        <v>354</v>
      </c>
      <c r="M363" t="b">
        <v>1</v>
      </c>
      <c r="N363" t="s">
        <v>8265</v>
      </c>
      <c r="O363" s="12">
        <f t="shared" si="26"/>
        <v>111</v>
      </c>
      <c r="P363" s="10">
        <f t="shared" si="27"/>
        <v>109.82</v>
      </c>
      <c r="Q363" s="14" t="s">
        <v>8308</v>
      </c>
      <c r="R363" t="s">
        <v>8312</v>
      </c>
      <c r="S363" s="19">
        <f t="shared" si="28"/>
        <v>41935.792893518512</v>
      </c>
      <c r="T363" s="19">
        <f t="shared" si="29"/>
        <v>42207.916666666664</v>
      </c>
      <c r="U363">
        <f t="shared" si="25"/>
        <v>2014</v>
      </c>
    </row>
    <row r="364" spans="1:21" ht="48" x14ac:dyDescent="0.2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 s="23">
        <v>1437620400</v>
      </c>
      <c r="J364">
        <v>1405573391</v>
      </c>
      <c r="K364" t="b">
        <v>0</v>
      </c>
      <c r="L364">
        <v>86</v>
      </c>
      <c r="M364" t="b">
        <v>1</v>
      </c>
      <c r="N364" t="s">
        <v>8265</v>
      </c>
      <c r="O364" s="12">
        <f t="shared" si="26"/>
        <v>124</v>
      </c>
      <c r="P364" s="10">
        <f t="shared" si="27"/>
        <v>139.53</v>
      </c>
      <c r="Q364" s="14" t="s">
        <v>8308</v>
      </c>
      <c r="R364" t="s">
        <v>8312</v>
      </c>
      <c r="S364" s="19">
        <f t="shared" si="28"/>
        <v>41837.002210648148</v>
      </c>
      <c r="T364" s="19">
        <f t="shared" si="29"/>
        <v>42207.916666666664</v>
      </c>
      <c r="U364">
        <f t="shared" si="25"/>
        <v>2014</v>
      </c>
    </row>
    <row r="365" spans="1:21" ht="48" x14ac:dyDescent="0.2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 s="23">
        <v>1437620400</v>
      </c>
      <c r="J365">
        <v>1268934736</v>
      </c>
      <c r="K365" t="b">
        <v>0</v>
      </c>
      <c r="L365">
        <v>26</v>
      </c>
      <c r="M365" t="b">
        <v>1</v>
      </c>
      <c r="N365" t="s">
        <v>8265</v>
      </c>
      <c r="O365" s="12">
        <f t="shared" si="26"/>
        <v>101</v>
      </c>
      <c r="P365" s="10">
        <f t="shared" si="27"/>
        <v>347.85</v>
      </c>
      <c r="Q365" s="14" t="s">
        <v>8308</v>
      </c>
      <c r="R365" t="s">
        <v>8312</v>
      </c>
      <c r="S365" s="19">
        <f t="shared" si="28"/>
        <v>40255.53629629629</v>
      </c>
      <c r="T365" s="19">
        <f t="shared" si="29"/>
        <v>42207.916666666664</v>
      </c>
      <c r="U365">
        <f t="shared" si="25"/>
        <v>2010</v>
      </c>
    </row>
    <row r="366" spans="1:21" ht="48" x14ac:dyDescent="0.2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 s="23">
        <v>1437620400</v>
      </c>
      <c r="J366">
        <v>1400704672</v>
      </c>
      <c r="K366" t="b">
        <v>0</v>
      </c>
      <c r="L366">
        <v>113</v>
      </c>
      <c r="M366" t="b">
        <v>1</v>
      </c>
      <c r="N366" t="s">
        <v>8265</v>
      </c>
      <c r="O366" s="12">
        <f t="shared" si="26"/>
        <v>110</v>
      </c>
      <c r="P366" s="10">
        <f t="shared" si="27"/>
        <v>68.239999999999995</v>
      </c>
      <c r="Q366" s="14" t="s">
        <v>8308</v>
      </c>
      <c r="R366" t="s">
        <v>8312</v>
      </c>
      <c r="S366" s="19">
        <f t="shared" si="28"/>
        <v>41780.651296296295</v>
      </c>
      <c r="T366" s="19">
        <f t="shared" si="29"/>
        <v>42207.916666666664</v>
      </c>
      <c r="U366">
        <f t="shared" si="25"/>
        <v>2014</v>
      </c>
    </row>
    <row r="367" spans="1:21" ht="48" x14ac:dyDescent="0.2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 s="23">
        <v>1437620400</v>
      </c>
      <c r="J367">
        <v>1391005999</v>
      </c>
      <c r="K367" t="b">
        <v>0</v>
      </c>
      <c r="L367">
        <v>65</v>
      </c>
      <c r="M367" t="b">
        <v>1</v>
      </c>
      <c r="N367" t="s">
        <v>8265</v>
      </c>
      <c r="O367" s="12">
        <f t="shared" si="26"/>
        <v>104</v>
      </c>
      <c r="P367" s="10">
        <f t="shared" si="27"/>
        <v>239.94</v>
      </c>
      <c r="Q367" s="14" t="s">
        <v>8308</v>
      </c>
      <c r="R367" t="s">
        <v>8312</v>
      </c>
      <c r="S367" s="19">
        <f t="shared" si="28"/>
        <v>41668.398136574069</v>
      </c>
      <c r="T367" s="19">
        <f t="shared" si="29"/>
        <v>42207.916666666664</v>
      </c>
      <c r="U367">
        <f t="shared" si="25"/>
        <v>2014</v>
      </c>
    </row>
    <row r="368" spans="1:21" ht="48" x14ac:dyDescent="0.2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 s="23">
        <v>1437620400</v>
      </c>
      <c r="J368">
        <v>1334948518</v>
      </c>
      <c r="K368" t="b">
        <v>0</v>
      </c>
      <c r="L368">
        <v>134</v>
      </c>
      <c r="M368" t="b">
        <v>1</v>
      </c>
      <c r="N368" t="s">
        <v>8265</v>
      </c>
      <c r="O368" s="12">
        <f t="shared" si="26"/>
        <v>101</v>
      </c>
      <c r="P368" s="10">
        <f t="shared" si="27"/>
        <v>287.31</v>
      </c>
      <c r="Q368" s="14" t="s">
        <v>8308</v>
      </c>
      <c r="R368" t="s">
        <v>8312</v>
      </c>
      <c r="S368" s="19">
        <f t="shared" si="28"/>
        <v>41019.584699074076</v>
      </c>
      <c r="T368" s="19">
        <f t="shared" si="29"/>
        <v>42207.916666666664</v>
      </c>
      <c r="U368">
        <f t="shared" si="25"/>
        <v>2012</v>
      </c>
    </row>
    <row r="369" spans="1:21" ht="48" x14ac:dyDescent="0.2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 s="23">
        <v>1437620400</v>
      </c>
      <c r="J369">
        <v>1363960278</v>
      </c>
      <c r="K369" t="b">
        <v>0</v>
      </c>
      <c r="L369">
        <v>119</v>
      </c>
      <c r="M369" t="b">
        <v>1</v>
      </c>
      <c r="N369" t="s">
        <v>8265</v>
      </c>
      <c r="O369" s="12">
        <f t="shared" si="26"/>
        <v>103</v>
      </c>
      <c r="P369" s="10">
        <f t="shared" si="27"/>
        <v>86.85</v>
      </c>
      <c r="Q369" s="14" t="s">
        <v>8308</v>
      </c>
      <c r="R369" t="s">
        <v>8312</v>
      </c>
      <c r="S369" s="19">
        <f t="shared" si="28"/>
        <v>41355.368958333333</v>
      </c>
      <c r="T369" s="19">
        <f t="shared" si="29"/>
        <v>42207.916666666664</v>
      </c>
      <c r="U369">
        <f t="shared" si="25"/>
        <v>2013</v>
      </c>
    </row>
    <row r="370" spans="1:21" ht="48" x14ac:dyDescent="0.2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 s="23">
        <v>1437620400</v>
      </c>
      <c r="J370">
        <v>1423405922</v>
      </c>
      <c r="K370" t="b">
        <v>0</v>
      </c>
      <c r="L370">
        <v>159</v>
      </c>
      <c r="M370" t="b">
        <v>1</v>
      </c>
      <c r="N370" t="s">
        <v>8265</v>
      </c>
      <c r="O370" s="12">
        <f t="shared" si="26"/>
        <v>104</v>
      </c>
      <c r="P370" s="10">
        <f t="shared" si="27"/>
        <v>81.849999999999994</v>
      </c>
      <c r="Q370" s="14" t="s">
        <v>8308</v>
      </c>
      <c r="R370" t="s">
        <v>8312</v>
      </c>
      <c r="S370" s="19">
        <f t="shared" si="28"/>
        <v>42043.397245370368</v>
      </c>
      <c r="T370" s="19">
        <f t="shared" si="29"/>
        <v>42207.916666666664</v>
      </c>
      <c r="U370">
        <f t="shared" si="25"/>
        <v>2015</v>
      </c>
    </row>
    <row r="371" spans="1:21" ht="48" x14ac:dyDescent="0.2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 s="23">
        <v>1437620400</v>
      </c>
      <c r="J371">
        <v>1324041269</v>
      </c>
      <c r="K371" t="b">
        <v>0</v>
      </c>
      <c r="L371">
        <v>167</v>
      </c>
      <c r="M371" t="b">
        <v>1</v>
      </c>
      <c r="N371" t="s">
        <v>8265</v>
      </c>
      <c r="O371" s="12">
        <f t="shared" si="26"/>
        <v>110</v>
      </c>
      <c r="P371" s="10">
        <f t="shared" si="27"/>
        <v>42.87</v>
      </c>
      <c r="Q371" s="14" t="s">
        <v>8308</v>
      </c>
      <c r="R371" t="s">
        <v>8312</v>
      </c>
      <c r="S371" s="19">
        <f t="shared" si="28"/>
        <v>40893.3433912037</v>
      </c>
      <c r="T371" s="19">
        <f t="shared" si="29"/>
        <v>42207.916666666664</v>
      </c>
      <c r="U371">
        <f t="shared" si="25"/>
        <v>2011</v>
      </c>
    </row>
    <row r="372" spans="1:21" ht="48" x14ac:dyDescent="0.2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 s="23">
        <v>1437620400</v>
      </c>
      <c r="J372">
        <v>1481137500</v>
      </c>
      <c r="K372" t="b">
        <v>0</v>
      </c>
      <c r="L372">
        <v>43</v>
      </c>
      <c r="M372" t="b">
        <v>1</v>
      </c>
      <c r="N372" t="s">
        <v>8265</v>
      </c>
      <c r="O372" s="12">
        <f t="shared" si="26"/>
        <v>122</v>
      </c>
      <c r="P372" s="10">
        <f t="shared" si="27"/>
        <v>709.42</v>
      </c>
      <c r="Q372" s="14" t="s">
        <v>8308</v>
      </c>
      <c r="R372" t="s">
        <v>8312</v>
      </c>
      <c r="S372" s="19">
        <f t="shared" si="28"/>
        <v>42711.586805555555</v>
      </c>
      <c r="T372" s="19">
        <f t="shared" si="29"/>
        <v>42207.916666666664</v>
      </c>
      <c r="U372">
        <f t="shared" si="25"/>
        <v>2016</v>
      </c>
    </row>
    <row r="373" spans="1:21" ht="48" x14ac:dyDescent="0.2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 s="23">
        <v>1437620400</v>
      </c>
      <c r="J373">
        <v>1355855139</v>
      </c>
      <c r="K373" t="b">
        <v>0</v>
      </c>
      <c r="L373">
        <v>1062</v>
      </c>
      <c r="M373" t="b">
        <v>1</v>
      </c>
      <c r="N373" t="s">
        <v>8265</v>
      </c>
      <c r="O373" s="12">
        <f t="shared" si="26"/>
        <v>114</v>
      </c>
      <c r="P373" s="10">
        <f t="shared" si="27"/>
        <v>161.26</v>
      </c>
      <c r="Q373" s="14" t="s">
        <v>8308</v>
      </c>
      <c r="R373" t="s">
        <v>8312</v>
      </c>
      <c r="S373" s="19">
        <f t="shared" si="28"/>
        <v>41261.559479166666</v>
      </c>
      <c r="T373" s="19">
        <f t="shared" si="29"/>
        <v>42207.916666666664</v>
      </c>
      <c r="U373">
        <f t="shared" si="25"/>
        <v>2012</v>
      </c>
    </row>
    <row r="374" spans="1:21" ht="32" x14ac:dyDescent="0.2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 s="23">
        <v>1437620400</v>
      </c>
      <c r="J374">
        <v>1456408244</v>
      </c>
      <c r="K374" t="b">
        <v>0</v>
      </c>
      <c r="L374">
        <v>9</v>
      </c>
      <c r="M374" t="b">
        <v>1</v>
      </c>
      <c r="N374" t="s">
        <v>8265</v>
      </c>
      <c r="O374" s="12">
        <f t="shared" si="26"/>
        <v>125</v>
      </c>
      <c r="P374" s="10">
        <f t="shared" si="27"/>
        <v>41.78</v>
      </c>
      <c r="Q374" s="14" t="s">
        <v>8308</v>
      </c>
      <c r="R374" t="s">
        <v>8312</v>
      </c>
      <c r="S374" s="19">
        <f t="shared" si="28"/>
        <v>42425.368564814817</v>
      </c>
      <c r="T374" s="19">
        <f t="shared" si="29"/>
        <v>42207.916666666664</v>
      </c>
      <c r="U374">
        <f t="shared" si="25"/>
        <v>2016</v>
      </c>
    </row>
    <row r="375" spans="1:21" ht="48" x14ac:dyDescent="0.2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 s="23">
        <v>1437620400</v>
      </c>
      <c r="J375">
        <v>1340056398</v>
      </c>
      <c r="K375" t="b">
        <v>0</v>
      </c>
      <c r="L375">
        <v>89</v>
      </c>
      <c r="M375" t="b">
        <v>1</v>
      </c>
      <c r="N375" t="s">
        <v>8265</v>
      </c>
      <c r="O375" s="12">
        <f t="shared" si="26"/>
        <v>107</v>
      </c>
      <c r="P375" s="10">
        <f t="shared" si="27"/>
        <v>89.89</v>
      </c>
      <c r="Q375" s="14" t="s">
        <v>8308</v>
      </c>
      <c r="R375" t="s">
        <v>8312</v>
      </c>
      <c r="S375" s="19">
        <f t="shared" si="28"/>
        <v>41078.703680555554</v>
      </c>
      <c r="T375" s="19">
        <f t="shared" si="29"/>
        <v>42207.916666666664</v>
      </c>
      <c r="U375">
        <f t="shared" si="25"/>
        <v>2012</v>
      </c>
    </row>
    <row r="376" spans="1:21" ht="48" x14ac:dyDescent="0.2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 s="23">
        <v>1437620400</v>
      </c>
      <c r="J376">
        <v>1312320031</v>
      </c>
      <c r="K376" t="b">
        <v>0</v>
      </c>
      <c r="L376">
        <v>174</v>
      </c>
      <c r="M376" t="b">
        <v>1</v>
      </c>
      <c r="N376" t="s">
        <v>8265</v>
      </c>
      <c r="O376" s="12">
        <f t="shared" si="26"/>
        <v>131</v>
      </c>
      <c r="P376" s="10">
        <f t="shared" si="27"/>
        <v>45.05</v>
      </c>
      <c r="Q376" s="14" t="s">
        <v>8308</v>
      </c>
      <c r="R376" t="s">
        <v>8312</v>
      </c>
      <c r="S376" s="19">
        <f t="shared" si="28"/>
        <v>40757.680914351848</v>
      </c>
      <c r="T376" s="19">
        <f t="shared" si="29"/>
        <v>42207.916666666664</v>
      </c>
      <c r="U376">
        <f t="shared" si="25"/>
        <v>2011</v>
      </c>
    </row>
    <row r="377" spans="1:21" ht="48" x14ac:dyDescent="0.2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 s="23">
        <v>1437620400</v>
      </c>
      <c r="J377">
        <v>1390088311</v>
      </c>
      <c r="K377" t="b">
        <v>0</v>
      </c>
      <c r="L377">
        <v>14</v>
      </c>
      <c r="M377" t="b">
        <v>1</v>
      </c>
      <c r="N377" t="s">
        <v>8265</v>
      </c>
      <c r="O377" s="12">
        <f t="shared" si="26"/>
        <v>120</v>
      </c>
      <c r="P377" s="10">
        <f t="shared" si="27"/>
        <v>42.86</v>
      </c>
      <c r="Q377" s="14" t="s">
        <v>8308</v>
      </c>
      <c r="R377" t="s">
        <v>8312</v>
      </c>
      <c r="S377" s="19">
        <f t="shared" si="28"/>
        <v>41657.77674768518</v>
      </c>
      <c r="T377" s="19">
        <f t="shared" si="29"/>
        <v>42207.916666666664</v>
      </c>
      <c r="U377">
        <f t="shared" si="25"/>
        <v>2014</v>
      </c>
    </row>
    <row r="378" spans="1:21" ht="48" x14ac:dyDescent="0.2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 s="23">
        <v>1437620400</v>
      </c>
      <c r="J378">
        <v>1469443916</v>
      </c>
      <c r="K378" t="b">
        <v>0</v>
      </c>
      <c r="L378">
        <v>48</v>
      </c>
      <c r="M378" t="b">
        <v>1</v>
      </c>
      <c r="N378" t="s">
        <v>8265</v>
      </c>
      <c r="O378" s="12">
        <f t="shared" si="26"/>
        <v>106</v>
      </c>
      <c r="P378" s="10">
        <f t="shared" si="27"/>
        <v>54.08</v>
      </c>
      <c r="Q378" s="14" t="s">
        <v>8308</v>
      </c>
      <c r="R378" t="s">
        <v>8312</v>
      </c>
      <c r="S378" s="19">
        <f t="shared" si="28"/>
        <v>42576.244398148141</v>
      </c>
      <c r="T378" s="19">
        <f t="shared" si="29"/>
        <v>42207.916666666664</v>
      </c>
      <c r="U378">
        <f t="shared" si="25"/>
        <v>2016</v>
      </c>
    </row>
    <row r="379" spans="1:21" ht="48" x14ac:dyDescent="0.2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 s="23">
        <v>1437620400</v>
      </c>
      <c r="J379">
        <v>1444888868</v>
      </c>
      <c r="K379" t="b">
        <v>0</v>
      </c>
      <c r="L379">
        <v>133</v>
      </c>
      <c r="M379" t="b">
        <v>1</v>
      </c>
      <c r="N379" t="s">
        <v>8265</v>
      </c>
      <c r="O379" s="12">
        <f t="shared" si="26"/>
        <v>114</v>
      </c>
      <c r="P379" s="10">
        <f t="shared" si="27"/>
        <v>103.22</v>
      </c>
      <c r="Q379" s="14" t="s">
        <v>8308</v>
      </c>
      <c r="R379" t="s">
        <v>8312</v>
      </c>
      <c r="S379" s="19">
        <f t="shared" si="28"/>
        <v>42292.042453703696</v>
      </c>
      <c r="T379" s="19">
        <f t="shared" si="29"/>
        <v>42207.916666666664</v>
      </c>
      <c r="U379">
        <f t="shared" si="25"/>
        <v>2015</v>
      </c>
    </row>
    <row r="380" spans="1:21" ht="48" x14ac:dyDescent="0.2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 s="23">
        <v>1437620400</v>
      </c>
      <c r="J380">
        <v>1451655808</v>
      </c>
      <c r="K380" t="b">
        <v>0</v>
      </c>
      <c r="L380">
        <v>83</v>
      </c>
      <c r="M380" t="b">
        <v>1</v>
      </c>
      <c r="N380" t="s">
        <v>8265</v>
      </c>
      <c r="O380" s="12">
        <f t="shared" si="26"/>
        <v>112</v>
      </c>
      <c r="P380" s="10">
        <f t="shared" si="27"/>
        <v>40.4</v>
      </c>
      <c r="Q380" s="14" t="s">
        <v>8308</v>
      </c>
      <c r="R380" t="s">
        <v>8312</v>
      </c>
      <c r="S380" s="19">
        <f t="shared" si="28"/>
        <v>42370.363518518519</v>
      </c>
      <c r="T380" s="19">
        <f t="shared" si="29"/>
        <v>42207.916666666664</v>
      </c>
      <c r="U380">
        <f t="shared" si="25"/>
        <v>2016</v>
      </c>
    </row>
    <row r="381" spans="1:21" ht="48" x14ac:dyDescent="0.2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 s="23">
        <v>1437620400</v>
      </c>
      <c r="J381">
        <v>1332174672</v>
      </c>
      <c r="K381" t="b">
        <v>0</v>
      </c>
      <c r="L381">
        <v>149</v>
      </c>
      <c r="M381" t="b">
        <v>1</v>
      </c>
      <c r="N381" t="s">
        <v>8265</v>
      </c>
      <c r="O381" s="12">
        <f t="shared" si="26"/>
        <v>116</v>
      </c>
      <c r="P381" s="10">
        <f t="shared" si="27"/>
        <v>116.86</v>
      </c>
      <c r="Q381" s="14" t="s">
        <v>8308</v>
      </c>
      <c r="R381" t="s">
        <v>8312</v>
      </c>
      <c r="S381" s="19">
        <f t="shared" si="28"/>
        <v>40987.479999999996</v>
      </c>
      <c r="T381" s="19">
        <f t="shared" si="29"/>
        <v>42207.916666666664</v>
      </c>
      <c r="U381">
        <f t="shared" ref="U381:U444" si="30">YEAR(S381)</f>
        <v>2012</v>
      </c>
    </row>
    <row r="382" spans="1:21" ht="48" x14ac:dyDescent="0.2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 s="23">
        <v>1437620400</v>
      </c>
      <c r="J382">
        <v>1451409392</v>
      </c>
      <c r="K382" t="b">
        <v>0</v>
      </c>
      <c r="L382">
        <v>49</v>
      </c>
      <c r="M382" t="b">
        <v>1</v>
      </c>
      <c r="N382" t="s">
        <v>8265</v>
      </c>
      <c r="O382" s="12">
        <f t="shared" si="26"/>
        <v>142</v>
      </c>
      <c r="P382" s="10">
        <f t="shared" si="27"/>
        <v>115.51</v>
      </c>
      <c r="Q382" s="14" t="s">
        <v>8308</v>
      </c>
      <c r="R382" t="s">
        <v>8312</v>
      </c>
      <c r="S382" s="19">
        <f t="shared" si="28"/>
        <v>42367.511481481481</v>
      </c>
      <c r="T382" s="19">
        <f t="shared" si="29"/>
        <v>42207.916666666664</v>
      </c>
      <c r="U382">
        <f t="shared" si="30"/>
        <v>2015</v>
      </c>
    </row>
    <row r="383" spans="1:21" ht="48" x14ac:dyDescent="0.2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 s="23">
        <v>1437620400</v>
      </c>
      <c r="J383">
        <v>1340642717</v>
      </c>
      <c r="K383" t="b">
        <v>0</v>
      </c>
      <c r="L383">
        <v>251</v>
      </c>
      <c r="M383" t="b">
        <v>1</v>
      </c>
      <c r="N383" t="s">
        <v>8265</v>
      </c>
      <c r="O383" s="12">
        <f t="shared" si="26"/>
        <v>105</v>
      </c>
      <c r="P383" s="10">
        <f t="shared" si="27"/>
        <v>104.31</v>
      </c>
      <c r="Q383" s="14" t="s">
        <v>8308</v>
      </c>
      <c r="R383" t="s">
        <v>8312</v>
      </c>
      <c r="S383" s="19">
        <f t="shared" si="28"/>
        <v>41085.48978009259</v>
      </c>
      <c r="T383" s="19">
        <f t="shared" si="29"/>
        <v>42207.916666666664</v>
      </c>
      <c r="U383">
        <f t="shared" si="30"/>
        <v>2012</v>
      </c>
    </row>
    <row r="384" spans="1:21" ht="48" x14ac:dyDescent="0.2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 s="23">
        <v>1437620400</v>
      </c>
      <c r="J384">
        <v>1345741300</v>
      </c>
      <c r="K384" t="b">
        <v>0</v>
      </c>
      <c r="L384">
        <v>22</v>
      </c>
      <c r="M384" t="b">
        <v>1</v>
      </c>
      <c r="N384" t="s">
        <v>8265</v>
      </c>
      <c r="O384" s="12">
        <f t="shared" si="26"/>
        <v>256</v>
      </c>
      <c r="P384" s="10">
        <f t="shared" si="27"/>
        <v>69.77</v>
      </c>
      <c r="Q384" s="14" t="s">
        <v>8308</v>
      </c>
      <c r="R384" t="s">
        <v>8312</v>
      </c>
      <c r="S384" s="19">
        <f t="shared" si="28"/>
        <v>41144.501157407409</v>
      </c>
      <c r="T384" s="19">
        <f t="shared" si="29"/>
        <v>42207.916666666664</v>
      </c>
      <c r="U384">
        <f t="shared" si="30"/>
        <v>2012</v>
      </c>
    </row>
    <row r="385" spans="1:21" ht="48" x14ac:dyDescent="0.2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 s="23">
        <v>1437620400</v>
      </c>
      <c r="J385">
        <v>1398480559</v>
      </c>
      <c r="K385" t="b">
        <v>0</v>
      </c>
      <c r="L385">
        <v>48</v>
      </c>
      <c r="M385" t="b">
        <v>1</v>
      </c>
      <c r="N385" t="s">
        <v>8265</v>
      </c>
      <c r="O385" s="12">
        <f t="shared" si="26"/>
        <v>207</v>
      </c>
      <c r="P385" s="10">
        <f t="shared" si="27"/>
        <v>43.02</v>
      </c>
      <c r="Q385" s="14" t="s">
        <v>8308</v>
      </c>
      <c r="R385" t="s">
        <v>8312</v>
      </c>
      <c r="S385" s="19">
        <f t="shared" si="28"/>
        <v>41754.90924768518</v>
      </c>
      <c r="T385" s="19">
        <f t="shared" si="29"/>
        <v>42207.916666666664</v>
      </c>
      <c r="U385">
        <f t="shared" si="30"/>
        <v>2014</v>
      </c>
    </row>
    <row r="386" spans="1:21" ht="48" x14ac:dyDescent="0.2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 s="23">
        <v>1437620400</v>
      </c>
      <c r="J386">
        <v>1417977947</v>
      </c>
      <c r="K386" t="b">
        <v>0</v>
      </c>
      <c r="L386">
        <v>383</v>
      </c>
      <c r="M386" t="b">
        <v>1</v>
      </c>
      <c r="N386" t="s">
        <v>8265</v>
      </c>
      <c r="O386" s="12">
        <f t="shared" ref="O386:O449" si="31">ROUND(E386/D386*100,0)</f>
        <v>112</v>
      </c>
      <c r="P386" s="10">
        <f t="shared" ref="P386:P449" si="32">IFERROR(ROUND(E386/L386,2),0)</f>
        <v>58.54</v>
      </c>
      <c r="Q386" s="14" t="s">
        <v>8308</v>
      </c>
      <c r="R386" t="s">
        <v>8312</v>
      </c>
      <c r="S386" s="19">
        <f t="shared" si="28"/>
        <v>41980.573460648149</v>
      </c>
      <c r="T386" s="19">
        <f t="shared" si="29"/>
        <v>42207.916666666664</v>
      </c>
      <c r="U386">
        <f t="shared" si="30"/>
        <v>2014</v>
      </c>
    </row>
    <row r="387" spans="1:21" ht="48" x14ac:dyDescent="0.2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 s="23">
        <v>1437620400</v>
      </c>
      <c r="J387">
        <v>1413986501</v>
      </c>
      <c r="K387" t="b">
        <v>0</v>
      </c>
      <c r="L387">
        <v>237</v>
      </c>
      <c r="M387" t="b">
        <v>1</v>
      </c>
      <c r="N387" t="s">
        <v>8265</v>
      </c>
      <c r="O387" s="12">
        <f t="shared" si="31"/>
        <v>106</v>
      </c>
      <c r="P387" s="10">
        <f t="shared" si="32"/>
        <v>111.8</v>
      </c>
      <c r="Q387" s="14" t="s">
        <v>8308</v>
      </c>
      <c r="R387" t="s">
        <v>8312</v>
      </c>
      <c r="S387" s="19">
        <f t="shared" ref="S387:S450" si="33">(J387/86400)+25569+(-5/24)</f>
        <v>41934.376168981478</v>
      </c>
      <c r="T387" s="19">
        <f t="shared" ref="T387:T450" si="34">(I387/86400)+25569+(-5/24)</f>
        <v>42207.916666666664</v>
      </c>
      <c r="U387">
        <f t="shared" si="30"/>
        <v>2014</v>
      </c>
    </row>
    <row r="388" spans="1:21" ht="48" x14ac:dyDescent="0.2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 s="23">
        <v>1437620400</v>
      </c>
      <c r="J388">
        <v>1437950991</v>
      </c>
      <c r="K388" t="b">
        <v>0</v>
      </c>
      <c r="L388">
        <v>13</v>
      </c>
      <c r="M388" t="b">
        <v>1</v>
      </c>
      <c r="N388" t="s">
        <v>8265</v>
      </c>
      <c r="O388" s="12">
        <f t="shared" si="31"/>
        <v>100</v>
      </c>
      <c r="P388" s="10">
        <f t="shared" si="32"/>
        <v>46.23</v>
      </c>
      <c r="Q388" s="14" t="s">
        <v>8308</v>
      </c>
      <c r="R388" t="s">
        <v>8312</v>
      </c>
      <c r="S388" s="19">
        <f t="shared" si="33"/>
        <v>42211.742951388886</v>
      </c>
      <c r="T388" s="19">
        <f t="shared" si="34"/>
        <v>42207.916666666664</v>
      </c>
      <c r="U388">
        <f t="shared" si="30"/>
        <v>2015</v>
      </c>
    </row>
    <row r="389" spans="1:21" ht="48" x14ac:dyDescent="0.2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 s="23">
        <v>1437620400</v>
      </c>
      <c r="J389">
        <v>1436976858</v>
      </c>
      <c r="K389" t="b">
        <v>0</v>
      </c>
      <c r="L389">
        <v>562</v>
      </c>
      <c r="M389" t="b">
        <v>1</v>
      </c>
      <c r="N389" t="s">
        <v>8265</v>
      </c>
      <c r="O389" s="12">
        <f t="shared" si="31"/>
        <v>214</v>
      </c>
      <c r="P389" s="10">
        <f t="shared" si="32"/>
        <v>144.69</v>
      </c>
      <c r="Q389" s="14" t="s">
        <v>8308</v>
      </c>
      <c r="R389" t="s">
        <v>8312</v>
      </c>
      <c r="S389" s="19">
        <f t="shared" si="33"/>
        <v>42200.468263888884</v>
      </c>
      <c r="T389" s="19">
        <f t="shared" si="34"/>
        <v>42207.916666666664</v>
      </c>
      <c r="U389">
        <f t="shared" si="30"/>
        <v>2015</v>
      </c>
    </row>
    <row r="390" spans="1:21" ht="48" x14ac:dyDescent="0.2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 s="23">
        <v>1437620400</v>
      </c>
      <c r="J390">
        <v>1467078580</v>
      </c>
      <c r="K390" t="b">
        <v>0</v>
      </c>
      <c r="L390">
        <v>71</v>
      </c>
      <c r="M390" t="b">
        <v>1</v>
      </c>
      <c r="N390" t="s">
        <v>8265</v>
      </c>
      <c r="O390" s="12">
        <f t="shared" si="31"/>
        <v>126</v>
      </c>
      <c r="P390" s="10">
        <f t="shared" si="32"/>
        <v>88.85</v>
      </c>
      <c r="Q390" s="14" t="s">
        <v>8308</v>
      </c>
      <c r="R390" t="s">
        <v>8312</v>
      </c>
      <c r="S390" s="19">
        <f t="shared" si="33"/>
        <v>42548.86782407407</v>
      </c>
      <c r="T390" s="19">
        <f t="shared" si="34"/>
        <v>42207.916666666664</v>
      </c>
      <c r="U390">
        <f t="shared" si="30"/>
        <v>2016</v>
      </c>
    </row>
    <row r="391" spans="1:21" ht="48" x14ac:dyDescent="0.2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 s="23">
        <v>1437620400</v>
      </c>
      <c r="J391">
        <v>1391477450</v>
      </c>
      <c r="K391" t="b">
        <v>0</v>
      </c>
      <c r="L391">
        <v>1510</v>
      </c>
      <c r="M391" t="b">
        <v>1</v>
      </c>
      <c r="N391" t="s">
        <v>8265</v>
      </c>
      <c r="O391" s="12">
        <f t="shared" si="31"/>
        <v>182</v>
      </c>
      <c r="P391" s="10">
        <f t="shared" si="32"/>
        <v>81.75</v>
      </c>
      <c r="Q391" s="14" t="s">
        <v>8308</v>
      </c>
      <c r="R391" t="s">
        <v>8312</v>
      </c>
      <c r="S391" s="19">
        <f t="shared" si="33"/>
        <v>41673.854745370372</v>
      </c>
      <c r="T391" s="19">
        <f t="shared" si="34"/>
        <v>42207.916666666664</v>
      </c>
      <c r="U391">
        <f t="shared" si="30"/>
        <v>2014</v>
      </c>
    </row>
    <row r="392" spans="1:21" ht="48" x14ac:dyDescent="0.2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 s="23">
        <v>1437620400</v>
      </c>
      <c r="J392">
        <v>1429318372</v>
      </c>
      <c r="K392" t="b">
        <v>0</v>
      </c>
      <c r="L392">
        <v>14</v>
      </c>
      <c r="M392" t="b">
        <v>1</v>
      </c>
      <c r="N392" t="s">
        <v>8265</v>
      </c>
      <c r="O392" s="12">
        <f t="shared" si="31"/>
        <v>100</v>
      </c>
      <c r="P392" s="10">
        <f t="shared" si="32"/>
        <v>71.430000000000007</v>
      </c>
      <c r="Q392" s="14" t="s">
        <v>8308</v>
      </c>
      <c r="R392" t="s">
        <v>8312</v>
      </c>
      <c r="S392" s="19">
        <f t="shared" si="33"/>
        <v>42111.828379629624</v>
      </c>
      <c r="T392" s="19">
        <f t="shared" si="34"/>
        <v>42207.916666666664</v>
      </c>
      <c r="U392">
        <f t="shared" si="30"/>
        <v>2015</v>
      </c>
    </row>
    <row r="393" spans="1:21" ht="48" x14ac:dyDescent="0.2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 s="23">
        <v>1437620400</v>
      </c>
      <c r="J393">
        <v>1321578051</v>
      </c>
      <c r="K393" t="b">
        <v>0</v>
      </c>
      <c r="L393">
        <v>193</v>
      </c>
      <c r="M393" t="b">
        <v>1</v>
      </c>
      <c r="N393" t="s">
        <v>8265</v>
      </c>
      <c r="O393" s="12">
        <f t="shared" si="31"/>
        <v>101</v>
      </c>
      <c r="P393" s="10">
        <f t="shared" si="32"/>
        <v>104.26</v>
      </c>
      <c r="Q393" s="14" t="s">
        <v>8308</v>
      </c>
      <c r="R393" t="s">
        <v>8312</v>
      </c>
      <c r="S393" s="19">
        <f t="shared" si="33"/>
        <v>40864.833923611106</v>
      </c>
      <c r="T393" s="19">
        <f t="shared" si="34"/>
        <v>42207.916666666664</v>
      </c>
      <c r="U393">
        <f t="shared" si="30"/>
        <v>2011</v>
      </c>
    </row>
    <row r="394" spans="1:21" ht="48" x14ac:dyDescent="0.2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 s="23">
        <v>1437620400</v>
      </c>
      <c r="J394">
        <v>1312823571</v>
      </c>
      <c r="K394" t="b">
        <v>0</v>
      </c>
      <c r="L394">
        <v>206</v>
      </c>
      <c r="M394" t="b">
        <v>1</v>
      </c>
      <c r="N394" t="s">
        <v>8265</v>
      </c>
      <c r="O394" s="12">
        <f t="shared" si="31"/>
        <v>101</v>
      </c>
      <c r="P394" s="10">
        <f t="shared" si="32"/>
        <v>90.62</v>
      </c>
      <c r="Q394" s="14" t="s">
        <v>8308</v>
      </c>
      <c r="R394" t="s">
        <v>8312</v>
      </c>
      <c r="S394" s="19">
        <f t="shared" si="33"/>
        <v>40763.508923611109</v>
      </c>
      <c r="T394" s="19">
        <f t="shared" si="34"/>
        <v>42207.916666666664</v>
      </c>
      <c r="U394">
        <f t="shared" si="30"/>
        <v>2011</v>
      </c>
    </row>
    <row r="395" spans="1:21" ht="32" x14ac:dyDescent="0.2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 s="23">
        <v>1437620400</v>
      </c>
      <c r="J395">
        <v>1378746052</v>
      </c>
      <c r="K395" t="b">
        <v>0</v>
      </c>
      <c r="L395">
        <v>351</v>
      </c>
      <c r="M395" t="b">
        <v>1</v>
      </c>
      <c r="N395" t="s">
        <v>8265</v>
      </c>
      <c r="O395" s="12">
        <f t="shared" si="31"/>
        <v>110</v>
      </c>
      <c r="P395" s="10">
        <f t="shared" si="32"/>
        <v>157.33000000000001</v>
      </c>
      <c r="Q395" s="14" t="s">
        <v>8308</v>
      </c>
      <c r="R395" t="s">
        <v>8312</v>
      </c>
      <c r="S395" s="19">
        <f t="shared" si="33"/>
        <v>41526.500601851847</v>
      </c>
      <c r="T395" s="19">
        <f t="shared" si="34"/>
        <v>42207.916666666664</v>
      </c>
      <c r="U395">
        <f t="shared" si="30"/>
        <v>2013</v>
      </c>
    </row>
    <row r="396" spans="1:21" ht="48" x14ac:dyDescent="0.2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 s="23">
        <v>1437620400</v>
      </c>
      <c r="J396">
        <v>1455737882</v>
      </c>
      <c r="K396" t="b">
        <v>0</v>
      </c>
      <c r="L396">
        <v>50</v>
      </c>
      <c r="M396" t="b">
        <v>1</v>
      </c>
      <c r="N396" t="s">
        <v>8265</v>
      </c>
      <c r="O396" s="12">
        <f t="shared" si="31"/>
        <v>112</v>
      </c>
      <c r="P396" s="10">
        <f t="shared" si="32"/>
        <v>105.18</v>
      </c>
      <c r="Q396" s="14" t="s">
        <v>8308</v>
      </c>
      <c r="R396" t="s">
        <v>8312</v>
      </c>
      <c r="S396" s="19">
        <f t="shared" si="33"/>
        <v>42417.60974537037</v>
      </c>
      <c r="T396" s="19">
        <f t="shared" si="34"/>
        <v>42207.916666666664</v>
      </c>
      <c r="U396">
        <f t="shared" si="30"/>
        <v>2016</v>
      </c>
    </row>
    <row r="397" spans="1:21" ht="48" x14ac:dyDescent="0.2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 s="23">
        <v>1437620400</v>
      </c>
      <c r="J397">
        <v>1332452960</v>
      </c>
      <c r="K397" t="b">
        <v>0</v>
      </c>
      <c r="L397">
        <v>184</v>
      </c>
      <c r="M397" t="b">
        <v>1</v>
      </c>
      <c r="N397" t="s">
        <v>8265</v>
      </c>
      <c r="O397" s="12">
        <f t="shared" si="31"/>
        <v>108</v>
      </c>
      <c r="P397" s="10">
        <f t="shared" si="32"/>
        <v>58.72</v>
      </c>
      <c r="Q397" s="14" t="s">
        <v>8308</v>
      </c>
      <c r="R397" t="s">
        <v>8312</v>
      </c>
      <c r="S397" s="19">
        <f t="shared" si="33"/>
        <v>40990.700925925921</v>
      </c>
      <c r="T397" s="19">
        <f t="shared" si="34"/>
        <v>42207.916666666664</v>
      </c>
      <c r="U397">
        <f t="shared" si="30"/>
        <v>2012</v>
      </c>
    </row>
    <row r="398" spans="1:21" ht="48" x14ac:dyDescent="0.2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 s="23">
        <v>1437620400</v>
      </c>
      <c r="J398">
        <v>1340372006</v>
      </c>
      <c r="K398" t="b">
        <v>0</v>
      </c>
      <c r="L398">
        <v>196</v>
      </c>
      <c r="M398" t="b">
        <v>1</v>
      </c>
      <c r="N398" t="s">
        <v>8265</v>
      </c>
      <c r="O398" s="12">
        <f t="shared" si="31"/>
        <v>107</v>
      </c>
      <c r="P398" s="10">
        <f t="shared" si="32"/>
        <v>81.63</v>
      </c>
      <c r="Q398" s="14" t="s">
        <v>8308</v>
      </c>
      <c r="R398" t="s">
        <v>8312</v>
      </c>
      <c r="S398" s="19">
        <f t="shared" si="33"/>
        <v>41082.356550925928</v>
      </c>
      <c r="T398" s="19">
        <f t="shared" si="34"/>
        <v>42207.916666666664</v>
      </c>
      <c r="U398">
        <f t="shared" si="30"/>
        <v>2012</v>
      </c>
    </row>
    <row r="399" spans="1:21" ht="64" x14ac:dyDescent="0.2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 s="23">
        <v>1437620400</v>
      </c>
      <c r="J399">
        <v>1279651084</v>
      </c>
      <c r="K399" t="b">
        <v>0</v>
      </c>
      <c r="L399">
        <v>229</v>
      </c>
      <c r="M399" t="b">
        <v>1</v>
      </c>
      <c r="N399" t="s">
        <v>8265</v>
      </c>
      <c r="O399" s="12">
        <f t="shared" si="31"/>
        <v>104</v>
      </c>
      <c r="P399" s="10">
        <f t="shared" si="32"/>
        <v>56.46</v>
      </c>
      <c r="Q399" s="14" t="s">
        <v>8308</v>
      </c>
      <c r="R399" t="s">
        <v>8312</v>
      </c>
      <c r="S399" s="19">
        <f t="shared" si="33"/>
        <v>40379.568101851852</v>
      </c>
      <c r="T399" s="19">
        <f t="shared" si="34"/>
        <v>42207.916666666664</v>
      </c>
      <c r="U399">
        <f t="shared" si="30"/>
        <v>2010</v>
      </c>
    </row>
    <row r="400" spans="1:21" ht="48" x14ac:dyDescent="0.2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 s="23">
        <v>1437620400</v>
      </c>
      <c r="J400">
        <v>1426446126</v>
      </c>
      <c r="K400" t="b">
        <v>0</v>
      </c>
      <c r="L400">
        <v>67</v>
      </c>
      <c r="M400" t="b">
        <v>1</v>
      </c>
      <c r="N400" t="s">
        <v>8265</v>
      </c>
      <c r="O400" s="12">
        <f t="shared" si="31"/>
        <v>125</v>
      </c>
      <c r="P400" s="10">
        <f t="shared" si="32"/>
        <v>140.1</v>
      </c>
      <c r="Q400" s="14" t="s">
        <v>8308</v>
      </c>
      <c r="R400" t="s">
        <v>8312</v>
      </c>
      <c r="S400" s="19">
        <f t="shared" si="33"/>
        <v>42078.584791666661</v>
      </c>
      <c r="T400" s="19">
        <f t="shared" si="34"/>
        <v>42207.916666666664</v>
      </c>
      <c r="U400">
        <f t="shared" si="30"/>
        <v>2015</v>
      </c>
    </row>
    <row r="401" spans="1:21" ht="48" x14ac:dyDescent="0.2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 s="23">
        <v>1437620400</v>
      </c>
      <c r="J401">
        <v>1479070867</v>
      </c>
      <c r="K401" t="b">
        <v>0</v>
      </c>
      <c r="L401">
        <v>95</v>
      </c>
      <c r="M401" t="b">
        <v>1</v>
      </c>
      <c r="N401" t="s">
        <v>8265</v>
      </c>
      <c r="O401" s="12">
        <f t="shared" si="31"/>
        <v>107</v>
      </c>
      <c r="P401" s="10">
        <f t="shared" si="32"/>
        <v>224.85</v>
      </c>
      <c r="Q401" s="14" t="s">
        <v>8308</v>
      </c>
      <c r="R401" t="s">
        <v>8312</v>
      </c>
      <c r="S401" s="19">
        <f t="shared" si="33"/>
        <v>42687.667442129627</v>
      </c>
      <c r="T401" s="19">
        <f t="shared" si="34"/>
        <v>42207.916666666664</v>
      </c>
      <c r="U401">
        <f t="shared" si="30"/>
        <v>2016</v>
      </c>
    </row>
    <row r="402" spans="1:21" ht="48" x14ac:dyDescent="0.2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 s="23">
        <v>1437620400</v>
      </c>
      <c r="J402">
        <v>1397661347</v>
      </c>
      <c r="K402" t="b">
        <v>0</v>
      </c>
      <c r="L402">
        <v>62</v>
      </c>
      <c r="M402" t="b">
        <v>1</v>
      </c>
      <c r="N402" t="s">
        <v>8264</v>
      </c>
      <c r="O402" s="12">
        <f t="shared" si="31"/>
        <v>112</v>
      </c>
      <c r="P402" s="10">
        <f t="shared" si="32"/>
        <v>181.13</v>
      </c>
      <c r="Q402" s="14" t="s">
        <v>8308</v>
      </c>
      <c r="R402" t="s">
        <v>8313</v>
      </c>
      <c r="S402" s="19">
        <f t="shared" si="33"/>
        <v>41745.427627314813</v>
      </c>
      <c r="T402" s="19">
        <f t="shared" si="34"/>
        <v>42207.916666666664</v>
      </c>
      <c r="U402">
        <f t="shared" si="30"/>
        <v>2014</v>
      </c>
    </row>
    <row r="403" spans="1:21" ht="48" x14ac:dyDescent="0.2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 s="23">
        <v>1437620400</v>
      </c>
      <c r="J403">
        <v>1310155970</v>
      </c>
      <c r="K403" t="b">
        <v>0</v>
      </c>
      <c r="L403">
        <v>73</v>
      </c>
      <c r="M403" t="b">
        <v>1</v>
      </c>
      <c r="N403" t="s">
        <v>8264</v>
      </c>
      <c r="O403" s="12">
        <f t="shared" si="31"/>
        <v>104</v>
      </c>
      <c r="P403" s="10">
        <f t="shared" si="32"/>
        <v>711.04</v>
      </c>
      <c r="Q403" s="14" t="s">
        <v>8308</v>
      </c>
      <c r="R403" t="s">
        <v>8313</v>
      </c>
      <c r="S403" s="19">
        <f t="shared" si="33"/>
        <v>40732.633912037032</v>
      </c>
      <c r="T403" s="19">
        <f t="shared" si="34"/>
        <v>42207.916666666664</v>
      </c>
      <c r="U403">
        <f t="shared" si="30"/>
        <v>2011</v>
      </c>
    </row>
    <row r="404" spans="1:21" ht="48" x14ac:dyDescent="0.2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 s="23">
        <v>1437620400</v>
      </c>
      <c r="J404">
        <v>1444913817</v>
      </c>
      <c r="K404" t="b">
        <v>0</v>
      </c>
      <c r="L404">
        <v>43</v>
      </c>
      <c r="M404" t="b">
        <v>1</v>
      </c>
      <c r="N404" t="s">
        <v>8264</v>
      </c>
      <c r="O404" s="12">
        <f t="shared" si="31"/>
        <v>142</v>
      </c>
      <c r="P404" s="10">
        <f t="shared" si="32"/>
        <v>65.88</v>
      </c>
      <c r="Q404" s="14" t="s">
        <v>8308</v>
      </c>
      <c r="R404" t="s">
        <v>8313</v>
      </c>
      <c r="S404" s="19">
        <f t="shared" si="33"/>
        <v>42292.331215277773</v>
      </c>
      <c r="T404" s="19">
        <f t="shared" si="34"/>
        <v>42207.916666666664</v>
      </c>
      <c r="U404">
        <f t="shared" si="30"/>
        <v>2015</v>
      </c>
    </row>
    <row r="405" spans="1:21" ht="48" x14ac:dyDescent="0.2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 s="23">
        <v>1437620400</v>
      </c>
      <c r="J405">
        <v>1308900441</v>
      </c>
      <c r="K405" t="b">
        <v>0</v>
      </c>
      <c r="L405">
        <v>70</v>
      </c>
      <c r="M405" t="b">
        <v>1</v>
      </c>
      <c r="N405" t="s">
        <v>8264</v>
      </c>
      <c r="O405" s="12">
        <f t="shared" si="31"/>
        <v>105</v>
      </c>
      <c r="P405" s="10">
        <f t="shared" si="32"/>
        <v>75.19</v>
      </c>
      <c r="Q405" s="14" t="s">
        <v>8308</v>
      </c>
      <c r="R405" t="s">
        <v>8313</v>
      </c>
      <c r="S405" s="19">
        <f t="shared" si="33"/>
        <v>40718.102326388886</v>
      </c>
      <c r="T405" s="19">
        <f t="shared" si="34"/>
        <v>42207.916666666664</v>
      </c>
      <c r="U405">
        <f t="shared" si="30"/>
        <v>2011</v>
      </c>
    </row>
    <row r="406" spans="1:21" ht="48" x14ac:dyDescent="0.2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 s="23">
        <v>1437620400</v>
      </c>
      <c r="J406">
        <v>1389107062</v>
      </c>
      <c r="K406" t="b">
        <v>0</v>
      </c>
      <c r="L406">
        <v>271</v>
      </c>
      <c r="M406" t="b">
        <v>1</v>
      </c>
      <c r="N406" t="s">
        <v>8264</v>
      </c>
      <c r="O406" s="12">
        <f t="shared" si="31"/>
        <v>103</v>
      </c>
      <c r="P406" s="10">
        <f t="shared" si="32"/>
        <v>133.13999999999999</v>
      </c>
      <c r="Q406" s="14" t="s">
        <v>8308</v>
      </c>
      <c r="R406" t="s">
        <v>8313</v>
      </c>
      <c r="S406" s="19">
        <f t="shared" si="33"/>
        <v>41646.419699074067</v>
      </c>
      <c r="T406" s="19">
        <f t="shared" si="34"/>
        <v>42207.916666666664</v>
      </c>
      <c r="U406">
        <f t="shared" si="30"/>
        <v>2014</v>
      </c>
    </row>
    <row r="407" spans="1:21" ht="32" x14ac:dyDescent="0.2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 s="23">
        <v>1437620400</v>
      </c>
      <c r="J407">
        <v>1391479339</v>
      </c>
      <c r="K407" t="b">
        <v>0</v>
      </c>
      <c r="L407">
        <v>55</v>
      </c>
      <c r="M407" t="b">
        <v>1</v>
      </c>
      <c r="N407" t="s">
        <v>8264</v>
      </c>
      <c r="O407" s="12">
        <f t="shared" si="31"/>
        <v>108</v>
      </c>
      <c r="P407" s="10">
        <f t="shared" si="32"/>
        <v>55.2</v>
      </c>
      <c r="Q407" s="14" t="s">
        <v>8308</v>
      </c>
      <c r="R407" t="s">
        <v>8313</v>
      </c>
      <c r="S407" s="19">
        <f t="shared" si="33"/>
        <v>41673.876608796294</v>
      </c>
      <c r="T407" s="19">
        <f t="shared" si="34"/>
        <v>42207.916666666664</v>
      </c>
      <c r="U407">
        <f t="shared" si="30"/>
        <v>2014</v>
      </c>
    </row>
    <row r="408" spans="1:21" ht="48" x14ac:dyDescent="0.2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 s="23">
        <v>1437620400</v>
      </c>
      <c r="J408">
        <v>1301975637</v>
      </c>
      <c r="K408" t="b">
        <v>0</v>
      </c>
      <c r="L408">
        <v>35</v>
      </c>
      <c r="M408" t="b">
        <v>1</v>
      </c>
      <c r="N408" t="s">
        <v>8264</v>
      </c>
      <c r="O408" s="12">
        <f t="shared" si="31"/>
        <v>108</v>
      </c>
      <c r="P408" s="10">
        <f t="shared" si="32"/>
        <v>86.16</v>
      </c>
      <c r="Q408" s="14" t="s">
        <v>8308</v>
      </c>
      <c r="R408" t="s">
        <v>8313</v>
      </c>
      <c r="S408" s="19">
        <f t="shared" si="33"/>
        <v>40637.95413194444</v>
      </c>
      <c r="T408" s="19">
        <f t="shared" si="34"/>
        <v>42207.916666666664</v>
      </c>
      <c r="U408">
        <f t="shared" si="30"/>
        <v>2011</v>
      </c>
    </row>
    <row r="409" spans="1:21" ht="48" x14ac:dyDescent="0.2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 s="23">
        <v>1437620400</v>
      </c>
      <c r="J409">
        <v>1316552050</v>
      </c>
      <c r="K409" t="b">
        <v>0</v>
      </c>
      <c r="L409">
        <v>22</v>
      </c>
      <c r="M409" t="b">
        <v>1</v>
      </c>
      <c r="N409" t="s">
        <v>8264</v>
      </c>
      <c r="O409" s="12">
        <f t="shared" si="31"/>
        <v>102</v>
      </c>
      <c r="P409" s="10">
        <f t="shared" si="32"/>
        <v>92.32</v>
      </c>
      <c r="Q409" s="14" t="s">
        <v>8308</v>
      </c>
      <c r="R409" t="s">
        <v>8313</v>
      </c>
      <c r="S409" s="19">
        <f t="shared" si="33"/>
        <v>40806.662615740737</v>
      </c>
      <c r="T409" s="19">
        <f t="shared" si="34"/>
        <v>42207.916666666664</v>
      </c>
      <c r="U409">
        <f t="shared" si="30"/>
        <v>2011</v>
      </c>
    </row>
    <row r="410" spans="1:21" ht="48" x14ac:dyDescent="0.2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 s="23">
        <v>1437620400</v>
      </c>
      <c r="J410">
        <v>1380217190</v>
      </c>
      <c r="K410" t="b">
        <v>0</v>
      </c>
      <c r="L410">
        <v>38</v>
      </c>
      <c r="M410" t="b">
        <v>1</v>
      </c>
      <c r="N410" t="s">
        <v>8264</v>
      </c>
      <c r="O410" s="12">
        <f t="shared" si="31"/>
        <v>101</v>
      </c>
      <c r="P410" s="10">
        <f t="shared" si="32"/>
        <v>160.16</v>
      </c>
      <c r="Q410" s="14" t="s">
        <v>8308</v>
      </c>
      <c r="R410" t="s">
        <v>8313</v>
      </c>
      <c r="S410" s="19">
        <f t="shared" si="33"/>
        <v>41543.527662037035</v>
      </c>
      <c r="T410" s="19">
        <f t="shared" si="34"/>
        <v>42207.916666666664</v>
      </c>
      <c r="U410">
        <f t="shared" si="30"/>
        <v>2013</v>
      </c>
    </row>
    <row r="411" spans="1:21" ht="48" x14ac:dyDescent="0.2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 s="23">
        <v>1437620400</v>
      </c>
      <c r="J411">
        <v>1466628144</v>
      </c>
      <c r="K411" t="b">
        <v>0</v>
      </c>
      <c r="L411">
        <v>15</v>
      </c>
      <c r="M411" t="b">
        <v>1</v>
      </c>
      <c r="N411" t="s">
        <v>8264</v>
      </c>
      <c r="O411" s="12">
        <f t="shared" si="31"/>
        <v>137</v>
      </c>
      <c r="P411" s="10">
        <f t="shared" si="32"/>
        <v>45.6</v>
      </c>
      <c r="Q411" s="14" t="s">
        <v>8308</v>
      </c>
      <c r="R411" t="s">
        <v>8313</v>
      </c>
      <c r="S411" s="19">
        <f t="shared" si="33"/>
        <v>42543.654444444437</v>
      </c>
      <c r="T411" s="19">
        <f t="shared" si="34"/>
        <v>42207.916666666664</v>
      </c>
      <c r="U411">
        <f t="shared" si="30"/>
        <v>2016</v>
      </c>
    </row>
    <row r="412" spans="1:21" ht="48" x14ac:dyDescent="0.2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 s="23">
        <v>1437620400</v>
      </c>
      <c r="J412">
        <v>1429486397</v>
      </c>
      <c r="K412" t="b">
        <v>0</v>
      </c>
      <c r="L412">
        <v>7</v>
      </c>
      <c r="M412" t="b">
        <v>1</v>
      </c>
      <c r="N412" t="s">
        <v>8264</v>
      </c>
      <c r="O412" s="12">
        <f t="shared" si="31"/>
        <v>128</v>
      </c>
      <c r="P412" s="10">
        <f t="shared" si="32"/>
        <v>183.29</v>
      </c>
      <c r="Q412" s="14" t="s">
        <v>8308</v>
      </c>
      <c r="R412" t="s">
        <v>8313</v>
      </c>
      <c r="S412" s="19">
        <f t="shared" si="33"/>
        <v>42113.773113425923</v>
      </c>
      <c r="T412" s="19">
        <f t="shared" si="34"/>
        <v>42207.916666666664</v>
      </c>
      <c r="U412">
        <f t="shared" si="30"/>
        <v>2015</v>
      </c>
    </row>
    <row r="413" spans="1:21" ht="48" x14ac:dyDescent="0.2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 s="23">
        <v>1437620400</v>
      </c>
      <c r="J413">
        <v>1384920804</v>
      </c>
      <c r="K413" t="b">
        <v>0</v>
      </c>
      <c r="L413">
        <v>241</v>
      </c>
      <c r="M413" t="b">
        <v>1</v>
      </c>
      <c r="N413" t="s">
        <v>8264</v>
      </c>
      <c r="O413" s="12">
        <f t="shared" si="31"/>
        <v>101</v>
      </c>
      <c r="P413" s="10">
        <f t="shared" si="32"/>
        <v>125.79</v>
      </c>
      <c r="Q413" s="14" t="s">
        <v>8308</v>
      </c>
      <c r="R413" t="s">
        <v>8313</v>
      </c>
      <c r="S413" s="19">
        <f t="shared" si="33"/>
        <v>41597.967638888884</v>
      </c>
      <c r="T413" s="19">
        <f t="shared" si="34"/>
        <v>42207.916666666664</v>
      </c>
      <c r="U413">
        <f t="shared" si="30"/>
        <v>2013</v>
      </c>
    </row>
    <row r="414" spans="1:21" ht="48" x14ac:dyDescent="0.2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 s="23">
        <v>1437620400</v>
      </c>
      <c r="J414">
        <v>1341856178</v>
      </c>
      <c r="K414" t="b">
        <v>0</v>
      </c>
      <c r="L414">
        <v>55</v>
      </c>
      <c r="M414" t="b">
        <v>1</v>
      </c>
      <c r="N414" t="s">
        <v>8264</v>
      </c>
      <c r="O414" s="12">
        <f t="shared" si="31"/>
        <v>127</v>
      </c>
      <c r="P414" s="10">
        <f t="shared" si="32"/>
        <v>57.65</v>
      </c>
      <c r="Q414" s="14" t="s">
        <v>8308</v>
      </c>
      <c r="R414" t="s">
        <v>8313</v>
      </c>
      <c r="S414" s="19">
        <f t="shared" si="33"/>
        <v>41099.534467592588</v>
      </c>
      <c r="T414" s="19">
        <f t="shared" si="34"/>
        <v>42207.916666666664</v>
      </c>
      <c r="U414">
        <f t="shared" si="30"/>
        <v>2012</v>
      </c>
    </row>
    <row r="415" spans="1:21" ht="48" x14ac:dyDescent="0.2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 s="23">
        <v>1437620400</v>
      </c>
      <c r="J415">
        <v>1340139811</v>
      </c>
      <c r="K415" t="b">
        <v>0</v>
      </c>
      <c r="L415">
        <v>171</v>
      </c>
      <c r="M415" t="b">
        <v>1</v>
      </c>
      <c r="N415" t="s">
        <v>8264</v>
      </c>
      <c r="O415" s="12">
        <f t="shared" si="31"/>
        <v>105</v>
      </c>
      <c r="P415" s="10">
        <f t="shared" si="32"/>
        <v>78.66</v>
      </c>
      <c r="Q415" s="14" t="s">
        <v>8308</v>
      </c>
      <c r="R415" t="s">
        <v>8313</v>
      </c>
      <c r="S415" s="19">
        <f t="shared" si="33"/>
        <v>41079.66910879629</v>
      </c>
      <c r="T415" s="19">
        <f t="shared" si="34"/>
        <v>42207.916666666664</v>
      </c>
      <c r="U415">
        <f t="shared" si="30"/>
        <v>2012</v>
      </c>
    </row>
    <row r="416" spans="1:21" ht="48" x14ac:dyDescent="0.2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 s="23">
        <v>1437620400</v>
      </c>
      <c r="J416">
        <v>1378949465</v>
      </c>
      <c r="K416" t="b">
        <v>0</v>
      </c>
      <c r="L416">
        <v>208</v>
      </c>
      <c r="M416" t="b">
        <v>1</v>
      </c>
      <c r="N416" t="s">
        <v>8264</v>
      </c>
      <c r="O416" s="12">
        <f t="shared" si="31"/>
        <v>103</v>
      </c>
      <c r="P416" s="10">
        <f t="shared" si="32"/>
        <v>91.48</v>
      </c>
      <c r="Q416" s="14" t="s">
        <v>8308</v>
      </c>
      <c r="R416" t="s">
        <v>8313</v>
      </c>
      <c r="S416" s="19">
        <f t="shared" si="33"/>
        <v>41528.85491898148</v>
      </c>
      <c r="T416" s="19">
        <f t="shared" si="34"/>
        <v>42207.916666666664</v>
      </c>
      <c r="U416">
        <f t="shared" si="30"/>
        <v>2013</v>
      </c>
    </row>
    <row r="417" spans="1:21" ht="64" x14ac:dyDescent="0.2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 s="23">
        <v>1437620400</v>
      </c>
      <c r="J417">
        <v>1411417602</v>
      </c>
      <c r="K417" t="b">
        <v>0</v>
      </c>
      <c r="L417">
        <v>21</v>
      </c>
      <c r="M417" t="b">
        <v>1</v>
      </c>
      <c r="N417" t="s">
        <v>8264</v>
      </c>
      <c r="O417" s="12">
        <f t="shared" si="31"/>
        <v>102</v>
      </c>
      <c r="P417" s="10">
        <f t="shared" si="32"/>
        <v>68.099999999999994</v>
      </c>
      <c r="Q417" s="14" t="s">
        <v>8308</v>
      </c>
      <c r="R417" t="s">
        <v>8313</v>
      </c>
      <c r="S417" s="19">
        <f t="shared" si="33"/>
        <v>41904.643541666665</v>
      </c>
      <c r="T417" s="19">
        <f t="shared" si="34"/>
        <v>42207.916666666664</v>
      </c>
      <c r="U417">
        <f t="shared" si="30"/>
        <v>2014</v>
      </c>
    </row>
    <row r="418" spans="1:21" ht="32" x14ac:dyDescent="0.2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 s="23">
        <v>1437620400</v>
      </c>
      <c r="J418">
        <v>1389259831</v>
      </c>
      <c r="K418" t="b">
        <v>0</v>
      </c>
      <c r="L418">
        <v>25</v>
      </c>
      <c r="M418" t="b">
        <v>1</v>
      </c>
      <c r="N418" t="s">
        <v>8264</v>
      </c>
      <c r="O418" s="12">
        <f t="shared" si="31"/>
        <v>120</v>
      </c>
      <c r="P418" s="10">
        <f t="shared" si="32"/>
        <v>48.09</v>
      </c>
      <c r="Q418" s="14" t="s">
        <v>8308</v>
      </c>
      <c r="R418" t="s">
        <v>8313</v>
      </c>
      <c r="S418" s="19">
        <f t="shared" si="33"/>
        <v>41648.187858796293</v>
      </c>
      <c r="T418" s="19">
        <f t="shared" si="34"/>
        <v>42207.916666666664</v>
      </c>
      <c r="U418">
        <f t="shared" si="30"/>
        <v>2014</v>
      </c>
    </row>
    <row r="419" spans="1:21" ht="48" x14ac:dyDescent="0.2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 s="23">
        <v>1437620400</v>
      </c>
      <c r="J419">
        <v>1364426260</v>
      </c>
      <c r="K419" t="b">
        <v>0</v>
      </c>
      <c r="L419">
        <v>52</v>
      </c>
      <c r="M419" t="b">
        <v>1</v>
      </c>
      <c r="N419" t="s">
        <v>8264</v>
      </c>
      <c r="O419" s="12">
        <f t="shared" si="31"/>
        <v>100</v>
      </c>
      <c r="P419" s="10">
        <f t="shared" si="32"/>
        <v>202.42</v>
      </c>
      <c r="Q419" s="14" t="s">
        <v>8308</v>
      </c>
      <c r="R419" t="s">
        <v>8313</v>
      </c>
      <c r="S419" s="19">
        <f t="shared" si="33"/>
        <v>41360.762268518512</v>
      </c>
      <c r="T419" s="19">
        <f t="shared" si="34"/>
        <v>42207.916666666664</v>
      </c>
      <c r="U419">
        <f t="shared" si="30"/>
        <v>2013</v>
      </c>
    </row>
    <row r="420" spans="1:21" ht="48" x14ac:dyDescent="0.2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 s="23">
        <v>1437620400</v>
      </c>
      <c r="J420">
        <v>1435041997</v>
      </c>
      <c r="K420" t="b">
        <v>0</v>
      </c>
      <c r="L420">
        <v>104</v>
      </c>
      <c r="M420" t="b">
        <v>1</v>
      </c>
      <c r="N420" t="s">
        <v>8264</v>
      </c>
      <c r="O420" s="12">
        <f t="shared" si="31"/>
        <v>101</v>
      </c>
      <c r="P420" s="10">
        <f t="shared" si="32"/>
        <v>216.75</v>
      </c>
      <c r="Q420" s="14" t="s">
        <v>8308</v>
      </c>
      <c r="R420" t="s">
        <v>8313</v>
      </c>
      <c r="S420" s="19">
        <f t="shared" si="33"/>
        <v>42178.07403935185</v>
      </c>
      <c r="T420" s="19">
        <f t="shared" si="34"/>
        <v>42207.916666666664</v>
      </c>
      <c r="U420">
        <f t="shared" si="30"/>
        <v>2015</v>
      </c>
    </row>
    <row r="421" spans="1:21" ht="48" x14ac:dyDescent="0.2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 s="23">
        <v>1437620400</v>
      </c>
      <c r="J421">
        <v>1367352787</v>
      </c>
      <c r="K421" t="b">
        <v>0</v>
      </c>
      <c r="L421">
        <v>73</v>
      </c>
      <c r="M421" t="b">
        <v>1</v>
      </c>
      <c r="N421" t="s">
        <v>8264</v>
      </c>
      <c r="O421" s="12">
        <f t="shared" si="31"/>
        <v>100</v>
      </c>
      <c r="P421" s="10">
        <f t="shared" si="32"/>
        <v>110.07</v>
      </c>
      <c r="Q421" s="14" t="s">
        <v>8308</v>
      </c>
      <c r="R421" t="s">
        <v>8313</v>
      </c>
      <c r="S421" s="19">
        <f t="shared" si="33"/>
        <v>41394.634108796294</v>
      </c>
      <c r="T421" s="19">
        <f t="shared" si="34"/>
        <v>42207.916666666664</v>
      </c>
      <c r="U421">
        <f t="shared" si="30"/>
        <v>2013</v>
      </c>
    </row>
    <row r="422" spans="1:21" ht="48" x14ac:dyDescent="0.2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 s="23">
        <v>1437620400</v>
      </c>
      <c r="J422">
        <v>1392183631</v>
      </c>
      <c r="K422" t="b">
        <v>0</v>
      </c>
      <c r="L422">
        <v>3</v>
      </c>
      <c r="M422" t="b">
        <v>0</v>
      </c>
      <c r="N422" t="s">
        <v>8264</v>
      </c>
      <c r="O422" s="12">
        <f t="shared" si="31"/>
        <v>0</v>
      </c>
      <c r="P422" s="10">
        <f t="shared" si="32"/>
        <v>4.83</v>
      </c>
      <c r="Q422" s="14" t="s">
        <v>8308</v>
      </c>
      <c r="R422" t="s">
        <v>8313</v>
      </c>
      <c r="S422" s="19">
        <f t="shared" si="33"/>
        <v>41682.028136574074</v>
      </c>
      <c r="T422" s="19">
        <f t="shared" si="34"/>
        <v>42207.916666666664</v>
      </c>
      <c r="U422">
        <f t="shared" si="30"/>
        <v>2014</v>
      </c>
    </row>
    <row r="423" spans="1:21" ht="48" x14ac:dyDescent="0.2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 s="23">
        <v>1437620400</v>
      </c>
      <c r="J423">
        <v>1434973656</v>
      </c>
      <c r="K423" t="b">
        <v>0</v>
      </c>
      <c r="L423">
        <v>6</v>
      </c>
      <c r="M423" t="b">
        <v>0</v>
      </c>
      <c r="N423" t="s">
        <v>8264</v>
      </c>
      <c r="O423" s="12">
        <f t="shared" si="31"/>
        <v>2</v>
      </c>
      <c r="P423" s="10">
        <f t="shared" si="32"/>
        <v>50.17</v>
      </c>
      <c r="Q423" s="14" t="s">
        <v>8308</v>
      </c>
      <c r="R423" t="s">
        <v>8313</v>
      </c>
      <c r="S423" s="19">
        <f t="shared" si="33"/>
        <v>42177.283055555548</v>
      </c>
      <c r="T423" s="19">
        <f t="shared" si="34"/>
        <v>42207.916666666664</v>
      </c>
      <c r="U423">
        <f t="shared" si="30"/>
        <v>2015</v>
      </c>
    </row>
    <row r="424" spans="1:21" ht="48" x14ac:dyDescent="0.2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 s="23">
        <v>1437620400</v>
      </c>
      <c r="J424">
        <v>1407824097</v>
      </c>
      <c r="K424" t="b">
        <v>0</v>
      </c>
      <c r="L424">
        <v>12</v>
      </c>
      <c r="M424" t="b">
        <v>0</v>
      </c>
      <c r="N424" t="s">
        <v>8264</v>
      </c>
      <c r="O424" s="12">
        <f t="shared" si="31"/>
        <v>1</v>
      </c>
      <c r="P424" s="10">
        <f t="shared" si="32"/>
        <v>35.83</v>
      </c>
      <c r="Q424" s="14" t="s">
        <v>8308</v>
      </c>
      <c r="R424" t="s">
        <v>8313</v>
      </c>
      <c r="S424" s="19">
        <f t="shared" si="33"/>
        <v>41863.052048611113</v>
      </c>
      <c r="T424" s="19">
        <f t="shared" si="34"/>
        <v>42207.916666666664</v>
      </c>
      <c r="U424">
        <f t="shared" si="30"/>
        <v>2014</v>
      </c>
    </row>
    <row r="425" spans="1:21" ht="48" x14ac:dyDescent="0.2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 s="23">
        <v>1437620400</v>
      </c>
      <c r="J425">
        <v>1367878430</v>
      </c>
      <c r="K425" t="b">
        <v>0</v>
      </c>
      <c r="L425">
        <v>13</v>
      </c>
      <c r="M425" t="b">
        <v>0</v>
      </c>
      <c r="N425" t="s">
        <v>8264</v>
      </c>
      <c r="O425" s="12">
        <f t="shared" si="31"/>
        <v>1</v>
      </c>
      <c r="P425" s="10">
        <f t="shared" si="32"/>
        <v>11.77</v>
      </c>
      <c r="Q425" s="14" t="s">
        <v>8308</v>
      </c>
      <c r="R425" t="s">
        <v>8313</v>
      </c>
      <c r="S425" s="19">
        <f t="shared" si="33"/>
        <v>41400.717939814815</v>
      </c>
      <c r="T425" s="19">
        <f t="shared" si="34"/>
        <v>42207.916666666664</v>
      </c>
      <c r="U425">
        <f t="shared" si="30"/>
        <v>2013</v>
      </c>
    </row>
    <row r="426" spans="1:21" ht="48" x14ac:dyDescent="0.2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 s="23">
        <v>1437620400</v>
      </c>
      <c r="J426">
        <v>1327568499</v>
      </c>
      <c r="K426" t="b">
        <v>0</v>
      </c>
      <c r="L426">
        <v>5</v>
      </c>
      <c r="M426" t="b">
        <v>0</v>
      </c>
      <c r="N426" t="s">
        <v>8264</v>
      </c>
      <c r="O426" s="12">
        <f t="shared" si="31"/>
        <v>7</v>
      </c>
      <c r="P426" s="10">
        <f t="shared" si="32"/>
        <v>40.78</v>
      </c>
      <c r="Q426" s="14" t="s">
        <v>8308</v>
      </c>
      <c r="R426" t="s">
        <v>8313</v>
      </c>
      <c r="S426" s="19">
        <f t="shared" si="33"/>
        <v>40934.167812499996</v>
      </c>
      <c r="T426" s="19">
        <f t="shared" si="34"/>
        <v>42207.916666666664</v>
      </c>
      <c r="U426">
        <f t="shared" si="30"/>
        <v>2012</v>
      </c>
    </row>
    <row r="427" spans="1:21" ht="48" x14ac:dyDescent="0.2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 s="23">
        <v>1437620400</v>
      </c>
      <c r="J427">
        <v>1443472804</v>
      </c>
      <c r="K427" t="b">
        <v>0</v>
      </c>
      <c r="L427">
        <v>2</v>
      </c>
      <c r="M427" t="b">
        <v>0</v>
      </c>
      <c r="N427" t="s">
        <v>8264</v>
      </c>
      <c r="O427" s="12">
        <f t="shared" si="31"/>
        <v>0</v>
      </c>
      <c r="P427" s="10">
        <f t="shared" si="32"/>
        <v>3</v>
      </c>
      <c r="Q427" s="14" t="s">
        <v>8308</v>
      </c>
      <c r="R427" t="s">
        <v>8313</v>
      </c>
      <c r="S427" s="19">
        <f t="shared" si="33"/>
        <v>42275.652824074066</v>
      </c>
      <c r="T427" s="19">
        <f t="shared" si="34"/>
        <v>42207.916666666664</v>
      </c>
      <c r="U427">
        <f t="shared" si="30"/>
        <v>2015</v>
      </c>
    </row>
    <row r="428" spans="1:21" ht="48" x14ac:dyDescent="0.2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 s="23">
        <v>1437620400</v>
      </c>
      <c r="J428">
        <v>1454259914</v>
      </c>
      <c r="K428" t="b">
        <v>0</v>
      </c>
      <c r="L428">
        <v>8</v>
      </c>
      <c r="M428" t="b">
        <v>0</v>
      </c>
      <c r="N428" t="s">
        <v>8264</v>
      </c>
      <c r="O428" s="12">
        <f t="shared" si="31"/>
        <v>1</v>
      </c>
      <c r="P428" s="10">
        <f t="shared" si="32"/>
        <v>16.63</v>
      </c>
      <c r="Q428" s="14" t="s">
        <v>8308</v>
      </c>
      <c r="R428" t="s">
        <v>8313</v>
      </c>
      <c r="S428" s="19">
        <f t="shared" si="33"/>
        <v>42400.503634259258</v>
      </c>
      <c r="T428" s="19">
        <f t="shared" si="34"/>
        <v>42207.916666666664</v>
      </c>
      <c r="U428">
        <f t="shared" si="30"/>
        <v>2016</v>
      </c>
    </row>
    <row r="429" spans="1:21" ht="48" x14ac:dyDescent="0.2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 s="23">
        <v>1437620400</v>
      </c>
      <c r="J429">
        <v>1444340940</v>
      </c>
      <c r="K429" t="b">
        <v>0</v>
      </c>
      <c r="L429">
        <v>0</v>
      </c>
      <c r="M429" t="b">
        <v>0</v>
      </c>
      <c r="N429" t="s">
        <v>8264</v>
      </c>
      <c r="O429" s="12">
        <f t="shared" si="31"/>
        <v>0</v>
      </c>
      <c r="P429" s="10">
        <f t="shared" si="32"/>
        <v>0</v>
      </c>
      <c r="Q429" s="14" t="s">
        <v>8308</v>
      </c>
      <c r="R429" t="s">
        <v>8313</v>
      </c>
      <c r="S429" s="19">
        <f t="shared" si="33"/>
        <v>42285.700694444444</v>
      </c>
      <c r="T429" s="19">
        <f t="shared" si="34"/>
        <v>42207.916666666664</v>
      </c>
      <c r="U429">
        <f t="shared" si="30"/>
        <v>2015</v>
      </c>
    </row>
    <row r="430" spans="1:21" ht="32" x14ac:dyDescent="0.2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 s="23">
        <v>1437620400</v>
      </c>
      <c r="J430">
        <v>1400523845</v>
      </c>
      <c r="K430" t="b">
        <v>0</v>
      </c>
      <c r="L430">
        <v>13</v>
      </c>
      <c r="M430" t="b">
        <v>0</v>
      </c>
      <c r="N430" t="s">
        <v>8264</v>
      </c>
      <c r="O430" s="12">
        <f t="shared" si="31"/>
        <v>6</v>
      </c>
      <c r="P430" s="10">
        <f t="shared" si="32"/>
        <v>52</v>
      </c>
      <c r="Q430" s="14" t="s">
        <v>8308</v>
      </c>
      <c r="R430" t="s">
        <v>8313</v>
      </c>
      <c r="S430" s="19">
        <f t="shared" si="33"/>
        <v>41778.558391203704</v>
      </c>
      <c r="T430" s="19">
        <f t="shared" si="34"/>
        <v>42207.916666666664</v>
      </c>
      <c r="U430">
        <f t="shared" si="30"/>
        <v>2014</v>
      </c>
    </row>
    <row r="431" spans="1:21" ht="64" x14ac:dyDescent="0.2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 s="23">
        <v>1437620400</v>
      </c>
      <c r="J431">
        <v>1252964282</v>
      </c>
      <c r="K431" t="b">
        <v>0</v>
      </c>
      <c r="L431">
        <v>0</v>
      </c>
      <c r="M431" t="b">
        <v>0</v>
      </c>
      <c r="N431" t="s">
        <v>8264</v>
      </c>
      <c r="O431" s="12">
        <f t="shared" si="31"/>
        <v>0</v>
      </c>
      <c r="P431" s="10">
        <f t="shared" si="32"/>
        <v>0</v>
      </c>
      <c r="Q431" s="14" t="s">
        <v>8308</v>
      </c>
      <c r="R431" t="s">
        <v>8313</v>
      </c>
      <c r="S431" s="19">
        <f t="shared" si="33"/>
        <v>40070.693078703705</v>
      </c>
      <c r="T431" s="19">
        <f t="shared" si="34"/>
        <v>42207.916666666664</v>
      </c>
      <c r="U431">
        <f t="shared" si="30"/>
        <v>2009</v>
      </c>
    </row>
    <row r="432" spans="1:21" ht="32" x14ac:dyDescent="0.2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 s="23">
        <v>1437620400</v>
      </c>
      <c r="J432">
        <v>1377570867</v>
      </c>
      <c r="K432" t="b">
        <v>0</v>
      </c>
      <c r="L432">
        <v>5</v>
      </c>
      <c r="M432" t="b">
        <v>0</v>
      </c>
      <c r="N432" t="s">
        <v>8264</v>
      </c>
      <c r="O432" s="12">
        <f t="shared" si="31"/>
        <v>2</v>
      </c>
      <c r="P432" s="10">
        <f t="shared" si="32"/>
        <v>4.8</v>
      </c>
      <c r="Q432" s="14" t="s">
        <v>8308</v>
      </c>
      <c r="R432" t="s">
        <v>8313</v>
      </c>
      <c r="S432" s="19">
        <f t="shared" si="33"/>
        <v>41512.898923611108</v>
      </c>
      <c r="T432" s="19">
        <f t="shared" si="34"/>
        <v>42207.916666666664</v>
      </c>
      <c r="U432">
        <f t="shared" si="30"/>
        <v>2013</v>
      </c>
    </row>
    <row r="433" spans="1:21" ht="48" x14ac:dyDescent="0.2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 s="23">
        <v>1437620400</v>
      </c>
      <c r="J433">
        <v>1465160083</v>
      </c>
      <c r="K433" t="b">
        <v>0</v>
      </c>
      <c r="L433">
        <v>8</v>
      </c>
      <c r="M433" t="b">
        <v>0</v>
      </c>
      <c r="N433" t="s">
        <v>8264</v>
      </c>
      <c r="O433" s="12">
        <f t="shared" si="31"/>
        <v>14</v>
      </c>
      <c r="P433" s="10">
        <f t="shared" si="32"/>
        <v>51.88</v>
      </c>
      <c r="Q433" s="14" t="s">
        <v>8308</v>
      </c>
      <c r="R433" t="s">
        <v>8313</v>
      </c>
      <c r="S433" s="19">
        <f t="shared" si="33"/>
        <v>42526.662997685184</v>
      </c>
      <c r="T433" s="19">
        <f t="shared" si="34"/>
        <v>42207.916666666664</v>
      </c>
      <c r="U433">
        <f t="shared" si="30"/>
        <v>2016</v>
      </c>
    </row>
    <row r="434" spans="1:21" ht="48" x14ac:dyDescent="0.2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 s="23">
        <v>1437620400</v>
      </c>
      <c r="J434">
        <v>1440264381</v>
      </c>
      <c r="K434" t="b">
        <v>0</v>
      </c>
      <c r="L434">
        <v>8</v>
      </c>
      <c r="M434" t="b">
        <v>0</v>
      </c>
      <c r="N434" t="s">
        <v>8264</v>
      </c>
      <c r="O434" s="12">
        <f t="shared" si="31"/>
        <v>10</v>
      </c>
      <c r="P434" s="10">
        <f t="shared" si="32"/>
        <v>71.25</v>
      </c>
      <c r="Q434" s="14" t="s">
        <v>8308</v>
      </c>
      <c r="R434" t="s">
        <v>8313</v>
      </c>
      <c r="S434" s="19">
        <f t="shared" si="33"/>
        <v>42238.51829861111</v>
      </c>
      <c r="T434" s="19">
        <f t="shared" si="34"/>
        <v>42207.916666666664</v>
      </c>
      <c r="U434">
        <f t="shared" si="30"/>
        <v>2015</v>
      </c>
    </row>
    <row r="435" spans="1:21" ht="64" x14ac:dyDescent="0.2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 s="23">
        <v>1437620400</v>
      </c>
      <c r="J435">
        <v>1439392022</v>
      </c>
      <c r="K435" t="b">
        <v>0</v>
      </c>
      <c r="L435">
        <v>0</v>
      </c>
      <c r="M435" t="b">
        <v>0</v>
      </c>
      <c r="N435" t="s">
        <v>8264</v>
      </c>
      <c r="O435" s="12">
        <f t="shared" si="31"/>
        <v>0</v>
      </c>
      <c r="P435" s="10">
        <f t="shared" si="32"/>
        <v>0</v>
      </c>
      <c r="Q435" s="14" t="s">
        <v>8308</v>
      </c>
      <c r="R435" t="s">
        <v>8313</v>
      </c>
      <c r="S435" s="19">
        <f t="shared" si="33"/>
        <v>42228.421550925923</v>
      </c>
      <c r="T435" s="19">
        <f t="shared" si="34"/>
        <v>42207.916666666664</v>
      </c>
      <c r="U435">
        <f t="shared" si="30"/>
        <v>2015</v>
      </c>
    </row>
    <row r="436" spans="1:21" ht="48" x14ac:dyDescent="0.2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 s="23">
        <v>1437620400</v>
      </c>
      <c r="J436">
        <v>1383076902</v>
      </c>
      <c r="K436" t="b">
        <v>0</v>
      </c>
      <c r="L436">
        <v>2</v>
      </c>
      <c r="M436" t="b">
        <v>0</v>
      </c>
      <c r="N436" t="s">
        <v>8264</v>
      </c>
      <c r="O436" s="12">
        <f t="shared" si="31"/>
        <v>5</v>
      </c>
      <c r="P436" s="10">
        <f t="shared" si="32"/>
        <v>62.5</v>
      </c>
      <c r="Q436" s="14" t="s">
        <v>8308</v>
      </c>
      <c r="R436" t="s">
        <v>8313</v>
      </c>
      <c r="S436" s="19">
        <f t="shared" si="33"/>
        <v>41576.626180555555</v>
      </c>
      <c r="T436" s="19">
        <f t="shared" si="34"/>
        <v>42207.916666666664</v>
      </c>
      <c r="U436">
        <f t="shared" si="30"/>
        <v>2013</v>
      </c>
    </row>
    <row r="437" spans="1:21" ht="48" x14ac:dyDescent="0.2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 s="23">
        <v>1437620400</v>
      </c>
      <c r="J437">
        <v>1376502980</v>
      </c>
      <c r="K437" t="b">
        <v>0</v>
      </c>
      <c r="L437">
        <v>3</v>
      </c>
      <c r="M437" t="b">
        <v>0</v>
      </c>
      <c r="N437" t="s">
        <v>8264</v>
      </c>
      <c r="O437" s="12">
        <f t="shared" si="31"/>
        <v>0</v>
      </c>
      <c r="P437" s="10">
        <f t="shared" si="32"/>
        <v>1</v>
      </c>
      <c r="Q437" s="14" t="s">
        <v>8308</v>
      </c>
      <c r="R437" t="s">
        <v>8313</v>
      </c>
      <c r="S437" s="19">
        <f t="shared" si="33"/>
        <v>41500.539120370369</v>
      </c>
      <c r="T437" s="19">
        <f t="shared" si="34"/>
        <v>42207.916666666664</v>
      </c>
      <c r="U437">
        <f t="shared" si="30"/>
        <v>2013</v>
      </c>
    </row>
    <row r="438" spans="1:21" ht="48" x14ac:dyDescent="0.2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 s="23">
        <v>1437620400</v>
      </c>
      <c r="J438">
        <v>1372668113</v>
      </c>
      <c r="K438" t="b">
        <v>0</v>
      </c>
      <c r="L438">
        <v>0</v>
      </c>
      <c r="M438" t="b">
        <v>0</v>
      </c>
      <c r="N438" t="s">
        <v>8264</v>
      </c>
      <c r="O438" s="12">
        <f t="shared" si="31"/>
        <v>0</v>
      </c>
      <c r="P438" s="10">
        <f t="shared" si="32"/>
        <v>0</v>
      </c>
      <c r="Q438" s="14" t="s">
        <v>8308</v>
      </c>
      <c r="R438" t="s">
        <v>8313</v>
      </c>
      <c r="S438" s="19">
        <f t="shared" si="33"/>
        <v>41456.154085648144</v>
      </c>
      <c r="T438" s="19">
        <f t="shared" si="34"/>
        <v>42207.916666666664</v>
      </c>
      <c r="U438">
        <f t="shared" si="30"/>
        <v>2013</v>
      </c>
    </row>
    <row r="439" spans="1:21" ht="48" x14ac:dyDescent="0.2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 s="23">
        <v>1437620400</v>
      </c>
      <c r="J439">
        <v>1470728326</v>
      </c>
      <c r="K439" t="b">
        <v>0</v>
      </c>
      <c r="L439">
        <v>0</v>
      </c>
      <c r="M439" t="b">
        <v>0</v>
      </c>
      <c r="N439" t="s">
        <v>8264</v>
      </c>
      <c r="O439" s="12">
        <f t="shared" si="31"/>
        <v>0</v>
      </c>
      <c r="P439" s="10">
        <f t="shared" si="32"/>
        <v>0</v>
      </c>
      <c r="Q439" s="14" t="s">
        <v>8308</v>
      </c>
      <c r="R439" t="s">
        <v>8313</v>
      </c>
      <c r="S439" s="19">
        <f t="shared" si="33"/>
        <v>42591.110254629624</v>
      </c>
      <c r="T439" s="19">
        <f t="shared" si="34"/>
        <v>42207.916666666664</v>
      </c>
      <c r="U439">
        <f t="shared" si="30"/>
        <v>2016</v>
      </c>
    </row>
    <row r="440" spans="1:21" ht="48" x14ac:dyDescent="0.2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 s="23">
        <v>1437620400</v>
      </c>
      <c r="J440">
        <v>1445235358</v>
      </c>
      <c r="K440" t="b">
        <v>0</v>
      </c>
      <c r="L440">
        <v>11</v>
      </c>
      <c r="M440" t="b">
        <v>0</v>
      </c>
      <c r="N440" t="s">
        <v>8264</v>
      </c>
      <c r="O440" s="12">
        <f t="shared" si="31"/>
        <v>9</v>
      </c>
      <c r="P440" s="10">
        <f t="shared" si="32"/>
        <v>170.55</v>
      </c>
      <c r="Q440" s="14" t="s">
        <v>8308</v>
      </c>
      <c r="R440" t="s">
        <v>8313</v>
      </c>
      <c r="S440" s="19">
        <f t="shared" si="33"/>
        <v>42296.052754629629</v>
      </c>
      <c r="T440" s="19">
        <f t="shared" si="34"/>
        <v>42207.916666666664</v>
      </c>
      <c r="U440">
        <f t="shared" si="30"/>
        <v>2015</v>
      </c>
    </row>
    <row r="441" spans="1:21" ht="48" x14ac:dyDescent="0.2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 s="23">
        <v>1437620400</v>
      </c>
      <c r="J441">
        <v>1412705818</v>
      </c>
      <c r="K441" t="b">
        <v>0</v>
      </c>
      <c r="L441">
        <v>0</v>
      </c>
      <c r="M441" t="b">
        <v>0</v>
      </c>
      <c r="N441" t="s">
        <v>8264</v>
      </c>
      <c r="O441" s="12">
        <f t="shared" si="31"/>
        <v>0</v>
      </c>
      <c r="P441" s="10">
        <f t="shared" si="32"/>
        <v>0</v>
      </c>
      <c r="Q441" s="14" t="s">
        <v>8308</v>
      </c>
      <c r="R441" t="s">
        <v>8313</v>
      </c>
      <c r="S441" s="19">
        <f t="shared" si="33"/>
        <v>41919.553449074076</v>
      </c>
      <c r="T441" s="19">
        <f t="shared" si="34"/>
        <v>42207.916666666664</v>
      </c>
      <c r="U441">
        <f t="shared" si="30"/>
        <v>2014</v>
      </c>
    </row>
    <row r="442" spans="1:21" ht="48" x14ac:dyDescent="0.2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 s="23">
        <v>1437620400</v>
      </c>
      <c r="J442">
        <v>1456270753</v>
      </c>
      <c r="K442" t="b">
        <v>0</v>
      </c>
      <c r="L442">
        <v>1</v>
      </c>
      <c r="M442" t="b">
        <v>0</v>
      </c>
      <c r="N442" t="s">
        <v>8264</v>
      </c>
      <c r="O442" s="12">
        <f t="shared" si="31"/>
        <v>0</v>
      </c>
      <c r="P442" s="10">
        <f t="shared" si="32"/>
        <v>5</v>
      </c>
      <c r="Q442" s="14" t="s">
        <v>8308</v>
      </c>
      <c r="R442" t="s">
        <v>8313</v>
      </c>
      <c r="S442" s="19">
        <f t="shared" si="33"/>
        <v>42423.777233796289</v>
      </c>
      <c r="T442" s="19">
        <f t="shared" si="34"/>
        <v>42207.916666666664</v>
      </c>
      <c r="U442">
        <f t="shared" si="30"/>
        <v>2016</v>
      </c>
    </row>
    <row r="443" spans="1:21" ht="48" x14ac:dyDescent="0.2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 s="23">
        <v>1437620400</v>
      </c>
      <c r="J443">
        <v>1380826996</v>
      </c>
      <c r="K443" t="b">
        <v>0</v>
      </c>
      <c r="L443">
        <v>0</v>
      </c>
      <c r="M443" t="b">
        <v>0</v>
      </c>
      <c r="N443" t="s">
        <v>8264</v>
      </c>
      <c r="O443" s="12">
        <f t="shared" si="31"/>
        <v>0</v>
      </c>
      <c r="P443" s="10">
        <f t="shared" si="32"/>
        <v>0</v>
      </c>
      <c r="Q443" s="14" t="s">
        <v>8308</v>
      </c>
      <c r="R443" t="s">
        <v>8313</v>
      </c>
      <c r="S443" s="19">
        <f t="shared" si="33"/>
        <v>41550.585601851846</v>
      </c>
      <c r="T443" s="19">
        <f t="shared" si="34"/>
        <v>42207.916666666664</v>
      </c>
      <c r="U443">
        <f t="shared" si="30"/>
        <v>2013</v>
      </c>
    </row>
    <row r="444" spans="1:21" ht="16" x14ac:dyDescent="0.2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 s="23">
        <v>1437620400</v>
      </c>
      <c r="J444">
        <v>1421788783</v>
      </c>
      <c r="K444" t="b">
        <v>0</v>
      </c>
      <c r="L444">
        <v>17</v>
      </c>
      <c r="M444" t="b">
        <v>0</v>
      </c>
      <c r="N444" t="s">
        <v>8264</v>
      </c>
      <c r="O444" s="12">
        <f t="shared" si="31"/>
        <v>39</v>
      </c>
      <c r="P444" s="10">
        <f t="shared" si="32"/>
        <v>393.59</v>
      </c>
      <c r="Q444" s="14" t="s">
        <v>8308</v>
      </c>
      <c r="R444" t="s">
        <v>8313</v>
      </c>
      <c r="S444" s="19">
        <f t="shared" si="33"/>
        <v>42024.680358796293</v>
      </c>
      <c r="T444" s="19">
        <f t="shared" si="34"/>
        <v>42207.916666666664</v>
      </c>
      <c r="U444">
        <f t="shared" si="30"/>
        <v>2015</v>
      </c>
    </row>
    <row r="445" spans="1:21" ht="48" x14ac:dyDescent="0.2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 s="23">
        <v>1437620400</v>
      </c>
      <c r="J445">
        <v>1389399701</v>
      </c>
      <c r="K445" t="b">
        <v>0</v>
      </c>
      <c r="L445">
        <v>2</v>
      </c>
      <c r="M445" t="b">
        <v>0</v>
      </c>
      <c r="N445" t="s">
        <v>8264</v>
      </c>
      <c r="O445" s="12">
        <f t="shared" si="31"/>
        <v>0</v>
      </c>
      <c r="P445" s="10">
        <f t="shared" si="32"/>
        <v>5</v>
      </c>
      <c r="Q445" s="14" t="s">
        <v>8308</v>
      </c>
      <c r="R445" t="s">
        <v>8313</v>
      </c>
      <c r="S445" s="19">
        <f t="shared" si="33"/>
        <v>41649.806724537033</v>
      </c>
      <c r="T445" s="19">
        <f t="shared" si="34"/>
        <v>42207.916666666664</v>
      </c>
      <c r="U445">
        <f t="shared" ref="U445:U508" si="35">YEAR(S445)</f>
        <v>2014</v>
      </c>
    </row>
    <row r="446" spans="1:21" ht="32" x14ac:dyDescent="0.2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 s="23">
        <v>1437620400</v>
      </c>
      <c r="J446">
        <v>1324158361</v>
      </c>
      <c r="K446" t="b">
        <v>0</v>
      </c>
      <c r="L446">
        <v>1</v>
      </c>
      <c r="M446" t="b">
        <v>0</v>
      </c>
      <c r="N446" t="s">
        <v>8264</v>
      </c>
      <c r="O446" s="12">
        <f t="shared" si="31"/>
        <v>5</v>
      </c>
      <c r="P446" s="10">
        <f t="shared" si="32"/>
        <v>50</v>
      </c>
      <c r="Q446" s="14" t="s">
        <v>8308</v>
      </c>
      <c r="R446" t="s">
        <v>8313</v>
      </c>
      <c r="S446" s="19">
        <f t="shared" si="33"/>
        <v>40894.69862268518</v>
      </c>
      <c r="T446" s="19">
        <f t="shared" si="34"/>
        <v>42207.916666666664</v>
      </c>
      <c r="U446">
        <f t="shared" si="35"/>
        <v>2011</v>
      </c>
    </row>
    <row r="447" spans="1:21" ht="48" x14ac:dyDescent="0.2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 s="23">
        <v>1437620400</v>
      </c>
      <c r="J447">
        <v>1430899375</v>
      </c>
      <c r="K447" t="b">
        <v>0</v>
      </c>
      <c r="L447">
        <v>2</v>
      </c>
      <c r="M447" t="b">
        <v>0</v>
      </c>
      <c r="N447" t="s">
        <v>8264</v>
      </c>
      <c r="O447" s="12">
        <f t="shared" si="31"/>
        <v>0</v>
      </c>
      <c r="P447" s="10">
        <f t="shared" si="32"/>
        <v>1</v>
      </c>
      <c r="Q447" s="14" t="s">
        <v>8308</v>
      </c>
      <c r="R447" t="s">
        <v>8313</v>
      </c>
      <c r="S447" s="19">
        <f t="shared" si="33"/>
        <v>42130.127025462956</v>
      </c>
      <c r="T447" s="19">
        <f t="shared" si="34"/>
        <v>42207.916666666664</v>
      </c>
      <c r="U447">
        <f t="shared" si="35"/>
        <v>2015</v>
      </c>
    </row>
    <row r="448" spans="1:21" ht="48" x14ac:dyDescent="0.2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 s="23">
        <v>1437620400</v>
      </c>
      <c r="J448">
        <v>1422842420</v>
      </c>
      <c r="K448" t="b">
        <v>0</v>
      </c>
      <c r="L448">
        <v>16</v>
      </c>
      <c r="M448" t="b">
        <v>0</v>
      </c>
      <c r="N448" t="s">
        <v>8264</v>
      </c>
      <c r="O448" s="12">
        <f t="shared" si="31"/>
        <v>7</v>
      </c>
      <c r="P448" s="10">
        <f t="shared" si="32"/>
        <v>47.88</v>
      </c>
      <c r="Q448" s="14" t="s">
        <v>8308</v>
      </c>
      <c r="R448" t="s">
        <v>8313</v>
      </c>
      <c r="S448" s="19">
        <f t="shared" si="33"/>
        <v>42036.875231481477</v>
      </c>
      <c r="T448" s="19">
        <f t="shared" si="34"/>
        <v>42207.916666666664</v>
      </c>
      <c r="U448">
        <f t="shared" si="35"/>
        <v>2015</v>
      </c>
    </row>
    <row r="449" spans="1:21" ht="48" x14ac:dyDescent="0.2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 s="23">
        <v>1437620400</v>
      </c>
      <c r="J449">
        <v>1361884763</v>
      </c>
      <c r="K449" t="b">
        <v>0</v>
      </c>
      <c r="L449">
        <v>1</v>
      </c>
      <c r="M449" t="b">
        <v>0</v>
      </c>
      <c r="N449" t="s">
        <v>8264</v>
      </c>
      <c r="O449" s="12">
        <f t="shared" si="31"/>
        <v>0</v>
      </c>
      <c r="P449" s="10">
        <f t="shared" si="32"/>
        <v>5</v>
      </c>
      <c r="Q449" s="14" t="s">
        <v>8308</v>
      </c>
      <c r="R449" t="s">
        <v>8313</v>
      </c>
      <c r="S449" s="19">
        <f t="shared" si="33"/>
        <v>41331.34679398148</v>
      </c>
      <c r="T449" s="19">
        <f t="shared" si="34"/>
        <v>42207.916666666664</v>
      </c>
      <c r="U449">
        <f t="shared" si="35"/>
        <v>2013</v>
      </c>
    </row>
    <row r="450" spans="1:21" ht="48" x14ac:dyDescent="0.2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 s="23">
        <v>1437620400</v>
      </c>
      <c r="J450">
        <v>1398363095</v>
      </c>
      <c r="K450" t="b">
        <v>0</v>
      </c>
      <c r="L450">
        <v>4</v>
      </c>
      <c r="M450" t="b">
        <v>0</v>
      </c>
      <c r="N450" t="s">
        <v>8264</v>
      </c>
      <c r="O450" s="12">
        <f t="shared" ref="O450:O513" si="36">ROUND(E450/D450*100,0)</f>
        <v>3</v>
      </c>
      <c r="P450" s="10">
        <f t="shared" ref="P450:P513" si="37">IFERROR(ROUND(E450/L450,2),0)</f>
        <v>20.5</v>
      </c>
      <c r="Q450" s="14" t="s">
        <v>8308</v>
      </c>
      <c r="R450" t="s">
        <v>8313</v>
      </c>
      <c r="S450" s="19">
        <f t="shared" si="33"/>
        <v>41753.549710648142</v>
      </c>
      <c r="T450" s="19">
        <f t="shared" si="34"/>
        <v>42207.916666666664</v>
      </c>
      <c r="U450">
        <f t="shared" si="35"/>
        <v>2014</v>
      </c>
    </row>
    <row r="451" spans="1:21" ht="48" x14ac:dyDescent="0.2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 s="23">
        <v>1437620400</v>
      </c>
      <c r="J451">
        <v>1379425085</v>
      </c>
      <c r="K451" t="b">
        <v>0</v>
      </c>
      <c r="L451">
        <v>5</v>
      </c>
      <c r="M451" t="b">
        <v>0</v>
      </c>
      <c r="N451" t="s">
        <v>8264</v>
      </c>
      <c r="O451" s="12">
        <f t="shared" si="36"/>
        <v>2</v>
      </c>
      <c r="P451" s="10">
        <f t="shared" si="37"/>
        <v>9</v>
      </c>
      <c r="Q451" s="14" t="s">
        <v>8308</v>
      </c>
      <c r="R451" t="s">
        <v>8313</v>
      </c>
      <c r="S451" s="19">
        <f t="shared" ref="S451:S514" si="38">(J451/86400)+25569+(-5/24)</f>
        <v>41534.359780092593</v>
      </c>
      <c r="T451" s="19">
        <f t="shared" ref="T451:T514" si="39">(I451/86400)+25569+(-5/24)</f>
        <v>42207.916666666664</v>
      </c>
      <c r="U451">
        <f t="shared" si="35"/>
        <v>2013</v>
      </c>
    </row>
    <row r="452" spans="1:21" ht="48" x14ac:dyDescent="0.2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 s="23">
        <v>1437620400</v>
      </c>
      <c r="J452">
        <v>1389825800</v>
      </c>
      <c r="K452" t="b">
        <v>0</v>
      </c>
      <c r="L452">
        <v>7</v>
      </c>
      <c r="M452" t="b">
        <v>0</v>
      </c>
      <c r="N452" t="s">
        <v>8264</v>
      </c>
      <c r="O452" s="12">
        <f t="shared" si="36"/>
        <v>1</v>
      </c>
      <c r="P452" s="10">
        <f t="shared" si="37"/>
        <v>56.57</v>
      </c>
      <c r="Q452" s="14" t="s">
        <v>8308</v>
      </c>
      <c r="R452" t="s">
        <v>8313</v>
      </c>
      <c r="S452" s="19">
        <f t="shared" si="38"/>
        <v>41654.73842592592</v>
      </c>
      <c r="T452" s="19">
        <f t="shared" si="39"/>
        <v>42207.916666666664</v>
      </c>
      <c r="U452">
        <f t="shared" si="35"/>
        <v>2014</v>
      </c>
    </row>
    <row r="453" spans="1:21" ht="48" x14ac:dyDescent="0.2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 s="23">
        <v>1437620400</v>
      </c>
      <c r="J453">
        <v>1388077791</v>
      </c>
      <c r="K453" t="b">
        <v>0</v>
      </c>
      <c r="L453">
        <v>0</v>
      </c>
      <c r="M453" t="b">
        <v>0</v>
      </c>
      <c r="N453" t="s">
        <v>8264</v>
      </c>
      <c r="O453" s="12">
        <f t="shared" si="36"/>
        <v>0</v>
      </c>
      <c r="P453" s="10">
        <f t="shared" si="37"/>
        <v>0</v>
      </c>
      <c r="Q453" s="14" t="s">
        <v>8308</v>
      </c>
      <c r="R453" t="s">
        <v>8313</v>
      </c>
      <c r="S453" s="19">
        <f t="shared" si="38"/>
        <v>41634.506840277776</v>
      </c>
      <c r="T453" s="19">
        <f t="shared" si="39"/>
        <v>42207.916666666664</v>
      </c>
      <c r="U453">
        <f t="shared" si="35"/>
        <v>2013</v>
      </c>
    </row>
    <row r="454" spans="1:21" ht="32" x14ac:dyDescent="0.2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 s="23">
        <v>1437620400</v>
      </c>
      <c r="J454">
        <v>1428944015</v>
      </c>
      <c r="K454" t="b">
        <v>0</v>
      </c>
      <c r="L454">
        <v>12</v>
      </c>
      <c r="M454" t="b">
        <v>0</v>
      </c>
      <c r="N454" t="s">
        <v>8264</v>
      </c>
      <c r="O454" s="12">
        <f t="shared" si="36"/>
        <v>64</v>
      </c>
      <c r="P454" s="10">
        <f t="shared" si="37"/>
        <v>40</v>
      </c>
      <c r="Q454" s="14" t="s">
        <v>8308</v>
      </c>
      <c r="R454" t="s">
        <v>8313</v>
      </c>
      <c r="S454" s="19">
        <f t="shared" si="38"/>
        <v>42107.49554398148</v>
      </c>
      <c r="T454" s="19">
        <f t="shared" si="39"/>
        <v>42207.916666666664</v>
      </c>
      <c r="U454">
        <f t="shared" si="35"/>
        <v>2015</v>
      </c>
    </row>
    <row r="455" spans="1:21" ht="48" x14ac:dyDescent="0.2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 s="23">
        <v>1437620400</v>
      </c>
      <c r="J455">
        <v>1422992879</v>
      </c>
      <c r="K455" t="b">
        <v>0</v>
      </c>
      <c r="L455">
        <v>2</v>
      </c>
      <c r="M455" t="b">
        <v>0</v>
      </c>
      <c r="N455" t="s">
        <v>8264</v>
      </c>
      <c r="O455" s="12">
        <f t="shared" si="36"/>
        <v>0</v>
      </c>
      <c r="P455" s="10">
        <f t="shared" si="37"/>
        <v>13</v>
      </c>
      <c r="Q455" s="14" t="s">
        <v>8308</v>
      </c>
      <c r="R455" t="s">
        <v>8313</v>
      </c>
      <c r="S455" s="19">
        <f t="shared" si="38"/>
        <v>42038.616655092592</v>
      </c>
      <c r="T455" s="19">
        <f t="shared" si="39"/>
        <v>42207.916666666664</v>
      </c>
      <c r="U455">
        <f t="shared" si="35"/>
        <v>2015</v>
      </c>
    </row>
    <row r="456" spans="1:21" ht="48" x14ac:dyDescent="0.2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 s="23">
        <v>1437620400</v>
      </c>
      <c r="J456">
        <v>1414343571</v>
      </c>
      <c r="K456" t="b">
        <v>0</v>
      </c>
      <c r="L456">
        <v>5</v>
      </c>
      <c r="M456" t="b">
        <v>0</v>
      </c>
      <c r="N456" t="s">
        <v>8264</v>
      </c>
      <c r="O456" s="12">
        <f t="shared" si="36"/>
        <v>1</v>
      </c>
      <c r="P456" s="10">
        <f t="shared" si="37"/>
        <v>16.399999999999999</v>
      </c>
      <c r="Q456" s="14" t="s">
        <v>8308</v>
      </c>
      <c r="R456" t="s">
        <v>8313</v>
      </c>
      <c r="S456" s="19">
        <f t="shared" si="38"/>
        <v>41938.508923611109</v>
      </c>
      <c r="T456" s="19">
        <f t="shared" si="39"/>
        <v>42207.916666666664</v>
      </c>
      <c r="U456">
        <f t="shared" si="35"/>
        <v>2014</v>
      </c>
    </row>
    <row r="457" spans="1:21" ht="48" x14ac:dyDescent="0.2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 s="23">
        <v>1437620400</v>
      </c>
      <c r="J457">
        <v>1330733022</v>
      </c>
      <c r="K457" t="b">
        <v>0</v>
      </c>
      <c r="L457">
        <v>2</v>
      </c>
      <c r="M457" t="b">
        <v>0</v>
      </c>
      <c r="N457" t="s">
        <v>8264</v>
      </c>
      <c r="O457" s="12">
        <f t="shared" si="36"/>
        <v>0</v>
      </c>
      <c r="P457" s="10">
        <f t="shared" si="37"/>
        <v>22.5</v>
      </c>
      <c r="Q457" s="14" t="s">
        <v>8308</v>
      </c>
      <c r="R457" t="s">
        <v>8313</v>
      </c>
      <c r="S457" s="19">
        <f t="shared" si="38"/>
        <v>40970.794236111113</v>
      </c>
      <c r="T457" s="19">
        <f t="shared" si="39"/>
        <v>42207.916666666664</v>
      </c>
      <c r="U457">
        <f t="shared" si="35"/>
        <v>2012</v>
      </c>
    </row>
    <row r="458" spans="1:21" ht="48" x14ac:dyDescent="0.2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 s="23">
        <v>1437620400</v>
      </c>
      <c r="J458">
        <v>1380559201</v>
      </c>
      <c r="K458" t="b">
        <v>0</v>
      </c>
      <c r="L458">
        <v>3</v>
      </c>
      <c r="M458" t="b">
        <v>0</v>
      </c>
      <c r="N458" t="s">
        <v>8264</v>
      </c>
      <c r="O458" s="12">
        <f t="shared" si="36"/>
        <v>1</v>
      </c>
      <c r="P458" s="10">
        <f t="shared" si="37"/>
        <v>20.329999999999998</v>
      </c>
      <c r="Q458" s="14" t="s">
        <v>8308</v>
      </c>
      <c r="R458" t="s">
        <v>8313</v>
      </c>
      <c r="S458" s="19">
        <f t="shared" si="38"/>
        <v>41547.486122685186</v>
      </c>
      <c r="T458" s="19">
        <f t="shared" si="39"/>
        <v>42207.916666666664</v>
      </c>
      <c r="U458">
        <f t="shared" si="35"/>
        <v>2013</v>
      </c>
    </row>
    <row r="459" spans="1:21" ht="48" x14ac:dyDescent="0.2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 s="23">
        <v>1437620400</v>
      </c>
      <c r="J459">
        <v>1405621512</v>
      </c>
      <c r="K459" t="b">
        <v>0</v>
      </c>
      <c r="L459">
        <v>0</v>
      </c>
      <c r="M459" t="b">
        <v>0</v>
      </c>
      <c r="N459" t="s">
        <v>8264</v>
      </c>
      <c r="O459" s="12">
        <f t="shared" si="36"/>
        <v>0</v>
      </c>
      <c r="P459" s="10">
        <f t="shared" si="37"/>
        <v>0</v>
      </c>
      <c r="Q459" s="14" t="s">
        <v>8308</v>
      </c>
      <c r="R459" t="s">
        <v>8313</v>
      </c>
      <c r="S459" s="19">
        <f t="shared" si="38"/>
        <v>41837.559166666666</v>
      </c>
      <c r="T459" s="19">
        <f t="shared" si="39"/>
        <v>42207.916666666664</v>
      </c>
      <c r="U459">
        <f t="shared" si="35"/>
        <v>2014</v>
      </c>
    </row>
    <row r="460" spans="1:21" ht="48" x14ac:dyDescent="0.2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 s="23">
        <v>1437620400</v>
      </c>
      <c r="J460">
        <v>1365958060</v>
      </c>
      <c r="K460" t="b">
        <v>0</v>
      </c>
      <c r="L460">
        <v>49</v>
      </c>
      <c r="M460" t="b">
        <v>0</v>
      </c>
      <c r="N460" t="s">
        <v>8264</v>
      </c>
      <c r="O460" s="12">
        <f t="shared" si="36"/>
        <v>8</v>
      </c>
      <c r="P460" s="10">
        <f t="shared" si="37"/>
        <v>16.760000000000002</v>
      </c>
      <c r="Q460" s="14" t="s">
        <v>8308</v>
      </c>
      <c r="R460" t="s">
        <v>8313</v>
      </c>
      <c r="S460" s="19">
        <f t="shared" si="38"/>
        <v>41378.491435185184</v>
      </c>
      <c r="T460" s="19">
        <f t="shared" si="39"/>
        <v>42207.916666666664</v>
      </c>
      <c r="U460">
        <f t="shared" si="35"/>
        <v>2013</v>
      </c>
    </row>
    <row r="461" spans="1:21" ht="48" x14ac:dyDescent="0.2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 s="23">
        <v>1437620400</v>
      </c>
      <c r="J461">
        <v>1316013727</v>
      </c>
      <c r="K461" t="b">
        <v>0</v>
      </c>
      <c r="L461">
        <v>1</v>
      </c>
      <c r="M461" t="b">
        <v>0</v>
      </c>
      <c r="N461" t="s">
        <v>8264</v>
      </c>
      <c r="O461" s="12">
        <f t="shared" si="36"/>
        <v>0</v>
      </c>
      <c r="P461" s="10">
        <f t="shared" si="37"/>
        <v>25</v>
      </c>
      <c r="Q461" s="14" t="s">
        <v>8308</v>
      </c>
      <c r="R461" t="s">
        <v>8313</v>
      </c>
      <c r="S461" s="19">
        <f t="shared" si="38"/>
        <v>40800.432025462964</v>
      </c>
      <c r="T461" s="19">
        <f t="shared" si="39"/>
        <v>42207.916666666664</v>
      </c>
      <c r="U461">
        <f t="shared" si="35"/>
        <v>2011</v>
      </c>
    </row>
    <row r="462" spans="1:21" ht="32" x14ac:dyDescent="0.2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 s="23">
        <v>1437620400</v>
      </c>
      <c r="J462">
        <v>1398862875</v>
      </c>
      <c r="K462" t="b">
        <v>0</v>
      </c>
      <c r="L462">
        <v>2</v>
      </c>
      <c r="M462" t="b">
        <v>0</v>
      </c>
      <c r="N462" t="s">
        <v>8263</v>
      </c>
      <c r="O462" s="12">
        <f t="shared" si="36"/>
        <v>0</v>
      </c>
      <c r="P462" s="10">
        <f t="shared" si="37"/>
        <v>12.5</v>
      </c>
      <c r="Q462" s="14" t="s">
        <v>8308</v>
      </c>
      <c r="R462" t="s">
        <v>8314</v>
      </c>
      <c r="S462" s="19">
        <f t="shared" si="38"/>
        <v>41759.334201388883</v>
      </c>
      <c r="T462" s="19">
        <f t="shared" si="39"/>
        <v>42207.916666666664</v>
      </c>
      <c r="U462">
        <f t="shared" si="35"/>
        <v>2014</v>
      </c>
    </row>
    <row r="463" spans="1:21" ht="48" x14ac:dyDescent="0.2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 s="23">
        <v>1437620400</v>
      </c>
      <c r="J463">
        <v>1368476367</v>
      </c>
      <c r="K463" t="b">
        <v>0</v>
      </c>
      <c r="L463">
        <v>0</v>
      </c>
      <c r="M463" t="b">
        <v>0</v>
      </c>
      <c r="N463" t="s">
        <v>8263</v>
      </c>
      <c r="O463" s="12">
        <f t="shared" si="36"/>
        <v>0</v>
      </c>
      <c r="P463" s="10">
        <f t="shared" si="37"/>
        <v>0</v>
      </c>
      <c r="Q463" s="14" t="s">
        <v>8308</v>
      </c>
      <c r="R463" t="s">
        <v>8314</v>
      </c>
      <c r="S463" s="19">
        <f t="shared" si="38"/>
        <v>41407.638506944444</v>
      </c>
      <c r="T463" s="19">
        <f t="shared" si="39"/>
        <v>42207.916666666664</v>
      </c>
      <c r="U463">
        <f t="shared" si="35"/>
        <v>2013</v>
      </c>
    </row>
    <row r="464" spans="1:21" ht="48" x14ac:dyDescent="0.2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 s="23">
        <v>1437620400</v>
      </c>
      <c r="J464">
        <v>1307761341</v>
      </c>
      <c r="K464" t="b">
        <v>0</v>
      </c>
      <c r="L464">
        <v>0</v>
      </c>
      <c r="M464" t="b">
        <v>0</v>
      </c>
      <c r="N464" t="s">
        <v>8263</v>
      </c>
      <c r="O464" s="12">
        <f t="shared" si="36"/>
        <v>0</v>
      </c>
      <c r="P464" s="10">
        <f t="shared" si="37"/>
        <v>0</v>
      </c>
      <c r="Q464" s="14" t="s">
        <v>8308</v>
      </c>
      <c r="R464" t="s">
        <v>8314</v>
      </c>
      <c r="S464" s="19">
        <f t="shared" si="38"/>
        <v>40704.918298611105</v>
      </c>
      <c r="T464" s="19">
        <f t="shared" si="39"/>
        <v>42207.916666666664</v>
      </c>
      <c r="U464">
        <f t="shared" si="35"/>
        <v>2011</v>
      </c>
    </row>
    <row r="465" spans="1:21" ht="48" x14ac:dyDescent="0.2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 s="23">
        <v>1437620400</v>
      </c>
      <c r="J465">
        <v>1311699753</v>
      </c>
      <c r="K465" t="b">
        <v>0</v>
      </c>
      <c r="L465">
        <v>11</v>
      </c>
      <c r="M465" t="b">
        <v>0</v>
      </c>
      <c r="N465" t="s">
        <v>8263</v>
      </c>
      <c r="O465" s="12">
        <f t="shared" si="36"/>
        <v>2</v>
      </c>
      <c r="P465" s="10">
        <f t="shared" si="37"/>
        <v>113.64</v>
      </c>
      <c r="Q465" s="14" t="s">
        <v>8308</v>
      </c>
      <c r="R465" t="s">
        <v>8314</v>
      </c>
      <c r="S465" s="19">
        <f t="shared" si="38"/>
        <v>40750.501770833333</v>
      </c>
      <c r="T465" s="19">
        <f t="shared" si="39"/>
        <v>42207.916666666664</v>
      </c>
      <c r="U465">
        <f t="shared" si="35"/>
        <v>2011</v>
      </c>
    </row>
    <row r="466" spans="1:21" ht="32" x14ac:dyDescent="0.2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 s="23">
        <v>1437620400</v>
      </c>
      <c r="J466">
        <v>1461874935</v>
      </c>
      <c r="K466" t="b">
        <v>0</v>
      </c>
      <c r="L466">
        <v>1</v>
      </c>
      <c r="M466" t="b">
        <v>0</v>
      </c>
      <c r="N466" t="s">
        <v>8263</v>
      </c>
      <c r="O466" s="12">
        <f t="shared" si="36"/>
        <v>0</v>
      </c>
      <c r="P466" s="10">
        <f t="shared" si="37"/>
        <v>1</v>
      </c>
      <c r="Q466" s="14" t="s">
        <v>8308</v>
      </c>
      <c r="R466" t="s">
        <v>8314</v>
      </c>
      <c r="S466" s="19">
        <f t="shared" si="38"/>
        <v>42488.640451388885</v>
      </c>
      <c r="T466" s="19">
        <f t="shared" si="39"/>
        <v>42207.916666666664</v>
      </c>
      <c r="U466">
        <f t="shared" si="35"/>
        <v>2016</v>
      </c>
    </row>
    <row r="467" spans="1:21" ht="16" x14ac:dyDescent="0.2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 s="23">
        <v>1437620400</v>
      </c>
      <c r="J467">
        <v>1402455174</v>
      </c>
      <c r="K467" t="b">
        <v>0</v>
      </c>
      <c r="L467">
        <v>8</v>
      </c>
      <c r="M467" t="b">
        <v>0</v>
      </c>
      <c r="N467" t="s">
        <v>8263</v>
      </c>
      <c r="O467" s="12">
        <f t="shared" si="36"/>
        <v>27</v>
      </c>
      <c r="P467" s="10">
        <f t="shared" si="37"/>
        <v>17.25</v>
      </c>
      <c r="Q467" s="14" t="s">
        <v>8308</v>
      </c>
      <c r="R467" t="s">
        <v>8314</v>
      </c>
      <c r="S467" s="19">
        <f t="shared" si="38"/>
        <v>41800.911736111106</v>
      </c>
      <c r="T467" s="19">
        <f t="shared" si="39"/>
        <v>42207.916666666664</v>
      </c>
      <c r="U467">
        <f t="shared" si="35"/>
        <v>2014</v>
      </c>
    </row>
    <row r="468" spans="1:21" ht="48" x14ac:dyDescent="0.2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 s="23">
        <v>1437620400</v>
      </c>
      <c r="J468">
        <v>1344465464</v>
      </c>
      <c r="K468" t="b">
        <v>0</v>
      </c>
      <c r="L468">
        <v>5</v>
      </c>
      <c r="M468" t="b">
        <v>0</v>
      </c>
      <c r="N468" t="s">
        <v>8263</v>
      </c>
      <c r="O468" s="12">
        <f t="shared" si="36"/>
        <v>1</v>
      </c>
      <c r="P468" s="10">
        <f t="shared" si="37"/>
        <v>15.2</v>
      </c>
      <c r="Q468" s="14" t="s">
        <v>8308</v>
      </c>
      <c r="R468" t="s">
        <v>8314</v>
      </c>
      <c r="S468" s="19">
        <f t="shared" si="38"/>
        <v>41129.734537037039</v>
      </c>
      <c r="T468" s="19">
        <f t="shared" si="39"/>
        <v>42207.916666666664</v>
      </c>
      <c r="U468">
        <f t="shared" si="35"/>
        <v>2012</v>
      </c>
    </row>
    <row r="469" spans="1:21" ht="48" x14ac:dyDescent="0.2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 s="23">
        <v>1437620400</v>
      </c>
      <c r="J469">
        <v>1344961134</v>
      </c>
      <c r="K469" t="b">
        <v>0</v>
      </c>
      <c r="L469">
        <v>39</v>
      </c>
      <c r="M469" t="b">
        <v>0</v>
      </c>
      <c r="N469" t="s">
        <v>8263</v>
      </c>
      <c r="O469" s="12">
        <f t="shared" si="36"/>
        <v>22</v>
      </c>
      <c r="P469" s="10">
        <f t="shared" si="37"/>
        <v>110.64</v>
      </c>
      <c r="Q469" s="14" t="s">
        <v>8308</v>
      </c>
      <c r="R469" t="s">
        <v>8314</v>
      </c>
      <c r="S469" s="19">
        <f t="shared" si="38"/>
        <v>41135.471458333333</v>
      </c>
      <c r="T469" s="19">
        <f t="shared" si="39"/>
        <v>42207.916666666664</v>
      </c>
      <c r="U469">
        <f t="shared" si="35"/>
        <v>2012</v>
      </c>
    </row>
    <row r="470" spans="1:21" ht="48" x14ac:dyDescent="0.2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 s="23">
        <v>1437620400</v>
      </c>
      <c r="J470">
        <v>1336795283</v>
      </c>
      <c r="K470" t="b">
        <v>0</v>
      </c>
      <c r="L470">
        <v>0</v>
      </c>
      <c r="M470" t="b">
        <v>0</v>
      </c>
      <c r="N470" t="s">
        <v>8263</v>
      </c>
      <c r="O470" s="12">
        <f t="shared" si="36"/>
        <v>0</v>
      </c>
      <c r="P470" s="10">
        <f t="shared" si="37"/>
        <v>0</v>
      </c>
      <c r="Q470" s="14" t="s">
        <v>8308</v>
      </c>
      <c r="R470" t="s">
        <v>8314</v>
      </c>
      <c r="S470" s="19">
        <f t="shared" si="38"/>
        <v>41040.959293981483</v>
      </c>
      <c r="T470" s="19">
        <f t="shared" si="39"/>
        <v>42207.916666666664</v>
      </c>
      <c r="U470">
        <f t="shared" si="35"/>
        <v>2012</v>
      </c>
    </row>
    <row r="471" spans="1:21" ht="32" x14ac:dyDescent="0.2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 s="23">
        <v>1437620400</v>
      </c>
      <c r="J471">
        <v>1404776724</v>
      </c>
      <c r="K471" t="b">
        <v>0</v>
      </c>
      <c r="L471">
        <v>0</v>
      </c>
      <c r="M471" t="b">
        <v>0</v>
      </c>
      <c r="N471" t="s">
        <v>8263</v>
      </c>
      <c r="O471" s="12">
        <f t="shared" si="36"/>
        <v>0</v>
      </c>
      <c r="P471" s="10">
        <f t="shared" si="37"/>
        <v>0</v>
      </c>
      <c r="Q471" s="14" t="s">
        <v>8308</v>
      </c>
      <c r="R471" t="s">
        <v>8314</v>
      </c>
      <c r="S471" s="19">
        <f t="shared" si="38"/>
        <v>41827.781527777777</v>
      </c>
      <c r="T471" s="19">
        <f t="shared" si="39"/>
        <v>42207.916666666664</v>
      </c>
      <c r="U471">
        <f t="shared" si="35"/>
        <v>2014</v>
      </c>
    </row>
    <row r="472" spans="1:21" ht="48" x14ac:dyDescent="0.2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 s="23">
        <v>1437620400</v>
      </c>
      <c r="J472">
        <v>1385524889</v>
      </c>
      <c r="K472" t="b">
        <v>0</v>
      </c>
      <c r="L472">
        <v>2</v>
      </c>
      <c r="M472" t="b">
        <v>0</v>
      </c>
      <c r="N472" t="s">
        <v>8263</v>
      </c>
      <c r="O472" s="12">
        <f t="shared" si="36"/>
        <v>1</v>
      </c>
      <c r="P472" s="10">
        <f t="shared" si="37"/>
        <v>25.5</v>
      </c>
      <c r="Q472" s="14" t="s">
        <v>8308</v>
      </c>
      <c r="R472" t="s">
        <v>8314</v>
      </c>
      <c r="S472" s="19">
        <f t="shared" si="38"/>
        <v>41604.959363425922</v>
      </c>
      <c r="T472" s="19">
        <f t="shared" si="39"/>
        <v>42207.916666666664</v>
      </c>
      <c r="U472">
        <f t="shared" si="35"/>
        <v>2013</v>
      </c>
    </row>
    <row r="473" spans="1:21" ht="64" x14ac:dyDescent="0.2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 s="23">
        <v>1437620400</v>
      </c>
      <c r="J473">
        <v>1394039979</v>
      </c>
      <c r="K473" t="b">
        <v>0</v>
      </c>
      <c r="L473">
        <v>170</v>
      </c>
      <c r="M473" t="b">
        <v>0</v>
      </c>
      <c r="N473" t="s">
        <v>8263</v>
      </c>
      <c r="O473" s="12">
        <f t="shared" si="36"/>
        <v>12</v>
      </c>
      <c r="P473" s="10">
        <f t="shared" si="37"/>
        <v>38.479999999999997</v>
      </c>
      <c r="Q473" s="14" t="s">
        <v>8308</v>
      </c>
      <c r="R473" t="s">
        <v>8314</v>
      </c>
      <c r="S473" s="19">
        <f t="shared" si="38"/>
        <v>41703.513645833329</v>
      </c>
      <c r="T473" s="19">
        <f t="shared" si="39"/>
        <v>42207.916666666664</v>
      </c>
      <c r="U473">
        <f t="shared" si="35"/>
        <v>2014</v>
      </c>
    </row>
    <row r="474" spans="1:21" ht="48" x14ac:dyDescent="0.2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 s="23">
        <v>1437620400</v>
      </c>
      <c r="J474">
        <v>1406239718</v>
      </c>
      <c r="K474" t="b">
        <v>0</v>
      </c>
      <c r="L474">
        <v>5</v>
      </c>
      <c r="M474" t="b">
        <v>0</v>
      </c>
      <c r="N474" t="s">
        <v>8263</v>
      </c>
      <c r="O474" s="12">
        <f t="shared" si="36"/>
        <v>18</v>
      </c>
      <c r="P474" s="10">
        <f t="shared" si="37"/>
        <v>28.2</v>
      </c>
      <c r="Q474" s="14" t="s">
        <v>8308</v>
      </c>
      <c r="R474" t="s">
        <v>8314</v>
      </c>
      <c r="S474" s="19">
        <f t="shared" si="38"/>
        <v>41844.714328703703</v>
      </c>
      <c r="T474" s="19">
        <f t="shared" si="39"/>
        <v>42207.916666666664</v>
      </c>
      <c r="U474">
        <f t="shared" si="35"/>
        <v>2014</v>
      </c>
    </row>
    <row r="475" spans="1:21" ht="48" x14ac:dyDescent="0.2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 s="23">
        <v>1437620400</v>
      </c>
      <c r="J475">
        <v>1408380319</v>
      </c>
      <c r="K475" t="b">
        <v>0</v>
      </c>
      <c r="L475">
        <v>14</v>
      </c>
      <c r="M475" t="b">
        <v>0</v>
      </c>
      <c r="N475" t="s">
        <v>8263</v>
      </c>
      <c r="O475" s="12">
        <f t="shared" si="36"/>
        <v>3</v>
      </c>
      <c r="P475" s="10">
        <f t="shared" si="37"/>
        <v>61.5</v>
      </c>
      <c r="Q475" s="14" t="s">
        <v>8308</v>
      </c>
      <c r="R475" t="s">
        <v>8314</v>
      </c>
      <c r="S475" s="19">
        <f t="shared" si="38"/>
        <v>41869.489803240736</v>
      </c>
      <c r="T475" s="19">
        <f t="shared" si="39"/>
        <v>42207.916666666664</v>
      </c>
      <c r="U475">
        <f t="shared" si="35"/>
        <v>2014</v>
      </c>
    </row>
    <row r="476" spans="1:21" ht="48" x14ac:dyDescent="0.2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 s="23">
        <v>1437620400</v>
      </c>
      <c r="J476">
        <v>1484726029</v>
      </c>
      <c r="K476" t="b">
        <v>0</v>
      </c>
      <c r="L476">
        <v>1</v>
      </c>
      <c r="M476" t="b">
        <v>0</v>
      </c>
      <c r="N476" t="s">
        <v>8263</v>
      </c>
      <c r="O476" s="12">
        <f t="shared" si="36"/>
        <v>0</v>
      </c>
      <c r="P476" s="10">
        <f t="shared" si="37"/>
        <v>1</v>
      </c>
      <c r="Q476" s="14" t="s">
        <v>8308</v>
      </c>
      <c r="R476" t="s">
        <v>8314</v>
      </c>
      <c r="S476" s="19">
        <f t="shared" si="38"/>
        <v>42753.120706018519</v>
      </c>
      <c r="T476" s="19">
        <f t="shared" si="39"/>
        <v>42207.916666666664</v>
      </c>
      <c r="U476">
        <f t="shared" si="35"/>
        <v>2017</v>
      </c>
    </row>
    <row r="477" spans="1:21" ht="48" x14ac:dyDescent="0.2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 s="23">
        <v>1437620400</v>
      </c>
      <c r="J477">
        <v>1428285843</v>
      </c>
      <c r="K477" t="b">
        <v>0</v>
      </c>
      <c r="L477">
        <v>0</v>
      </c>
      <c r="M477" t="b">
        <v>0</v>
      </c>
      <c r="N477" t="s">
        <v>8263</v>
      </c>
      <c r="O477" s="12">
        <f t="shared" si="36"/>
        <v>0</v>
      </c>
      <c r="P477" s="10">
        <f t="shared" si="37"/>
        <v>0</v>
      </c>
      <c r="Q477" s="14" t="s">
        <v>8308</v>
      </c>
      <c r="R477" t="s">
        <v>8314</v>
      </c>
      <c r="S477" s="19">
        <f t="shared" si="38"/>
        <v>42099.877812500003</v>
      </c>
      <c r="T477" s="19">
        <f t="shared" si="39"/>
        <v>42207.916666666664</v>
      </c>
      <c r="U477">
        <f t="shared" si="35"/>
        <v>2015</v>
      </c>
    </row>
    <row r="478" spans="1:21" ht="32" x14ac:dyDescent="0.2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 s="23">
        <v>1437620400</v>
      </c>
      <c r="J478">
        <v>1398727441</v>
      </c>
      <c r="K478" t="b">
        <v>0</v>
      </c>
      <c r="L478">
        <v>124</v>
      </c>
      <c r="M478" t="b">
        <v>0</v>
      </c>
      <c r="N478" t="s">
        <v>8263</v>
      </c>
      <c r="O478" s="12">
        <f t="shared" si="36"/>
        <v>2</v>
      </c>
      <c r="P478" s="10">
        <f t="shared" si="37"/>
        <v>39.57</v>
      </c>
      <c r="Q478" s="14" t="s">
        <v>8308</v>
      </c>
      <c r="R478" t="s">
        <v>8314</v>
      </c>
      <c r="S478" s="19">
        <f t="shared" si="38"/>
        <v>41757.76667824074</v>
      </c>
      <c r="T478" s="19">
        <f t="shared" si="39"/>
        <v>42207.916666666664</v>
      </c>
      <c r="U478">
        <f t="shared" si="35"/>
        <v>2014</v>
      </c>
    </row>
    <row r="479" spans="1:21" ht="48" x14ac:dyDescent="0.2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 s="23">
        <v>1437620400</v>
      </c>
      <c r="J479">
        <v>1332187334</v>
      </c>
      <c r="K479" t="b">
        <v>0</v>
      </c>
      <c r="L479">
        <v>0</v>
      </c>
      <c r="M479" t="b">
        <v>0</v>
      </c>
      <c r="N479" t="s">
        <v>8263</v>
      </c>
      <c r="O479" s="12">
        <f t="shared" si="36"/>
        <v>0</v>
      </c>
      <c r="P479" s="10">
        <f t="shared" si="37"/>
        <v>0</v>
      </c>
      <c r="Q479" s="14" t="s">
        <v>8308</v>
      </c>
      <c r="R479" t="s">
        <v>8314</v>
      </c>
      <c r="S479" s="19">
        <f t="shared" si="38"/>
        <v>40987.626550925925</v>
      </c>
      <c r="T479" s="19">
        <f t="shared" si="39"/>
        <v>42207.916666666664</v>
      </c>
      <c r="U479">
        <f t="shared" si="35"/>
        <v>2012</v>
      </c>
    </row>
    <row r="480" spans="1:21" ht="48" x14ac:dyDescent="0.2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 s="23">
        <v>1437620400</v>
      </c>
      <c r="J480">
        <v>1425333109</v>
      </c>
      <c r="K480" t="b">
        <v>0</v>
      </c>
      <c r="L480">
        <v>0</v>
      </c>
      <c r="M480" t="b">
        <v>0</v>
      </c>
      <c r="N480" t="s">
        <v>8263</v>
      </c>
      <c r="O480" s="12">
        <f t="shared" si="36"/>
        <v>0</v>
      </c>
      <c r="P480" s="10">
        <f t="shared" si="37"/>
        <v>0</v>
      </c>
      <c r="Q480" s="14" t="s">
        <v>8308</v>
      </c>
      <c r="R480" t="s">
        <v>8314</v>
      </c>
      <c r="S480" s="19">
        <f t="shared" si="38"/>
        <v>42065.702650462961</v>
      </c>
      <c r="T480" s="19">
        <f t="shared" si="39"/>
        <v>42207.916666666664</v>
      </c>
      <c r="U480">
        <f t="shared" si="35"/>
        <v>2015</v>
      </c>
    </row>
    <row r="481" spans="1:21" ht="48" x14ac:dyDescent="0.2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 s="23">
        <v>1437620400</v>
      </c>
      <c r="J481">
        <v>1411379235</v>
      </c>
      <c r="K481" t="b">
        <v>0</v>
      </c>
      <c r="L481">
        <v>55</v>
      </c>
      <c r="M481" t="b">
        <v>0</v>
      </c>
      <c r="N481" t="s">
        <v>8263</v>
      </c>
      <c r="O481" s="12">
        <f t="shared" si="36"/>
        <v>33</v>
      </c>
      <c r="P481" s="10">
        <f t="shared" si="37"/>
        <v>88.8</v>
      </c>
      <c r="Q481" s="14" t="s">
        <v>8308</v>
      </c>
      <c r="R481" t="s">
        <v>8314</v>
      </c>
      <c r="S481" s="19">
        <f t="shared" si="38"/>
        <v>41904.199479166666</v>
      </c>
      <c r="T481" s="19">
        <f t="shared" si="39"/>
        <v>42207.916666666664</v>
      </c>
      <c r="U481">
        <f t="shared" si="35"/>
        <v>2014</v>
      </c>
    </row>
    <row r="482" spans="1:21" ht="48" x14ac:dyDescent="0.2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 s="23">
        <v>1437620400</v>
      </c>
      <c r="J482">
        <v>1373457615</v>
      </c>
      <c r="K482" t="b">
        <v>0</v>
      </c>
      <c r="L482">
        <v>140</v>
      </c>
      <c r="M482" t="b">
        <v>0</v>
      </c>
      <c r="N482" t="s">
        <v>8263</v>
      </c>
      <c r="O482" s="12">
        <f t="shared" si="36"/>
        <v>19</v>
      </c>
      <c r="P482" s="10">
        <f t="shared" si="37"/>
        <v>55.46</v>
      </c>
      <c r="Q482" s="14" t="s">
        <v>8308</v>
      </c>
      <c r="R482" t="s">
        <v>8314</v>
      </c>
      <c r="S482" s="19">
        <f t="shared" si="38"/>
        <v>41465.29184027778</v>
      </c>
      <c r="T482" s="19">
        <f t="shared" si="39"/>
        <v>42207.916666666664</v>
      </c>
      <c r="U482">
        <f t="shared" si="35"/>
        <v>2013</v>
      </c>
    </row>
    <row r="483" spans="1:21" ht="48" x14ac:dyDescent="0.2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 s="23">
        <v>1437620400</v>
      </c>
      <c r="J483">
        <v>1347293289</v>
      </c>
      <c r="K483" t="b">
        <v>0</v>
      </c>
      <c r="L483">
        <v>21</v>
      </c>
      <c r="M483" t="b">
        <v>0</v>
      </c>
      <c r="N483" t="s">
        <v>8263</v>
      </c>
      <c r="O483" s="12">
        <f t="shared" si="36"/>
        <v>6</v>
      </c>
      <c r="P483" s="10">
        <f t="shared" si="37"/>
        <v>87.14</v>
      </c>
      <c r="Q483" s="14" t="s">
        <v>8308</v>
      </c>
      <c r="R483" t="s">
        <v>8314</v>
      </c>
      <c r="S483" s="19">
        <f t="shared" si="38"/>
        <v>41162.46399305555</v>
      </c>
      <c r="T483" s="19">
        <f t="shared" si="39"/>
        <v>42207.916666666664</v>
      </c>
      <c r="U483">
        <f t="shared" si="35"/>
        <v>2012</v>
      </c>
    </row>
    <row r="484" spans="1:21" ht="48" x14ac:dyDescent="0.2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 s="23">
        <v>1437620400</v>
      </c>
      <c r="J484">
        <v>1458336690</v>
      </c>
      <c r="K484" t="b">
        <v>0</v>
      </c>
      <c r="L484">
        <v>1</v>
      </c>
      <c r="M484" t="b">
        <v>0</v>
      </c>
      <c r="N484" t="s">
        <v>8263</v>
      </c>
      <c r="O484" s="12">
        <f t="shared" si="36"/>
        <v>0</v>
      </c>
      <c r="P484" s="10">
        <f t="shared" si="37"/>
        <v>10</v>
      </c>
      <c r="Q484" s="14" t="s">
        <v>8308</v>
      </c>
      <c r="R484" t="s">
        <v>8314</v>
      </c>
      <c r="S484" s="19">
        <f t="shared" si="38"/>
        <v>42447.688541666663</v>
      </c>
      <c r="T484" s="19">
        <f t="shared" si="39"/>
        <v>42207.916666666664</v>
      </c>
      <c r="U484">
        <f t="shared" si="35"/>
        <v>2016</v>
      </c>
    </row>
    <row r="485" spans="1:21" ht="48" x14ac:dyDescent="0.2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 s="23">
        <v>1437620400</v>
      </c>
      <c r="J485">
        <v>1354250672</v>
      </c>
      <c r="K485" t="b">
        <v>0</v>
      </c>
      <c r="L485">
        <v>147</v>
      </c>
      <c r="M485" t="b">
        <v>0</v>
      </c>
      <c r="N485" t="s">
        <v>8263</v>
      </c>
      <c r="O485" s="12">
        <f t="shared" si="36"/>
        <v>50</v>
      </c>
      <c r="P485" s="10">
        <f t="shared" si="37"/>
        <v>51.22</v>
      </c>
      <c r="Q485" s="14" t="s">
        <v>8308</v>
      </c>
      <c r="R485" t="s">
        <v>8314</v>
      </c>
      <c r="S485" s="19">
        <f t="shared" si="38"/>
        <v>41242.989259259259</v>
      </c>
      <c r="T485" s="19">
        <f t="shared" si="39"/>
        <v>42207.916666666664</v>
      </c>
      <c r="U485">
        <f t="shared" si="35"/>
        <v>2012</v>
      </c>
    </row>
    <row r="486" spans="1:21" ht="64" x14ac:dyDescent="0.2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 s="23">
        <v>1437620400</v>
      </c>
      <c r="J486">
        <v>1443220372</v>
      </c>
      <c r="K486" t="b">
        <v>0</v>
      </c>
      <c r="L486">
        <v>11</v>
      </c>
      <c r="M486" t="b">
        <v>0</v>
      </c>
      <c r="N486" t="s">
        <v>8263</v>
      </c>
      <c r="O486" s="12">
        <f t="shared" si="36"/>
        <v>0</v>
      </c>
      <c r="P486" s="10">
        <f t="shared" si="37"/>
        <v>13.55</v>
      </c>
      <c r="Q486" s="14" t="s">
        <v>8308</v>
      </c>
      <c r="R486" t="s">
        <v>8314</v>
      </c>
      <c r="S486" s="19">
        <f t="shared" si="38"/>
        <v>42272.731157407405</v>
      </c>
      <c r="T486" s="19">
        <f t="shared" si="39"/>
        <v>42207.916666666664</v>
      </c>
      <c r="U486">
        <f t="shared" si="35"/>
        <v>2015</v>
      </c>
    </row>
    <row r="487" spans="1:21" ht="32" x14ac:dyDescent="0.2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 s="23">
        <v>1437620400</v>
      </c>
      <c r="J487">
        <v>1366200499</v>
      </c>
      <c r="K487" t="b">
        <v>0</v>
      </c>
      <c r="L487">
        <v>125</v>
      </c>
      <c r="M487" t="b">
        <v>0</v>
      </c>
      <c r="N487" t="s">
        <v>8263</v>
      </c>
      <c r="O487" s="12">
        <f t="shared" si="36"/>
        <v>22</v>
      </c>
      <c r="P487" s="10">
        <f t="shared" si="37"/>
        <v>66.52</v>
      </c>
      <c r="Q487" s="14" t="s">
        <v>8308</v>
      </c>
      <c r="R487" t="s">
        <v>8314</v>
      </c>
      <c r="S487" s="19">
        <f t="shared" si="38"/>
        <v>41381.297442129631</v>
      </c>
      <c r="T487" s="19">
        <f t="shared" si="39"/>
        <v>42207.916666666664</v>
      </c>
      <c r="U487">
        <f t="shared" si="35"/>
        <v>2013</v>
      </c>
    </row>
    <row r="488" spans="1:21" ht="48" x14ac:dyDescent="0.2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 s="23">
        <v>1437620400</v>
      </c>
      <c r="J488">
        <v>1399070239</v>
      </c>
      <c r="K488" t="b">
        <v>0</v>
      </c>
      <c r="L488">
        <v>1</v>
      </c>
      <c r="M488" t="b">
        <v>0</v>
      </c>
      <c r="N488" t="s">
        <v>8263</v>
      </c>
      <c r="O488" s="12">
        <f t="shared" si="36"/>
        <v>0</v>
      </c>
      <c r="P488" s="10">
        <f t="shared" si="37"/>
        <v>50</v>
      </c>
      <c r="Q488" s="14" t="s">
        <v>8308</v>
      </c>
      <c r="R488" t="s">
        <v>8314</v>
      </c>
      <c r="S488" s="19">
        <f t="shared" si="38"/>
        <v>41761.734247685185</v>
      </c>
      <c r="T488" s="19">
        <f t="shared" si="39"/>
        <v>42207.916666666664</v>
      </c>
      <c r="U488">
        <f t="shared" si="35"/>
        <v>2014</v>
      </c>
    </row>
    <row r="489" spans="1:21" ht="48" x14ac:dyDescent="0.2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 s="23">
        <v>1437620400</v>
      </c>
      <c r="J489">
        <v>1477491394</v>
      </c>
      <c r="K489" t="b">
        <v>0</v>
      </c>
      <c r="L489">
        <v>0</v>
      </c>
      <c r="M489" t="b">
        <v>0</v>
      </c>
      <c r="N489" t="s">
        <v>8263</v>
      </c>
      <c r="O489" s="12">
        <f t="shared" si="36"/>
        <v>0</v>
      </c>
      <c r="P489" s="10">
        <f t="shared" si="37"/>
        <v>0</v>
      </c>
      <c r="Q489" s="14" t="s">
        <v>8308</v>
      </c>
      <c r="R489" t="s">
        <v>8314</v>
      </c>
      <c r="S489" s="19">
        <f t="shared" si="38"/>
        <v>42669.386504629627</v>
      </c>
      <c r="T489" s="19">
        <f t="shared" si="39"/>
        <v>42207.916666666664</v>
      </c>
      <c r="U489">
        <f t="shared" si="35"/>
        <v>2016</v>
      </c>
    </row>
    <row r="490" spans="1:21" ht="32" x14ac:dyDescent="0.2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 s="23">
        <v>1437620400</v>
      </c>
      <c r="J490">
        <v>1481332700</v>
      </c>
      <c r="K490" t="b">
        <v>0</v>
      </c>
      <c r="L490">
        <v>0</v>
      </c>
      <c r="M490" t="b">
        <v>0</v>
      </c>
      <c r="N490" t="s">
        <v>8263</v>
      </c>
      <c r="O490" s="12">
        <f t="shared" si="36"/>
        <v>0</v>
      </c>
      <c r="P490" s="10">
        <f t="shared" si="37"/>
        <v>0</v>
      </c>
      <c r="Q490" s="14" t="s">
        <v>8308</v>
      </c>
      <c r="R490" t="s">
        <v>8314</v>
      </c>
      <c r="S490" s="19">
        <f t="shared" si="38"/>
        <v>42713.84606481481</v>
      </c>
      <c r="T490" s="19">
        <f t="shared" si="39"/>
        <v>42207.916666666664</v>
      </c>
      <c r="U490">
        <f t="shared" si="35"/>
        <v>2016</v>
      </c>
    </row>
    <row r="491" spans="1:21" ht="48" x14ac:dyDescent="0.2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 s="23">
        <v>1437620400</v>
      </c>
      <c r="J491">
        <v>1323084816</v>
      </c>
      <c r="K491" t="b">
        <v>0</v>
      </c>
      <c r="L491">
        <v>3</v>
      </c>
      <c r="M491" t="b">
        <v>0</v>
      </c>
      <c r="N491" t="s">
        <v>8263</v>
      </c>
      <c r="O491" s="12">
        <f t="shared" si="36"/>
        <v>0</v>
      </c>
      <c r="P491" s="10">
        <f t="shared" si="37"/>
        <v>71.67</v>
      </c>
      <c r="Q491" s="14" t="s">
        <v>8308</v>
      </c>
      <c r="R491" t="s">
        <v>8314</v>
      </c>
      <c r="S491" s="19">
        <f t="shared" si="38"/>
        <v>40882.273333333331</v>
      </c>
      <c r="T491" s="19">
        <f t="shared" si="39"/>
        <v>42207.916666666664</v>
      </c>
      <c r="U491">
        <f t="shared" si="35"/>
        <v>2011</v>
      </c>
    </row>
    <row r="492" spans="1:21" ht="16" x14ac:dyDescent="0.2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 s="23">
        <v>1437620400</v>
      </c>
      <c r="J492">
        <v>1343085285</v>
      </c>
      <c r="K492" t="b">
        <v>0</v>
      </c>
      <c r="L492">
        <v>0</v>
      </c>
      <c r="M492" t="b">
        <v>0</v>
      </c>
      <c r="N492" t="s">
        <v>8263</v>
      </c>
      <c r="O492" s="12">
        <f t="shared" si="36"/>
        <v>0</v>
      </c>
      <c r="P492" s="10">
        <f t="shared" si="37"/>
        <v>0</v>
      </c>
      <c r="Q492" s="14" t="s">
        <v>8308</v>
      </c>
      <c r="R492" t="s">
        <v>8314</v>
      </c>
      <c r="S492" s="19">
        <f t="shared" si="38"/>
        <v>41113.760243055549</v>
      </c>
      <c r="T492" s="19">
        <f t="shared" si="39"/>
        <v>42207.916666666664</v>
      </c>
      <c r="U492">
        <f t="shared" si="35"/>
        <v>2012</v>
      </c>
    </row>
    <row r="493" spans="1:21" ht="48" x14ac:dyDescent="0.2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 s="23">
        <v>1437620400</v>
      </c>
      <c r="J493">
        <v>1451345699</v>
      </c>
      <c r="K493" t="b">
        <v>0</v>
      </c>
      <c r="L493">
        <v>0</v>
      </c>
      <c r="M493" t="b">
        <v>0</v>
      </c>
      <c r="N493" t="s">
        <v>8263</v>
      </c>
      <c r="O493" s="12">
        <f t="shared" si="36"/>
        <v>0</v>
      </c>
      <c r="P493" s="10">
        <f t="shared" si="37"/>
        <v>0</v>
      </c>
      <c r="Q493" s="14" t="s">
        <v>8308</v>
      </c>
      <c r="R493" t="s">
        <v>8314</v>
      </c>
      <c r="S493" s="19">
        <f t="shared" si="38"/>
        <v>42366.774293981478</v>
      </c>
      <c r="T493" s="19">
        <f t="shared" si="39"/>
        <v>42207.916666666664</v>
      </c>
      <c r="U493">
        <f t="shared" si="35"/>
        <v>2015</v>
      </c>
    </row>
    <row r="494" spans="1:21" ht="48" x14ac:dyDescent="0.2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 s="23">
        <v>1437620400</v>
      </c>
      <c r="J494">
        <v>1471135830</v>
      </c>
      <c r="K494" t="b">
        <v>0</v>
      </c>
      <c r="L494">
        <v>0</v>
      </c>
      <c r="M494" t="b">
        <v>0</v>
      </c>
      <c r="N494" t="s">
        <v>8263</v>
      </c>
      <c r="O494" s="12">
        <f t="shared" si="36"/>
        <v>0</v>
      </c>
      <c r="P494" s="10">
        <f t="shared" si="37"/>
        <v>0</v>
      </c>
      <c r="Q494" s="14" t="s">
        <v>8308</v>
      </c>
      <c r="R494" t="s">
        <v>8314</v>
      </c>
      <c r="S494" s="19">
        <f t="shared" si="38"/>
        <v>42595.826736111114</v>
      </c>
      <c r="T494" s="19">
        <f t="shared" si="39"/>
        <v>42207.916666666664</v>
      </c>
      <c r="U494">
        <f t="shared" si="35"/>
        <v>2016</v>
      </c>
    </row>
    <row r="495" spans="1:21" ht="48" x14ac:dyDescent="0.2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 s="23">
        <v>1437620400</v>
      </c>
      <c r="J495">
        <v>1429550738</v>
      </c>
      <c r="K495" t="b">
        <v>0</v>
      </c>
      <c r="L495">
        <v>0</v>
      </c>
      <c r="M495" t="b">
        <v>0</v>
      </c>
      <c r="N495" t="s">
        <v>8263</v>
      </c>
      <c r="O495" s="12">
        <f t="shared" si="36"/>
        <v>0</v>
      </c>
      <c r="P495" s="10">
        <f t="shared" si="37"/>
        <v>0</v>
      </c>
      <c r="Q495" s="14" t="s">
        <v>8308</v>
      </c>
      <c r="R495" t="s">
        <v>8314</v>
      </c>
      <c r="S495" s="19">
        <f t="shared" si="38"/>
        <v>42114.517800925925</v>
      </c>
      <c r="T495" s="19">
        <f t="shared" si="39"/>
        <v>42207.916666666664</v>
      </c>
      <c r="U495">
        <f t="shared" si="35"/>
        <v>2015</v>
      </c>
    </row>
    <row r="496" spans="1:21" ht="48" x14ac:dyDescent="0.2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 s="23">
        <v>1437620400</v>
      </c>
      <c r="J496">
        <v>1402343765</v>
      </c>
      <c r="K496" t="b">
        <v>0</v>
      </c>
      <c r="L496">
        <v>3</v>
      </c>
      <c r="M496" t="b">
        <v>0</v>
      </c>
      <c r="N496" t="s">
        <v>8263</v>
      </c>
      <c r="O496" s="12">
        <f t="shared" si="36"/>
        <v>0</v>
      </c>
      <c r="P496" s="10">
        <f t="shared" si="37"/>
        <v>10.33</v>
      </c>
      <c r="Q496" s="14" t="s">
        <v>8308</v>
      </c>
      <c r="R496" t="s">
        <v>8314</v>
      </c>
      <c r="S496" s="19">
        <f t="shared" si="38"/>
        <v>41799.62228009259</v>
      </c>
      <c r="T496" s="19">
        <f t="shared" si="39"/>
        <v>42207.916666666664</v>
      </c>
      <c r="U496">
        <f t="shared" si="35"/>
        <v>2014</v>
      </c>
    </row>
    <row r="497" spans="1:21" ht="48" x14ac:dyDescent="0.2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 s="23">
        <v>1437620400</v>
      </c>
      <c r="J497">
        <v>1434484305</v>
      </c>
      <c r="K497" t="b">
        <v>0</v>
      </c>
      <c r="L497">
        <v>0</v>
      </c>
      <c r="M497" t="b">
        <v>0</v>
      </c>
      <c r="N497" t="s">
        <v>8263</v>
      </c>
      <c r="O497" s="12">
        <f t="shared" si="36"/>
        <v>0</v>
      </c>
      <c r="P497" s="10">
        <f t="shared" si="37"/>
        <v>0</v>
      </c>
      <c r="Q497" s="14" t="s">
        <v>8308</v>
      </c>
      <c r="R497" t="s">
        <v>8314</v>
      </c>
      <c r="S497" s="19">
        <f t="shared" si="38"/>
        <v>42171.619270833333</v>
      </c>
      <c r="T497" s="19">
        <f t="shared" si="39"/>
        <v>42207.916666666664</v>
      </c>
      <c r="U497">
        <f t="shared" si="35"/>
        <v>2015</v>
      </c>
    </row>
    <row r="498" spans="1:21" ht="32" x14ac:dyDescent="0.2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 s="23">
        <v>1437620400</v>
      </c>
      <c r="J498">
        <v>1386886874</v>
      </c>
      <c r="K498" t="b">
        <v>0</v>
      </c>
      <c r="L498">
        <v>1</v>
      </c>
      <c r="M498" t="b">
        <v>0</v>
      </c>
      <c r="N498" t="s">
        <v>8263</v>
      </c>
      <c r="O498" s="12">
        <f t="shared" si="36"/>
        <v>0</v>
      </c>
      <c r="P498" s="10">
        <f t="shared" si="37"/>
        <v>1</v>
      </c>
      <c r="Q498" s="14" t="s">
        <v>8308</v>
      </c>
      <c r="R498" t="s">
        <v>8314</v>
      </c>
      <c r="S498" s="19">
        <f t="shared" si="38"/>
        <v>41620.723078703704</v>
      </c>
      <c r="T498" s="19">
        <f t="shared" si="39"/>
        <v>42207.916666666664</v>
      </c>
      <c r="U498">
        <f t="shared" si="35"/>
        <v>2013</v>
      </c>
    </row>
    <row r="499" spans="1:21" ht="16" x14ac:dyDescent="0.2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 s="23">
        <v>1437620400</v>
      </c>
      <c r="J499">
        <v>1414889665</v>
      </c>
      <c r="K499" t="b">
        <v>0</v>
      </c>
      <c r="L499">
        <v>3</v>
      </c>
      <c r="M499" t="b">
        <v>0</v>
      </c>
      <c r="N499" t="s">
        <v>8263</v>
      </c>
      <c r="O499" s="12">
        <f t="shared" si="36"/>
        <v>1</v>
      </c>
      <c r="P499" s="10">
        <f t="shared" si="37"/>
        <v>10</v>
      </c>
      <c r="Q499" s="14" t="s">
        <v>8308</v>
      </c>
      <c r="R499" t="s">
        <v>8314</v>
      </c>
      <c r="S499" s="19">
        <f t="shared" si="38"/>
        <v>41944.829456018517</v>
      </c>
      <c r="T499" s="19">
        <f t="shared" si="39"/>
        <v>42207.916666666664</v>
      </c>
      <c r="U499">
        <f t="shared" si="35"/>
        <v>2014</v>
      </c>
    </row>
    <row r="500" spans="1:21" ht="48" x14ac:dyDescent="0.2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 s="23">
        <v>1437620400</v>
      </c>
      <c r="J500">
        <v>1321035449</v>
      </c>
      <c r="K500" t="b">
        <v>0</v>
      </c>
      <c r="L500">
        <v>22</v>
      </c>
      <c r="M500" t="b">
        <v>0</v>
      </c>
      <c r="N500" t="s">
        <v>8263</v>
      </c>
      <c r="O500" s="12">
        <f t="shared" si="36"/>
        <v>5</v>
      </c>
      <c r="P500" s="10">
        <f t="shared" si="37"/>
        <v>136.09</v>
      </c>
      <c r="Q500" s="14" t="s">
        <v>8308</v>
      </c>
      <c r="R500" t="s">
        <v>8314</v>
      </c>
      <c r="S500" s="19">
        <f t="shared" si="38"/>
        <v>40858.553807870368</v>
      </c>
      <c r="T500" s="19">
        <f t="shared" si="39"/>
        <v>42207.916666666664</v>
      </c>
      <c r="U500">
        <f t="shared" si="35"/>
        <v>2011</v>
      </c>
    </row>
    <row r="501" spans="1:21" ht="64" x14ac:dyDescent="0.2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 s="23">
        <v>1437620400</v>
      </c>
      <c r="J501">
        <v>1250630968</v>
      </c>
      <c r="K501" t="b">
        <v>0</v>
      </c>
      <c r="L501">
        <v>26</v>
      </c>
      <c r="M501" t="b">
        <v>0</v>
      </c>
      <c r="N501" t="s">
        <v>8263</v>
      </c>
      <c r="O501" s="12">
        <f t="shared" si="36"/>
        <v>10</v>
      </c>
      <c r="P501" s="10">
        <f t="shared" si="37"/>
        <v>73.459999999999994</v>
      </c>
      <c r="Q501" s="14" t="s">
        <v>8308</v>
      </c>
      <c r="R501" t="s">
        <v>8314</v>
      </c>
      <c r="S501" s="19">
        <f t="shared" si="38"/>
        <v>40043.687129629623</v>
      </c>
      <c r="T501" s="19">
        <f t="shared" si="39"/>
        <v>42207.916666666664</v>
      </c>
      <c r="U501">
        <f t="shared" si="35"/>
        <v>2009</v>
      </c>
    </row>
    <row r="502" spans="1:21" ht="64" x14ac:dyDescent="0.2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 s="23">
        <v>1437620400</v>
      </c>
      <c r="J502">
        <v>1268255751</v>
      </c>
      <c r="K502" t="b">
        <v>0</v>
      </c>
      <c r="L502">
        <v>4</v>
      </c>
      <c r="M502" t="b">
        <v>0</v>
      </c>
      <c r="N502" t="s">
        <v>8263</v>
      </c>
      <c r="O502" s="12">
        <f t="shared" si="36"/>
        <v>3</v>
      </c>
      <c r="P502" s="10">
        <f t="shared" si="37"/>
        <v>53.75</v>
      </c>
      <c r="Q502" s="14" t="s">
        <v>8308</v>
      </c>
      <c r="R502" t="s">
        <v>8314</v>
      </c>
      <c r="S502" s="19">
        <f t="shared" si="38"/>
        <v>40247.677673611106</v>
      </c>
      <c r="T502" s="19">
        <f t="shared" si="39"/>
        <v>42207.916666666664</v>
      </c>
      <c r="U502">
        <f t="shared" si="35"/>
        <v>2010</v>
      </c>
    </row>
    <row r="503" spans="1:21" ht="48" x14ac:dyDescent="0.2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 s="23">
        <v>1437620400</v>
      </c>
      <c r="J503">
        <v>1307597851</v>
      </c>
      <c r="K503" t="b">
        <v>0</v>
      </c>
      <c r="L503">
        <v>0</v>
      </c>
      <c r="M503" t="b">
        <v>0</v>
      </c>
      <c r="N503" t="s">
        <v>8263</v>
      </c>
      <c r="O503" s="12">
        <f t="shared" si="36"/>
        <v>0</v>
      </c>
      <c r="P503" s="10">
        <f t="shared" si="37"/>
        <v>0</v>
      </c>
      <c r="Q503" s="14" t="s">
        <v>8308</v>
      </c>
      <c r="R503" t="s">
        <v>8314</v>
      </c>
      <c r="S503" s="19">
        <f t="shared" si="38"/>
        <v>40703.026053240741</v>
      </c>
      <c r="T503" s="19">
        <f t="shared" si="39"/>
        <v>42207.916666666664</v>
      </c>
      <c r="U503">
        <f t="shared" si="35"/>
        <v>2011</v>
      </c>
    </row>
    <row r="504" spans="1:21" ht="48" x14ac:dyDescent="0.2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 s="23">
        <v>1437620400</v>
      </c>
      <c r="J504">
        <v>1329484625</v>
      </c>
      <c r="K504" t="b">
        <v>0</v>
      </c>
      <c r="L504">
        <v>4</v>
      </c>
      <c r="M504" t="b">
        <v>0</v>
      </c>
      <c r="N504" t="s">
        <v>8263</v>
      </c>
      <c r="O504" s="12">
        <f t="shared" si="36"/>
        <v>1</v>
      </c>
      <c r="P504" s="10">
        <f t="shared" si="37"/>
        <v>57.5</v>
      </c>
      <c r="Q504" s="14" t="s">
        <v>8308</v>
      </c>
      <c r="R504" t="s">
        <v>8314</v>
      </c>
      <c r="S504" s="19">
        <f t="shared" si="38"/>
        <v>40956.345196759255</v>
      </c>
      <c r="T504" s="19">
        <f t="shared" si="39"/>
        <v>42207.916666666664</v>
      </c>
      <c r="U504">
        <f t="shared" si="35"/>
        <v>2012</v>
      </c>
    </row>
    <row r="505" spans="1:21" ht="48" x14ac:dyDescent="0.2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 s="23">
        <v>1437620400</v>
      </c>
      <c r="J505">
        <v>1418906303</v>
      </c>
      <c r="K505" t="b">
        <v>0</v>
      </c>
      <c r="L505">
        <v>9</v>
      </c>
      <c r="M505" t="b">
        <v>0</v>
      </c>
      <c r="N505" t="s">
        <v>8263</v>
      </c>
      <c r="O505" s="12">
        <f t="shared" si="36"/>
        <v>2</v>
      </c>
      <c r="P505" s="10">
        <f t="shared" si="37"/>
        <v>12.67</v>
      </c>
      <c r="Q505" s="14" t="s">
        <v>8308</v>
      </c>
      <c r="R505" t="s">
        <v>8314</v>
      </c>
      <c r="S505" s="19">
        <f t="shared" si="38"/>
        <v>41991.318321759252</v>
      </c>
      <c r="T505" s="19">
        <f t="shared" si="39"/>
        <v>42207.916666666664</v>
      </c>
      <c r="U505">
        <f t="shared" si="35"/>
        <v>2014</v>
      </c>
    </row>
    <row r="506" spans="1:21" ht="48" x14ac:dyDescent="0.2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 s="23">
        <v>1437620400</v>
      </c>
      <c r="J506">
        <v>1328916987</v>
      </c>
      <c r="K506" t="b">
        <v>0</v>
      </c>
      <c r="L506">
        <v>5</v>
      </c>
      <c r="M506" t="b">
        <v>0</v>
      </c>
      <c r="N506" t="s">
        <v>8263</v>
      </c>
      <c r="O506" s="12">
        <f t="shared" si="36"/>
        <v>1</v>
      </c>
      <c r="P506" s="10">
        <f t="shared" si="37"/>
        <v>67</v>
      </c>
      <c r="Q506" s="14" t="s">
        <v>8308</v>
      </c>
      <c r="R506" t="s">
        <v>8314</v>
      </c>
      <c r="S506" s="19">
        <f t="shared" si="38"/>
        <v>40949.775312499994</v>
      </c>
      <c r="T506" s="19">
        <f t="shared" si="39"/>
        <v>42207.916666666664</v>
      </c>
      <c r="U506">
        <f t="shared" si="35"/>
        <v>2012</v>
      </c>
    </row>
    <row r="507" spans="1:21" ht="48" x14ac:dyDescent="0.2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 s="23">
        <v>1437620400</v>
      </c>
      <c r="J507">
        <v>1447122086</v>
      </c>
      <c r="K507" t="b">
        <v>0</v>
      </c>
      <c r="L507">
        <v>14</v>
      </c>
      <c r="M507" t="b">
        <v>0</v>
      </c>
      <c r="N507" t="s">
        <v>8263</v>
      </c>
      <c r="O507" s="12">
        <f t="shared" si="36"/>
        <v>0</v>
      </c>
      <c r="P507" s="10">
        <f t="shared" si="37"/>
        <v>3.71</v>
      </c>
      <c r="Q507" s="14" t="s">
        <v>8308</v>
      </c>
      <c r="R507" t="s">
        <v>8314</v>
      </c>
      <c r="S507" s="19">
        <f t="shared" si="38"/>
        <v>42317.889884259253</v>
      </c>
      <c r="T507" s="19">
        <f t="shared" si="39"/>
        <v>42207.916666666664</v>
      </c>
      <c r="U507">
        <f t="shared" si="35"/>
        <v>2015</v>
      </c>
    </row>
    <row r="508" spans="1:21" ht="48" x14ac:dyDescent="0.2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 s="23">
        <v>1437620400</v>
      </c>
      <c r="J508">
        <v>1373548520</v>
      </c>
      <c r="K508" t="b">
        <v>0</v>
      </c>
      <c r="L508">
        <v>1</v>
      </c>
      <c r="M508" t="b">
        <v>0</v>
      </c>
      <c r="N508" t="s">
        <v>8263</v>
      </c>
      <c r="O508" s="12">
        <f t="shared" si="36"/>
        <v>0</v>
      </c>
      <c r="P508" s="10">
        <f t="shared" si="37"/>
        <v>250</v>
      </c>
      <c r="Q508" s="14" t="s">
        <v>8308</v>
      </c>
      <c r="R508" t="s">
        <v>8314</v>
      </c>
      <c r="S508" s="19">
        <f t="shared" si="38"/>
        <v>41466.343981481477</v>
      </c>
      <c r="T508" s="19">
        <f t="shared" si="39"/>
        <v>42207.916666666664</v>
      </c>
      <c r="U508">
        <f t="shared" si="35"/>
        <v>2013</v>
      </c>
    </row>
    <row r="509" spans="1:21" ht="48" x14ac:dyDescent="0.2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 s="23">
        <v>1437620400</v>
      </c>
      <c r="J509">
        <v>1346799657</v>
      </c>
      <c r="K509" t="b">
        <v>0</v>
      </c>
      <c r="L509">
        <v>10</v>
      </c>
      <c r="M509" t="b">
        <v>0</v>
      </c>
      <c r="N509" t="s">
        <v>8263</v>
      </c>
      <c r="O509" s="12">
        <f t="shared" si="36"/>
        <v>3</v>
      </c>
      <c r="P509" s="10">
        <f t="shared" si="37"/>
        <v>64</v>
      </c>
      <c r="Q509" s="14" t="s">
        <v>8308</v>
      </c>
      <c r="R509" t="s">
        <v>8314</v>
      </c>
      <c r="S509" s="19">
        <f t="shared" si="38"/>
        <v>41156.750659722216</v>
      </c>
      <c r="T509" s="19">
        <f t="shared" si="39"/>
        <v>42207.916666666664</v>
      </c>
      <c r="U509">
        <f t="shared" ref="U509:U572" si="40">YEAR(S509)</f>
        <v>2012</v>
      </c>
    </row>
    <row r="510" spans="1:21" ht="48" x14ac:dyDescent="0.2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 s="23">
        <v>1437620400</v>
      </c>
      <c r="J510">
        <v>1332808501</v>
      </c>
      <c r="K510" t="b">
        <v>0</v>
      </c>
      <c r="L510">
        <v>3</v>
      </c>
      <c r="M510" t="b">
        <v>0</v>
      </c>
      <c r="N510" t="s">
        <v>8263</v>
      </c>
      <c r="O510" s="12">
        <f t="shared" si="36"/>
        <v>1</v>
      </c>
      <c r="P510" s="10">
        <f t="shared" si="37"/>
        <v>133.33000000000001</v>
      </c>
      <c r="Q510" s="14" t="s">
        <v>8308</v>
      </c>
      <c r="R510" t="s">
        <v>8314</v>
      </c>
      <c r="S510" s="19">
        <f t="shared" si="38"/>
        <v>40994.815983796296</v>
      </c>
      <c r="T510" s="19">
        <f t="shared" si="39"/>
        <v>42207.916666666664</v>
      </c>
      <c r="U510">
        <f t="shared" si="40"/>
        <v>2012</v>
      </c>
    </row>
    <row r="511" spans="1:21" ht="48" x14ac:dyDescent="0.2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 s="23">
        <v>1437620400</v>
      </c>
      <c r="J511">
        <v>1432912170</v>
      </c>
      <c r="K511" t="b">
        <v>0</v>
      </c>
      <c r="L511">
        <v>1</v>
      </c>
      <c r="M511" t="b">
        <v>0</v>
      </c>
      <c r="N511" t="s">
        <v>8263</v>
      </c>
      <c r="O511" s="12">
        <f t="shared" si="36"/>
        <v>0</v>
      </c>
      <c r="P511" s="10">
        <f t="shared" si="37"/>
        <v>10</v>
      </c>
      <c r="Q511" s="14" t="s">
        <v>8308</v>
      </c>
      <c r="R511" t="s">
        <v>8314</v>
      </c>
      <c r="S511" s="19">
        <f t="shared" si="38"/>
        <v>42153.423263888886</v>
      </c>
      <c r="T511" s="19">
        <f t="shared" si="39"/>
        <v>42207.916666666664</v>
      </c>
      <c r="U511">
        <f t="shared" si="40"/>
        <v>2015</v>
      </c>
    </row>
    <row r="512" spans="1:21" ht="48" x14ac:dyDescent="0.2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 s="23">
        <v>1437620400</v>
      </c>
      <c r="J512">
        <v>1454213639</v>
      </c>
      <c r="K512" t="b">
        <v>0</v>
      </c>
      <c r="L512">
        <v>0</v>
      </c>
      <c r="M512" t="b">
        <v>0</v>
      </c>
      <c r="N512" t="s">
        <v>8263</v>
      </c>
      <c r="O512" s="12">
        <f t="shared" si="36"/>
        <v>0</v>
      </c>
      <c r="P512" s="10">
        <f t="shared" si="37"/>
        <v>0</v>
      </c>
      <c r="Q512" s="14" t="s">
        <v>8308</v>
      </c>
      <c r="R512" t="s">
        <v>8314</v>
      </c>
      <c r="S512" s="19">
        <f t="shared" si="38"/>
        <v>42399.968043981477</v>
      </c>
      <c r="T512" s="19">
        <f t="shared" si="39"/>
        <v>42207.916666666664</v>
      </c>
      <c r="U512">
        <f t="shared" si="40"/>
        <v>2016</v>
      </c>
    </row>
    <row r="513" spans="1:21" ht="48" x14ac:dyDescent="0.2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 s="23">
        <v>1437620400</v>
      </c>
      <c r="J513">
        <v>1362640582</v>
      </c>
      <c r="K513" t="b">
        <v>0</v>
      </c>
      <c r="L513">
        <v>5</v>
      </c>
      <c r="M513" t="b">
        <v>0</v>
      </c>
      <c r="N513" t="s">
        <v>8263</v>
      </c>
      <c r="O513" s="12">
        <f t="shared" si="36"/>
        <v>3</v>
      </c>
      <c r="P513" s="10">
        <f t="shared" si="37"/>
        <v>30</v>
      </c>
      <c r="Q513" s="14" t="s">
        <v>8308</v>
      </c>
      <c r="R513" t="s">
        <v>8314</v>
      </c>
      <c r="S513" s="19">
        <f t="shared" si="38"/>
        <v>41340.09469907407</v>
      </c>
      <c r="T513" s="19">
        <f t="shared" si="39"/>
        <v>42207.916666666664</v>
      </c>
      <c r="U513">
        <f t="shared" si="40"/>
        <v>2013</v>
      </c>
    </row>
    <row r="514" spans="1:21" ht="48" x14ac:dyDescent="0.2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 s="23">
        <v>1437620400</v>
      </c>
      <c r="J514">
        <v>1475776127</v>
      </c>
      <c r="K514" t="b">
        <v>0</v>
      </c>
      <c r="L514">
        <v>2</v>
      </c>
      <c r="M514" t="b">
        <v>0</v>
      </c>
      <c r="N514" t="s">
        <v>8263</v>
      </c>
      <c r="O514" s="12">
        <f t="shared" ref="O514:O577" si="41">ROUND(E514/D514*100,0)</f>
        <v>0</v>
      </c>
      <c r="P514" s="10">
        <f t="shared" ref="P514:P577" si="42">IFERROR(ROUND(E514/L514,2),0)</f>
        <v>5.5</v>
      </c>
      <c r="Q514" s="14" t="s">
        <v>8308</v>
      </c>
      <c r="R514" t="s">
        <v>8314</v>
      </c>
      <c r="S514" s="19">
        <f t="shared" si="38"/>
        <v>42649.533877314818</v>
      </c>
      <c r="T514" s="19">
        <f t="shared" si="39"/>
        <v>42207.916666666664</v>
      </c>
      <c r="U514">
        <f t="shared" si="40"/>
        <v>2016</v>
      </c>
    </row>
    <row r="515" spans="1:21" ht="32" x14ac:dyDescent="0.2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 s="23">
        <v>1437620400</v>
      </c>
      <c r="J515">
        <v>1467387705</v>
      </c>
      <c r="K515" t="b">
        <v>0</v>
      </c>
      <c r="L515">
        <v>68</v>
      </c>
      <c r="M515" t="b">
        <v>0</v>
      </c>
      <c r="N515" t="s">
        <v>8263</v>
      </c>
      <c r="O515" s="12">
        <f t="shared" si="41"/>
        <v>14</v>
      </c>
      <c r="P515" s="10">
        <f t="shared" si="42"/>
        <v>102.38</v>
      </c>
      <c r="Q515" s="14" t="s">
        <v>8308</v>
      </c>
      <c r="R515" t="s">
        <v>8314</v>
      </c>
      <c r="S515" s="19">
        <f t="shared" ref="S515:S578" si="43">(J515/86400)+25569+(-5/24)</f>
        <v>42552.445659722223</v>
      </c>
      <c r="T515" s="19">
        <f t="shared" ref="T515:T578" si="44">(I515/86400)+25569+(-5/24)</f>
        <v>42207.916666666664</v>
      </c>
      <c r="U515">
        <f t="shared" si="40"/>
        <v>2016</v>
      </c>
    </row>
    <row r="516" spans="1:21" ht="48" x14ac:dyDescent="0.2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 s="23">
        <v>1437620400</v>
      </c>
      <c r="J516">
        <v>1405003447</v>
      </c>
      <c r="K516" t="b">
        <v>0</v>
      </c>
      <c r="L516">
        <v>3</v>
      </c>
      <c r="M516" t="b">
        <v>0</v>
      </c>
      <c r="N516" t="s">
        <v>8263</v>
      </c>
      <c r="O516" s="12">
        <f t="shared" si="41"/>
        <v>3</v>
      </c>
      <c r="P516" s="10">
        <f t="shared" si="42"/>
        <v>16.670000000000002</v>
      </c>
      <c r="Q516" s="14" t="s">
        <v>8308</v>
      </c>
      <c r="R516" t="s">
        <v>8314</v>
      </c>
      <c r="S516" s="19">
        <f t="shared" si="43"/>
        <v>41830.405636574069</v>
      </c>
      <c r="T516" s="19">
        <f t="shared" si="44"/>
        <v>42207.916666666664</v>
      </c>
      <c r="U516">
        <f t="shared" si="40"/>
        <v>2014</v>
      </c>
    </row>
    <row r="517" spans="1:21" ht="48" x14ac:dyDescent="0.2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 s="23">
        <v>1437620400</v>
      </c>
      <c r="J517">
        <v>1447933601</v>
      </c>
      <c r="K517" t="b">
        <v>0</v>
      </c>
      <c r="L517">
        <v>34</v>
      </c>
      <c r="M517" t="b">
        <v>0</v>
      </c>
      <c r="N517" t="s">
        <v>8263</v>
      </c>
      <c r="O517" s="12">
        <f t="shared" si="41"/>
        <v>25</v>
      </c>
      <c r="P517" s="10">
        <f t="shared" si="42"/>
        <v>725.03</v>
      </c>
      <c r="Q517" s="14" t="s">
        <v>8308</v>
      </c>
      <c r="R517" t="s">
        <v>8314</v>
      </c>
      <c r="S517" s="19">
        <f t="shared" si="43"/>
        <v>42327.282418981478</v>
      </c>
      <c r="T517" s="19">
        <f t="shared" si="44"/>
        <v>42207.916666666664</v>
      </c>
      <c r="U517">
        <f t="shared" si="40"/>
        <v>2015</v>
      </c>
    </row>
    <row r="518" spans="1:21" ht="32" x14ac:dyDescent="0.2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 s="23">
        <v>1437620400</v>
      </c>
      <c r="J518">
        <v>1427568080</v>
      </c>
      <c r="K518" t="b">
        <v>0</v>
      </c>
      <c r="L518">
        <v>0</v>
      </c>
      <c r="M518" t="b">
        <v>0</v>
      </c>
      <c r="N518" t="s">
        <v>8263</v>
      </c>
      <c r="O518" s="12">
        <f t="shared" si="41"/>
        <v>0</v>
      </c>
      <c r="P518" s="10">
        <f t="shared" si="42"/>
        <v>0</v>
      </c>
      <c r="Q518" s="14" t="s">
        <v>8308</v>
      </c>
      <c r="R518" t="s">
        <v>8314</v>
      </c>
      <c r="S518" s="19">
        <f t="shared" si="43"/>
        <v>42091.570370370369</v>
      </c>
      <c r="T518" s="19">
        <f t="shared" si="44"/>
        <v>42207.916666666664</v>
      </c>
      <c r="U518">
        <f t="shared" si="40"/>
        <v>2015</v>
      </c>
    </row>
    <row r="519" spans="1:21" ht="48" x14ac:dyDescent="0.2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 s="23">
        <v>1437620400</v>
      </c>
      <c r="J519">
        <v>1483454761</v>
      </c>
      <c r="K519" t="b">
        <v>0</v>
      </c>
      <c r="L519">
        <v>3</v>
      </c>
      <c r="M519" t="b">
        <v>0</v>
      </c>
      <c r="N519" t="s">
        <v>8263</v>
      </c>
      <c r="O519" s="12">
        <f t="shared" si="41"/>
        <v>1</v>
      </c>
      <c r="P519" s="10">
        <f t="shared" si="42"/>
        <v>68.33</v>
      </c>
      <c r="Q519" s="14" t="s">
        <v>8308</v>
      </c>
      <c r="R519" t="s">
        <v>8314</v>
      </c>
      <c r="S519" s="19">
        <f t="shared" si="43"/>
        <v>42738.406956018516</v>
      </c>
      <c r="T519" s="19">
        <f t="shared" si="44"/>
        <v>42207.916666666664</v>
      </c>
      <c r="U519">
        <f t="shared" si="40"/>
        <v>2017</v>
      </c>
    </row>
    <row r="520" spans="1:21" ht="48" x14ac:dyDescent="0.2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 s="23">
        <v>1437620400</v>
      </c>
      <c r="J520">
        <v>1438958824</v>
      </c>
      <c r="K520" t="b">
        <v>0</v>
      </c>
      <c r="L520">
        <v>0</v>
      </c>
      <c r="M520" t="b">
        <v>0</v>
      </c>
      <c r="N520" t="s">
        <v>8263</v>
      </c>
      <c r="O520" s="12">
        <f t="shared" si="41"/>
        <v>0</v>
      </c>
      <c r="P520" s="10">
        <f t="shared" si="42"/>
        <v>0</v>
      </c>
      <c r="Q520" s="14" t="s">
        <v>8308</v>
      </c>
      <c r="R520" t="s">
        <v>8314</v>
      </c>
      <c r="S520" s="19">
        <f t="shared" si="43"/>
        <v>42223.407685185179</v>
      </c>
      <c r="T520" s="19">
        <f t="shared" si="44"/>
        <v>42207.916666666664</v>
      </c>
      <c r="U520">
        <f t="shared" si="40"/>
        <v>2015</v>
      </c>
    </row>
    <row r="521" spans="1:21" ht="48" x14ac:dyDescent="0.2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 s="23">
        <v>1437620400</v>
      </c>
      <c r="J521">
        <v>1352107421</v>
      </c>
      <c r="K521" t="b">
        <v>0</v>
      </c>
      <c r="L521">
        <v>70</v>
      </c>
      <c r="M521" t="b">
        <v>0</v>
      </c>
      <c r="N521" t="s">
        <v>8263</v>
      </c>
      <c r="O521" s="12">
        <f t="shared" si="41"/>
        <v>23</v>
      </c>
      <c r="P521" s="10">
        <f t="shared" si="42"/>
        <v>39.229999999999997</v>
      </c>
      <c r="Q521" s="14" t="s">
        <v>8308</v>
      </c>
      <c r="R521" t="s">
        <v>8314</v>
      </c>
      <c r="S521" s="19">
        <f t="shared" si="43"/>
        <v>41218.183113425919</v>
      </c>
      <c r="T521" s="19">
        <f t="shared" si="44"/>
        <v>42207.916666666664</v>
      </c>
      <c r="U521">
        <f t="shared" si="40"/>
        <v>2012</v>
      </c>
    </row>
    <row r="522" spans="1:21" ht="48" x14ac:dyDescent="0.2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 s="23">
        <v>1437620400</v>
      </c>
      <c r="J522">
        <v>1447174261</v>
      </c>
      <c r="K522" t="b">
        <v>0</v>
      </c>
      <c r="L522">
        <v>34</v>
      </c>
      <c r="M522" t="b">
        <v>1</v>
      </c>
      <c r="N522" t="s">
        <v>8282</v>
      </c>
      <c r="O522" s="12">
        <f t="shared" si="41"/>
        <v>102</v>
      </c>
      <c r="P522" s="10">
        <f t="shared" si="42"/>
        <v>150.15</v>
      </c>
      <c r="Q522" s="14" t="s">
        <v>8315</v>
      </c>
      <c r="R522" t="s">
        <v>8316</v>
      </c>
      <c r="S522" s="19">
        <f t="shared" si="43"/>
        <v>42318.493761574071</v>
      </c>
      <c r="T522" s="19">
        <f t="shared" si="44"/>
        <v>42207.916666666664</v>
      </c>
      <c r="U522">
        <f t="shared" si="40"/>
        <v>2015</v>
      </c>
    </row>
    <row r="523" spans="1:21" ht="48" x14ac:dyDescent="0.2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 s="23">
        <v>1437620400</v>
      </c>
      <c r="J523">
        <v>1475460819</v>
      </c>
      <c r="K523" t="b">
        <v>0</v>
      </c>
      <c r="L523">
        <v>56</v>
      </c>
      <c r="M523" t="b">
        <v>1</v>
      </c>
      <c r="N523" t="s">
        <v>8282</v>
      </c>
      <c r="O523" s="12">
        <f t="shared" si="41"/>
        <v>105</v>
      </c>
      <c r="P523" s="10">
        <f t="shared" si="42"/>
        <v>93.43</v>
      </c>
      <c r="Q523" s="14" t="s">
        <v>8315</v>
      </c>
      <c r="R523" t="s">
        <v>8316</v>
      </c>
      <c r="S523" s="19">
        <f t="shared" si="43"/>
        <v>42645.884479166663</v>
      </c>
      <c r="T523" s="19">
        <f t="shared" si="44"/>
        <v>42207.916666666664</v>
      </c>
      <c r="U523">
        <f t="shared" si="40"/>
        <v>2016</v>
      </c>
    </row>
    <row r="524" spans="1:21" ht="48" x14ac:dyDescent="0.2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 s="23">
        <v>1437620400</v>
      </c>
      <c r="J524">
        <v>1456793925</v>
      </c>
      <c r="K524" t="b">
        <v>0</v>
      </c>
      <c r="L524">
        <v>31</v>
      </c>
      <c r="M524" t="b">
        <v>1</v>
      </c>
      <c r="N524" t="s">
        <v>8282</v>
      </c>
      <c r="O524" s="12">
        <f t="shared" si="41"/>
        <v>115</v>
      </c>
      <c r="P524" s="10">
        <f t="shared" si="42"/>
        <v>110.97</v>
      </c>
      <c r="Q524" s="14" t="s">
        <v>8315</v>
      </c>
      <c r="R524" t="s">
        <v>8316</v>
      </c>
      <c r="S524" s="19">
        <f t="shared" si="43"/>
        <v>42429.832465277774</v>
      </c>
      <c r="T524" s="19">
        <f t="shared" si="44"/>
        <v>42207.916666666664</v>
      </c>
      <c r="U524">
        <f t="shared" si="40"/>
        <v>2016</v>
      </c>
    </row>
    <row r="525" spans="1:21" ht="48" x14ac:dyDescent="0.2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 s="23">
        <v>1437620400</v>
      </c>
      <c r="J525">
        <v>1440213076</v>
      </c>
      <c r="K525" t="b">
        <v>0</v>
      </c>
      <c r="L525">
        <v>84</v>
      </c>
      <c r="M525" t="b">
        <v>1</v>
      </c>
      <c r="N525" t="s">
        <v>8282</v>
      </c>
      <c r="O525" s="12">
        <f t="shared" si="41"/>
        <v>121</v>
      </c>
      <c r="P525" s="10">
        <f t="shared" si="42"/>
        <v>71.790000000000006</v>
      </c>
      <c r="Q525" s="14" t="s">
        <v>8315</v>
      </c>
      <c r="R525" t="s">
        <v>8316</v>
      </c>
      <c r="S525" s="19">
        <f t="shared" si="43"/>
        <v>42237.924490740734</v>
      </c>
      <c r="T525" s="19">
        <f t="shared" si="44"/>
        <v>42207.916666666664</v>
      </c>
      <c r="U525">
        <f t="shared" si="40"/>
        <v>2015</v>
      </c>
    </row>
    <row r="526" spans="1:21" ht="48" x14ac:dyDescent="0.2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 s="23">
        <v>1437620400</v>
      </c>
      <c r="J526">
        <v>1462209169</v>
      </c>
      <c r="K526" t="b">
        <v>0</v>
      </c>
      <c r="L526">
        <v>130</v>
      </c>
      <c r="M526" t="b">
        <v>1</v>
      </c>
      <c r="N526" t="s">
        <v>8282</v>
      </c>
      <c r="O526" s="12">
        <f t="shared" si="41"/>
        <v>109</v>
      </c>
      <c r="P526" s="10">
        <f t="shared" si="42"/>
        <v>29.26</v>
      </c>
      <c r="Q526" s="14" t="s">
        <v>8315</v>
      </c>
      <c r="R526" t="s">
        <v>8316</v>
      </c>
      <c r="S526" s="19">
        <f t="shared" si="43"/>
        <v>42492.508900462963</v>
      </c>
      <c r="T526" s="19">
        <f t="shared" si="44"/>
        <v>42207.916666666664</v>
      </c>
      <c r="U526">
        <f t="shared" si="40"/>
        <v>2016</v>
      </c>
    </row>
    <row r="527" spans="1:21" ht="48" x14ac:dyDescent="0.2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 s="23">
        <v>1437620400</v>
      </c>
      <c r="J527">
        <v>1406713041</v>
      </c>
      <c r="K527" t="b">
        <v>0</v>
      </c>
      <c r="L527">
        <v>12</v>
      </c>
      <c r="M527" t="b">
        <v>1</v>
      </c>
      <c r="N527" t="s">
        <v>8282</v>
      </c>
      <c r="O527" s="12">
        <f t="shared" si="41"/>
        <v>100</v>
      </c>
      <c r="P527" s="10">
        <f t="shared" si="42"/>
        <v>1000</v>
      </c>
      <c r="Q527" s="14" t="s">
        <v>8315</v>
      </c>
      <c r="R527" t="s">
        <v>8316</v>
      </c>
      <c r="S527" s="19">
        <f t="shared" si="43"/>
        <v>41850.192604166667</v>
      </c>
      <c r="T527" s="19">
        <f t="shared" si="44"/>
        <v>42207.916666666664</v>
      </c>
      <c r="U527">
        <f t="shared" si="40"/>
        <v>2014</v>
      </c>
    </row>
    <row r="528" spans="1:21" ht="48" x14ac:dyDescent="0.2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 s="23">
        <v>1437620400</v>
      </c>
      <c r="J528">
        <v>1436278344</v>
      </c>
      <c r="K528" t="b">
        <v>0</v>
      </c>
      <c r="L528">
        <v>23</v>
      </c>
      <c r="M528" t="b">
        <v>1</v>
      </c>
      <c r="N528" t="s">
        <v>8282</v>
      </c>
      <c r="O528" s="12">
        <f t="shared" si="41"/>
        <v>114</v>
      </c>
      <c r="P528" s="10">
        <f t="shared" si="42"/>
        <v>74.349999999999994</v>
      </c>
      <c r="Q528" s="14" t="s">
        <v>8315</v>
      </c>
      <c r="R528" t="s">
        <v>8316</v>
      </c>
      <c r="S528" s="19">
        <f t="shared" si="43"/>
        <v>42192.383611111109</v>
      </c>
      <c r="T528" s="19">
        <f t="shared" si="44"/>
        <v>42207.916666666664</v>
      </c>
      <c r="U528">
        <f t="shared" si="40"/>
        <v>2015</v>
      </c>
    </row>
    <row r="529" spans="1:21" ht="48" x14ac:dyDescent="0.2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 s="23">
        <v>1437620400</v>
      </c>
      <c r="J529">
        <v>1484715366</v>
      </c>
      <c r="K529" t="b">
        <v>0</v>
      </c>
      <c r="L529">
        <v>158</v>
      </c>
      <c r="M529" t="b">
        <v>1</v>
      </c>
      <c r="N529" t="s">
        <v>8282</v>
      </c>
      <c r="O529" s="12">
        <f t="shared" si="41"/>
        <v>101</v>
      </c>
      <c r="P529" s="10">
        <f t="shared" si="42"/>
        <v>63.83</v>
      </c>
      <c r="Q529" s="14" t="s">
        <v>8315</v>
      </c>
      <c r="R529" t="s">
        <v>8316</v>
      </c>
      <c r="S529" s="19">
        <f t="shared" si="43"/>
        <v>42752.997291666667</v>
      </c>
      <c r="T529" s="19">
        <f t="shared" si="44"/>
        <v>42207.916666666664</v>
      </c>
      <c r="U529">
        <f t="shared" si="40"/>
        <v>2017</v>
      </c>
    </row>
    <row r="530" spans="1:21" ht="16" x14ac:dyDescent="0.2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 s="23">
        <v>1437620400</v>
      </c>
      <c r="J530">
        <v>1433109907</v>
      </c>
      <c r="K530" t="b">
        <v>0</v>
      </c>
      <c r="L530">
        <v>30</v>
      </c>
      <c r="M530" t="b">
        <v>1</v>
      </c>
      <c r="N530" t="s">
        <v>8282</v>
      </c>
      <c r="O530" s="12">
        <f t="shared" si="41"/>
        <v>116</v>
      </c>
      <c r="P530" s="10">
        <f t="shared" si="42"/>
        <v>44.33</v>
      </c>
      <c r="Q530" s="14" t="s">
        <v>8315</v>
      </c>
      <c r="R530" t="s">
        <v>8316</v>
      </c>
      <c r="S530" s="19">
        <f t="shared" si="43"/>
        <v>42155.71188657407</v>
      </c>
      <c r="T530" s="19">
        <f t="shared" si="44"/>
        <v>42207.916666666664</v>
      </c>
      <c r="U530">
        <f t="shared" si="40"/>
        <v>2015</v>
      </c>
    </row>
    <row r="531" spans="1:21" ht="48" x14ac:dyDescent="0.2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 s="23">
        <v>1437620400</v>
      </c>
      <c r="J531">
        <v>1482281094</v>
      </c>
      <c r="K531" t="b">
        <v>0</v>
      </c>
      <c r="L531">
        <v>18</v>
      </c>
      <c r="M531" t="b">
        <v>1</v>
      </c>
      <c r="N531" t="s">
        <v>8282</v>
      </c>
      <c r="O531" s="12">
        <f t="shared" si="41"/>
        <v>130</v>
      </c>
      <c r="P531" s="10">
        <f t="shared" si="42"/>
        <v>86.94</v>
      </c>
      <c r="Q531" s="14" t="s">
        <v>8315</v>
      </c>
      <c r="R531" t="s">
        <v>8316</v>
      </c>
      <c r="S531" s="19">
        <f t="shared" si="43"/>
        <v>42724.822847222218</v>
      </c>
      <c r="T531" s="19">
        <f t="shared" si="44"/>
        <v>42207.916666666664</v>
      </c>
      <c r="U531">
        <f t="shared" si="40"/>
        <v>2016</v>
      </c>
    </row>
    <row r="532" spans="1:21" ht="48" x14ac:dyDescent="0.2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 s="23">
        <v>1437620400</v>
      </c>
      <c r="J532">
        <v>1433254268</v>
      </c>
      <c r="K532" t="b">
        <v>0</v>
      </c>
      <c r="L532">
        <v>29</v>
      </c>
      <c r="M532" t="b">
        <v>1</v>
      </c>
      <c r="N532" t="s">
        <v>8282</v>
      </c>
      <c r="O532" s="12">
        <f t="shared" si="41"/>
        <v>108</v>
      </c>
      <c r="P532" s="10">
        <f t="shared" si="42"/>
        <v>126.55</v>
      </c>
      <c r="Q532" s="14" t="s">
        <v>8315</v>
      </c>
      <c r="R532" t="s">
        <v>8316</v>
      </c>
      <c r="S532" s="19">
        <f t="shared" si="43"/>
        <v>42157.382731481477</v>
      </c>
      <c r="T532" s="19">
        <f t="shared" si="44"/>
        <v>42207.916666666664</v>
      </c>
      <c r="U532">
        <f t="shared" si="40"/>
        <v>2015</v>
      </c>
    </row>
    <row r="533" spans="1:21" ht="48" x14ac:dyDescent="0.2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 s="23">
        <v>1437620400</v>
      </c>
      <c r="J533">
        <v>1478050429</v>
      </c>
      <c r="K533" t="b">
        <v>0</v>
      </c>
      <c r="L533">
        <v>31</v>
      </c>
      <c r="M533" t="b">
        <v>1</v>
      </c>
      <c r="N533" t="s">
        <v>8282</v>
      </c>
      <c r="O533" s="12">
        <f t="shared" si="41"/>
        <v>100</v>
      </c>
      <c r="P533" s="10">
        <f t="shared" si="42"/>
        <v>129.03</v>
      </c>
      <c r="Q533" s="14" t="s">
        <v>8315</v>
      </c>
      <c r="R533" t="s">
        <v>8316</v>
      </c>
      <c r="S533" s="19">
        <f t="shared" si="43"/>
        <v>42675.856817129628</v>
      </c>
      <c r="T533" s="19">
        <f t="shared" si="44"/>
        <v>42207.916666666664</v>
      </c>
      <c r="U533">
        <f t="shared" si="40"/>
        <v>2016</v>
      </c>
    </row>
    <row r="534" spans="1:21" ht="48" x14ac:dyDescent="0.2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 s="23">
        <v>1437620400</v>
      </c>
      <c r="J534">
        <v>1460506208</v>
      </c>
      <c r="K534" t="b">
        <v>0</v>
      </c>
      <c r="L534">
        <v>173</v>
      </c>
      <c r="M534" t="b">
        <v>1</v>
      </c>
      <c r="N534" t="s">
        <v>8282</v>
      </c>
      <c r="O534" s="12">
        <f t="shared" si="41"/>
        <v>123</v>
      </c>
      <c r="P534" s="10">
        <f t="shared" si="42"/>
        <v>71.239999999999995</v>
      </c>
      <c r="Q534" s="14" t="s">
        <v>8315</v>
      </c>
      <c r="R534" t="s">
        <v>8316</v>
      </c>
      <c r="S534" s="19">
        <f t="shared" si="43"/>
        <v>42472.798703703702</v>
      </c>
      <c r="T534" s="19">
        <f t="shared" si="44"/>
        <v>42207.916666666664</v>
      </c>
      <c r="U534">
        <f t="shared" si="40"/>
        <v>2016</v>
      </c>
    </row>
    <row r="535" spans="1:21" ht="48" x14ac:dyDescent="0.2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 s="23">
        <v>1437620400</v>
      </c>
      <c r="J535">
        <v>1461320765</v>
      </c>
      <c r="K535" t="b">
        <v>0</v>
      </c>
      <c r="L535">
        <v>17</v>
      </c>
      <c r="M535" t="b">
        <v>1</v>
      </c>
      <c r="N535" t="s">
        <v>8282</v>
      </c>
      <c r="O535" s="12">
        <f t="shared" si="41"/>
        <v>100</v>
      </c>
      <c r="P535" s="10">
        <f t="shared" si="42"/>
        <v>117.88</v>
      </c>
      <c r="Q535" s="14" t="s">
        <v>8315</v>
      </c>
      <c r="R535" t="s">
        <v>8316</v>
      </c>
      <c r="S535" s="19">
        <f t="shared" si="43"/>
        <v>42482.226446759254</v>
      </c>
      <c r="T535" s="19">
        <f t="shared" si="44"/>
        <v>42207.916666666664</v>
      </c>
      <c r="U535">
        <f t="shared" si="40"/>
        <v>2016</v>
      </c>
    </row>
    <row r="536" spans="1:21" ht="48" x14ac:dyDescent="0.2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 s="23">
        <v>1437620400</v>
      </c>
      <c r="J536">
        <v>1443036470</v>
      </c>
      <c r="K536" t="b">
        <v>0</v>
      </c>
      <c r="L536">
        <v>48</v>
      </c>
      <c r="M536" t="b">
        <v>1</v>
      </c>
      <c r="N536" t="s">
        <v>8282</v>
      </c>
      <c r="O536" s="12">
        <f t="shared" si="41"/>
        <v>105</v>
      </c>
      <c r="P536" s="10">
        <f t="shared" si="42"/>
        <v>327.08</v>
      </c>
      <c r="Q536" s="14" t="s">
        <v>8315</v>
      </c>
      <c r="R536" t="s">
        <v>8316</v>
      </c>
      <c r="S536" s="19">
        <f t="shared" si="43"/>
        <v>42270.602662037032</v>
      </c>
      <c r="T536" s="19">
        <f t="shared" si="44"/>
        <v>42207.916666666664</v>
      </c>
      <c r="U536">
        <f t="shared" si="40"/>
        <v>2015</v>
      </c>
    </row>
    <row r="537" spans="1:21" ht="32" x14ac:dyDescent="0.2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 s="23">
        <v>1437620400</v>
      </c>
      <c r="J537">
        <v>1481115905</v>
      </c>
      <c r="K537" t="b">
        <v>0</v>
      </c>
      <c r="L537">
        <v>59</v>
      </c>
      <c r="M537" t="b">
        <v>1</v>
      </c>
      <c r="N537" t="s">
        <v>8282</v>
      </c>
      <c r="O537" s="12">
        <f t="shared" si="41"/>
        <v>103</v>
      </c>
      <c r="P537" s="10">
        <f t="shared" si="42"/>
        <v>34.75</v>
      </c>
      <c r="Q537" s="14" t="s">
        <v>8315</v>
      </c>
      <c r="R537" t="s">
        <v>8316</v>
      </c>
      <c r="S537" s="19">
        <f t="shared" si="43"/>
        <v>42711.336863425924</v>
      </c>
      <c r="T537" s="19">
        <f t="shared" si="44"/>
        <v>42207.916666666664</v>
      </c>
      <c r="U537">
        <f t="shared" si="40"/>
        <v>2016</v>
      </c>
    </row>
    <row r="538" spans="1:21" ht="48" x14ac:dyDescent="0.2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 s="23">
        <v>1437620400</v>
      </c>
      <c r="J538">
        <v>1435133807</v>
      </c>
      <c r="K538" t="b">
        <v>0</v>
      </c>
      <c r="L538">
        <v>39</v>
      </c>
      <c r="M538" t="b">
        <v>1</v>
      </c>
      <c r="N538" t="s">
        <v>8282</v>
      </c>
      <c r="O538" s="12">
        <f t="shared" si="41"/>
        <v>118</v>
      </c>
      <c r="P538" s="10">
        <f t="shared" si="42"/>
        <v>100.06</v>
      </c>
      <c r="Q538" s="14" t="s">
        <v>8315</v>
      </c>
      <c r="R538" t="s">
        <v>8316</v>
      </c>
      <c r="S538" s="19">
        <f t="shared" si="43"/>
        <v>42179.136655092589</v>
      </c>
      <c r="T538" s="19">
        <f t="shared" si="44"/>
        <v>42207.916666666664</v>
      </c>
      <c r="U538">
        <f t="shared" si="40"/>
        <v>2015</v>
      </c>
    </row>
    <row r="539" spans="1:21" ht="48" x14ac:dyDescent="0.2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 s="23">
        <v>1437620400</v>
      </c>
      <c r="J539">
        <v>1444069591</v>
      </c>
      <c r="K539" t="b">
        <v>0</v>
      </c>
      <c r="L539">
        <v>59</v>
      </c>
      <c r="M539" t="b">
        <v>1</v>
      </c>
      <c r="N539" t="s">
        <v>8282</v>
      </c>
      <c r="O539" s="12">
        <f t="shared" si="41"/>
        <v>121</v>
      </c>
      <c r="P539" s="10">
        <f t="shared" si="42"/>
        <v>40.85</v>
      </c>
      <c r="Q539" s="14" t="s">
        <v>8315</v>
      </c>
      <c r="R539" t="s">
        <v>8316</v>
      </c>
      <c r="S539" s="19">
        <f t="shared" si="43"/>
        <v>42282.560081018521</v>
      </c>
      <c r="T539" s="19">
        <f t="shared" si="44"/>
        <v>42207.916666666664</v>
      </c>
      <c r="U539">
        <f t="shared" si="40"/>
        <v>2015</v>
      </c>
    </row>
    <row r="540" spans="1:21" ht="48" x14ac:dyDescent="0.2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 s="23">
        <v>1437620400</v>
      </c>
      <c r="J540">
        <v>1460574263</v>
      </c>
      <c r="K540" t="b">
        <v>0</v>
      </c>
      <c r="L540">
        <v>60</v>
      </c>
      <c r="M540" t="b">
        <v>1</v>
      </c>
      <c r="N540" t="s">
        <v>8282</v>
      </c>
      <c r="O540" s="12">
        <f t="shared" si="41"/>
        <v>302</v>
      </c>
      <c r="P540" s="10">
        <f t="shared" si="42"/>
        <v>252.02</v>
      </c>
      <c r="Q540" s="14" t="s">
        <v>8315</v>
      </c>
      <c r="R540" t="s">
        <v>8316</v>
      </c>
      <c r="S540" s="19">
        <f t="shared" si="43"/>
        <v>42473.586377314808</v>
      </c>
      <c r="T540" s="19">
        <f t="shared" si="44"/>
        <v>42207.916666666664</v>
      </c>
      <c r="U540">
        <f t="shared" si="40"/>
        <v>2016</v>
      </c>
    </row>
    <row r="541" spans="1:21" ht="48" x14ac:dyDescent="0.2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 s="23">
        <v>1437620400</v>
      </c>
      <c r="J541">
        <v>1465866707</v>
      </c>
      <c r="K541" t="b">
        <v>0</v>
      </c>
      <c r="L541">
        <v>20</v>
      </c>
      <c r="M541" t="b">
        <v>1</v>
      </c>
      <c r="N541" t="s">
        <v>8282</v>
      </c>
      <c r="O541" s="12">
        <f t="shared" si="41"/>
        <v>101</v>
      </c>
      <c r="P541" s="10">
        <f t="shared" si="42"/>
        <v>25.16</v>
      </c>
      <c r="Q541" s="14" t="s">
        <v>8315</v>
      </c>
      <c r="R541" t="s">
        <v>8316</v>
      </c>
      <c r="S541" s="19">
        <f t="shared" si="43"/>
        <v>42534.841516203705</v>
      </c>
      <c r="T541" s="19">
        <f t="shared" si="44"/>
        <v>42207.916666666664</v>
      </c>
      <c r="U541">
        <f t="shared" si="40"/>
        <v>2016</v>
      </c>
    </row>
    <row r="542" spans="1:21" ht="64" x14ac:dyDescent="0.2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 s="23">
        <v>1437620400</v>
      </c>
      <c r="J542">
        <v>1420486606</v>
      </c>
      <c r="K542" t="b">
        <v>0</v>
      </c>
      <c r="L542">
        <v>1</v>
      </c>
      <c r="M542" t="b">
        <v>0</v>
      </c>
      <c r="N542" t="s">
        <v>8282</v>
      </c>
      <c r="O542" s="12">
        <f t="shared" si="41"/>
        <v>0</v>
      </c>
      <c r="P542" s="10">
        <f t="shared" si="42"/>
        <v>1</v>
      </c>
      <c r="Q542" s="14" t="s">
        <v>8315</v>
      </c>
      <c r="R542" t="s">
        <v>8316</v>
      </c>
      <c r="S542" s="19">
        <f t="shared" si="43"/>
        <v>42009.608865740738</v>
      </c>
      <c r="T542" s="19">
        <f t="shared" si="44"/>
        <v>42207.916666666664</v>
      </c>
      <c r="U542">
        <f t="shared" si="40"/>
        <v>2015</v>
      </c>
    </row>
    <row r="543" spans="1:21" ht="48" x14ac:dyDescent="0.2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 s="23">
        <v>1437620400</v>
      </c>
      <c r="J543">
        <v>1443488834</v>
      </c>
      <c r="K543" t="b">
        <v>0</v>
      </c>
      <c r="L543">
        <v>1</v>
      </c>
      <c r="M543" t="b">
        <v>0</v>
      </c>
      <c r="N543" t="s">
        <v>8282</v>
      </c>
      <c r="O543" s="12">
        <f t="shared" si="41"/>
        <v>1</v>
      </c>
      <c r="P543" s="10">
        <f t="shared" si="42"/>
        <v>25</v>
      </c>
      <c r="Q543" s="14" t="s">
        <v>8315</v>
      </c>
      <c r="R543" t="s">
        <v>8316</v>
      </c>
      <c r="S543" s="19">
        <f t="shared" si="43"/>
        <v>42275.838356481479</v>
      </c>
      <c r="T543" s="19">
        <f t="shared" si="44"/>
        <v>42207.916666666664</v>
      </c>
      <c r="U543">
        <f t="shared" si="40"/>
        <v>2015</v>
      </c>
    </row>
    <row r="544" spans="1:21" ht="48" x14ac:dyDescent="0.2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 s="23">
        <v>1437620400</v>
      </c>
      <c r="J544">
        <v>1457113316</v>
      </c>
      <c r="K544" t="b">
        <v>0</v>
      </c>
      <c r="L544">
        <v>1</v>
      </c>
      <c r="M544" t="b">
        <v>0</v>
      </c>
      <c r="N544" t="s">
        <v>8282</v>
      </c>
      <c r="O544" s="12">
        <f t="shared" si="41"/>
        <v>0</v>
      </c>
      <c r="P544" s="10">
        <f t="shared" si="42"/>
        <v>1</v>
      </c>
      <c r="Q544" s="14" t="s">
        <v>8315</v>
      </c>
      <c r="R544" t="s">
        <v>8316</v>
      </c>
      <c r="S544" s="19">
        <f t="shared" si="43"/>
        <v>42433.529120370367</v>
      </c>
      <c r="T544" s="19">
        <f t="shared" si="44"/>
        <v>42207.916666666664</v>
      </c>
      <c r="U544">
        <f t="shared" si="40"/>
        <v>2016</v>
      </c>
    </row>
    <row r="545" spans="1:21" ht="48" x14ac:dyDescent="0.2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 s="23">
        <v>1437620400</v>
      </c>
      <c r="J545">
        <v>1412215962</v>
      </c>
      <c r="K545" t="b">
        <v>0</v>
      </c>
      <c r="L545">
        <v>2</v>
      </c>
      <c r="M545" t="b">
        <v>0</v>
      </c>
      <c r="N545" t="s">
        <v>8282</v>
      </c>
      <c r="O545" s="12">
        <f t="shared" si="41"/>
        <v>0</v>
      </c>
      <c r="P545" s="10">
        <f t="shared" si="42"/>
        <v>35</v>
      </c>
      <c r="Q545" s="14" t="s">
        <v>8315</v>
      </c>
      <c r="R545" t="s">
        <v>8316</v>
      </c>
      <c r="S545" s="19">
        <f t="shared" si="43"/>
        <v>41913.88381944444</v>
      </c>
      <c r="T545" s="19">
        <f t="shared" si="44"/>
        <v>42207.916666666664</v>
      </c>
      <c r="U545">
        <f t="shared" si="40"/>
        <v>2014</v>
      </c>
    </row>
    <row r="546" spans="1:21" ht="48" x14ac:dyDescent="0.2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 s="23">
        <v>1437620400</v>
      </c>
      <c r="J546">
        <v>1465055160</v>
      </c>
      <c r="K546" t="b">
        <v>0</v>
      </c>
      <c r="L546">
        <v>2</v>
      </c>
      <c r="M546" t="b">
        <v>0</v>
      </c>
      <c r="N546" t="s">
        <v>8282</v>
      </c>
      <c r="O546" s="12">
        <f t="shared" si="41"/>
        <v>1</v>
      </c>
      <c r="P546" s="10">
        <f t="shared" si="42"/>
        <v>3</v>
      </c>
      <c r="Q546" s="14" t="s">
        <v>8315</v>
      </c>
      <c r="R546" t="s">
        <v>8316</v>
      </c>
      <c r="S546" s="19">
        <f t="shared" si="43"/>
        <v>42525.448611111111</v>
      </c>
      <c r="T546" s="19">
        <f t="shared" si="44"/>
        <v>42207.916666666664</v>
      </c>
      <c r="U546">
        <f t="shared" si="40"/>
        <v>2016</v>
      </c>
    </row>
    <row r="547" spans="1:21" ht="48" x14ac:dyDescent="0.2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 s="23">
        <v>1437620400</v>
      </c>
      <c r="J547">
        <v>1444140789</v>
      </c>
      <c r="K547" t="b">
        <v>0</v>
      </c>
      <c r="L547">
        <v>34</v>
      </c>
      <c r="M547" t="b">
        <v>0</v>
      </c>
      <c r="N547" t="s">
        <v>8282</v>
      </c>
      <c r="O547" s="12">
        <f t="shared" si="41"/>
        <v>27</v>
      </c>
      <c r="P547" s="10">
        <f t="shared" si="42"/>
        <v>402.71</v>
      </c>
      <c r="Q547" s="14" t="s">
        <v>8315</v>
      </c>
      <c r="R547" t="s">
        <v>8316</v>
      </c>
      <c r="S547" s="19">
        <f t="shared" si="43"/>
        <v>42283.38413194444</v>
      </c>
      <c r="T547" s="19">
        <f t="shared" si="44"/>
        <v>42207.916666666664</v>
      </c>
      <c r="U547">
        <f t="shared" si="40"/>
        <v>2015</v>
      </c>
    </row>
    <row r="548" spans="1:21" ht="48" x14ac:dyDescent="0.2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 s="23">
        <v>1437620400</v>
      </c>
      <c r="J548">
        <v>1441209715</v>
      </c>
      <c r="K548" t="b">
        <v>0</v>
      </c>
      <c r="L548">
        <v>2</v>
      </c>
      <c r="M548" t="b">
        <v>0</v>
      </c>
      <c r="N548" t="s">
        <v>8282</v>
      </c>
      <c r="O548" s="12">
        <f t="shared" si="41"/>
        <v>0</v>
      </c>
      <c r="P548" s="10">
        <f t="shared" si="42"/>
        <v>26</v>
      </c>
      <c r="Q548" s="14" t="s">
        <v>8315</v>
      </c>
      <c r="R548" t="s">
        <v>8316</v>
      </c>
      <c r="S548" s="19">
        <f t="shared" si="43"/>
        <v>42249.459664351853</v>
      </c>
      <c r="T548" s="19">
        <f t="shared" si="44"/>
        <v>42207.916666666664</v>
      </c>
      <c r="U548">
        <f t="shared" si="40"/>
        <v>2015</v>
      </c>
    </row>
    <row r="549" spans="1:21" ht="48" x14ac:dyDescent="0.2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 s="23">
        <v>1437620400</v>
      </c>
      <c r="J549">
        <v>1452530564</v>
      </c>
      <c r="K549" t="b">
        <v>0</v>
      </c>
      <c r="L549">
        <v>0</v>
      </c>
      <c r="M549" t="b">
        <v>0</v>
      </c>
      <c r="N549" t="s">
        <v>8282</v>
      </c>
      <c r="O549" s="12">
        <f t="shared" si="41"/>
        <v>0</v>
      </c>
      <c r="P549" s="10">
        <f t="shared" si="42"/>
        <v>0</v>
      </c>
      <c r="Q549" s="14" t="s">
        <v>8315</v>
      </c>
      <c r="R549" t="s">
        <v>8316</v>
      </c>
      <c r="S549" s="19">
        <f t="shared" si="43"/>
        <v>42380.488009259258</v>
      </c>
      <c r="T549" s="19">
        <f t="shared" si="44"/>
        <v>42207.916666666664</v>
      </c>
      <c r="U549">
        <f t="shared" si="40"/>
        <v>2016</v>
      </c>
    </row>
    <row r="550" spans="1:21" ht="48" x14ac:dyDescent="0.2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 s="23">
        <v>1437620400</v>
      </c>
      <c r="J550">
        <v>1443562848</v>
      </c>
      <c r="K550" t="b">
        <v>0</v>
      </c>
      <c r="L550">
        <v>1</v>
      </c>
      <c r="M550" t="b">
        <v>0</v>
      </c>
      <c r="N550" t="s">
        <v>8282</v>
      </c>
      <c r="O550" s="12">
        <f t="shared" si="41"/>
        <v>0</v>
      </c>
      <c r="P550" s="10">
        <f t="shared" si="42"/>
        <v>9</v>
      </c>
      <c r="Q550" s="14" t="s">
        <v>8315</v>
      </c>
      <c r="R550" t="s">
        <v>8316</v>
      </c>
      <c r="S550" s="19">
        <f t="shared" si="43"/>
        <v>42276.695</v>
      </c>
      <c r="T550" s="19">
        <f t="shared" si="44"/>
        <v>42207.916666666664</v>
      </c>
      <c r="U550">
        <f t="shared" si="40"/>
        <v>2015</v>
      </c>
    </row>
    <row r="551" spans="1:21" ht="48" x14ac:dyDescent="0.2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 s="23">
        <v>1437620400</v>
      </c>
      <c r="J551">
        <v>1433776622</v>
      </c>
      <c r="K551" t="b">
        <v>0</v>
      </c>
      <c r="L551">
        <v>8</v>
      </c>
      <c r="M551" t="b">
        <v>0</v>
      </c>
      <c r="N551" t="s">
        <v>8282</v>
      </c>
      <c r="O551" s="12">
        <f t="shared" si="41"/>
        <v>3</v>
      </c>
      <c r="P551" s="10">
        <f t="shared" si="42"/>
        <v>8.5</v>
      </c>
      <c r="Q551" s="14" t="s">
        <v>8315</v>
      </c>
      <c r="R551" t="s">
        <v>8316</v>
      </c>
      <c r="S551" s="19">
        <f t="shared" si="43"/>
        <v>42163.428495370368</v>
      </c>
      <c r="T551" s="19">
        <f t="shared" si="44"/>
        <v>42207.916666666664</v>
      </c>
      <c r="U551">
        <f t="shared" si="40"/>
        <v>2015</v>
      </c>
    </row>
    <row r="552" spans="1:21" ht="48" x14ac:dyDescent="0.2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 s="23">
        <v>1437620400</v>
      </c>
      <c r="J552">
        <v>1484756245</v>
      </c>
      <c r="K552" t="b">
        <v>0</v>
      </c>
      <c r="L552">
        <v>4</v>
      </c>
      <c r="M552" t="b">
        <v>0</v>
      </c>
      <c r="N552" t="s">
        <v>8282</v>
      </c>
      <c r="O552" s="12">
        <f t="shared" si="41"/>
        <v>1</v>
      </c>
      <c r="P552" s="10">
        <f t="shared" si="42"/>
        <v>8.75</v>
      </c>
      <c r="Q552" s="14" t="s">
        <v>8315</v>
      </c>
      <c r="R552" t="s">
        <v>8316</v>
      </c>
      <c r="S552" s="19">
        <f t="shared" si="43"/>
        <v>42753.47042824074</v>
      </c>
      <c r="T552" s="19">
        <f t="shared" si="44"/>
        <v>42207.916666666664</v>
      </c>
      <c r="U552">
        <f t="shared" si="40"/>
        <v>2017</v>
      </c>
    </row>
    <row r="553" spans="1:21" ht="48" x14ac:dyDescent="0.2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 s="23">
        <v>1437620400</v>
      </c>
      <c r="J553">
        <v>1434609424</v>
      </c>
      <c r="K553" t="b">
        <v>0</v>
      </c>
      <c r="L553">
        <v>28</v>
      </c>
      <c r="M553" t="b">
        <v>0</v>
      </c>
      <c r="N553" t="s">
        <v>8282</v>
      </c>
      <c r="O553" s="12">
        <f t="shared" si="41"/>
        <v>5</v>
      </c>
      <c r="P553" s="10">
        <f t="shared" si="42"/>
        <v>135.04</v>
      </c>
      <c r="Q553" s="14" t="s">
        <v>8315</v>
      </c>
      <c r="R553" t="s">
        <v>8316</v>
      </c>
      <c r="S553" s="19">
        <f t="shared" si="43"/>
        <v>42173.067407407405</v>
      </c>
      <c r="T553" s="19">
        <f t="shared" si="44"/>
        <v>42207.916666666664</v>
      </c>
      <c r="U553">
        <f t="shared" si="40"/>
        <v>2015</v>
      </c>
    </row>
    <row r="554" spans="1:21" ht="48" x14ac:dyDescent="0.2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 s="23">
        <v>1437620400</v>
      </c>
      <c r="J554">
        <v>1447166896</v>
      </c>
      <c r="K554" t="b">
        <v>0</v>
      </c>
      <c r="L554">
        <v>0</v>
      </c>
      <c r="M554" t="b">
        <v>0</v>
      </c>
      <c r="N554" t="s">
        <v>8282</v>
      </c>
      <c r="O554" s="12">
        <f t="shared" si="41"/>
        <v>0</v>
      </c>
      <c r="P554" s="10">
        <f t="shared" si="42"/>
        <v>0</v>
      </c>
      <c r="Q554" s="14" t="s">
        <v>8315</v>
      </c>
      <c r="R554" t="s">
        <v>8316</v>
      </c>
      <c r="S554" s="19">
        <f t="shared" si="43"/>
        <v>42318.408518518518</v>
      </c>
      <c r="T554" s="19">
        <f t="shared" si="44"/>
        <v>42207.916666666664</v>
      </c>
      <c r="U554">
        <f t="shared" si="40"/>
        <v>2015</v>
      </c>
    </row>
    <row r="555" spans="1:21" ht="48" x14ac:dyDescent="0.2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 s="23">
        <v>1437620400</v>
      </c>
      <c r="J555">
        <v>1413393391</v>
      </c>
      <c r="K555" t="b">
        <v>0</v>
      </c>
      <c r="L555">
        <v>6</v>
      </c>
      <c r="M555" t="b">
        <v>0</v>
      </c>
      <c r="N555" t="s">
        <v>8282</v>
      </c>
      <c r="O555" s="12">
        <f t="shared" si="41"/>
        <v>0</v>
      </c>
      <c r="P555" s="10">
        <f t="shared" si="42"/>
        <v>20.5</v>
      </c>
      <c r="Q555" s="14" t="s">
        <v>8315</v>
      </c>
      <c r="R555" t="s">
        <v>8316</v>
      </c>
      <c r="S555" s="19">
        <f t="shared" si="43"/>
        <v>41927.511469907404</v>
      </c>
      <c r="T555" s="19">
        <f t="shared" si="44"/>
        <v>42207.916666666664</v>
      </c>
      <c r="U555">
        <f t="shared" si="40"/>
        <v>2014</v>
      </c>
    </row>
    <row r="556" spans="1:21" ht="48" x14ac:dyDescent="0.2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 s="23">
        <v>1437620400</v>
      </c>
      <c r="J556">
        <v>1411143972</v>
      </c>
      <c r="K556" t="b">
        <v>0</v>
      </c>
      <c r="L556">
        <v>22</v>
      </c>
      <c r="M556" t="b">
        <v>0</v>
      </c>
      <c r="N556" t="s">
        <v>8282</v>
      </c>
      <c r="O556" s="12">
        <f t="shared" si="41"/>
        <v>37</v>
      </c>
      <c r="P556" s="10">
        <f t="shared" si="42"/>
        <v>64.36</v>
      </c>
      <c r="Q556" s="14" t="s">
        <v>8315</v>
      </c>
      <c r="R556" t="s">
        <v>8316</v>
      </c>
      <c r="S556" s="19">
        <f t="shared" si="43"/>
        <v>41901.476527777777</v>
      </c>
      <c r="T556" s="19">
        <f t="shared" si="44"/>
        <v>42207.916666666664</v>
      </c>
      <c r="U556">
        <f t="shared" si="40"/>
        <v>2014</v>
      </c>
    </row>
    <row r="557" spans="1:21" ht="48" x14ac:dyDescent="0.2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 s="23">
        <v>1437620400</v>
      </c>
      <c r="J557">
        <v>1463128143</v>
      </c>
      <c r="K557" t="b">
        <v>0</v>
      </c>
      <c r="L557">
        <v>0</v>
      </c>
      <c r="M557" t="b">
        <v>0</v>
      </c>
      <c r="N557" t="s">
        <v>8282</v>
      </c>
      <c r="O557" s="12">
        <f t="shared" si="41"/>
        <v>0</v>
      </c>
      <c r="P557" s="10">
        <f t="shared" si="42"/>
        <v>0</v>
      </c>
      <c r="Q557" s="14" t="s">
        <v>8315</v>
      </c>
      <c r="R557" t="s">
        <v>8316</v>
      </c>
      <c r="S557" s="19">
        <f t="shared" si="43"/>
        <v>42503.145173611112</v>
      </c>
      <c r="T557" s="19">
        <f t="shared" si="44"/>
        <v>42207.916666666664</v>
      </c>
      <c r="U557">
        <f t="shared" si="40"/>
        <v>2016</v>
      </c>
    </row>
    <row r="558" spans="1:21" ht="32" x14ac:dyDescent="0.2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 s="23">
        <v>1437620400</v>
      </c>
      <c r="J558">
        <v>1449520717</v>
      </c>
      <c r="K558" t="b">
        <v>0</v>
      </c>
      <c r="L558">
        <v>1</v>
      </c>
      <c r="M558" t="b">
        <v>0</v>
      </c>
      <c r="N558" t="s">
        <v>8282</v>
      </c>
      <c r="O558" s="12">
        <f t="shared" si="41"/>
        <v>3</v>
      </c>
      <c r="P558" s="10">
        <f t="shared" si="42"/>
        <v>200</v>
      </c>
      <c r="Q558" s="14" t="s">
        <v>8315</v>
      </c>
      <c r="R558" t="s">
        <v>8316</v>
      </c>
      <c r="S558" s="19">
        <f t="shared" si="43"/>
        <v>42345.651817129627</v>
      </c>
      <c r="T558" s="19">
        <f t="shared" si="44"/>
        <v>42207.916666666664</v>
      </c>
      <c r="U558">
        <f t="shared" si="40"/>
        <v>2015</v>
      </c>
    </row>
    <row r="559" spans="1:21" ht="48" x14ac:dyDescent="0.2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 s="23">
        <v>1437620400</v>
      </c>
      <c r="J559">
        <v>1478126203</v>
      </c>
      <c r="K559" t="b">
        <v>0</v>
      </c>
      <c r="L559">
        <v>20</v>
      </c>
      <c r="M559" t="b">
        <v>0</v>
      </c>
      <c r="N559" t="s">
        <v>8282</v>
      </c>
      <c r="O559" s="12">
        <f t="shared" si="41"/>
        <v>1</v>
      </c>
      <c r="P559" s="10">
        <f t="shared" si="42"/>
        <v>68.3</v>
      </c>
      <c r="Q559" s="14" t="s">
        <v>8315</v>
      </c>
      <c r="R559" t="s">
        <v>8316</v>
      </c>
      <c r="S559" s="19">
        <f t="shared" si="43"/>
        <v>42676.733831018515</v>
      </c>
      <c r="T559" s="19">
        <f t="shared" si="44"/>
        <v>42207.916666666664</v>
      </c>
      <c r="U559">
        <f t="shared" si="40"/>
        <v>2016</v>
      </c>
    </row>
    <row r="560" spans="1:21" ht="48" x14ac:dyDescent="0.2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 s="23">
        <v>1437620400</v>
      </c>
      <c r="J560">
        <v>1424639505</v>
      </c>
      <c r="K560" t="b">
        <v>0</v>
      </c>
      <c r="L560">
        <v>0</v>
      </c>
      <c r="M560" t="b">
        <v>0</v>
      </c>
      <c r="N560" t="s">
        <v>8282</v>
      </c>
      <c r="O560" s="12">
        <f t="shared" si="41"/>
        <v>0</v>
      </c>
      <c r="P560" s="10">
        <f t="shared" si="42"/>
        <v>0</v>
      </c>
      <c r="Q560" s="14" t="s">
        <v>8315</v>
      </c>
      <c r="R560" t="s">
        <v>8316</v>
      </c>
      <c r="S560" s="19">
        <f t="shared" si="43"/>
        <v>42057.674826388888</v>
      </c>
      <c r="T560" s="19">
        <f t="shared" si="44"/>
        <v>42207.916666666664</v>
      </c>
      <c r="U560">
        <f t="shared" si="40"/>
        <v>2015</v>
      </c>
    </row>
    <row r="561" spans="1:21" ht="48" x14ac:dyDescent="0.2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 s="23">
        <v>1437620400</v>
      </c>
      <c r="J561">
        <v>1447397260</v>
      </c>
      <c r="K561" t="b">
        <v>0</v>
      </c>
      <c r="L561">
        <v>1</v>
      </c>
      <c r="M561" t="b">
        <v>0</v>
      </c>
      <c r="N561" t="s">
        <v>8282</v>
      </c>
      <c r="O561" s="12">
        <f t="shared" si="41"/>
        <v>0</v>
      </c>
      <c r="P561" s="10">
        <f t="shared" si="42"/>
        <v>50</v>
      </c>
      <c r="Q561" s="14" t="s">
        <v>8315</v>
      </c>
      <c r="R561" t="s">
        <v>8316</v>
      </c>
      <c r="S561" s="19">
        <f t="shared" si="43"/>
        <v>42321.074768518512</v>
      </c>
      <c r="T561" s="19">
        <f t="shared" si="44"/>
        <v>42207.916666666664</v>
      </c>
      <c r="U561">
        <f t="shared" si="40"/>
        <v>2015</v>
      </c>
    </row>
    <row r="562" spans="1:21" ht="48" x14ac:dyDescent="0.2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 s="23">
        <v>1437620400</v>
      </c>
      <c r="J562">
        <v>1416249045</v>
      </c>
      <c r="K562" t="b">
        <v>0</v>
      </c>
      <c r="L562">
        <v>3</v>
      </c>
      <c r="M562" t="b">
        <v>0</v>
      </c>
      <c r="N562" t="s">
        <v>8282</v>
      </c>
      <c r="O562" s="12">
        <f t="shared" si="41"/>
        <v>0</v>
      </c>
      <c r="P562" s="10">
        <f t="shared" si="42"/>
        <v>4</v>
      </c>
      <c r="Q562" s="14" t="s">
        <v>8315</v>
      </c>
      <c r="R562" t="s">
        <v>8316</v>
      </c>
      <c r="S562" s="19">
        <f t="shared" si="43"/>
        <v>41960.563020833331</v>
      </c>
      <c r="T562" s="19">
        <f t="shared" si="44"/>
        <v>42207.916666666664</v>
      </c>
      <c r="U562">
        <f t="shared" si="40"/>
        <v>2014</v>
      </c>
    </row>
    <row r="563" spans="1:21" ht="48" x14ac:dyDescent="0.2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 s="23">
        <v>1437620400</v>
      </c>
      <c r="J563">
        <v>1442850513</v>
      </c>
      <c r="K563" t="b">
        <v>0</v>
      </c>
      <c r="L563">
        <v>2</v>
      </c>
      <c r="M563" t="b">
        <v>0</v>
      </c>
      <c r="N563" t="s">
        <v>8282</v>
      </c>
      <c r="O563" s="12">
        <f t="shared" si="41"/>
        <v>0</v>
      </c>
      <c r="P563" s="10">
        <f t="shared" si="42"/>
        <v>27.5</v>
      </c>
      <c r="Q563" s="14" t="s">
        <v>8315</v>
      </c>
      <c r="R563" t="s">
        <v>8316</v>
      </c>
      <c r="S563" s="19">
        <f t="shared" si="43"/>
        <v>42268.450381944444</v>
      </c>
      <c r="T563" s="19">
        <f t="shared" si="44"/>
        <v>42207.916666666664</v>
      </c>
      <c r="U563">
        <f t="shared" si="40"/>
        <v>2015</v>
      </c>
    </row>
    <row r="564" spans="1:21" ht="48" x14ac:dyDescent="0.2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 s="23">
        <v>1437620400</v>
      </c>
      <c r="J564">
        <v>1479460815</v>
      </c>
      <c r="K564" t="b">
        <v>0</v>
      </c>
      <c r="L564">
        <v>0</v>
      </c>
      <c r="M564" t="b">
        <v>0</v>
      </c>
      <c r="N564" t="s">
        <v>8282</v>
      </c>
      <c r="O564" s="12">
        <f t="shared" si="41"/>
        <v>0</v>
      </c>
      <c r="P564" s="10">
        <f t="shared" si="42"/>
        <v>0</v>
      </c>
      <c r="Q564" s="14" t="s">
        <v>8315</v>
      </c>
      <c r="R564" t="s">
        <v>8316</v>
      </c>
      <c r="S564" s="19">
        <f t="shared" si="43"/>
        <v>42692.180729166663</v>
      </c>
      <c r="T564" s="19">
        <f t="shared" si="44"/>
        <v>42207.916666666664</v>
      </c>
      <c r="U564">
        <f t="shared" si="40"/>
        <v>2016</v>
      </c>
    </row>
    <row r="565" spans="1:21" ht="48" x14ac:dyDescent="0.2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 s="23">
        <v>1437620400</v>
      </c>
      <c r="J565">
        <v>1421545247</v>
      </c>
      <c r="K565" t="b">
        <v>0</v>
      </c>
      <c r="L565">
        <v>2</v>
      </c>
      <c r="M565" t="b">
        <v>0</v>
      </c>
      <c r="N565" t="s">
        <v>8282</v>
      </c>
      <c r="O565" s="12">
        <f t="shared" si="41"/>
        <v>0</v>
      </c>
      <c r="P565" s="10">
        <f t="shared" si="42"/>
        <v>34</v>
      </c>
      <c r="Q565" s="14" t="s">
        <v>8315</v>
      </c>
      <c r="R565" t="s">
        <v>8316</v>
      </c>
      <c r="S565" s="19">
        <f t="shared" si="43"/>
        <v>42021.861655092587</v>
      </c>
      <c r="T565" s="19">
        <f t="shared" si="44"/>
        <v>42207.916666666664</v>
      </c>
      <c r="U565">
        <f t="shared" si="40"/>
        <v>2015</v>
      </c>
    </row>
    <row r="566" spans="1:21" ht="48" x14ac:dyDescent="0.2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 s="23">
        <v>1437620400</v>
      </c>
      <c r="J566">
        <v>1455230275</v>
      </c>
      <c r="K566" t="b">
        <v>0</v>
      </c>
      <c r="L566">
        <v>1</v>
      </c>
      <c r="M566" t="b">
        <v>0</v>
      </c>
      <c r="N566" t="s">
        <v>8282</v>
      </c>
      <c r="O566" s="12">
        <f t="shared" si="41"/>
        <v>0</v>
      </c>
      <c r="P566" s="10">
        <f t="shared" si="42"/>
        <v>1</v>
      </c>
      <c r="Q566" s="14" t="s">
        <v>8315</v>
      </c>
      <c r="R566" t="s">
        <v>8316</v>
      </c>
      <c r="S566" s="19">
        <f t="shared" si="43"/>
        <v>42411.734664351847</v>
      </c>
      <c r="T566" s="19">
        <f t="shared" si="44"/>
        <v>42207.916666666664</v>
      </c>
      <c r="U566">
        <f t="shared" si="40"/>
        <v>2016</v>
      </c>
    </row>
    <row r="567" spans="1:21" ht="48" x14ac:dyDescent="0.2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 s="23">
        <v>1437620400</v>
      </c>
      <c r="J567">
        <v>1433962249</v>
      </c>
      <c r="K567" t="b">
        <v>0</v>
      </c>
      <c r="L567">
        <v>0</v>
      </c>
      <c r="M567" t="b">
        <v>0</v>
      </c>
      <c r="N567" t="s">
        <v>8282</v>
      </c>
      <c r="O567" s="12">
        <f t="shared" si="41"/>
        <v>0</v>
      </c>
      <c r="P567" s="10">
        <f t="shared" si="42"/>
        <v>0</v>
      </c>
      <c r="Q567" s="14" t="s">
        <v>8315</v>
      </c>
      <c r="R567" t="s">
        <v>8316</v>
      </c>
      <c r="S567" s="19">
        <f t="shared" si="43"/>
        <v>42165.576956018514</v>
      </c>
      <c r="T567" s="19">
        <f t="shared" si="44"/>
        <v>42207.916666666664</v>
      </c>
      <c r="U567">
        <f t="shared" si="40"/>
        <v>2015</v>
      </c>
    </row>
    <row r="568" spans="1:21" ht="48" x14ac:dyDescent="0.2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 s="23">
        <v>1437620400</v>
      </c>
      <c r="J568">
        <v>1465921533</v>
      </c>
      <c r="K568" t="b">
        <v>0</v>
      </c>
      <c r="L568">
        <v>1</v>
      </c>
      <c r="M568" t="b">
        <v>0</v>
      </c>
      <c r="N568" t="s">
        <v>8282</v>
      </c>
      <c r="O568" s="12">
        <f t="shared" si="41"/>
        <v>0</v>
      </c>
      <c r="P568" s="10">
        <f t="shared" si="42"/>
        <v>1</v>
      </c>
      <c r="Q568" s="14" t="s">
        <v>8315</v>
      </c>
      <c r="R568" t="s">
        <v>8316</v>
      </c>
      <c r="S568" s="19">
        <f t="shared" si="43"/>
        <v>42535.476076388884</v>
      </c>
      <c r="T568" s="19">
        <f t="shared" si="44"/>
        <v>42207.916666666664</v>
      </c>
      <c r="U568">
        <f t="shared" si="40"/>
        <v>2016</v>
      </c>
    </row>
    <row r="569" spans="1:21" ht="48" x14ac:dyDescent="0.2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 s="23">
        <v>1437620400</v>
      </c>
      <c r="J569">
        <v>1417551194</v>
      </c>
      <c r="K569" t="b">
        <v>0</v>
      </c>
      <c r="L569">
        <v>0</v>
      </c>
      <c r="M569" t="b">
        <v>0</v>
      </c>
      <c r="N569" t="s">
        <v>8282</v>
      </c>
      <c r="O569" s="12">
        <f t="shared" si="41"/>
        <v>0</v>
      </c>
      <c r="P569" s="10">
        <f t="shared" si="42"/>
        <v>0</v>
      </c>
      <c r="Q569" s="14" t="s">
        <v>8315</v>
      </c>
      <c r="R569" t="s">
        <v>8316</v>
      </c>
      <c r="S569" s="19">
        <f t="shared" si="43"/>
        <v>41975.634189814817</v>
      </c>
      <c r="T569" s="19">
        <f t="shared" si="44"/>
        <v>42207.916666666664</v>
      </c>
      <c r="U569">
        <f t="shared" si="40"/>
        <v>2014</v>
      </c>
    </row>
    <row r="570" spans="1:21" ht="64" x14ac:dyDescent="0.2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 s="23">
        <v>1437620400</v>
      </c>
      <c r="J570">
        <v>1449785223</v>
      </c>
      <c r="K570" t="b">
        <v>0</v>
      </c>
      <c r="L570">
        <v>5</v>
      </c>
      <c r="M570" t="b">
        <v>0</v>
      </c>
      <c r="N570" t="s">
        <v>8282</v>
      </c>
      <c r="O570" s="12">
        <f t="shared" si="41"/>
        <v>1</v>
      </c>
      <c r="P570" s="10">
        <f t="shared" si="42"/>
        <v>49</v>
      </c>
      <c r="Q570" s="14" t="s">
        <v>8315</v>
      </c>
      <c r="R570" t="s">
        <v>8316</v>
      </c>
      <c r="S570" s="19">
        <f t="shared" si="43"/>
        <v>42348.713229166664</v>
      </c>
      <c r="T570" s="19">
        <f t="shared" si="44"/>
        <v>42207.916666666664</v>
      </c>
      <c r="U570">
        <f t="shared" si="40"/>
        <v>2015</v>
      </c>
    </row>
    <row r="571" spans="1:21" ht="48" x14ac:dyDescent="0.2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 s="23">
        <v>1437620400</v>
      </c>
      <c r="J571">
        <v>1449087612</v>
      </c>
      <c r="K571" t="b">
        <v>0</v>
      </c>
      <c r="L571">
        <v>1</v>
      </c>
      <c r="M571" t="b">
        <v>0</v>
      </c>
      <c r="N571" t="s">
        <v>8282</v>
      </c>
      <c r="O571" s="12">
        <f t="shared" si="41"/>
        <v>1</v>
      </c>
      <c r="P571" s="10">
        <f t="shared" si="42"/>
        <v>20</v>
      </c>
      <c r="Q571" s="14" t="s">
        <v>8315</v>
      </c>
      <c r="R571" t="s">
        <v>8316</v>
      </c>
      <c r="S571" s="19">
        <f t="shared" si="43"/>
        <v>42340.639027777775</v>
      </c>
      <c r="T571" s="19">
        <f t="shared" si="44"/>
        <v>42207.916666666664</v>
      </c>
      <c r="U571">
        <f t="shared" si="40"/>
        <v>2015</v>
      </c>
    </row>
    <row r="572" spans="1:21" ht="32" x14ac:dyDescent="0.2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 s="23">
        <v>1437620400</v>
      </c>
      <c r="J572">
        <v>1453230569</v>
      </c>
      <c r="K572" t="b">
        <v>0</v>
      </c>
      <c r="L572">
        <v>1</v>
      </c>
      <c r="M572" t="b">
        <v>0</v>
      </c>
      <c r="N572" t="s">
        <v>8282</v>
      </c>
      <c r="O572" s="12">
        <f t="shared" si="41"/>
        <v>0</v>
      </c>
      <c r="P572" s="10">
        <f t="shared" si="42"/>
        <v>142</v>
      </c>
      <c r="Q572" s="14" t="s">
        <v>8315</v>
      </c>
      <c r="R572" t="s">
        <v>8316</v>
      </c>
      <c r="S572" s="19">
        <f t="shared" si="43"/>
        <v>42388.589918981474</v>
      </c>
      <c r="T572" s="19">
        <f t="shared" si="44"/>
        <v>42207.916666666664</v>
      </c>
      <c r="U572">
        <f t="shared" si="40"/>
        <v>2016</v>
      </c>
    </row>
    <row r="573" spans="1:21" ht="48" x14ac:dyDescent="0.2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 s="23">
        <v>1437620400</v>
      </c>
      <c r="J573">
        <v>1436297723</v>
      </c>
      <c r="K573" t="b">
        <v>0</v>
      </c>
      <c r="L573">
        <v>2</v>
      </c>
      <c r="M573" t="b">
        <v>0</v>
      </c>
      <c r="N573" t="s">
        <v>8282</v>
      </c>
      <c r="O573" s="12">
        <f t="shared" si="41"/>
        <v>0</v>
      </c>
      <c r="P573" s="10">
        <f t="shared" si="42"/>
        <v>53</v>
      </c>
      <c r="Q573" s="14" t="s">
        <v>8315</v>
      </c>
      <c r="R573" t="s">
        <v>8316</v>
      </c>
      <c r="S573" s="19">
        <f t="shared" si="43"/>
        <v>42192.607905092591</v>
      </c>
      <c r="T573" s="19">
        <f t="shared" si="44"/>
        <v>42207.916666666664</v>
      </c>
      <c r="U573">
        <f t="shared" ref="U573:U636" si="45">YEAR(S573)</f>
        <v>2015</v>
      </c>
    </row>
    <row r="574" spans="1:21" ht="48" x14ac:dyDescent="0.2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 s="23">
        <v>1437620400</v>
      </c>
      <c r="J574">
        <v>1444065088</v>
      </c>
      <c r="K574" t="b">
        <v>0</v>
      </c>
      <c r="L574">
        <v>0</v>
      </c>
      <c r="M574" t="b">
        <v>0</v>
      </c>
      <c r="N574" t="s">
        <v>8282</v>
      </c>
      <c r="O574" s="12">
        <f t="shared" si="41"/>
        <v>0</v>
      </c>
      <c r="P574" s="10">
        <f t="shared" si="42"/>
        <v>0</v>
      </c>
      <c r="Q574" s="14" t="s">
        <v>8315</v>
      </c>
      <c r="R574" t="s">
        <v>8316</v>
      </c>
      <c r="S574" s="19">
        <f t="shared" si="43"/>
        <v>42282.507962962962</v>
      </c>
      <c r="T574" s="19">
        <f t="shared" si="44"/>
        <v>42207.916666666664</v>
      </c>
      <c r="U574">
        <f t="shared" si="45"/>
        <v>2015</v>
      </c>
    </row>
    <row r="575" spans="1:21" ht="48" x14ac:dyDescent="0.2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 s="23">
        <v>1437620400</v>
      </c>
      <c r="J575">
        <v>1416445931</v>
      </c>
      <c r="K575" t="b">
        <v>0</v>
      </c>
      <c r="L575">
        <v>9</v>
      </c>
      <c r="M575" t="b">
        <v>0</v>
      </c>
      <c r="N575" t="s">
        <v>8282</v>
      </c>
      <c r="O575" s="12">
        <f t="shared" si="41"/>
        <v>0</v>
      </c>
      <c r="P575" s="10">
        <f t="shared" si="42"/>
        <v>38.44</v>
      </c>
      <c r="Q575" s="14" t="s">
        <v>8315</v>
      </c>
      <c r="R575" t="s">
        <v>8316</v>
      </c>
      <c r="S575" s="19">
        <f t="shared" si="43"/>
        <v>41962.841793981475</v>
      </c>
      <c r="T575" s="19">
        <f t="shared" si="44"/>
        <v>42207.916666666664</v>
      </c>
      <c r="U575">
        <f t="shared" si="45"/>
        <v>2014</v>
      </c>
    </row>
    <row r="576" spans="1:21" ht="48" x14ac:dyDescent="0.2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 s="23">
        <v>1437620400</v>
      </c>
      <c r="J576">
        <v>1474281507</v>
      </c>
      <c r="K576" t="b">
        <v>0</v>
      </c>
      <c r="L576">
        <v>4</v>
      </c>
      <c r="M576" t="b">
        <v>0</v>
      </c>
      <c r="N576" t="s">
        <v>8282</v>
      </c>
      <c r="O576" s="12">
        <f t="shared" si="41"/>
        <v>1</v>
      </c>
      <c r="P576" s="10">
        <f t="shared" si="42"/>
        <v>20</v>
      </c>
      <c r="Q576" s="14" t="s">
        <v>8315</v>
      </c>
      <c r="R576" t="s">
        <v>8316</v>
      </c>
      <c r="S576" s="19">
        <f t="shared" si="43"/>
        <v>42632.235034722216</v>
      </c>
      <c r="T576" s="19">
        <f t="shared" si="44"/>
        <v>42207.916666666664</v>
      </c>
      <c r="U576">
        <f t="shared" si="45"/>
        <v>2016</v>
      </c>
    </row>
    <row r="577" spans="1:21" ht="48" x14ac:dyDescent="0.2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 s="23">
        <v>1437620400</v>
      </c>
      <c r="J577">
        <v>1431621443</v>
      </c>
      <c r="K577" t="b">
        <v>0</v>
      </c>
      <c r="L577">
        <v>4</v>
      </c>
      <c r="M577" t="b">
        <v>0</v>
      </c>
      <c r="N577" t="s">
        <v>8282</v>
      </c>
      <c r="O577" s="12">
        <f t="shared" si="41"/>
        <v>0</v>
      </c>
      <c r="P577" s="10">
        <f t="shared" si="42"/>
        <v>64.75</v>
      </c>
      <c r="Q577" s="14" t="s">
        <v>8315</v>
      </c>
      <c r="R577" t="s">
        <v>8316</v>
      </c>
      <c r="S577" s="19">
        <f t="shared" si="43"/>
        <v>42138.484293981477</v>
      </c>
      <c r="T577" s="19">
        <f t="shared" si="44"/>
        <v>42207.916666666664</v>
      </c>
      <c r="U577">
        <f t="shared" si="45"/>
        <v>2015</v>
      </c>
    </row>
    <row r="578" spans="1:21" ht="48" x14ac:dyDescent="0.2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 s="23">
        <v>1437620400</v>
      </c>
      <c r="J578">
        <v>1422357552</v>
      </c>
      <c r="K578" t="b">
        <v>0</v>
      </c>
      <c r="L578">
        <v>1</v>
      </c>
      <c r="M578" t="b">
        <v>0</v>
      </c>
      <c r="N578" t="s">
        <v>8282</v>
      </c>
      <c r="O578" s="12">
        <f t="shared" ref="O578:O641" si="46">ROUND(E578/D578*100,0)</f>
        <v>0</v>
      </c>
      <c r="P578" s="10">
        <f t="shared" ref="P578:P641" si="47">IFERROR(ROUND(E578/L578,2),0)</f>
        <v>1</v>
      </c>
      <c r="Q578" s="14" t="s">
        <v>8315</v>
      </c>
      <c r="R578" t="s">
        <v>8316</v>
      </c>
      <c r="S578" s="19">
        <f t="shared" si="43"/>
        <v>42031.263333333329</v>
      </c>
      <c r="T578" s="19">
        <f t="shared" si="44"/>
        <v>42207.916666666664</v>
      </c>
      <c r="U578">
        <f t="shared" si="45"/>
        <v>2015</v>
      </c>
    </row>
    <row r="579" spans="1:21" ht="48" x14ac:dyDescent="0.2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 s="23">
        <v>1437620400</v>
      </c>
      <c r="J579">
        <v>1458569302</v>
      </c>
      <c r="K579" t="b">
        <v>0</v>
      </c>
      <c r="L579">
        <v>1</v>
      </c>
      <c r="M579" t="b">
        <v>0</v>
      </c>
      <c r="N579" t="s">
        <v>8282</v>
      </c>
      <c r="O579" s="12">
        <f t="shared" si="46"/>
        <v>0</v>
      </c>
      <c r="P579" s="10">
        <f t="shared" si="47"/>
        <v>10</v>
      </c>
      <c r="Q579" s="14" t="s">
        <v>8315</v>
      </c>
      <c r="R579" t="s">
        <v>8316</v>
      </c>
      <c r="S579" s="19">
        <f t="shared" ref="S579:S642" si="48">(J579/86400)+25569+(-5/24)</f>
        <v>42450.380810185183</v>
      </c>
      <c r="T579" s="19">
        <f t="shared" ref="T579:T642" si="49">(I579/86400)+25569+(-5/24)</f>
        <v>42207.916666666664</v>
      </c>
      <c r="U579">
        <f t="shared" si="45"/>
        <v>2016</v>
      </c>
    </row>
    <row r="580" spans="1:21" ht="32" x14ac:dyDescent="0.2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 s="23">
        <v>1437620400</v>
      </c>
      <c r="J580">
        <v>1439560393</v>
      </c>
      <c r="K580" t="b">
        <v>0</v>
      </c>
      <c r="L580">
        <v>7</v>
      </c>
      <c r="M580" t="b">
        <v>0</v>
      </c>
      <c r="N580" t="s">
        <v>8282</v>
      </c>
      <c r="O580" s="12">
        <f t="shared" si="46"/>
        <v>0</v>
      </c>
      <c r="P580" s="10">
        <f t="shared" si="47"/>
        <v>2</v>
      </c>
      <c r="Q580" s="14" t="s">
        <v>8315</v>
      </c>
      <c r="R580" t="s">
        <v>8316</v>
      </c>
      <c r="S580" s="19">
        <f t="shared" si="48"/>
        <v>42230.370289351849</v>
      </c>
      <c r="T580" s="19">
        <f t="shared" si="49"/>
        <v>42207.916666666664</v>
      </c>
      <c r="U580">
        <f t="shared" si="45"/>
        <v>2015</v>
      </c>
    </row>
    <row r="581" spans="1:21" ht="32" x14ac:dyDescent="0.2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 s="23">
        <v>1437620400</v>
      </c>
      <c r="J581">
        <v>1416947223</v>
      </c>
      <c r="K581" t="b">
        <v>0</v>
      </c>
      <c r="L581">
        <v>5</v>
      </c>
      <c r="M581" t="b">
        <v>0</v>
      </c>
      <c r="N581" t="s">
        <v>8282</v>
      </c>
      <c r="O581" s="12">
        <f t="shared" si="46"/>
        <v>1</v>
      </c>
      <c r="P581" s="10">
        <f t="shared" si="47"/>
        <v>35</v>
      </c>
      <c r="Q581" s="14" t="s">
        <v>8315</v>
      </c>
      <c r="R581" t="s">
        <v>8316</v>
      </c>
      <c r="S581" s="19">
        <f t="shared" si="48"/>
        <v>41968.643784722219</v>
      </c>
      <c r="T581" s="19">
        <f t="shared" si="49"/>
        <v>42207.916666666664</v>
      </c>
      <c r="U581">
        <f t="shared" si="45"/>
        <v>2014</v>
      </c>
    </row>
    <row r="582" spans="1:21" ht="48" x14ac:dyDescent="0.2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 s="23">
        <v>1437620400</v>
      </c>
      <c r="J582">
        <v>1471988867</v>
      </c>
      <c r="K582" t="b">
        <v>0</v>
      </c>
      <c r="L582">
        <v>1</v>
      </c>
      <c r="M582" t="b">
        <v>0</v>
      </c>
      <c r="N582" t="s">
        <v>8282</v>
      </c>
      <c r="O582" s="12">
        <f t="shared" si="46"/>
        <v>0</v>
      </c>
      <c r="P582" s="10">
        <f t="shared" si="47"/>
        <v>1</v>
      </c>
      <c r="Q582" s="14" t="s">
        <v>8315</v>
      </c>
      <c r="R582" t="s">
        <v>8316</v>
      </c>
      <c r="S582" s="19">
        <f t="shared" si="48"/>
        <v>42605.699849537035</v>
      </c>
      <c r="T582" s="19">
        <f t="shared" si="49"/>
        <v>42207.916666666664</v>
      </c>
      <c r="U582">
        <f t="shared" si="45"/>
        <v>2016</v>
      </c>
    </row>
    <row r="583" spans="1:21" ht="48" x14ac:dyDescent="0.2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 s="23">
        <v>1437620400</v>
      </c>
      <c r="J583">
        <v>1435882704</v>
      </c>
      <c r="K583" t="b">
        <v>0</v>
      </c>
      <c r="L583">
        <v>0</v>
      </c>
      <c r="M583" t="b">
        <v>0</v>
      </c>
      <c r="N583" t="s">
        <v>8282</v>
      </c>
      <c r="O583" s="12">
        <f t="shared" si="46"/>
        <v>0</v>
      </c>
      <c r="P583" s="10">
        <f t="shared" si="47"/>
        <v>0</v>
      </c>
      <c r="Q583" s="14" t="s">
        <v>8315</v>
      </c>
      <c r="R583" t="s">
        <v>8316</v>
      </c>
      <c r="S583" s="19">
        <f t="shared" si="48"/>
        <v>42187.804444444446</v>
      </c>
      <c r="T583" s="19">
        <f t="shared" si="49"/>
        <v>42207.916666666664</v>
      </c>
      <c r="U583">
        <f t="shared" si="45"/>
        <v>2015</v>
      </c>
    </row>
    <row r="584" spans="1:21" ht="48" x14ac:dyDescent="0.2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 s="23">
        <v>1437620400</v>
      </c>
      <c r="J584">
        <v>1424454319</v>
      </c>
      <c r="K584" t="b">
        <v>0</v>
      </c>
      <c r="L584">
        <v>0</v>
      </c>
      <c r="M584" t="b">
        <v>0</v>
      </c>
      <c r="N584" t="s">
        <v>8282</v>
      </c>
      <c r="O584" s="12">
        <f t="shared" si="46"/>
        <v>0</v>
      </c>
      <c r="P584" s="10">
        <f t="shared" si="47"/>
        <v>0</v>
      </c>
      <c r="Q584" s="14" t="s">
        <v>8315</v>
      </c>
      <c r="R584" t="s">
        <v>8316</v>
      </c>
      <c r="S584" s="19">
        <f t="shared" si="48"/>
        <v>42055.531469907401</v>
      </c>
      <c r="T584" s="19">
        <f t="shared" si="49"/>
        <v>42207.916666666664</v>
      </c>
      <c r="U584">
        <f t="shared" si="45"/>
        <v>2015</v>
      </c>
    </row>
    <row r="585" spans="1:21" ht="32" x14ac:dyDescent="0.2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 s="23">
        <v>1437620400</v>
      </c>
      <c r="J585">
        <v>1424212287</v>
      </c>
      <c r="K585" t="b">
        <v>0</v>
      </c>
      <c r="L585">
        <v>1</v>
      </c>
      <c r="M585" t="b">
        <v>0</v>
      </c>
      <c r="N585" t="s">
        <v>8282</v>
      </c>
      <c r="O585" s="12">
        <f t="shared" si="46"/>
        <v>0</v>
      </c>
      <c r="P585" s="10">
        <f t="shared" si="47"/>
        <v>1</v>
      </c>
      <c r="Q585" s="14" t="s">
        <v>8315</v>
      </c>
      <c r="R585" t="s">
        <v>8316</v>
      </c>
      <c r="S585" s="19">
        <f t="shared" si="48"/>
        <v>42052.730173611104</v>
      </c>
      <c r="T585" s="19">
        <f t="shared" si="49"/>
        <v>42207.916666666664</v>
      </c>
      <c r="U585">
        <f t="shared" si="45"/>
        <v>2015</v>
      </c>
    </row>
    <row r="586" spans="1:21" ht="32" x14ac:dyDescent="0.2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 s="23">
        <v>1437620400</v>
      </c>
      <c r="J586">
        <v>1423933916</v>
      </c>
      <c r="K586" t="b">
        <v>0</v>
      </c>
      <c r="L586">
        <v>2</v>
      </c>
      <c r="M586" t="b">
        <v>0</v>
      </c>
      <c r="N586" t="s">
        <v>8282</v>
      </c>
      <c r="O586" s="12">
        <f t="shared" si="46"/>
        <v>1</v>
      </c>
      <c r="P586" s="10">
        <f t="shared" si="47"/>
        <v>5</v>
      </c>
      <c r="Q586" s="14" t="s">
        <v>8315</v>
      </c>
      <c r="R586" t="s">
        <v>8316</v>
      </c>
      <c r="S586" s="19">
        <f t="shared" si="48"/>
        <v>42049.508287037032</v>
      </c>
      <c r="T586" s="19">
        <f t="shared" si="49"/>
        <v>42207.916666666664</v>
      </c>
      <c r="U586">
        <f t="shared" si="45"/>
        <v>2015</v>
      </c>
    </row>
    <row r="587" spans="1:21" ht="48" x14ac:dyDescent="0.2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 s="23">
        <v>1437620400</v>
      </c>
      <c r="J587">
        <v>1444123377</v>
      </c>
      <c r="K587" t="b">
        <v>0</v>
      </c>
      <c r="L587">
        <v>0</v>
      </c>
      <c r="M587" t="b">
        <v>0</v>
      </c>
      <c r="N587" t="s">
        <v>8282</v>
      </c>
      <c r="O587" s="12">
        <f t="shared" si="46"/>
        <v>0</v>
      </c>
      <c r="P587" s="10">
        <f t="shared" si="47"/>
        <v>0</v>
      </c>
      <c r="Q587" s="14" t="s">
        <v>8315</v>
      </c>
      <c r="R587" t="s">
        <v>8316</v>
      </c>
      <c r="S587" s="19">
        <f t="shared" si="48"/>
        <v>42283.182604166665</v>
      </c>
      <c r="T587" s="19">
        <f t="shared" si="49"/>
        <v>42207.916666666664</v>
      </c>
      <c r="U587">
        <f t="shared" si="45"/>
        <v>2015</v>
      </c>
    </row>
    <row r="588" spans="1:21" ht="48" x14ac:dyDescent="0.2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 s="23">
        <v>1437620400</v>
      </c>
      <c r="J588">
        <v>1421440207</v>
      </c>
      <c r="K588" t="b">
        <v>0</v>
      </c>
      <c r="L588">
        <v>4</v>
      </c>
      <c r="M588" t="b">
        <v>0</v>
      </c>
      <c r="N588" t="s">
        <v>8282</v>
      </c>
      <c r="O588" s="12">
        <f t="shared" si="46"/>
        <v>1</v>
      </c>
      <c r="P588" s="10">
        <f t="shared" si="47"/>
        <v>14</v>
      </c>
      <c r="Q588" s="14" t="s">
        <v>8315</v>
      </c>
      <c r="R588" t="s">
        <v>8316</v>
      </c>
      <c r="S588" s="19">
        <f t="shared" si="48"/>
        <v>42020.645914351851</v>
      </c>
      <c r="T588" s="19">
        <f t="shared" si="49"/>
        <v>42207.916666666664</v>
      </c>
      <c r="U588">
        <f t="shared" si="45"/>
        <v>2015</v>
      </c>
    </row>
    <row r="589" spans="1:21" ht="80" x14ac:dyDescent="0.2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 s="23">
        <v>1437620400</v>
      </c>
      <c r="J589">
        <v>1426615833</v>
      </c>
      <c r="K589" t="b">
        <v>0</v>
      </c>
      <c r="L589">
        <v>7</v>
      </c>
      <c r="M589" t="b">
        <v>0</v>
      </c>
      <c r="N589" t="s">
        <v>8282</v>
      </c>
      <c r="O589" s="12">
        <f t="shared" si="46"/>
        <v>9</v>
      </c>
      <c r="P589" s="10">
        <f t="shared" si="47"/>
        <v>389.29</v>
      </c>
      <c r="Q589" s="14" t="s">
        <v>8315</v>
      </c>
      <c r="R589" t="s">
        <v>8316</v>
      </c>
      <c r="S589" s="19">
        <f t="shared" si="48"/>
        <v>42080.548993055556</v>
      </c>
      <c r="T589" s="19">
        <f t="shared" si="49"/>
        <v>42207.916666666664</v>
      </c>
      <c r="U589">
        <f t="shared" si="45"/>
        <v>2015</v>
      </c>
    </row>
    <row r="590" spans="1:21" ht="48" x14ac:dyDescent="0.2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 s="23">
        <v>1437620400</v>
      </c>
      <c r="J590">
        <v>1474223286</v>
      </c>
      <c r="K590" t="b">
        <v>0</v>
      </c>
      <c r="L590">
        <v>2</v>
      </c>
      <c r="M590" t="b">
        <v>0</v>
      </c>
      <c r="N590" t="s">
        <v>8282</v>
      </c>
      <c r="O590" s="12">
        <f t="shared" si="46"/>
        <v>3</v>
      </c>
      <c r="P590" s="10">
        <f t="shared" si="47"/>
        <v>150.5</v>
      </c>
      <c r="Q590" s="14" t="s">
        <v>8315</v>
      </c>
      <c r="R590" t="s">
        <v>8316</v>
      </c>
      <c r="S590" s="19">
        <f t="shared" si="48"/>
        <v>42631.561180555553</v>
      </c>
      <c r="T590" s="19">
        <f t="shared" si="49"/>
        <v>42207.916666666664</v>
      </c>
      <c r="U590">
        <f t="shared" si="45"/>
        <v>2016</v>
      </c>
    </row>
    <row r="591" spans="1:21" ht="16" x14ac:dyDescent="0.2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 s="23">
        <v>1437620400</v>
      </c>
      <c r="J591">
        <v>1435070699</v>
      </c>
      <c r="K591" t="b">
        <v>0</v>
      </c>
      <c r="L591">
        <v>1</v>
      </c>
      <c r="M591" t="b">
        <v>0</v>
      </c>
      <c r="N591" t="s">
        <v>8282</v>
      </c>
      <c r="O591" s="12">
        <f t="shared" si="46"/>
        <v>0</v>
      </c>
      <c r="P591" s="10">
        <f t="shared" si="47"/>
        <v>1</v>
      </c>
      <c r="Q591" s="14" t="s">
        <v>8315</v>
      </c>
      <c r="R591" t="s">
        <v>8316</v>
      </c>
      <c r="S591" s="19">
        <f t="shared" si="48"/>
        <v>42178.406238425923</v>
      </c>
      <c r="T591" s="19">
        <f t="shared" si="49"/>
        <v>42207.916666666664</v>
      </c>
      <c r="U591">
        <f t="shared" si="45"/>
        <v>2015</v>
      </c>
    </row>
    <row r="592" spans="1:21" ht="48" x14ac:dyDescent="0.2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 s="23">
        <v>1437620400</v>
      </c>
      <c r="J592">
        <v>1452259131</v>
      </c>
      <c r="K592" t="b">
        <v>0</v>
      </c>
      <c r="L592">
        <v>9</v>
      </c>
      <c r="M592" t="b">
        <v>0</v>
      </c>
      <c r="N592" t="s">
        <v>8282</v>
      </c>
      <c r="O592" s="12">
        <f t="shared" si="46"/>
        <v>4</v>
      </c>
      <c r="P592" s="10">
        <f t="shared" si="47"/>
        <v>24.78</v>
      </c>
      <c r="Q592" s="14" t="s">
        <v>8315</v>
      </c>
      <c r="R592" t="s">
        <v>8316</v>
      </c>
      <c r="S592" s="19">
        <f t="shared" si="48"/>
        <v>42377.34642361111</v>
      </c>
      <c r="T592" s="19">
        <f t="shared" si="49"/>
        <v>42207.916666666664</v>
      </c>
      <c r="U592">
        <f t="shared" si="45"/>
        <v>2016</v>
      </c>
    </row>
    <row r="593" spans="1:21" ht="48" x14ac:dyDescent="0.2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 s="23">
        <v>1437620400</v>
      </c>
      <c r="J593">
        <v>1434978130</v>
      </c>
      <c r="K593" t="b">
        <v>0</v>
      </c>
      <c r="L593">
        <v>2</v>
      </c>
      <c r="M593" t="b">
        <v>0</v>
      </c>
      <c r="N593" t="s">
        <v>8282</v>
      </c>
      <c r="O593" s="12">
        <f t="shared" si="46"/>
        <v>0</v>
      </c>
      <c r="P593" s="10">
        <f t="shared" si="47"/>
        <v>30.5</v>
      </c>
      <c r="Q593" s="14" t="s">
        <v>8315</v>
      </c>
      <c r="R593" t="s">
        <v>8316</v>
      </c>
      <c r="S593" s="19">
        <f t="shared" si="48"/>
        <v>42177.334837962961</v>
      </c>
      <c r="T593" s="19">
        <f t="shared" si="49"/>
        <v>42207.916666666664</v>
      </c>
      <c r="U593">
        <f t="shared" si="45"/>
        <v>2015</v>
      </c>
    </row>
    <row r="594" spans="1:21" ht="48" x14ac:dyDescent="0.2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 s="23">
        <v>1437620400</v>
      </c>
      <c r="J594">
        <v>1414992860</v>
      </c>
      <c r="K594" t="b">
        <v>0</v>
      </c>
      <c r="L594">
        <v>1</v>
      </c>
      <c r="M594" t="b">
        <v>0</v>
      </c>
      <c r="N594" t="s">
        <v>8282</v>
      </c>
      <c r="O594" s="12">
        <f t="shared" si="46"/>
        <v>3</v>
      </c>
      <c r="P594" s="10">
        <f t="shared" si="47"/>
        <v>250</v>
      </c>
      <c r="Q594" s="14" t="s">
        <v>8315</v>
      </c>
      <c r="R594" t="s">
        <v>8316</v>
      </c>
      <c r="S594" s="19">
        <f t="shared" si="48"/>
        <v>41946.023842592593</v>
      </c>
      <c r="T594" s="19">
        <f t="shared" si="49"/>
        <v>42207.916666666664</v>
      </c>
      <c r="U594">
        <f t="shared" si="45"/>
        <v>2014</v>
      </c>
    </row>
    <row r="595" spans="1:21" ht="48" x14ac:dyDescent="0.2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 s="23">
        <v>1437620400</v>
      </c>
      <c r="J595">
        <v>1425744945</v>
      </c>
      <c r="K595" t="b">
        <v>0</v>
      </c>
      <c r="L595">
        <v>7</v>
      </c>
      <c r="M595" t="b">
        <v>0</v>
      </c>
      <c r="N595" t="s">
        <v>8282</v>
      </c>
      <c r="O595" s="12">
        <f t="shared" si="46"/>
        <v>23</v>
      </c>
      <c r="P595" s="10">
        <f t="shared" si="47"/>
        <v>16.43</v>
      </c>
      <c r="Q595" s="14" t="s">
        <v>8315</v>
      </c>
      <c r="R595" t="s">
        <v>8316</v>
      </c>
      <c r="S595" s="19">
        <f t="shared" si="48"/>
        <v>42070.469270833331</v>
      </c>
      <c r="T595" s="19">
        <f t="shared" si="49"/>
        <v>42207.916666666664</v>
      </c>
      <c r="U595">
        <f t="shared" si="45"/>
        <v>2015</v>
      </c>
    </row>
    <row r="596" spans="1:21" ht="32" x14ac:dyDescent="0.2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 s="23">
        <v>1437620400</v>
      </c>
      <c r="J596">
        <v>1458240206</v>
      </c>
      <c r="K596" t="b">
        <v>0</v>
      </c>
      <c r="L596">
        <v>2</v>
      </c>
      <c r="M596" t="b">
        <v>0</v>
      </c>
      <c r="N596" t="s">
        <v>8282</v>
      </c>
      <c r="O596" s="12">
        <f t="shared" si="46"/>
        <v>0</v>
      </c>
      <c r="P596" s="10">
        <f t="shared" si="47"/>
        <v>13</v>
      </c>
      <c r="Q596" s="14" t="s">
        <v>8315</v>
      </c>
      <c r="R596" t="s">
        <v>8316</v>
      </c>
      <c r="S596" s="19">
        <f t="shared" si="48"/>
        <v>42446.571828703702</v>
      </c>
      <c r="T596" s="19">
        <f t="shared" si="49"/>
        <v>42207.916666666664</v>
      </c>
      <c r="U596">
        <f t="shared" si="45"/>
        <v>2016</v>
      </c>
    </row>
    <row r="597" spans="1:21" ht="48" x14ac:dyDescent="0.2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 s="23">
        <v>1437620400</v>
      </c>
      <c r="J597">
        <v>1426815638</v>
      </c>
      <c r="K597" t="b">
        <v>0</v>
      </c>
      <c r="L597">
        <v>8</v>
      </c>
      <c r="M597" t="b">
        <v>0</v>
      </c>
      <c r="N597" t="s">
        <v>8282</v>
      </c>
      <c r="O597" s="12">
        <f t="shared" si="46"/>
        <v>0</v>
      </c>
      <c r="P597" s="10">
        <f t="shared" si="47"/>
        <v>53.25</v>
      </c>
      <c r="Q597" s="14" t="s">
        <v>8315</v>
      </c>
      <c r="R597" t="s">
        <v>8316</v>
      </c>
      <c r="S597" s="19">
        <f t="shared" si="48"/>
        <v>42082.861550925925</v>
      </c>
      <c r="T597" s="19">
        <f t="shared" si="49"/>
        <v>42207.916666666664</v>
      </c>
      <c r="U597">
        <f t="shared" si="45"/>
        <v>2015</v>
      </c>
    </row>
    <row r="598" spans="1:21" ht="32" x14ac:dyDescent="0.2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 s="23">
        <v>1437620400</v>
      </c>
      <c r="J598">
        <v>1475530292</v>
      </c>
      <c r="K598" t="b">
        <v>0</v>
      </c>
      <c r="L598">
        <v>2</v>
      </c>
      <c r="M598" t="b">
        <v>0</v>
      </c>
      <c r="N598" t="s">
        <v>8282</v>
      </c>
      <c r="O598" s="12">
        <f t="shared" si="46"/>
        <v>0</v>
      </c>
      <c r="P598" s="10">
        <f t="shared" si="47"/>
        <v>3</v>
      </c>
      <c r="Q598" s="14" t="s">
        <v>8315</v>
      </c>
      <c r="R598" t="s">
        <v>8316</v>
      </c>
      <c r="S598" s="19">
        <f t="shared" si="48"/>
        <v>42646.688564814809</v>
      </c>
      <c r="T598" s="19">
        <f t="shared" si="49"/>
        <v>42207.916666666664</v>
      </c>
      <c r="U598">
        <f t="shared" si="45"/>
        <v>2016</v>
      </c>
    </row>
    <row r="599" spans="1:21" ht="48" x14ac:dyDescent="0.2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 s="23">
        <v>1437620400</v>
      </c>
      <c r="J599">
        <v>1466787335</v>
      </c>
      <c r="K599" t="b">
        <v>0</v>
      </c>
      <c r="L599">
        <v>2</v>
      </c>
      <c r="M599" t="b">
        <v>0</v>
      </c>
      <c r="N599" t="s">
        <v>8282</v>
      </c>
      <c r="O599" s="12">
        <f t="shared" si="46"/>
        <v>0</v>
      </c>
      <c r="P599" s="10">
        <f t="shared" si="47"/>
        <v>10</v>
      </c>
      <c r="Q599" s="14" t="s">
        <v>8315</v>
      </c>
      <c r="R599" t="s">
        <v>8316</v>
      </c>
      <c r="S599" s="19">
        <f t="shared" si="48"/>
        <v>42545.496932870366</v>
      </c>
      <c r="T599" s="19">
        <f t="shared" si="49"/>
        <v>42207.916666666664</v>
      </c>
      <c r="U599">
        <f t="shared" si="45"/>
        <v>2016</v>
      </c>
    </row>
    <row r="600" spans="1:21" ht="32" x14ac:dyDescent="0.2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 s="23">
        <v>1437620400</v>
      </c>
      <c r="J600">
        <v>1415145781</v>
      </c>
      <c r="K600" t="b">
        <v>0</v>
      </c>
      <c r="L600">
        <v>7</v>
      </c>
      <c r="M600" t="b">
        <v>0</v>
      </c>
      <c r="N600" t="s">
        <v>8282</v>
      </c>
      <c r="O600" s="12">
        <f t="shared" si="46"/>
        <v>34</v>
      </c>
      <c r="P600" s="10">
        <f t="shared" si="47"/>
        <v>121.43</v>
      </c>
      <c r="Q600" s="14" t="s">
        <v>8315</v>
      </c>
      <c r="R600" t="s">
        <v>8316</v>
      </c>
      <c r="S600" s="19">
        <f t="shared" si="48"/>
        <v>41947.793761574074</v>
      </c>
      <c r="T600" s="19">
        <f t="shared" si="49"/>
        <v>42207.916666666664</v>
      </c>
      <c r="U600">
        <f t="shared" si="45"/>
        <v>2014</v>
      </c>
    </row>
    <row r="601" spans="1:21" ht="48" x14ac:dyDescent="0.2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 s="23">
        <v>1437620400</v>
      </c>
      <c r="J601">
        <v>1423769402</v>
      </c>
      <c r="K601" t="b">
        <v>0</v>
      </c>
      <c r="L601">
        <v>2</v>
      </c>
      <c r="M601" t="b">
        <v>0</v>
      </c>
      <c r="N601" t="s">
        <v>8282</v>
      </c>
      <c r="O601" s="12">
        <f t="shared" si="46"/>
        <v>0</v>
      </c>
      <c r="P601" s="10">
        <f t="shared" si="47"/>
        <v>15.5</v>
      </c>
      <c r="Q601" s="14" t="s">
        <v>8315</v>
      </c>
      <c r="R601" t="s">
        <v>8316</v>
      </c>
      <c r="S601" s="19">
        <f t="shared" si="48"/>
        <v>42047.604189814818</v>
      </c>
      <c r="T601" s="19">
        <f t="shared" si="49"/>
        <v>42207.916666666664</v>
      </c>
      <c r="U601">
        <f t="shared" si="45"/>
        <v>2015</v>
      </c>
    </row>
    <row r="602" spans="1:21" ht="32" x14ac:dyDescent="0.2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 s="23">
        <v>1437620400</v>
      </c>
      <c r="J602">
        <v>1426014562</v>
      </c>
      <c r="K602" t="b">
        <v>0</v>
      </c>
      <c r="L602">
        <v>1</v>
      </c>
      <c r="M602" t="b">
        <v>0</v>
      </c>
      <c r="N602" t="s">
        <v>8282</v>
      </c>
      <c r="O602" s="12">
        <f t="shared" si="46"/>
        <v>2</v>
      </c>
      <c r="P602" s="10">
        <f t="shared" si="47"/>
        <v>100</v>
      </c>
      <c r="Q602" s="14" t="s">
        <v>8315</v>
      </c>
      <c r="R602" t="s">
        <v>8316</v>
      </c>
      <c r="S602" s="19">
        <f t="shared" si="48"/>
        <v>42073.589837962958</v>
      </c>
      <c r="T602" s="19">
        <f t="shared" si="49"/>
        <v>42207.916666666664</v>
      </c>
      <c r="U602">
        <f t="shared" si="45"/>
        <v>2015</v>
      </c>
    </row>
    <row r="603" spans="1:21" ht="48" x14ac:dyDescent="0.2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 s="23">
        <v>1437620400</v>
      </c>
      <c r="J603">
        <v>1417034139</v>
      </c>
      <c r="K603" t="b">
        <v>0</v>
      </c>
      <c r="L603">
        <v>6</v>
      </c>
      <c r="M603" t="b">
        <v>0</v>
      </c>
      <c r="N603" t="s">
        <v>8282</v>
      </c>
      <c r="O603" s="12">
        <f t="shared" si="46"/>
        <v>1</v>
      </c>
      <c r="P603" s="10">
        <f t="shared" si="47"/>
        <v>23.33</v>
      </c>
      <c r="Q603" s="14" t="s">
        <v>8315</v>
      </c>
      <c r="R603" t="s">
        <v>8316</v>
      </c>
      <c r="S603" s="19">
        <f t="shared" si="48"/>
        <v>41969.64975694444</v>
      </c>
      <c r="T603" s="19">
        <f t="shared" si="49"/>
        <v>42207.916666666664</v>
      </c>
      <c r="U603">
        <f t="shared" si="45"/>
        <v>2014</v>
      </c>
    </row>
    <row r="604" spans="1:21" ht="48" x14ac:dyDescent="0.2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 s="23">
        <v>1437620400</v>
      </c>
      <c r="J604">
        <v>1432062215</v>
      </c>
      <c r="K604" t="b">
        <v>0</v>
      </c>
      <c r="L604">
        <v>0</v>
      </c>
      <c r="M604" t="b">
        <v>0</v>
      </c>
      <c r="N604" t="s">
        <v>8282</v>
      </c>
      <c r="O604" s="12">
        <f t="shared" si="46"/>
        <v>0</v>
      </c>
      <c r="P604" s="10">
        <f t="shared" si="47"/>
        <v>0</v>
      </c>
      <c r="Q604" s="14" t="s">
        <v>8315</v>
      </c>
      <c r="R604" t="s">
        <v>8316</v>
      </c>
      <c r="S604" s="19">
        <f t="shared" si="48"/>
        <v>42143.585821759254</v>
      </c>
      <c r="T604" s="19">
        <f t="shared" si="49"/>
        <v>42207.916666666664</v>
      </c>
      <c r="U604">
        <f t="shared" si="45"/>
        <v>2015</v>
      </c>
    </row>
    <row r="605" spans="1:21" ht="48" x14ac:dyDescent="0.2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 s="23">
        <v>1437620400</v>
      </c>
      <c r="J605">
        <v>1405437623</v>
      </c>
      <c r="K605" t="b">
        <v>0</v>
      </c>
      <c r="L605">
        <v>13</v>
      </c>
      <c r="M605" t="b">
        <v>0</v>
      </c>
      <c r="N605" t="s">
        <v>8282</v>
      </c>
      <c r="O605" s="12">
        <f t="shared" si="46"/>
        <v>4</v>
      </c>
      <c r="P605" s="10">
        <f t="shared" si="47"/>
        <v>45.39</v>
      </c>
      <c r="Q605" s="14" t="s">
        <v>8315</v>
      </c>
      <c r="R605" t="s">
        <v>8316</v>
      </c>
      <c r="S605" s="19">
        <f t="shared" si="48"/>
        <v>41835.430821759255</v>
      </c>
      <c r="T605" s="19">
        <f t="shared" si="49"/>
        <v>42207.916666666664</v>
      </c>
      <c r="U605">
        <f t="shared" si="45"/>
        <v>2014</v>
      </c>
    </row>
    <row r="606" spans="1:21" ht="48" x14ac:dyDescent="0.2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 s="23">
        <v>1437620400</v>
      </c>
      <c r="J606">
        <v>1406595056</v>
      </c>
      <c r="K606" t="b">
        <v>0</v>
      </c>
      <c r="L606">
        <v>0</v>
      </c>
      <c r="M606" t="b">
        <v>0</v>
      </c>
      <c r="N606" t="s">
        <v>8282</v>
      </c>
      <c r="O606" s="12">
        <f t="shared" si="46"/>
        <v>0</v>
      </c>
      <c r="P606" s="10">
        <f t="shared" si="47"/>
        <v>0</v>
      </c>
      <c r="Q606" s="14" t="s">
        <v>8315</v>
      </c>
      <c r="R606" t="s">
        <v>8316</v>
      </c>
      <c r="S606" s="19">
        <f t="shared" si="48"/>
        <v>41848.827037037037</v>
      </c>
      <c r="T606" s="19">
        <f t="shared" si="49"/>
        <v>42207.916666666664</v>
      </c>
      <c r="U606">
        <f t="shared" si="45"/>
        <v>2014</v>
      </c>
    </row>
    <row r="607" spans="1:21" ht="32" x14ac:dyDescent="0.2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 s="23">
        <v>1437620400</v>
      </c>
      <c r="J607">
        <v>1436430908</v>
      </c>
      <c r="K607" t="b">
        <v>0</v>
      </c>
      <c r="L607">
        <v>8</v>
      </c>
      <c r="M607" t="b">
        <v>0</v>
      </c>
      <c r="N607" t="s">
        <v>8282</v>
      </c>
      <c r="O607" s="12">
        <f t="shared" si="46"/>
        <v>3</v>
      </c>
      <c r="P607" s="10">
        <f t="shared" si="47"/>
        <v>16.38</v>
      </c>
      <c r="Q607" s="14" t="s">
        <v>8315</v>
      </c>
      <c r="R607" t="s">
        <v>8316</v>
      </c>
      <c r="S607" s="19">
        <f t="shared" si="48"/>
        <v>42194.149398148147</v>
      </c>
      <c r="T607" s="19">
        <f t="shared" si="49"/>
        <v>42207.916666666664</v>
      </c>
      <c r="U607">
        <f t="shared" si="45"/>
        <v>2015</v>
      </c>
    </row>
    <row r="608" spans="1:21" ht="48" x14ac:dyDescent="0.2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 s="23">
        <v>1437620400</v>
      </c>
      <c r="J608">
        <v>1428507409</v>
      </c>
      <c r="K608" t="b">
        <v>0</v>
      </c>
      <c r="L608">
        <v>1</v>
      </c>
      <c r="M608" t="b">
        <v>0</v>
      </c>
      <c r="N608" t="s">
        <v>8282</v>
      </c>
      <c r="O608" s="12">
        <f t="shared" si="46"/>
        <v>0</v>
      </c>
      <c r="P608" s="10">
        <f t="shared" si="47"/>
        <v>10</v>
      </c>
      <c r="Q608" s="14" t="s">
        <v>8315</v>
      </c>
      <c r="R608" t="s">
        <v>8316</v>
      </c>
      <c r="S608" s="19">
        <f t="shared" si="48"/>
        <v>42102.442233796297</v>
      </c>
      <c r="T608" s="19">
        <f t="shared" si="49"/>
        <v>42207.916666666664</v>
      </c>
      <c r="U608">
        <f t="shared" si="45"/>
        <v>2015</v>
      </c>
    </row>
    <row r="609" spans="1:21" ht="48" x14ac:dyDescent="0.2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 s="23">
        <v>1437620400</v>
      </c>
      <c r="J609">
        <v>1445629736</v>
      </c>
      <c r="K609" t="b">
        <v>0</v>
      </c>
      <c r="L609">
        <v>0</v>
      </c>
      <c r="M609" t="b">
        <v>0</v>
      </c>
      <c r="N609" t="s">
        <v>8282</v>
      </c>
      <c r="O609" s="12">
        <f t="shared" si="46"/>
        <v>0</v>
      </c>
      <c r="P609" s="10">
        <f t="shared" si="47"/>
        <v>0</v>
      </c>
      <c r="Q609" s="14" t="s">
        <v>8315</v>
      </c>
      <c r="R609" t="s">
        <v>8316</v>
      </c>
      <c r="S609" s="19">
        <f t="shared" si="48"/>
        <v>42300.617314814815</v>
      </c>
      <c r="T609" s="19">
        <f t="shared" si="49"/>
        <v>42207.916666666664</v>
      </c>
      <c r="U609">
        <f t="shared" si="45"/>
        <v>2015</v>
      </c>
    </row>
    <row r="610" spans="1:21" ht="48" x14ac:dyDescent="0.2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 s="23">
        <v>1437620400</v>
      </c>
      <c r="J610">
        <v>1431813980</v>
      </c>
      <c r="K610" t="b">
        <v>0</v>
      </c>
      <c r="L610">
        <v>5</v>
      </c>
      <c r="M610" t="b">
        <v>0</v>
      </c>
      <c r="N610" t="s">
        <v>8282</v>
      </c>
      <c r="O610" s="12">
        <f t="shared" si="46"/>
        <v>1</v>
      </c>
      <c r="P610" s="10">
        <f t="shared" si="47"/>
        <v>292.2</v>
      </c>
      <c r="Q610" s="14" t="s">
        <v>8315</v>
      </c>
      <c r="R610" t="s">
        <v>8316</v>
      </c>
      <c r="S610" s="19">
        <f t="shared" si="48"/>
        <v>42140.712731481479</v>
      </c>
      <c r="T610" s="19">
        <f t="shared" si="49"/>
        <v>42207.916666666664</v>
      </c>
      <c r="U610">
        <f t="shared" si="45"/>
        <v>2015</v>
      </c>
    </row>
    <row r="611" spans="1:21" ht="48" x14ac:dyDescent="0.2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 s="23">
        <v>1437620400</v>
      </c>
      <c r="J611">
        <v>1446166144</v>
      </c>
      <c r="K611" t="b">
        <v>0</v>
      </c>
      <c r="L611">
        <v>1</v>
      </c>
      <c r="M611" t="b">
        <v>0</v>
      </c>
      <c r="N611" t="s">
        <v>8282</v>
      </c>
      <c r="O611" s="12">
        <f t="shared" si="46"/>
        <v>1</v>
      </c>
      <c r="P611" s="10">
        <f t="shared" si="47"/>
        <v>5</v>
      </c>
      <c r="Q611" s="14" t="s">
        <v>8315</v>
      </c>
      <c r="R611" t="s">
        <v>8316</v>
      </c>
      <c r="S611" s="19">
        <f t="shared" si="48"/>
        <v>42306.825740740744</v>
      </c>
      <c r="T611" s="19">
        <f t="shared" si="49"/>
        <v>42207.916666666664</v>
      </c>
      <c r="U611">
        <f t="shared" si="45"/>
        <v>2015</v>
      </c>
    </row>
    <row r="612" spans="1:21" ht="48" x14ac:dyDescent="0.2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 s="23">
        <v>1437620400</v>
      </c>
      <c r="J612">
        <v>1427140586</v>
      </c>
      <c r="K612" t="b">
        <v>0</v>
      </c>
      <c r="L612">
        <v>0</v>
      </c>
      <c r="M612" t="b">
        <v>0</v>
      </c>
      <c r="N612" t="s">
        <v>8282</v>
      </c>
      <c r="O612" s="12">
        <f t="shared" si="46"/>
        <v>0</v>
      </c>
      <c r="P612" s="10">
        <f t="shared" si="47"/>
        <v>0</v>
      </c>
      <c r="Q612" s="14" t="s">
        <v>8315</v>
      </c>
      <c r="R612" t="s">
        <v>8316</v>
      </c>
      <c r="S612" s="19">
        <f t="shared" si="48"/>
        <v>42086.622523148144</v>
      </c>
      <c r="T612" s="19">
        <f t="shared" si="49"/>
        <v>42207.916666666664</v>
      </c>
      <c r="U612">
        <f t="shared" si="45"/>
        <v>2015</v>
      </c>
    </row>
    <row r="613" spans="1:21" ht="48" x14ac:dyDescent="0.2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 s="23">
        <v>1437620400</v>
      </c>
      <c r="J613">
        <v>1448026037</v>
      </c>
      <c r="K613" t="b">
        <v>0</v>
      </c>
      <c r="L613">
        <v>0</v>
      </c>
      <c r="M613" t="b">
        <v>0</v>
      </c>
      <c r="N613" t="s">
        <v>8282</v>
      </c>
      <c r="O613" s="12">
        <f t="shared" si="46"/>
        <v>0</v>
      </c>
      <c r="P613" s="10">
        <f t="shared" si="47"/>
        <v>0</v>
      </c>
      <c r="Q613" s="14" t="s">
        <v>8315</v>
      </c>
      <c r="R613" t="s">
        <v>8316</v>
      </c>
      <c r="S613" s="19">
        <f t="shared" si="48"/>
        <v>42328.352280092593</v>
      </c>
      <c r="T613" s="19">
        <f t="shared" si="49"/>
        <v>42207.916666666664</v>
      </c>
      <c r="U613">
        <f t="shared" si="45"/>
        <v>2015</v>
      </c>
    </row>
    <row r="614" spans="1:21" ht="32" x14ac:dyDescent="0.2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 s="23">
        <v>1437620400</v>
      </c>
      <c r="J614">
        <v>1470185146</v>
      </c>
      <c r="K614" t="b">
        <v>0</v>
      </c>
      <c r="L614">
        <v>0</v>
      </c>
      <c r="M614" t="b">
        <v>0</v>
      </c>
      <c r="N614" t="s">
        <v>8282</v>
      </c>
      <c r="O614" s="12">
        <f t="shared" si="46"/>
        <v>0</v>
      </c>
      <c r="P614" s="10">
        <f t="shared" si="47"/>
        <v>0</v>
      </c>
      <c r="Q614" s="14" t="s">
        <v>8315</v>
      </c>
      <c r="R614" t="s">
        <v>8316</v>
      </c>
      <c r="S614" s="19">
        <f t="shared" si="48"/>
        <v>42584.823449074072</v>
      </c>
      <c r="T614" s="19">
        <f t="shared" si="49"/>
        <v>42207.916666666664</v>
      </c>
      <c r="U614">
        <f t="shared" si="45"/>
        <v>2016</v>
      </c>
    </row>
    <row r="615" spans="1:21" ht="48" x14ac:dyDescent="0.2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 s="23">
        <v>1437620400</v>
      </c>
      <c r="J615">
        <v>1441022120</v>
      </c>
      <c r="K615" t="b">
        <v>0</v>
      </c>
      <c r="L615">
        <v>121</v>
      </c>
      <c r="M615" t="b">
        <v>0</v>
      </c>
      <c r="N615" t="s">
        <v>8282</v>
      </c>
      <c r="O615" s="12">
        <f t="shared" si="46"/>
        <v>21</v>
      </c>
      <c r="P615" s="10">
        <f t="shared" si="47"/>
        <v>105.93</v>
      </c>
      <c r="Q615" s="14" t="s">
        <v>8315</v>
      </c>
      <c r="R615" t="s">
        <v>8316</v>
      </c>
      <c r="S615" s="19">
        <f t="shared" si="48"/>
        <v>42247.288425925923</v>
      </c>
      <c r="T615" s="19">
        <f t="shared" si="49"/>
        <v>42207.916666666664</v>
      </c>
      <c r="U615">
        <f t="shared" si="45"/>
        <v>2015</v>
      </c>
    </row>
    <row r="616" spans="1:21" ht="48" x14ac:dyDescent="0.2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 s="23">
        <v>1437620400</v>
      </c>
      <c r="J616">
        <v>1464139740</v>
      </c>
      <c r="K616" t="b">
        <v>0</v>
      </c>
      <c r="L616">
        <v>0</v>
      </c>
      <c r="M616" t="b">
        <v>0</v>
      </c>
      <c r="N616" t="s">
        <v>8282</v>
      </c>
      <c r="O616" s="12">
        <f t="shared" si="46"/>
        <v>0</v>
      </c>
      <c r="P616" s="10">
        <f t="shared" si="47"/>
        <v>0</v>
      </c>
      <c r="Q616" s="14" t="s">
        <v>8315</v>
      </c>
      <c r="R616" t="s">
        <v>8316</v>
      </c>
      <c r="S616" s="19">
        <f t="shared" si="48"/>
        <v>42514.853472222218</v>
      </c>
      <c r="T616" s="19">
        <f t="shared" si="49"/>
        <v>42207.916666666664</v>
      </c>
      <c r="U616">
        <f t="shared" si="45"/>
        <v>2016</v>
      </c>
    </row>
    <row r="617" spans="1:21" ht="48" x14ac:dyDescent="0.2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 s="23">
        <v>1437620400</v>
      </c>
      <c r="J617">
        <v>1440557759</v>
      </c>
      <c r="K617" t="b">
        <v>0</v>
      </c>
      <c r="L617">
        <v>0</v>
      </c>
      <c r="M617" t="b">
        <v>0</v>
      </c>
      <c r="N617" t="s">
        <v>8282</v>
      </c>
      <c r="O617" s="12">
        <f t="shared" si="46"/>
        <v>0</v>
      </c>
      <c r="P617" s="10">
        <f t="shared" si="47"/>
        <v>0</v>
      </c>
      <c r="Q617" s="14" t="s">
        <v>8315</v>
      </c>
      <c r="R617" t="s">
        <v>8316</v>
      </c>
      <c r="S617" s="19">
        <f t="shared" si="48"/>
        <v>42241.913877314808</v>
      </c>
      <c r="T617" s="19">
        <f t="shared" si="49"/>
        <v>42207.916666666664</v>
      </c>
      <c r="U617">
        <f t="shared" si="45"/>
        <v>2015</v>
      </c>
    </row>
    <row r="618" spans="1:21" ht="48" x14ac:dyDescent="0.2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 s="23">
        <v>1437620400</v>
      </c>
      <c r="J618">
        <v>1485421307</v>
      </c>
      <c r="K618" t="b">
        <v>0</v>
      </c>
      <c r="L618">
        <v>0</v>
      </c>
      <c r="M618" t="b">
        <v>0</v>
      </c>
      <c r="N618" t="s">
        <v>8282</v>
      </c>
      <c r="O618" s="12">
        <f t="shared" si="46"/>
        <v>0</v>
      </c>
      <c r="P618" s="10">
        <f t="shared" si="47"/>
        <v>0</v>
      </c>
      <c r="Q618" s="14" t="s">
        <v>8315</v>
      </c>
      <c r="R618" t="s">
        <v>8316</v>
      </c>
      <c r="S618" s="19">
        <f t="shared" si="48"/>
        <v>42761.167905092589</v>
      </c>
      <c r="T618" s="19">
        <f t="shared" si="49"/>
        <v>42207.916666666664</v>
      </c>
      <c r="U618">
        <f t="shared" si="45"/>
        <v>2017</v>
      </c>
    </row>
    <row r="619" spans="1:21" ht="48" x14ac:dyDescent="0.2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 s="23">
        <v>1437620400</v>
      </c>
      <c r="J619">
        <v>1427184843</v>
      </c>
      <c r="K619" t="b">
        <v>0</v>
      </c>
      <c r="L619">
        <v>3</v>
      </c>
      <c r="M619" t="b">
        <v>0</v>
      </c>
      <c r="N619" t="s">
        <v>8282</v>
      </c>
      <c r="O619" s="12">
        <f t="shared" si="46"/>
        <v>3</v>
      </c>
      <c r="P619" s="10">
        <f t="shared" si="47"/>
        <v>20</v>
      </c>
      <c r="Q619" s="14" t="s">
        <v>8315</v>
      </c>
      <c r="R619" t="s">
        <v>8316</v>
      </c>
      <c r="S619" s="19">
        <f t="shared" si="48"/>
        <v>42087.134756944441</v>
      </c>
      <c r="T619" s="19">
        <f t="shared" si="49"/>
        <v>42207.916666666664</v>
      </c>
      <c r="U619">
        <f t="shared" si="45"/>
        <v>2015</v>
      </c>
    </row>
    <row r="620" spans="1:21" ht="48" x14ac:dyDescent="0.2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 s="23">
        <v>1437620400</v>
      </c>
      <c r="J620">
        <v>1447097203</v>
      </c>
      <c r="K620" t="b">
        <v>0</v>
      </c>
      <c r="L620">
        <v>0</v>
      </c>
      <c r="M620" t="b">
        <v>0</v>
      </c>
      <c r="N620" t="s">
        <v>8282</v>
      </c>
      <c r="O620" s="12">
        <f t="shared" si="46"/>
        <v>0</v>
      </c>
      <c r="P620" s="10">
        <f t="shared" si="47"/>
        <v>0</v>
      </c>
      <c r="Q620" s="14" t="s">
        <v>8315</v>
      </c>
      <c r="R620" t="s">
        <v>8316</v>
      </c>
      <c r="S620" s="19">
        <f t="shared" si="48"/>
        <v>42317.60188657407</v>
      </c>
      <c r="T620" s="19">
        <f t="shared" si="49"/>
        <v>42207.916666666664</v>
      </c>
      <c r="U620">
        <f t="shared" si="45"/>
        <v>2015</v>
      </c>
    </row>
    <row r="621" spans="1:21" ht="32" x14ac:dyDescent="0.2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 s="23">
        <v>1437620400</v>
      </c>
      <c r="J621">
        <v>1411745790</v>
      </c>
      <c r="K621" t="b">
        <v>0</v>
      </c>
      <c r="L621">
        <v>1</v>
      </c>
      <c r="M621" t="b">
        <v>0</v>
      </c>
      <c r="N621" t="s">
        <v>8282</v>
      </c>
      <c r="O621" s="12">
        <f t="shared" si="46"/>
        <v>0</v>
      </c>
      <c r="P621" s="10">
        <f t="shared" si="47"/>
        <v>1</v>
      </c>
      <c r="Q621" s="14" t="s">
        <v>8315</v>
      </c>
      <c r="R621" t="s">
        <v>8316</v>
      </c>
      <c r="S621" s="19">
        <f t="shared" si="48"/>
        <v>41908.442013888889</v>
      </c>
      <c r="T621" s="19">
        <f t="shared" si="49"/>
        <v>42207.916666666664</v>
      </c>
      <c r="U621">
        <f t="shared" si="45"/>
        <v>2014</v>
      </c>
    </row>
    <row r="622" spans="1:21" ht="48" x14ac:dyDescent="0.2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 s="23">
        <v>1437620400</v>
      </c>
      <c r="J622">
        <v>1405098738</v>
      </c>
      <c r="K622" t="b">
        <v>0</v>
      </c>
      <c r="L622">
        <v>1</v>
      </c>
      <c r="M622" t="b">
        <v>0</v>
      </c>
      <c r="N622" t="s">
        <v>8282</v>
      </c>
      <c r="O622" s="12">
        <f t="shared" si="46"/>
        <v>1</v>
      </c>
      <c r="P622" s="10">
        <f t="shared" si="47"/>
        <v>300</v>
      </c>
      <c r="Q622" s="14" t="s">
        <v>8315</v>
      </c>
      <c r="R622" t="s">
        <v>8316</v>
      </c>
      <c r="S622" s="19">
        <f t="shared" si="48"/>
        <v>41831.508541666662</v>
      </c>
      <c r="T622" s="19">
        <f t="shared" si="49"/>
        <v>42207.916666666664</v>
      </c>
      <c r="U622">
        <f t="shared" si="45"/>
        <v>2014</v>
      </c>
    </row>
    <row r="623" spans="1:21" ht="48" x14ac:dyDescent="0.2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 s="23">
        <v>1437620400</v>
      </c>
      <c r="J623">
        <v>1465342937</v>
      </c>
      <c r="K623" t="b">
        <v>0</v>
      </c>
      <c r="L623">
        <v>3</v>
      </c>
      <c r="M623" t="b">
        <v>0</v>
      </c>
      <c r="N623" t="s">
        <v>8282</v>
      </c>
      <c r="O623" s="12">
        <f t="shared" si="46"/>
        <v>1</v>
      </c>
      <c r="P623" s="10">
        <f t="shared" si="47"/>
        <v>87</v>
      </c>
      <c r="Q623" s="14" t="s">
        <v>8315</v>
      </c>
      <c r="R623" t="s">
        <v>8316</v>
      </c>
      <c r="S623" s="19">
        <f t="shared" si="48"/>
        <v>42528.779363425921</v>
      </c>
      <c r="T623" s="19">
        <f t="shared" si="49"/>
        <v>42207.916666666664</v>
      </c>
      <c r="U623">
        <f t="shared" si="45"/>
        <v>2016</v>
      </c>
    </row>
    <row r="624" spans="1:21" ht="48" x14ac:dyDescent="0.2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 s="23">
        <v>1437620400</v>
      </c>
      <c r="J624">
        <v>1465670138</v>
      </c>
      <c r="K624" t="b">
        <v>0</v>
      </c>
      <c r="L624">
        <v>9</v>
      </c>
      <c r="M624" t="b">
        <v>0</v>
      </c>
      <c r="N624" t="s">
        <v>8282</v>
      </c>
      <c r="O624" s="12">
        <f t="shared" si="46"/>
        <v>6</v>
      </c>
      <c r="P624" s="10">
        <f t="shared" si="47"/>
        <v>37.89</v>
      </c>
      <c r="Q624" s="14" t="s">
        <v>8315</v>
      </c>
      <c r="R624" t="s">
        <v>8316</v>
      </c>
      <c r="S624" s="19">
        <f t="shared" si="48"/>
        <v>42532.566412037035</v>
      </c>
      <c r="T624" s="19">
        <f t="shared" si="49"/>
        <v>42207.916666666664</v>
      </c>
      <c r="U624">
        <f t="shared" si="45"/>
        <v>2016</v>
      </c>
    </row>
    <row r="625" spans="1:21" ht="48" x14ac:dyDescent="0.2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 s="23">
        <v>1437620400</v>
      </c>
      <c r="J625">
        <v>1430179997</v>
      </c>
      <c r="K625" t="b">
        <v>0</v>
      </c>
      <c r="L625">
        <v>0</v>
      </c>
      <c r="M625" t="b">
        <v>0</v>
      </c>
      <c r="N625" t="s">
        <v>8282</v>
      </c>
      <c r="O625" s="12">
        <f t="shared" si="46"/>
        <v>0</v>
      </c>
      <c r="P625" s="10">
        <f t="shared" si="47"/>
        <v>0</v>
      </c>
      <c r="Q625" s="14" t="s">
        <v>8315</v>
      </c>
      <c r="R625" t="s">
        <v>8316</v>
      </c>
      <c r="S625" s="19">
        <f t="shared" si="48"/>
        <v>42121.800891203697</v>
      </c>
      <c r="T625" s="19">
        <f t="shared" si="49"/>
        <v>42207.916666666664</v>
      </c>
      <c r="U625">
        <f t="shared" si="45"/>
        <v>2015</v>
      </c>
    </row>
    <row r="626" spans="1:21" ht="48" x14ac:dyDescent="0.2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 s="23">
        <v>1437620400</v>
      </c>
      <c r="J626">
        <v>1429055041</v>
      </c>
      <c r="K626" t="b">
        <v>0</v>
      </c>
      <c r="L626">
        <v>0</v>
      </c>
      <c r="M626" t="b">
        <v>0</v>
      </c>
      <c r="N626" t="s">
        <v>8282</v>
      </c>
      <c r="O626" s="12">
        <f t="shared" si="46"/>
        <v>0</v>
      </c>
      <c r="P626" s="10">
        <f t="shared" si="47"/>
        <v>0</v>
      </c>
      <c r="Q626" s="14" t="s">
        <v>8315</v>
      </c>
      <c r="R626" t="s">
        <v>8316</v>
      </c>
      <c r="S626" s="19">
        <f t="shared" si="48"/>
        <v>42108.78056712963</v>
      </c>
      <c r="T626" s="19">
        <f t="shared" si="49"/>
        <v>42207.916666666664</v>
      </c>
      <c r="U626">
        <f t="shared" si="45"/>
        <v>2015</v>
      </c>
    </row>
    <row r="627" spans="1:21" ht="48" x14ac:dyDescent="0.2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 s="23">
        <v>1437620400</v>
      </c>
      <c r="J627">
        <v>1487971777</v>
      </c>
      <c r="K627" t="b">
        <v>0</v>
      </c>
      <c r="L627">
        <v>0</v>
      </c>
      <c r="M627" t="b">
        <v>0</v>
      </c>
      <c r="N627" t="s">
        <v>8282</v>
      </c>
      <c r="O627" s="12">
        <f t="shared" si="46"/>
        <v>0</v>
      </c>
      <c r="P627" s="10">
        <f t="shared" si="47"/>
        <v>0</v>
      </c>
      <c r="Q627" s="14" t="s">
        <v>8315</v>
      </c>
      <c r="R627" t="s">
        <v>8316</v>
      </c>
      <c r="S627" s="19">
        <f t="shared" si="48"/>
        <v>42790.687233796292</v>
      </c>
      <c r="T627" s="19">
        <f t="shared" si="49"/>
        <v>42207.916666666664</v>
      </c>
      <c r="U627">
        <f t="shared" si="45"/>
        <v>2017</v>
      </c>
    </row>
    <row r="628" spans="1:21" ht="48" x14ac:dyDescent="0.2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 s="23">
        <v>1437620400</v>
      </c>
      <c r="J628">
        <v>1436793939</v>
      </c>
      <c r="K628" t="b">
        <v>0</v>
      </c>
      <c r="L628">
        <v>39</v>
      </c>
      <c r="M628" t="b">
        <v>0</v>
      </c>
      <c r="N628" t="s">
        <v>8282</v>
      </c>
      <c r="O628" s="12">
        <f t="shared" si="46"/>
        <v>17</v>
      </c>
      <c r="P628" s="10">
        <f t="shared" si="47"/>
        <v>111.41</v>
      </c>
      <c r="Q628" s="14" t="s">
        <v>8315</v>
      </c>
      <c r="R628" t="s">
        <v>8316</v>
      </c>
      <c r="S628" s="19">
        <f t="shared" si="48"/>
        <v>42198.351145833331</v>
      </c>
      <c r="T628" s="19">
        <f t="shared" si="49"/>
        <v>42207.916666666664</v>
      </c>
      <c r="U628">
        <f t="shared" si="45"/>
        <v>2015</v>
      </c>
    </row>
    <row r="629" spans="1:21" ht="48" x14ac:dyDescent="0.2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 s="23">
        <v>1437620400</v>
      </c>
      <c r="J629">
        <v>1452842511</v>
      </c>
      <c r="K629" t="b">
        <v>0</v>
      </c>
      <c r="L629">
        <v>1</v>
      </c>
      <c r="M629" t="b">
        <v>0</v>
      </c>
      <c r="N629" t="s">
        <v>8282</v>
      </c>
      <c r="O629" s="12">
        <f t="shared" si="46"/>
        <v>0</v>
      </c>
      <c r="P629" s="10">
        <f t="shared" si="47"/>
        <v>90</v>
      </c>
      <c r="Q629" s="14" t="s">
        <v>8315</v>
      </c>
      <c r="R629" t="s">
        <v>8316</v>
      </c>
      <c r="S629" s="19">
        <f t="shared" si="48"/>
        <v>42384.098506944443</v>
      </c>
      <c r="T629" s="19">
        <f t="shared" si="49"/>
        <v>42207.916666666664</v>
      </c>
      <c r="U629">
        <f t="shared" si="45"/>
        <v>2016</v>
      </c>
    </row>
    <row r="630" spans="1:21" ht="48" x14ac:dyDescent="0.2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 s="23">
        <v>1437620400</v>
      </c>
      <c r="J630">
        <v>1402677457</v>
      </c>
      <c r="K630" t="b">
        <v>0</v>
      </c>
      <c r="L630">
        <v>0</v>
      </c>
      <c r="M630" t="b">
        <v>0</v>
      </c>
      <c r="N630" t="s">
        <v>8282</v>
      </c>
      <c r="O630" s="12">
        <f t="shared" si="46"/>
        <v>0</v>
      </c>
      <c r="P630" s="10">
        <f t="shared" si="47"/>
        <v>0</v>
      </c>
      <c r="Q630" s="14" t="s">
        <v>8315</v>
      </c>
      <c r="R630" t="s">
        <v>8316</v>
      </c>
      <c r="S630" s="19">
        <f t="shared" si="48"/>
        <v>41803.484456018516</v>
      </c>
      <c r="T630" s="19">
        <f t="shared" si="49"/>
        <v>42207.916666666664</v>
      </c>
      <c r="U630">
        <f t="shared" si="45"/>
        <v>2014</v>
      </c>
    </row>
    <row r="631" spans="1:21" ht="48" x14ac:dyDescent="0.2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 s="23">
        <v>1437620400</v>
      </c>
      <c r="J631">
        <v>1460647108</v>
      </c>
      <c r="K631" t="b">
        <v>0</v>
      </c>
      <c r="L631">
        <v>3</v>
      </c>
      <c r="M631" t="b">
        <v>0</v>
      </c>
      <c r="N631" t="s">
        <v>8282</v>
      </c>
      <c r="O631" s="12">
        <f t="shared" si="46"/>
        <v>0</v>
      </c>
      <c r="P631" s="10">
        <f t="shared" si="47"/>
        <v>116.67</v>
      </c>
      <c r="Q631" s="14" t="s">
        <v>8315</v>
      </c>
      <c r="R631" t="s">
        <v>8316</v>
      </c>
      <c r="S631" s="19">
        <f t="shared" si="48"/>
        <v>42474.429490740738</v>
      </c>
      <c r="T631" s="19">
        <f t="shared" si="49"/>
        <v>42207.916666666664</v>
      </c>
      <c r="U631">
        <f t="shared" si="45"/>
        <v>2016</v>
      </c>
    </row>
    <row r="632" spans="1:21" ht="48" x14ac:dyDescent="0.2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 s="23">
        <v>1437620400</v>
      </c>
      <c r="J632">
        <v>1438959121</v>
      </c>
      <c r="K632" t="b">
        <v>0</v>
      </c>
      <c r="L632">
        <v>1</v>
      </c>
      <c r="M632" t="b">
        <v>0</v>
      </c>
      <c r="N632" t="s">
        <v>8282</v>
      </c>
      <c r="O632" s="12">
        <f t="shared" si="46"/>
        <v>0</v>
      </c>
      <c r="P632" s="10">
        <f t="shared" si="47"/>
        <v>10</v>
      </c>
      <c r="Q632" s="14" t="s">
        <v>8315</v>
      </c>
      <c r="R632" t="s">
        <v>8316</v>
      </c>
      <c r="S632" s="19">
        <f t="shared" si="48"/>
        <v>42223.411122685182</v>
      </c>
      <c r="T632" s="19">
        <f t="shared" si="49"/>
        <v>42207.916666666664</v>
      </c>
      <c r="U632">
        <f t="shared" si="45"/>
        <v>2015</v>
      </c>
    </row>
    <row r="633" spans="1:21" ht="32" x14ac:dyDescent="0.2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 s="23">
        <v>1437620400</v>
      </c>
      <c r="J633">
        <v>1461954729</v>
      </c>
      <c r="K633" t="b">
        <v>0</v>
      </c>
      <c r="L633">
        <v>9</v>
      </c>
      <c r="M633" t="b">
        <v>0</v>
      </c>
      <c r="N633" t="s">
        <v>8282</v>
      </c>
      <c r="O633" s="12">
        <f t="shared" si="46"/>
        <v>1</v>
      </c>
      <c r="P633" s="10">
        <f t="shared" si="47"/>
        <v>76.67</v>
      </c>
      <c r="Q633" s="14" t="s">
        <v>8315</v>
      </c>
      <c r="R633" t="s">
        <v>8316</v>
      </c>
      <c r="S633" s="19">
        <f t="shared" si="48"/>
        <v>42489.563993055555</v>
      </c>
      <c r="T633" s="19">
        <f t="shared" si="49"/>
        <v>42207.916666666664</v>
      </c>
      <c r="U633">
        <f t="shared" si="45"/>
        <v>2016</v>
      </c>
    </row>
    <row r="634" spans="1:21" ht="32" x14ac:dyDescent="0.2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 s="23">
        <v>1437620400</v>
      </c>
      <c r="J634">
        <v>1445874565</v>
      </c>
      <c r="K634" t="b">
        <v>0</v>
      </c>
      <c r="L634">
        <v>0</v>
      </c>
      <c r="M634" t="b">
        <v>0</v>
      </c>
      <c r="N634" t="s">
        <v>8282</v>
      </c>
      <c r="O634" s="12">
        <f t="shared" si="46"/>
        <v>0</v>
      </c>
      <c r="P634" s="10">
        <f t="shared" si="47"/>
        <v>0</v>
      </c>
      <c r="Q634" s="14" t="s">
        <v>8315</v>
      </c>
      <c r="R634" t="s">
        <v>8316</v>
      </c>
      <c r="S634" s="19">
        <f t="shared" si="48"/>
        <v>42303.450983796291</v>
      </c>
      <c r="T634" s="19">
        <f t="shared" si="49"/>
        <v>42207.916666666664</v>
      </c>
      <c r="U634">
        <f t="shared" si="45"/>
        <v>2015</v>
      </c>
    </row>
    <row r="635" spans="1:21" ht="48" x14ac:dyDescent="0.2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 s="23">
        <v>1437620400</v>
      </c>
      <c r="J635">
        <v>1463469062</v>
      </c>
      <c r="K635" t="b">
        <v>0</v>
      </c>
      <c r="L635">
        <v>25</v>
      </c>
      <c r="M635" t="b">
        <v>0</v>
      </c>
      <c r="N635" t="s">
        <v>8282</v>
      </c>
      <c r="O635" s="12">
        <f t="shared" si="46"/>
        <v>12</v>
      </c>
      <c r="P635" s="10">
        <f t="shared" si="47"/>
        <v>49.8</v>
      </c>
      <c r="Q635" s="14" t="s">
        <v>8315</v>
      </c>
      <c r="R635" t="s">
        <v>8316</v>
      </c>
      <c r="S635" s="19">
        <f t="shared" si="48"/>
        <v>42507.090995370367</v>
      </c>
      <c r="T635" s="19">
        <f t="shared" si="49"/>
        <v>42207.916666666664</v>
      </c>
      <c r="U635">
        <f t="shared" si="45"/>
        <v>2016</v>
      </c>
    </row>
    <row r="636" spans="1:21" ht="32" x14ac:dyDescent="0.2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 s="23">
        <v>1437620400</v>
      </c>
      <c r="J636">
        <v>1422397029</v>
      </c>
      <c r="K636" t="b">
        <v>0</v>
      </c>
      <c r="L636">
        <v>1</v>
      </c>
      <c r="M636" t="b">
        <v>0</v>
      </c>
      <c r="N636" t="s">
        <v>8282</v>
      </c>
      <c r="O636" s="12">
        <f t="shared" si="46"/>
        <v>0</v>
      </c>
      <c r="P636" s="10">
        <f t="shared" si="47"/>
        <v>1</v>
      </c>
      <c r="Q636" s="14" t="s">
        <v>8315</v>
      </c>
      <c r="R636" t="s">
        <v>8316</v>
      </c>
      <c r="S636" s="19">
        <f t="shared" si="48"/>
        <v>42031.720243055555</v>
      </c>
      <c r="T636" s="19">
        <f t="shared" si="49"/>
        <v>42207.916666666664</v>
      </c>
      <c r="U636">
        <f t="shared" si="45"/>
        <v>2015</v>
      </c>
    </row>
    <row r="637" spans="1:21" ht="32" x14ac:dyDescent="0.2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 s="23">
        <v>1437620400</v>
      </c>
      <c r="J637">
        <v>1426212762</v>
      </c>
      <c r="K637" t="b">
        <v>0</v>
      </c>
      <c r="L637">
        <v>1</v>
      </c>
      <c r="M637" t="b">
        <v>0</v>
      </c>
      <c r="N637" t="s">
        <v>8282</v>
      </c>
      <c r="O637" s="12">
        <f t="shared" si="46"/>
        <v>0</v>
      </c>
      <c r="P637" s="10">
        <f t="shared" si="47"/>
        <v>2</v>
      </c>
      <c r="Q637" s="14" t="s">
        <v>8315</v>
      </c>
      <c r="R637" t="s">
        <v>8316</v>
      </c>
      <c r="S637" s="19">
        <f t="shared" si="48"/>
        <v>42075.883819444447</v>
      </c>
      <c r="T637" s="19">
        <f t="shared" si="49"/>
        <v>42207.916666666664</v>
      </c>
      <c r="U637">
        <f t="shared" ref="U637:U700" si="50">YEAR(S637)</f>
        <v>2015</v>
      </c>
    </row>
    <row r="638" spans="1:21" ht="32" x14ac:dyDescent="0.2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 s="23">
        <v>1437620400</v>
      </c>
      <c r="J638">
        <v>1430996150</v>
      </c>
      <c r="K638" t="b">
        <v>0</v>
      </c>
      <c r="L638">
        <v>1</v>
      </c>
      <c r="M638" t="b">
        <v>0</v>
      </c>
      <c r="N638" t="s">
        <v>8282</v>
      </c>
      <c r="O638" s="12">
        <f t="shared" si="46"/>
        <v>0</v>
      </c>
      <c r="P638" s="10">
        <f t="shared" si="47"/>
        <v>4</v>
      </c>
      <c r="Q638" s="14" t="s">
        <v>8315</v>
      </c>
      <c r="R638" t="s">
        <v>8316</v>
      </c>
      <c r="S638" s="19">
        <f t="shared" si="48"/>
        <v>42131.247106481482</v>
      </c>
      <c r="T638" s="19">
        <f t="shared" si="49"/>
        <v>42207.916666666664</v>
      </c>
      <c r="U638">
        <f t="shared" si="50"/>
        <v>2015</v>
      </c>
    </row>
    <row r="639" spans="1:21" ht="48" x14ac:dyDescent="0.2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 s="23">
        <v>1437620400</v>
      </c>
      <c r="J639">
        <v>1485558318</v>
      </c>
      <c r="K639" t="b">
        <v>0</v>
      </c>
      <c r="L639">
        <v>0</v>
      </c>
      <c r="M639" t="b">
        <v>0</v>
      </c>
      <c r="N639" t="s">
        <v>8282</v>
      </c>
      <c r="O639" s="12">
        <f t="shared" si="46"/>
        <v>0</v>
      </c>
      <c r="P639" s="10">
        <f t="shared" si="47"/>
        <v>0</v>
      </c>
      <c r="Q639" s="14" t="s">
        <v>8315</v>
      </c>
      <c r="R639" t="s">
        <v>8316</v>
      </c>
      <c r="S639" s="19">
        <f t="shared" si="48"/>
        <v>42762.75368055555</v>
      </c>
      <c r="T639" s="19">
        <f t="shared" si="49"/>
        <v>42207.916666666664</v>
      </c>
      <c r="U639">
        <f t="shared" si="50"/>
        <v>2017</v>
      </c>
    </row>
    <row r="640" spans="1:21" ht="16" x14ac:dyDescent="0.2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 s="23">
        <v>1437620400</v>
      </c>
      <c r="J640">
        <v>1485267262</v>
      </c>
      <c r="K640" t="b">
        <v>0</v>
      </c>
      <c r="L640">
        <v>6</v>
      </c>
      <c r="M640" t="b">
        <v>0</v>
      </c>
      <c r="N640" t="s">
        <v>8282</v>
      </c>
      <c r="O640" s="12">
        <f t="shared" si="46"/>
        <v>0</v>
      </c>
      <c r="P640" s="10">
        <f t="shared" si="47"/>
        <v>3</v>
      </c>
      <c r="Q640" s="14" t="s">
        <v>8315</v>
      </c>
      <c r="R640" t="s">
        <v>8316</v>
      </c>
      <c r="S640" s="19">
        <f t="shared" si="48"/>
        <v>42759.384976851848</v>
      </c>
      <c r="T640" s="19">
        <f t="shared" si="49"/>
        <v>42207.916666666664</v>
      </c>
      <c r="U640">
        <f t="shared" si="50"/>
        <v>2017</v>
      </c>
    </row>
    <row r="641" spans="1:21" ht="32" x14ac:dyDescent="0.2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 s="23">
        <v>1437620400</v>
      </c>
      <c r="J641">
        <v>1408024795</v>
      </c>
      <c r="K641" t="b">
        <v>0</v>
      </c>
      <c r="L641">
        <v>1</v>
      </c>
      <c r="M641" t="b">
        <v>0</v>
      </c>
      <c r="N641" t="s">
        <v>8282</v>
      </c>
      <c r="O641" s="12">
        <f t="shared" si="46"/>
        <v>0</v>
      </c>
      <c r="P641" s="10">
        <f t="shared" si="47"/>
        <v>1</v>
      </c>
      <c r="Q641" s="14" t="s">
        <v>8315</v>
      </c>
      <c r="R641" t="s">
        <v>8316</v>
      </c>
      <c r="S641" s="19">
        <f t="shared" si="48"/>
        <v>41865.374942129631</v>
      </c>
      <c r="T641" s="19">
        <f t="shared" si="49"/>
        <v>42207.916666666664</v>
      </c>
      <c r="U641">
        <f t="shared" si="50"/>
        <v>2014</v>
      </c>
    </row>
    <row r="642" spans="1:21" ht="48" x14ac:dyDescent="0.2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 s="23">
        <v>1437620400</v>
      </c>
      <c r="J642">
        <v>1478685915</v>
      </c>
      <c r="K642" t="b">
        <v>0</v>
      </c>
      <c r="L642">
        <v>2</v>
      </c>
      <c r="M642" t="b">
        <v>1</v>
      </c>
      <c r="N642" t="s">
        <v>8282</v>
      </c>
      <c r="O642" s="12">
        <f t="shared" ref="O642:O705" si="51">ROUND(E642/D642*100,0)</f>
        <v>144</v>
      </c>
      <c r="P642" s="10">
        <f t="shared" ref="P642:P705" si="52">IFERROR(ROUND(E642/L642,2),0)</f>
        <v>50.5</v>
      </c>
      <c r="Q642" s="14" t="s">
        <v>8315</v>
      </c>
      <c r="R642" t="s">
        <v>8316</v>
      </c>
      <c r="S642" s="19">
        <f t="shared" si="48"/>
        <v>42683.211979166663</v>
      </c>
      <c r="T642" s="19">
        <f t="shared" si="49"/>
        <v>42207.916666666664</v>
      </c>
      <c r="U642">
        <f t="shared" si="50"/>
        <v>2016</v>
      </c>
    </row>
    <row r="643" spans="1:21" ht="48" x14ac:dyDescent="0.2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 s="23">
        <v>1437620400</v>
      </c>
      <c r="J643">
        <v>1436881248</v>
      </c>
      <c r="K643" t="b">
        <v>0</v>
      </c>
      <c r="L643">
        <v>315</v>
      </c>
      <c r="M643" t="b">
        <v>1</v>
      </c>
      <c r="N643" t="s">
        <v>8282</v>
      </c>
      <c r="O643" s="12">
        <f t="shared" si="51"/>
        <v>119</v>
      </c>
      <c r="P643" s="10">
        <f t="shared" si="52"/>
        <v>151.32</v>
      </c>
      <c r="Q643" s="14" t="s">
        <v>8315</v>
      </c>
      <c r="R643" t="s">
        <v>8316</v>
      </c>
      <c r="S643" s="19">
        <f t="shared" ref="S643:S706" si="53">(J643/86400)+25569+(-5/24)</f>
        <v>42199.361666666664</v>
      </c>
      <c r="T643" s="19">
        <f t="shared" ref="T643:T706" si="54">(I643/86400)+25569+(-5/24)</f>
        <v>42207.916666666664</v>
      </c>
      <c r="U643">
        <f t="shared" si="50"/>
        <v>2015</v>
      </c>
    </row>
    <row r="644" spans="1:21" ht="48" x14ac:dyDescent="0.2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 s="23">
        <v>1437620400</v>
      </c>
      <c r="J644">
        <v>1436888274</v>
      </c>
      <c r="K644" t="b">
        <v>0</v>
      </c>
      <c r="L644">
        <v>2174</v>
      </c>
      <c r="M644" t="b">
        <v>1</v>
      </c>
      <c r="N644" t="s">
        <v>8282</v>
      </c>
      <c r="O644" s="12">
        <f t="shared" si="51"/>
        <v>1460</v>
      </c>
      <c r="P644" s="10">
        <f t="shared" si="52"/>
        <v>134.36000000000001</v>
      </c>
      <c r="Q644" s="14" t="s">
        <v>8315</v>
      </c>
      <c r="R644" t="s">
        <v>8316</v>
      </c>
      <c r="S644" s="19">
        <f t="shared" si="53"/>
        <v>42199.442986111106</v>
      </c>
      <c r="T644" s="19">
        <f t="shared" si="54"/>
        <v>42207.916666666664</v>
      </c>
      <c r="U644">
        <f t="shared" si="50"/>
        <v>2015</v>
      </c>
    </row>
    <row r="645" spans="1:21" ht="32" x14ac:dyDescent="0.2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 s="23">
        <v>1437620400</v>
      </c>
      <c r="J645">
        <v>1428333875</v>
      </c>
      <c r="K645" t="b">
        <v>0</v>
      </c>
      <c r="L645">
        <v>152</v>
      </c>
      <c r="M645" t="b">
        <v>1</v>
      </c>
      <c r="N645" t="s">
        <v>8282</v>
      </c>
      <c r="O645" s="12">
        <f t="shared" si="51"/>
        <v>106</v>
      </c>
      <c r="P645" s="10">
        <f t="shared" si="52"/>
        <v>174.03</v>
      </c>
      <c r="Q645" s="14" t="s">
        <v>8315</v>
      </c>
      <c r="R645" t="s">
        <v>8316</v>
      </c>
      <c r="S645" s="19">
        <f t="shared" si="53"/>
        <v>42100.43373842592</v>
      </c>
      <c r="T645" s="19">
        <f t="shared" si="54"/>
        <v>42207.916666666664</v>
      </c>
      <c r="U645">
        <f t="shared" si="50"/>
        <v>2015</v>
      </c>
    </row>
    <row r="646" spans="1:21" ht="48" x14ac:dyDescent="0.2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 s="23">
        <v>1437620400</v>
      </c>
      <c r="J646">
        <v>1410883139</v>
      </c>
      <c r="K646" t="b">
        <v>0</v>
      </c>
      <c r="L646">
        <v>1021</v>
      </c>
      <c r="M646" t="b">
        <v>1</v>
      </c>
      <c r="N646" t="s">
        <v>8282</v>
      </c>
      <c r="O646" s="12">
        <f t="shared" si="51"/>
        <v>300</v>
      </c>
      <c r="P646" s="10">
        <f t="shared" si="52"/>
        <v>73.489999999999995</v>
      </c>
      <c r="Q646" s="14" t="s">
        <v>8315</v>
      </c>
      <c r="R646" t="s">
        <v>8316</v>
      </c>
      <c r="S646" s="19">
        <f t="shared" si="53"/>
        <v>41898.457627314812</v>
      </c>
      <c r="T646" s="19">
        <f t="shared" si="54"/>
        <v>42207.916666666664</v>
      </c>
      <c r="U646">
        <f t="shared" si="50"/>
        <v>2014</v>
      </c>
    </row>
    <row r="647" spans="1:21" ht="32" x14ac:dyDescent="0.2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 s="23">
        <v>1437620400</v>
      </c>
      <c r="J647">
        <v>1468370274</v>
      </c>
      <c r="K647" t="b">
        <v>0</v>
      </c>
      <c r="L647">
        <v>237</v>
      </c>
      <c r="M647" t="b">
        <v>1</v>
      </c>
      <c r="N647" t="s">
        <v>8282</v>
      </c>
      <c r="O647" s="12">
        <f t="shared" si="51"/>
        <v>279</v>
      </c>
      <c r="P647" s="10">
        <f t="shared" si="52"/>
        <v>23.52</v>
      </c>
      <c r="Q647" s="14" t="s">
        <v>8315</v>
      </c>
      <c r="R647" t="s">
        <v>8316</v>
      </c>
      <c r="S647" s="19">
        <f t="shared" si="53"/>
        <v>42563.817986111106</v>
      </c>
      <c r="T647" s="19">
        <f t="shared" si="54"/>
        <v>42207.916666666664</v>
      </c>
      <c r="U647">
        <f t="shared" si="50"/>
        <v>2016</v>
      </c>
    </row>
    <row r="648" spans="1:21" ht="48" x14ac:dyDescent="0.2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 s="23">
        <v>1437620400</v>
      </c>
      <c r="J648">
        <v>1405196867</v>
      </c>
      <c r="K648" t="b">
        <v>0</v>
      </c>
      <c r="L648">
        <v>27</v>
      </c>
      <c r="M648" t="b">
        <v>1</v>
      </c>
      <c r="N648" t="s">
        <v>8282</v>
      </c>
      <c r="O648" s="12">
        <f t="shared" si="51"/>
        <v>132</v>
      </c>
      <c r="P648" s="10">
        <f t="shared" si="52"/>
        <v>39.07</v>
      </c>
      <c r="Q648" s="14" t="s">
        <v>8315</v>
      </c>
      <c r="R648" t="s">
        <v>8316</v>
      </c>
      <c r="S648" s="19">
        <f t="shared" si="53"/>
        <v>41832.644293981481</v>
      </c>
      <c r="T648" s="19">
        <f t="shared" si="54"/>
        <v>42207.916666666664</v>
      </c>
      <c r="U648">
        <f t="shared" si="50"/>
        <v>2014</v>
      </c>
    </row>
    <row r="649" spans="1:21" ht="48" x14ac:dyDescent="0.2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 s="23">
        <v>1437620400</v>
      </c>
      <c r="J649">
        <v>1455647149</v>
      </c>
      <c r="K649" t="b">
        <v>0</v>
      </c>
      <c r="L649">
        <v>17</v>
      </c>
      <c r="M649" t="b">
        <v>1</v>
      </c>
      <c r="N649" t="s">
        <v>8282</v>
      </c>
      <c r="O649" s="12">
        <f t="shared" si="51"/>
        <v>107</v>
      </c>
      <c r="P649" s="10">
        <f t="shared" si="52"/>
        <v>125.94</v>
      </c>
      <c r="Q649" s="14" t="s">
        <v>8315</v>
      </c>
      <c r="R649" t="s">
        <v>8316</v>
      </c>
      <c r="S649" s="19">
        <f t="shared" si="53"/>
        <v>42416.559594907405</v>
      </c>
      <c r="T649" s="19">
        <f t="shared" si="54"/>
        <v>42207.916666666664</v>
      </c>
      <c r="U649">
        <f t="shared" si="50"/>
        <v>2016</v>
      </c>
    </row>
    <row r="650" spans="1:21" ht="32" x14ac:dyDescent="0.2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 s="23">
        <v>1437620400</v>
      </c>
      <c r="J650">
        <v>1410280708</v>
      </c>
      <c r="K650" t="b">
        <v>0</v>
      </c>
      <c r="L650">
        <v>27</v>
      </c>
      <c r="M650" t="b">
        <v>1</v>
      </c>
      <c r="N650" t="s">
        <v>8282</v>
      </c>
      <c r="O650" s="12">
        <f t="shared" si="51"/>
        <v>127</v>
      </c>
      <c r="P650" s="10">
        <f t="shared" si="52"/>
        <v>1644</v>
      </c>
      <c r="Q650" s="14" t="s">
        <v>8315</v>
      </c>
      <c r="R650" t="s">
        <v>8316</v>
      </c>
      <c r="S650" s="19">
        <f t="shared" si="53"/>
        <v>41891.485046296293</v>
      </c>
      <c r="T650" s="19">
        <f t="shared" si="54"/>
        <v>42207.916666666664</v>
      </c>
      <c r="U650">
        <f t="shared" si="50"/>
        <v>2014</v>
      </c>
    </row>
    <row r="651" spans="1:21" ht="48" x14ac:dyDescent="0.2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 s="23">
        <v>1437620400</v>
      </c>
      <c r="J651">
        <v>1409090013</v>
      </c>
      <c r="K651" t="b">
        <v>0</v>
      </c>
      <c r="L651">
        <v>82</v>
      </c>
      <c r="M651" t="b">
        <v>1</v>
      </c>
      <c r="N651" t="s">
        <v>8282</v>
      </c>
      <c r="O651" s="12">
        <f t="shared" si="51"/>
        <v>140</v>
      </c>
      <c r="P651" s="10">
        <f t="shared" si="52"/>
        <v>42.67</v>
      </c>
      <c r="Q651" s="14" t="s">
        <v>8315</v>
      </c>
      <c r="R651" t="s">
        <v>8316</v>
      </c>
      <c r="S651" s="19">
        <f t="shared" si="53"/>
        <v>41877.703854166662</v>
      </c>
      <c r="T651" s="19">
        <f t="shared" si="54"/>
        <v>42207.916666666664</v>
      </c>
      <c r="U651">
        <f t="shared" si="50"/>
        <v>2014</v>
      </c>
    </row>
    <row r="652" spans="1:21" ht="48" x14ac:dyDescent="0.2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 s="23">
        <v>1437620400</v>
      </c>
      <c r="J652">
        <v>1413766384</v>
      </c>
      <c r="K652" t="b">
        <v>0</v>
      </c>
      <c r="L652">
        <v>48</v>
      </c>
      <c r="M652" t="b">
        <v>1</v>
      </c>
      <c r="N652" t="s">
        <v>8282</v>
      </c>
      <c r="O652" s="12">
        <f t="shared" si="51"/>
        <v>112</v>
      </c>
      <c r="P652" s="10">
        <f t="shared" si="52"/>
        <v>35.130000000000003</v>
      </c>
      <c r="Q652" s="14" t="s">
        <v>8315</v>
      </c>
      <c r="R652" t="s">
        <v>8316</v>
      </c>
      <c r="S652" s="19">
        <f t="shared" si="53"/>
        <v>41931.828518518516</v>
      </c>
      <c r="T652" s="19">
        <f t="shared" si="54"/>
        <v>42207.916666666664</v>
      </c>
      <c r="U652">
        <f t="shared" si="50"/>
        <v>2014</v>
      </c>
    </row>
    <row r="653" spans="1:21" ht="48" x14ac:dyDescent="0.2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 s="23">
        <v>1437620400</v>
      </c>
      <c r="J653">
        <v>1415838311</v>
      </c>
      <c r="K653" t="b">
        <v>0</v>
      </c>
      <c r="L653">
        <v>105</v>
      </c>
      <c r="M653" t="b">
        <v>1</v>
      </c>
      <c r="N653" t="s">
        <v>8282</v>
      </c>
      <c r="O653" s="12">
        <f t="shared" si="51"/>
        <v>101</v>
      </c>
      <c r="P653" s="10">
        <f t="shared" si="52"/>
        <v>239.35</v>
      </c>
      <c r="Q653" s="14" t="s">
        <v>8315</v>
      </c>
      <c r="R653" t="s">
        <v>8316</v>
      </c>
      <c r="S653" s="19">
        <f t="shared" si="53"/>
        <v>41955.809155092589</v>
      </c>
      <c r="T653" s="19">
        <f t="shared" si="54"/>
        <v>42207.916666666664</v>
      </c>
      <c r="U653">
        <f t="shared" si="50"/>
        <v>2014</v>
      </c>
    </row>
    <row r="654" spans="1:21" ht="48" x14ac:dyDescent="0.2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 s="23">
        <v>1437620400</v>
      </c>
      <c r="J654">
        <v>1478018050</v>
      </c>
      <c r="K654" t="b">
        <v>0</v>
      </c>
      <c r="L654">
        <v>28</v>
      </c>
      <c r="M654" t="b">
        <v>1</v>
      </c>
      <c r="N654" t="s">
        <v>8282</v>
      </c>
      <c r="O654" s="12">
        <f t="shared" si="51"/>
        <v>100</v>
      </c>
      <c r="P654" s="10">
        <f t="shared" si="52"/>
        <v>107.64</v>
      </c>
      <c r="Q654" s="14" t="s">
        <v>8315</v>
      </c>
      <c r="R654" t="s">
        <v>8316</v>
      </c>
      <c r="S654" s="19">
        <f t="shared" si="53"/>
        <v>42675.482060185182</v>
      </c>
      <c r="T654" s="19">
        <f t="shared" si="54"/>
        <v>42207.916666666664</v>
      </c>
      <c r="U654">
        <f t="shared" si="50"/>
        <v>2016</v>
      </c>
    </row>
    <row r="655" spans="1:21" ht="48" x14ac:dyDescent="0.2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 s="23">
        <v>1437620400</v>
      </c>
      <c r="J655">
        <v>1436885440</v>
      </c>
      <c r="K655" t="b">
        <v>0</v>
      </c>
      <c r="L655">
        <v>1107</v>
      </c>
      <c r="M655" t="b">
        <v>1</v>
      </c>
      <c r="N655" t="s">
        <v>8282</v>
      </c>
      <c r="O655" s="12">
        <f t="shared" si="51"/>
        <v>141</v>
      </c>
      <c r="P655" s="10">
        <f t="shared" si="52"/>
        <v>95.83</v>
      </c>
      <c r="Q655" s="14" t="s">
        <v>8315</v>
      </c>
      <c r="R655" t="s">
        <v>8316</v>
      </c>
      <c r="S655" s="19">
        <f t="shared" si="53"/>
        <v>42199.410185185181</v>
      </c>
      <c r="T655" s="19">
        <f t="shared" si="54"/>
        <v>42207.916666666664</v>
      </c>
      <c r="U655">
        <f t="shared" si="50"/>
        <v>2015</v>
      </c>
    </row>
    <row r="656" spans="1:21" ht="48" x14ac:dyDescent="0.2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 s="23">
        <v>1437620400</v>
      </c>
      <c r="J656">
        <v>1433804313</v>
      </c>
      <c r="K656" t="b">
        <v>0</v>
      </c>
      <c r="L656">
        <v>1013</v>
      </c>
      <c r="M656" t="b">
        <v>1</v>
      </c>
      <c r="N656" t="s">
        <v>8282</v>
      </c>
      <c r="O656" s="12">
        <f t="shared" si="51"/>
        <v>267</v>
      </c>
      <c r="P656" s="10">
        <f t="shared" si="52"/>
        <v>31.66</v>
      </c>
      <c r="Q656" s="14" t="s">
        <v>8315</v>
      </c>
      <c r="R656" t="s">
        <v>8316</v>
      </c>
      <c r="S656" s="19">
        <f t="shared" si="53"/>
        <v>42163.748993055553</v>
      </c>
      <c r="T656" s="19">
        <f t="shared" si="54"/>
        <v>42207.916666666664</v>
      </c>
      <c r="U656">
        <f t="shared" si="50"/>
        <v>2015</v>
      </c>
    </row>
    <row r="657" spans="1:21" ht="48" x14ac:dyDescent="0.2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 s="23">
        <v>1437620400</v>
      </c>
      <c r="J657">
        <v>1423609112</v>
      </c>
      <c r="K657" t="b">
        <v>0</v>
      </c>
      <c r="L657">
        <v>274</v>
      </c>
      <c r="M657" t="b">
        <v>1</v>
      </c>
      <c r="N657" t="s">
        <v>8282</v>
      </c>
      <c r="O657" s="12">
        <f t="shared" si="51"/>
        <v>147</v>
      </c>
      <c r="P657" s="10">
        <f t="shared" si="52"/>
        <v>42.89</v>
      </c>
      <c r="Q657" s="14" t="s">
        <v>8315</v>
      </c>
      <c r="R657" t="s">
        <v>8316</v>
      </c>
      <c r="S657" s="19">
        <f t="shared" si="53"/>
        <v>42045.748981481483</v>
      </c>
      <c r="T657" s="19">
        <f t="shared" si="54"/>
        <v>42207.916666666664</v>
      </c>
      <c r="U657">
        <f t="shared" si="50"/>
        <v>2015</v>
      </c>
    </row>
    <row r="658" spans="1:21" ht="48" x14ac:dyDescent="0.2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 s="23">
        <v>1437620400</v>
      </c>
      <c r="J658">
        <v>1455736719</v>
      </c>
      <c r="K658" t="b">
        <v>0</v>
      </c>
      <c r="L658">
        <v>87</v>
      </c>
      <c r="M658" t="b">
        <v>1</v>
      </c>
      <c r="N658" t="s">
        <v>8282</v>
      </c>
      <c r="O658" s="12">
        <f t="shared" si="51"/>
        <v>214</v>
      </c>
      <c r="P658" s="10">
        <f t="shared" si="52"/>
        <v>122.74</v>
      </c>
      <c r="Q658" s="14" t="s">
        <v>8315</v>
      </c>
      <c r="R658" t="s">
        <v>8316</v>
      </c>
      <c r="S658" s="19">
        <f t="shared" si="53"/>
        <v>42417.596284722218</v>
      </c>
      <c r="T658" s="19">
        <f t="shared" si="54"/>
        <v>42207.916666666664</v>
      </c>
      <c r="U658">
        <f t="shared" si="50"/>
        <v>2016</v>
      </c>
    </row>
    <row r="659" spans="1:21" ht="48" x14ac:dyDescent="0.2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 s="23">
        <v>1437620400</v>
      </c>
      <c r="J659">
        <v>1448309872</v>
      </c>
      <c r="K659" t="b">
        <v>0</v>
      </c>
      <c r="L659">
        <v>99</v>
      </c>
      <c r="M659" t="b">
        <v>1</v>
      </c>
      <c r="N659" t="s">
        <v>8282</v>
      </c>
      <c r="O659" s="12">
        <f t="shared" si="51"/>
        <v>126</v>
      </c>
      <c r="P659" s="10">
        <f t="shared" si="52"/>
        <v>190.45</v>
      </c>
      <c r="Q659" s="14" t="s">
        <v>8315</v>
      </c>
      <c r="R659" t="s">
        <v>8316</v>
      </c>
      <c r="S659" s="19">
        <f t="shared" si="53"/>
        <v>42331.637407407405</v>
      </c>
      <c r="T659" s="19">
        <f t="shared" si="54"/>
        <v>42207.916666666664</v>
      </c>
      <c r="U659">
        <f t="shared" si="50"/>
        <v>2015</v>
      </c>
    </row>
    <row r="660" spans="1:21" ht="48" x14ac:dyDescent="0.2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 s="23">
        <v>1437620400</v>
      </c>
      <c r="J660">
        <v>1435117889</v>
      </c>
      <c r="K660" t="b">
        <v>0</v>
      </c>
      <c r="L660">
        <v>276</v>
      </c>
      <c r="M660" t="b">
        <v>1</v>
      </c>
      <c r="N660" t="s">
        <v>8282</v>
      </c>
      <c r="O660" s="12">
        <f t="shared" si="51"/>
        <v>104</v>
      </c>
      <c r="P660" s="10">
        <f t="shared" si="52"/>
        <v>109.34</v>
      </c>
      <c r="Q660" s="14" t="s">
        <v>8315</v>
      </c>
      <c r="R660" t="s">
        <v>8316</v>
      </c>
      <c r="S660" s="19">
        <f t="shared" si="53"/>
        <v>42178.952418981477</v>
      </c>
      <c r="T660" s="19">
        <f t="shared" si="54"/>
        <v>42207.916666666664</v>
      </c>
      <c r="U660">
        <f t="shared" si="50"/>
        <v>2015</v>
      </c>
    </row>
    <row r="661" spans="1:21" ht="16" x14ac:dyDescent="0.2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 s="23">
        <v>1437620400</v>
      </c>
      <c r="J661">
        <v>1437747295</v>
      </c>
      <c r="K661" t="b">
        <v>0</v>
      </c>
      <c r="L661">
        <v>21</v>
      </c>
      <c r="M661" t="b">
        <v>1</v>
      </c>
      <c r="N661" t="s">
        <v>8282</v>
      </c>
      <c r="O661" s="12">
        <f t="shared" si="51"/>
        <v>101</v>
      </c>
      <c r="P661" s="10">
        <f t="shared" si="52"/>
        <v>143.66999999999999</v>
      </c>
      <c r="Q661" s="14" t="s">
        <v>8315</v>
      </c>
      <c r="R661" t="s">
        <v>8316</v>
      </c>
      <c r="S661" s="19">
        <f t="shared" si="53"/>
        <v>42209.385358796295</v>
      </c>
      <c r="T661" s="19">
        <f t="shared" si="54"/>
        <v>42207.916666666664</v>
      </c>
      <c r="U661">
        <f t="shared" si="50"/>
        <v>2015</v>
      </c>
    </row>
    <row r="662" spans="1:21" ht="48" x14ac:dyDescent="0.2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 s="23">
        <v>1437620400</v>
      </c>
      <c r="J662">
        <v>1412963279</v>
      </c>
      <c r="K662" t="b">
        <v>0</v>
      </c>
      <c r="L662">
        <v>18</v>
      </c>
      <c r="M662" t="b">
        <v>0</v>
      </c>
      <c r="N662" t="s">
        <v>8297</v>
      </c>
      <c r="O662" s="12">
        <f t="shared" si="51"/>
        <v>3</v>
      </c>
      <c r="P662" s="10">
        <f t="shared" si="52"/>
        <v>84.94</v>
      </c>
      <c r="Q662" s="14" t="s">
        <v>8315</v>
      </c>
      <c r="R662" t="s">
        <v>8317</v>
      </c>
      <c r="S662" s="19">
        <f t="shared" si="53"/>
        <v>41922.533321759256</v>
      </c>
      <c r="T662" s="19">
        <f t="shared" si="54"/>
        <v>42207.916666666664</v>
      </c>
      <c r="U662">
        <f t="shared" si="50"/>
        <v>2014</v>
      </c>
    </row>
    <row r="663" spans="1:21" ht="48" x14ac:dyDescent="0.2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 s="23">
        <v>1437620400</v>
      </c>
      <c r="J663">
        <v>1474644559</v>
      </c>
      <c r="K663" t="b">
        <v>0</v>
      </c>
      <c r="L663">
        <v>9</v>
      </c>
      <c r="M663" t="b">
        <v>0</v>
      </c>
      <c r="N663" t="s">
        <v>8297</v>
      </c>
      <c r="O663" s="12">
        <f t="shared" si="51"/>
        <v>1</v>
      </c>
      <c r="P663" s="10">
        <f t="shared" si="52"/>
        <v>10.56</v>
      </c>
      <c r="Q663" s="14" t="s">
        <v>8315</v>
      </c>
      <c r="R663" t="s">
        <v>8317</v>
      </c>
      <c r="S663" s="19">
        <f t="shared" si="53"/>
        <v>42636.437025462961</v>
      </c>
      <c r="T663" s="19">
        <f t="shared" si="54"/>
        <v>42207.916666666664</v>
      </c>
      <c r="U663">
        <f t="shared" si="50"/>
        <v>2016</v>
      </c>
    </row>
    <row r="664" spans="1:21" ht="32" x14ac:dyDescent="0.2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 s="23">
        <v>1437620400</v>
      </c>
      <c r="J664">
        <v>1418812247</v>
      </c>
      <c r="K664" t="b">
        <v>0</v>
      </c>
      <c r="L664">
        <v>4</v>
      </c>
      <c r="M664" t="b">
        <v>0</v>
      </c>
      <c r="N664" t="s">
        <v>8297</v>
      </c>
      <c r="O664" s="12">
        <f t="shared" si="51"/>
        <v>0</v>
      </c>
      <c r="P664" s="10">
        <f t="shared" si="52"/>
        <v>39</v>
      </c>
      <c r="Q664" s="14" t="s">
        <v>8315</v>
      </c>
      <c r="R664" t="s">
        <v>8317</v>
      </c>
      <c r="S664" s="19">
        <f t="shared" si="53"/>
        <v>41990.229710648149</v>
      </c>
      <c r="T664" s="19">
        <f t="shared" si="54"/>
        <v>42207.916666666664</v>
      </c>
      <c r="U664">
        <f t="shared" si="50"/>
        <v>2014</v>
      </c>
    </row>
    <row r="665" spans="1:21" ht="48" x14ac:dyDescent="0.2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 s="23">
        <v>1437620400</v>
      </c>
      <c r="J665">
        <v>1434658456</v>
      </c>
      <c r="K665" t="b">
        <v>0</v>
      </c>
      <c r="L665">
        <v>7</v>
      </c>
      <c r="M665" t="b">
        <v>0</v>
      </c>
      <c r="N665" t="s">
        <v>8297</v>
      </c>
      <c r="O665" s="12">
        <f t="shared" si="51"/>
        <v>0</v>
      </c>
      <c r="P665" s="10">
        <f t="shared" si="52"/>
        <v>100</v>
      </c>
      <c r="Q665" s="14" t="s">
        <v>8315</v>
      </c>
      <c r="R665" t="s">
        <v>8317</v>
      </c>
      <c r="S665" s="19">
        <f t="shared" si="53"/>
        <v>42173.634907407402</v>
      </c>
      <c r="T665" s="19">
        <f t="shared" si="54"/>
        <v>42207.916666666664</v>
      </c>
      <c r="U665">
        <f t="shared" si="50"/>
        <v>2015</v>
      </c>
    </row>
    <row r="666" spans="1:21" ht="48" x14ac:dyDescent="0.2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 s="23">
        <v>1437620400</v>
      </c>
      <c r="J666">
        <v>1426348775</v>
      </c>
      <c r="K666" t="b">
        <v>0</v>
      </c>
      <c r="L666">
        <v>29</v>
      </c>
      <c r="M666" t="b">
        <v>0</v>
      </c>
      <c r="N666" t="s">
        <v>8297</v>
      </c>
      <c r="O666" s="12">
        <f t="shared" si="51"/>
        <v>8</v>
      </c>
      <c r="P666" s="10">
        <f t="shared" si="52"/>
        <v>31.17</v>
      </c>
      <c r="Q666" s="14" t="s">
        <v>8315</v>
      </c>
      <c r="R666" t="s">
        <v>8317</v>
      </c>
      <c r="S666" s="19">
        <f t="shared" si="53"/>
        <v>42077.458043981482</v>
      </c>
      <c r="T666" s="19">
        <f t="shared" si="54"/>
        <v>42207.916666666664</v>
      </c>
      <c r="U666">
        <f t="shared" si="50"/>
        <v>2015</v>
      </c>
    </row>
    <row r="667" spans="1:21" ht="48" x14ac:dyDescent="0.2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 s="23">
        <v>1437620400</v>
      </c>
      <c r="J667">
        <v>1479143061</v>
      </c>
      <c r="K667" t="b">
        <v>0</v>
      </c>
      <c r="L667">
        <v>12</v>
      </c>
      <c r="M667" t="b">
        <v>0</v>
      </c>
      <c r="N667" t="s">
        <v>8297</v>
      </c>
      <c r="O667" s="12">
        <f t="shared" si="51"/>
        <v>19</v>
      </c>
      <c r="P667" s="10">
        <f t="shared" si="52"/>
        <v>155.33000000000001</v>
      </c>
      <c r="Q667" s="14" t="s">
        <v>8315</v>
      </c>
      <c r="R667" t="s">
        <v>8317</v>
      </c>
      <c r="S667" s="19">
        <f t="shared" si="53"/>
        <v>42688.503020833326</v>
      </c>
      <c r="T667" s="19">
        <f t="shared" si="54"/>
        <v>42207.916666666664</v>
      </c>
      <c r="U667">
        <f t="shared" si="50"/>
        <v>2016</v>
      </c>
    </row>
    <row r="668" spans="1:21" ht="48" x14ac:dyDescent="0.2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 s="23">
        <v>1437620400</v>
      </c>
      <c r="J668">
        <v>1405713498</v>
      </c>
      <c r="K668" t="b">
        <v>0</v>
      </c>
      <c r="L668">
        <v>4</v>
      </c>
      <c r="M668" t="b">
        <v>0</v>
      </c>
      <c r="N668" t="s">
        <v>8297</v>
      </c>
      <c r="O668" s="12">
        <f t="shared" si="51"/>
        <v>0</v>
      </c>
      <c r="P668" s="10">
        <f t="shared" si="52"/>
        <v>2</v>
      </c>
      <c r="Q668" s="14" t="s">
        <v>8315</v>
      </c>
      <c r="R668" t="s">
        <v>8317</v>
      </c>
      <c r="S668" s="19">
        <f t="shared" si="53"/>
        <v>41838.623819444438</v>
      </c>
      <c r="T668" s="19">
        <f t="shared" si="54"/>
        <v>42207.916666666664</v>
      </c>
      <c r="U668">
        <f t="shared" si="50"/>
        <v>2014</v>
      </c>
    </row>
    <row r="669" spans="1:21" ht="48" x14ac:dyDescent="0.2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 s="23">
        <v>1437620400</v>
      </c>
      <c r="J669">
        <v>1474275463</v>
      </c>
      <c r="K669" t="b">
        <v>0</v>
      </c>
      <c r="L669">
        <v>28</v>
      </c>
      <c r="M669" t="b">
        <v>0</v>
      </c>
      <c r="N669" t="s">
        <v>8297</v>
      </c>
      <c r="O669" s="12">
        <f t="shared" si="51"/>
        <v>10</v>
      </c>
      <c r="P669" s="10">
        <f t="shared" si="52"/>
        <v>178.93</v>
      </c>
      <c r="Q669" s="14" t="s">
        <v>8315</v>
      </c>
      <c r="R669" t="s">
        <v>8317</v>
      </c>
      <c r="S669" s="19">
        <f t="shared" si="53"/>
        <v>42632.165081018517</v>
      </c>
      <c r="T669" s="19">
        <f t="shared" si="54"/>
        <v>42207.916666666664</v>
      </c>
      <c r="U669">
        <f t="shared" si="50"/>
        <v>2016</v>
      </c>
    </row>
    <row r="670" spans="1:21" ht="48" x14ac:dyDescent="0.2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 s="23">
        <v>1437620400</v>
      </c>
      <c r="J670">
        <v>1427486222</v>
      </c>
      <c r="K670" t="b">
        <v>0</v>
      </c>
      <c r="L670">
        <v>25</v>
      </c>
      <c r="M670" t="b">
        <v>0</v>
      </c>
      <c r="N670" t="s">
        <v>8297</v>
      </c>
      <c r="O670" s="12">
        <f t="shared" si="51"/>
        <v>5</v>
      </c>
      <c r="P670" s="10">
        <f t="shared" si="52"/>
        <v>27.36</v>
      </c>
      <c r="Q670" s="14" t="s">
        <v>8315</v>
      </c>
      <c r="R670" t="s">
        <v>8317</v>
      </c>
      <c r="S670" s="19">
        <f t="shared" si="53"/>
        <v>42090.622939814813</v>
      </c>
      <c r="T670" s="19">
        <f t="shared" si="54"/>
        <v>42207.916666666664</v>
      </c>
      <c r="U670">
        <f t="shared" si="50"/>
        <v>2015</v>
      </c>
    </row>
    <row r="671" spans="1:21" ht="64" x14ac:dyDescent="0.2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 s="23">
        <v>1437620400</v>
      </c>
      <c r="J671">
        <v>1465225258</v>
      </c>
      <c r="K671" t="b">
        <v>0</v>
      </c>
      <c r="L671">
        <v>28</v>
      </c>
      <c r="M671" t="b">
        <v>0</v>
      </c>
      <c r="N671" t="s">
        <v>8297</v>
      </c>
      <c r="O671" s="12">
        <f t="shared" si="51"/>
        <v>22</v>
      </c>
      <c r="P671" s="10">
        <f t="shared" si="52"/>
        <v>1536.25</v>
      </c>
      <c r="Q671" s="14" t="s">
        <v>8315</v>
      </c>
      <c r="R671" t="s">
        <v>8317</v>
      </c>
      <c r="S671" s="19">
        <f t="shared" si="53"/>
        <v>42527.417337962957</v>
      </c>
      <c r="T671" s="19">
        <f t="shared" si="54"/>
        <v>42207.916666666664</v>
      </c>
      <c r="U671">
        <f t="shared" si="50"/>
        <v>2016</v>
      </c>
    </row>
    <row r="672" spans="1:21" ht="48" x14ac:dyDescent="0.2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 s="23">
        <v>1437620400</v>
      </c>
      <c r="J672">
        <v>1463418120</v>
      </c>
      <c r="K672" t="b">
        <v>0</v>
      </c>
      <c r="L672">
        <v>310</v>
      </c>
      <c r="M672" t="b">
        <v>0</v>
      </c>
      <c r="N672" t="s">
        <v>8297</v>
      </c>
      <c r="O672" s="12">
        <f t="shared" si="51"/>
        <v>29</v>
      </c>
      <c r="P672" s="10">
        <f t="shared" si="52"/>
        <v>85</v>
      </c>
      <c r="Q672" s="14" t="s">
        <v>8315</v>
      </c>
      <c r="R672" t="s">
        <v>8317</v>
      </c>
      <c r="S672" s="19">
        <f t="shared" si="53"/>
        <v>42506.501388888886</v>
      </c>
      <c r="T672" s="19">
        <f t="shared" si="54"/>
        <v>42207.916666666664</v>
      </c>
      <c r="U672">
        <f t="shared" si="50"/>
        <v>2016</v>
      </c>
    </row>
    <row r="673" spans="1:21" ht="48" x14ac:dyDescent="0.2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 s="23">
        <v>1437620400</v>
      </c>
      <c r="J673">
        <v>1418315852</v>
      </c>
      <c r="K673" t="b">
        <v>0</v>
      </c>
      <c r="L673">
        <v>15</v>
      </c>
      <c r="M673" t="b">
        <v>0</v>
      </c>
      <c r="N673" t="s">
        <v>8297</v>
      </c>
      <c r="O673" s="12">
        <f t="shared" si="51"/>
        <v>39</v>
      </c>
      <c r="P673" s="10">
        <f t="shared" si="52"/>
        <v>788.53</v>
      </c>
      <c r="Q673" s="14" t="s">
        <v>8315</v>
      </c>
      <c r="R673" t="s">
        <v>8317</v>
      </c>
      <c r="S673" s="19">
        <f t="shared" si="53"/>
        <v>41984.484398148146</v>
      </c>
      <c r="T673" s="19">
        <f t="shared" si="54"/>
        <v>42207.916666666664</v>
      </c>
      <c r="U673">
        <f t="shared" si="50"/>
        <v>2014</v>
      </c>
    </row>
    <row r="674" spans="1:21" ht="48" x14ac:dyDescent="0.2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 s="23">
        <v>1437620400</v>
      </c>
      <c r="J674">
        <v>1417410964</v>
      </c>
      <c r="K674" t="b">
        <v>0</v>
      </c>
      <c r="L674">
        <v>215</v>
      </c>
      <c r="M674" t="b">
        <v>0</v>
      </c>
      <c r="N674" t="s">
        <v>8297</v>
      </c>
      <c r="O674" s="12">
        <f t="shared" si="51"/>
        <v>22</v>
      </c>
      <c r="P674" s="10">
        <f t="shared" si="52"/>
        <v>50.3</v>
      </c>
      <c r="Q674" s="14" t="s">
        <v>8315</v>
      </c>
      <c r="R674" t="s">
        <v>8317</v>
      </c>
      <c r="S674" s="19">
        <f t="shared" si="53"/>
        <v>41974.011157407404</v>
      </c>
      <c r="T674" s="19">
        <f t="shared" si="54"/>
        <v>42207.916666666664</v>
      </c>
      <c r="U674">
        <f t="shared" si="50"/>
        <v>2014</v>
      </c>
    </row>
    <row r="675" spans="1:21" ht="48" x14ac:dyDescent="0.2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 s="23">
        <v>1437620400</v>
      </c>
      <c r="J675">
        <v>1405714217</v>
      </c>
      <c r="K675" t="b">
        <v>0</v>
      </c>
      <c r="L675">
        <v>3</v>
      </c>
      <c r="M675" t="b">
        <v>0</v>
      </c>
      <c r="N675" t="s">
        <v>8297</v>
      </c>
      <c r="O675" s="12">
        <f t="shared" si="51"/>
        <v>0</v>
      </c>
      <c r="P675" s="10">
        <f t="shared" si="52"/>
        <v>68.33</v>
      </c>
      <c r="Q675" s="14" t="s">
        <v>8315</v>
      </c>
      <c r="R675" t="s">
        <v>8317</v>
      </c>
      <c r="S675" s="19">
        <f t="shared" si="53"/>
        <v>41838.6321412037</v>
      </c>
      <c r="T675" s="19">
        <f t="shared" si="54"/>
        <v>42207.916666666664</v>
      </c>
      <c r="U675">
        <f t="shared" si="50"/>
        <v>2014</v>
      </c>
    </row>
    <row r="676" spans="1:21" ht="32" x14ac:dyDescent="0.2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 s="23">
        <v>1437620400</v>
      </c>
      <c r="J676">
        <v>1402627627</v>
      </c>
      <c r="K676" t="b">
        <v>0</v>
      </c>
      <c r="L676">
        <v>2</v>
      </c>
      <c r="M676" t="b">
        <v>0</v>
      </c>
      <c r="N676" t="s">
        <v>8297</v>
      </c>
      <c r="O676" s="12">
        <f t="shared" si="51"/>
        <v>0</v>
      </c>
      <c r="P676" s="10">
        <f t="shared" si="52"/>
        <v>7.5</v>
      </c>
      <c r="Q676" s="14" t="s">
        <v>8315</v>
      </c>
      <c r="R676" t="s">
        <v>8317</v>
      </c>
      <c r="S676" s="19">
        <f t="shared" si="53"/>
        <v>41802.907719907402</v>
      </c>
      <c r="T676" s="19">
        <f t="shared" si="54"/>
        <v>42207.916666666664</v>
      </c>
      <c r="U676">
        <f t="shared" si="50"/>
        <v>2014</v>
      </c>
    </row>
    <row r="677" spans="1:21" ht="48" x14ac:dyDescent="0.2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 s="23">
        <v>1437620400</v>
      </c>
      <c r="J677">
        <v>1417558804</v>
      </c>
      <c r="K677" t="b">
        <v>0</v>
      </c>
      <c r="L677">
        <v>26</v>
      </c>
      <c r="M677" t="b">
        <v>0</v>
      </c>
      <c r="N677" t="s">
        <v>8297</v>
      </c>
      <c r="O677" s="12">
        <f t="shared" si="51"/>
        <v>15</v>
      </c>
      <c r="P677" s="10">
        <f t="shared" si="52"/>
        <v>34.270000000000003</v>
      </c>
      <c r="Q677" s="14" t="s">
        <v>8315</v>
      </c>
      <c r="R677" t="s">
        <v>8317</v>
      </c>
      <c r="S677" s="19">
        <f t="shared" si="53"/>
        <v>41975.722268518519</v>
      </c>
      <c r="T677" s="19">
        <f t="shared" si="54"/>
        <v>42207.916666666664</v>
      </c>
      <c r="U677">
        <f t="shared" si="50"/>
        <v>2014</v>
      </c>
    </row>
    <row r="678" spans="1:21" ht="64" x14ac:dyDescent="0.2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 s="23">
        <v>1437620400</v>
      </c>
      <c r="J678">
        <v>1420741581</v>
      </c>
      <c r="K678" t="b">
        <v>0</v>
      </c>
      <c r="L678">
        <v>24</v>
      </c>
      <c r="M678" t="b">
        <v>0</v>
      </c>
      <c r="N678" t="s">
        <v>8297</v>
      </c>
      <c r="O678" s="12">
        <f t="shared" si="51"/>
        <v>1</v>
      </c>
      <c r="P678" s="10">
        <f t="shared" si="52"/>
        <v>61.29</v>
      </c>
      <c r="Q678" s="14" t="s">
        <v>8315</v>
      </c>
      <c r="R678" t="s">
        <v>8317</v>
      </c>
      <c r="S678" s="19">
        <f t="shared" si="53"/>
        <v>42012.559965277775</v>
      </c>
      <c r="T678" s="19">
        <f t="shared" si="54"/>
        <v>42207.916666666664</v>
      </c>
      <c r="U678">
        <f t="shared" si="50"/>
        <v>2015</v>
      </c>
    </row>
    <row r="679" spans="1:21" ht="48" x14ac:dyDescent="0.2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 s="23">
        <v>1437620400</v>
      </c>
      <c r="J679">
        <v>1463218895</v>
      </c>
      <c r="K679" t="b">
        <v>0</v>
      </c>
      <c r="L679">
        <v>96</v>
      </c>
      <c r="M679" t="b">
        <v>0</v>
      </c>
      <c r="N679" t="s">
        <v>8297</v>
      </c>
      <c r="O679" s="12">
        <f t="shared" si="51"/>
        <v>26</v>
      </c>
      <c r="P679" s="10">
        <f t="shared" si="52"/>
        <v>133.25</v>
      </c>
      <c r="Q679" s="14" t="s">
        <v>8315</v>
      </c>
      <c r="R679" t="s">
        <v>8317</v>
      </c>
      <c r="S679" s="19">
        <f t="shared" si="53"/>
        <v>42504.195543981477</v>
      </c>
      <c r="T679" s="19">
        <f t="shared" si="54"/>
        <v>42207.916666666664</v>
      </c>
      <c r="U679">
        <f t="shared" si="50"/>
        <v>2016</v>
      </c>
    </row>
    <row r="680" spans="1:21" ht="48" x14ac:dyDescent="0.2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 s="23">
        <v>1437620400</v>
      </c>
      <c r="J680">
        <v>1461229338</v>
      </c>
      <c r="K680" t="b">
        <v>0</v>
      </c>
      <c r="L680">
        <v>17</v>
      </c>
      <c r="M680" t="b">
        <v>0</v>
      </c>
      <c r="N680" t="s">
        <v>8297</v>
      </c>
      <c r="O680" s="12">
        <f t="shared" si="51"/>
        <v>4</v>
      </c>
      <c r="P680" s="10">
        <f t="shared" si="52"/>
        <v>65.180000000000007</v>
      </c>
      <c r="Q680" s="14" t="s">
        <v>8315</v>
      </c>
      <c r="R680" t="s">
        <v>8317</v>
      </c>
      <c r="S680" s="19">
        <f t="shared" si="53"/>
        <v>42481.168263888881</v>
      </c>
      <c r="T680" s="19">
        <f t="shared" si="54"/>
        <v>42207.916666666664</v>
      </c>
      <c r="U680">
        <f t="shared" si="50"/>
        <v>2016</v>
      </c>
    </row>
    <row r="681" spans="1:21" ht="48" x14ac:dyDescent="0.2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 s="23">
        <v>1437620400</v>
      </c>
      <c r="J681">
        <v>1467736909</v>
      </c>
      <c r="K681" t="b">
        <v>0</v>
      </c>
      <c r="L681">
        <v>94</v>
      </c>
      <c r="M681" t="b">
        <v>0</v>
      </c>
      <c r="N681" t="s">
        <v>8297</v>
      </c>
      <c r="O681" s="12">
        <f t="shared" si="51"/>
        <v>15</v>
      </c>
      <c r="P681" s="10">
        <f t="shared" si="52"/>
        <v>93.9</v>
      </c>
      <c r="Q681" s="14" t="s">
        <v>8315</v>
      </c>
      <c r="R681" t="s">
        <v>8317</v>
      </c>
      <c r="S681" s="19">
        <f t="shared" si="53"/>
        <v>42556.487372685187</v>
      </c>
      <c r="T681" s="19">
        <f t="shared" si="54"/>
        <v>42207.916666666664</v>
      </c>
      <c r="U681">
        <f t="shared" si="50"/>
        <v>2016</v>
      </c>
    </row>
    <row r="682" spans="1:21" ht="48" x14ac:dyDescent="0.2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 s="23">
        <v>1437620400</v>
      </c>
      <c r="J682">
        <v>1407931331</v>
      </c>
      <c r="K682" t="b">
        <v>0</v>
      </c>
      <c r="L682">
        <v>129</v>
      </c>
      <c r="M682" t="b">
        <v>0</v>
      </c>
      <c r="N682" t="s">
        <v>8296</v>
      </c>
      <c r="O682" s="12">
        <f t="shared" si="51"/>
        <v>26</v>
      </c>
      <c r="P682" s="10">
        <f t="shared" si="52"/>
        <v>150.65</v>
      </c>
      <c r="Q682" s="14" t="s">
        <v>8315</v>
      </c>
      <c r="R682" t="s">
        <v>8318</v>
      </c>
      <c r="S682" s="19">
        <f t="shared" si="53"/>
        <v>41864.293182870366</v>
      </c>
      <c r="T682" s="19">
        <f t="shared" si="54"/>
        <v>42207.916666666664</v>
      </c>
      <c r="U682">
        <f t="shared" si="50"/>
        <v>2014</v>
      </c>
    </row>
    <row r="683" spans="1:21" ht="48" x14ac:dyDescent="0.2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 s="23">
        <v>1437620400</v>
      </c>
      <c r="J683">
        <v>1474917604</v>
      </c>
      <c r="K683" t="b">
        <v>0</v>
      </c>
      <c r="L683">
        <v>1</v>
      </c>
      <c r="M683" t="b">
        <v>0</v>
      </c>
      <c r="N683" t="s">
        <v>8296</v>
      </c>
      <c r="O683" s="12">
        <f t="shared" si="51"/>
        <v>0</v>
      </c>
      <c r="P683" s="10">
        <f t="shared" si="52"/>
        <v>1</v>
      </c>
      <c r="Q683" s="14" t="s">
        <v>8315</v>
      </c>
      <c r="R683" t="s">
        <v>8318</v>
      </c>
      <c r="S683" s="19">
        <f t="shared" si="53"/>
        <v>42639.597268518519</v>
      </c>
      <c r="T683" s="19">
        <f t="shared" si="54"/>
        <v>42207.916666666664</v>
      </c>
      <c r="U683">
        <f t="shared" si="50"/>
        <v>2016</v>
      </c>
    </row>
    <row r="684" spans="1:21" ht="48" x14ac:dyDescent="0.2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 s="23">
        <v>1437620400</v>
      </c>
      <c r="J684">
        <v>1486923722</v>
      </c>
      <c r="K684" t="b">
        <v>0</v>
      </c>
      <c r="L684">
        <v>4</v>
      </c>
      <c r="M684" t="b">
        <v>0</v>
      </c>
      <c r="N684" t="s">
        <v>8296</v>
      </c>
      <c r="O684" s="12">
        <f t="shared" si="51"/>
        <v>0</v>
      </c>
      <c r="P684" s="10">
        <f t="shared" si="52"/>
        <v>13.25</v>
      </c>
      <c r="Q684" s="14" t="s">
        <v>8315</v>
      </c>
      <c r="R684" t="s">
        <v>8318</v>
      </c>
      <c r="S684" s="19">
        <f t="shared" si="53"/>
        <v>42778.556967592587</v>
      </c>
      <c r="T684" s="19">
        <f t="shared" si="54"/>
        <v>42207.916666666664</v>
      </c>
      <c r="U684">
        <f t="shared" si="50"/>
        <v>2017</v>
      </c>
    </row>
    <row r="685" spans="1:21" ht="48" x14ac:dyDescent="0.2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 s="23">
        <v>1437620400</v>
      </c>
      <c r="J685">
        <v>1474493764</v>
      </c>
      <c r="K685" t="b">
        <v>0</v>
      </c>
      <c r="L685">
        <v>3</v>
      </c>
      <c r="M685" t="b">
        <v>0</v>
      </c>
      <c r="N685" t="s">
        <v>8296</v>
      </c>
      <c r="O685" s="12">
        <f t="shared" si="51"/>
        <v>1</v>
      </c>
      <c r="P685" s="10">
        <f t="shared" si="52"/>
        <v>99.33</v>
      </c>
      <c r="Q685" s="14" t="s">
        <v>8315</v>
      </c>
      <c r="R685" t="s">
        <v>8318</v>
      </c>
      <c r="S685" s="19">
        <f t="shared" si="53"/>
        <v>42634.691712962966</v>
      </c>
      <c r="T685" s="19">
        <f t="shared" si="54"/>
        <v>42207.916666666664</v>
      </c>
      <c r="U685">
        <f t="shared" si="50"/>
        <v>2016</v>
      </c>
    </row>
    <row r="686" spans="1:21" ht="16" x14ac:dyDescent="0.2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 s="23">
        <v>1437620400</v>
      </c>
      <c r="J686">
        <v>1403176891</v>
      </c>
      <c r="K686" t="b">
        <v>0</v>
      </c>
      <c r="L686">
        <v>135</v>
      </c>
      <c r="M686" t="b">
        <v>0</v>
      </c>
      <c r="N686" t="s">
        <v>8296</v>
      </c>
      <c r="O686" s="12">
        <f t="shared" si="51"/>
        <v>7</v>
      </c>
      <c r="P686" s="10">
        <f t="shared" si="52"/>
        <v>177.39</v>
      </c>
      <c r="Q686" s="14" t="s">
        <v>8315</v>
      </c>
      <c r="R686" t="s">
        <v>8318</v>
      </c>
      <c r="S686" s="19">
        <f t="shared" si="53"/>
        <v>41809.26494212963</v>
      </c>
      <c r="T686" s="19">
        <f t="shared" si="54"/>
        <v>42207.916666666664</v>
      </c>
      <c r="U686">
        <f t="shared" si="50"/>
        <v>2014</v>
      </c>
    </row>
    <row r="687" spans="1:21" ht="48" x14ac:dyDescent="0.2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 s="23">
        <v>1437620400</v>
      </c>
      <c r="J687">
        <v>1417207672</v>
      </c>
      <c r="K687" t="b">
        <v>0</v>
      </c>
      <c r="L687">
        <v>10</v>
      </c>
      <c r="M687" t="b">
        <v>0</v>
      </c>
      <c r="N687" t="s">
        <v>8296</v>
      </c>
      <c r="O687" s="12">
        <f t="shared" si="51"/>
        <v>28</v>
      </c>
      <c r="P687" s="10">
        <f t="shared" si="52"/>
        <v>55.3</v>
      </c>
      <c r="Q687" s="14" t="s">
        <v>8315</v>
      </c>
      <c r="R687" t="s">
        <v>8318</v>
      </c>
      <c r="S687" s="19">
        <f t="shared" si="53"/>
        <v>41971.658240740733</v>
      </c>
      <c r="T687" s="19">
        <f t="shared" si="54"/>
        <v>42207.916666666664</v>
      </c>
      <c r="U687">
        <f t="shared" si="50"/>
        <v>2014</v>
      </c>
    </row>
    <row r="688" spans="1:21" ht="64" x14ac:dyDescent="0.2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 s="23">
        <v>1437620400</v>
      </c>
      <c r="J688">
        <v>1436026170</v>
      </c>
      <c r="K688" t="b">
        <v>0</v>
      </c>
      <c r="L688">
        <v>0</v>
      </c>
      <c r="M688" t="b">
        <v>0</v>
      </c>
      <c r="N688" t="s">
        <v>8296</v>
      </c>
      <c r="O688" s="12">
        <f t="shared" si="51"/>
        <v>0</v>
      </c>
      <c r="P688" s="10">
        <f t="shared" si="52"/>
        <v>0</v>
      </c>
      <c r="Q688" s="14" t="s">
        <v>8315</v>
      </c>
      <c r="R688" t="s">
        <v>8318</v>
      </c>
      <c r="S688" s="19">
        <f t="shared" si="53"/>
        <v>42189.464930555558</v>
      </c>
      <c r="T688" s="19">
        <f t="shared" si="54"/>
        <v>42207.916666666664</v>
      </c>
      <c r="U688">
        <f t="shared" si="50"/>
        <v>2015</v>
      </c>
    </row>
    <row r="689" spans="1:21" ht="48" x14ac:dyDescent="0.2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 s="23">
        <v>1437620400</v>
      </c>
      <c r="J689">
        <v>1481133653</v>
      </c>
      <c r="K689" t="b">
        <v>0</v>
      </c>
      <c r="L689">
        <v>6</v>
      </c>
      <c r="M689" t="b">
        <v>0</v>
      </c>
      <c r="N689" t="s">
        <v>8296</v>
      </c>
      <c r="O689" s="12">
        <f t="shared" si="51"/>
        <v>4</v>
      </c>
      <c r="P689" s="10">
        <f t="shared" si="52"/>
        <v>591.66999999999996</v>
      </c>
      <c r="Q689" s="14" t="s">
        <v>8315</v>
      </c>
      <c r="R689" t="s">
        <v>8318</v>
      </c>
      <c r="S689" s="19">
        <f t="shared" si="53"/>
        <v>42711.542280092595</v>
      </c>
      <c r="T689" s="19">
        <f t="shared" si="54"/>
        <v>42207.916666666664</v>
      </c>
      <c r="U689">
        <f t="shared" si="50"/>
        <v>2016</v>
      </c>
    </row>
    <row r="690" spans="1:21" ht="48" x14ac:dyDescent="0.2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 s="23">
        <v>1437620400</v>
      </c>
      <c r="J690">
        <v>1442284253</v>
      </c>
      <c r="K690" t="b">
        <v>0</v>
      </c>
      <c r="L690">
        <v>36</v>
      </c>
      <c r="M690" t="b">
        <v>0</v>
      </c>
      <c r="N690" t="s">
        <v>8296</v>
      </c>
      <c r="O690" s="12">
        <f t="shared" si="51"/>
        <v>73</v>
      </c>
      <c r="P690" s="10">
        <f t="shared" si="52"/>
        <v>405.5</v>
      </c>
      <c r="Q690" s="14" t="s">
        <v>8315</v>
      </c>
      <c r="R690" t="s">
        <v>8318</v>
      </c>
      <c r="S690" s="19">
        <f t="shared" si="53"/>
        <v>42261.896446759252</v>
      </c>
      <c r="T690" s="19">
        <f t="shared" si="54"/>
        <v>42207.916666666664</v>
      </c>
      <c r="U690">
        <f t="shared" si="50"/>
        <v>2015</v>
      </c>
    </row>
    <row r="691" spans="1:21" ht="48" x14ac:dyDescent="0.2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 s="23">
        <v>1437620400</v>
      </c>
      <c r="J691">
        <v>1478016097</v>
      </c>
      <c r="K691" t="b">
        <v>0</v>
      </c>
      <c r="L691">
        <v>336</v>
      </c>
      <c r="M691" t="b">
        <v>0</v>
      </c>
      <c r="N691" t="s">
        <v>8296</v>
      </c>
      <c r="O691" s="12">
        <f t="shared" si="51"/>
        <v>58</v>
      </c>
      <c r="P691" s="10">
        <f t="shared" si="52"/>
        <v>343.15</v>
      </c>
      <c r="Q691" s="14" t="s">
        <v>8315</v>
      </c>
      <c r="R691" t="s">
        <v>8318</v>
      </c>
      <c r="S691" s="19">
        <f t="shared" si="53"/>
        <v>42675.459456018514</v>
      </c>
      <c r="T691" s="19">
        <f t="shared" si="54"/>
        <v>42207.916666666664</v>
      </c>
      <c r="U691">
        <f t="shared" si="50"/>
        <v>2016</v>
      </c>
    </row>
    <row r="692" spans="1:21" ht="32" x14ac:dyDescent="0.2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 s="23">
        <v>1437620400</v>
      </c>
      <c r="J692">
        <v>1469718841</v>
      </c>
      <c r="K692" t="b">
        <v>0</v>
      </c>
      <c r="L692">
        <v>34</v>
      </c>
      <c r="M692" t="b">
        <v>0</v>
      </c>
      <c r="N692" t="s">
        <v>8296</v>
      </c>
      <c r="O692" s="12">
        <f t="shared" si="51"/>
        <v>12</v>
      </c>
      <c r="P692" s="10">
        <f t="shared" si="52"/>
        <v>72.59</v>
      </c>
      <c r="Q692" s="14" t="s">
        <v>8315</v>
      </c>
      <c r="R692" t="s">
        <v>8318</v>
      </c>
      <c r="S692" s="19">
        <f t="shared" si="53"/>
        <v>42579.426400462959</v>
      </c>
      <c r="T692" s="19">
        <f t="shared" si="54"/>
        <v>42207.916666666664</v>
      </c>
      <c r="U692">
        <f t="shared" si="50"/>
        <v>2016</v>
      </c>
    </row>
    <row r="693" spans="1:21" ht="48" x14ac:dyDescent="0.2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 s="23">
        <v>1437620400</v>
      </c>
      <c r="J693">
        <v>1433292046</v>
      </c>
      <c r="K693" t="b">
        <v>0</v>
      </c>
      <c r="L693">
        <v>10</v>
      </c>
      <c r="M693" t="b">
        <v>0</v>
      </c>
      <c r="N693" t="s">
        <v>8296</v>
      </c>
      <c r="O693" s="12">
        <f t="shared" si="51"/>
        <v>1</v>
      </c>
      <c r="P693" s="10">
        <f t="shared" si="52"/>
        <v>26</v>
      </c>
      <c r="Q693" s="14" t="s">
        <v>8315</v>
      </c>
      <c r="R693" t="s">
        <v>8318</v>
      </c>
      <c r="S693" s="19">
        <f t="shared" si="53"/>
        <v>42157.819976851846</v>
      </c>
      <c r="T693" s="19">
        <f t="shared" si="54"/>
        <v>42207.916666666664</v>
      </c>
      <c r="U693">
        <f t="shared" si="50"/>
        <v>2015</v>
      </c>
    </row>
    <row r="694" spans="1:21" ht="48" x14ac:dyDescent="0.2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 s="23">
        <v>1437620400</v>
      </c>
      <c r="J694">
        <v>1479805263</v>
      </c>
      <c r="K694" t="b">
        <v>0</v>
      </c>
      <c r="L694">
        <v>201</v>
      </c>
      <c r="M694" t="b">
        <v>0</v>
      </c>
      <c r="N694" t="s">
        <v>8296</v>
      </c>
      <c r="O694" s="12">
        <f t="shared" si="51"/>
        <v>7</v>
      </c>
      <c r="P694" s="10">
        <f t="shared" si="52"/>
        <v>6.5</v>
      </c>
      <c r="Q694" s="14" t="s">
        <v>8315</v>
      </c>
      <c r="R694" t="s">
        <v>8318</v>
      </c>
      <c r="S694" s="19">
        <f t="shared" si="53"/>
        <v>42696.167395833334</v>
      </c>
      <c r="T694" s="19">
        <f t="shared" si="54"/>
        <v>42207.916666666664</v>
      </c>
      <c r="U694">
        <f t="shared" si="50"/>
        <v>2016</v>
      </c>
    </row>
    <row r="695" spans="1:21" ht="32" x14ac:dyDescent="0.2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 s="23">
        <v>1437620400</v>
      </c>
      <c r="J695">
        <v>1427829827</v>
      </c>
      <c r="K695" t="b">
        <v>0</v>
      </c>
      <c r="L695">
        <v>296</v>
      </c>
      <c r="M695" t="b">
        <v>0</v>
      </c>
      <c r="N695" t="s">
        <v>8296</v>
      </c>
      <c r="O695" s="12">
        <f t="shared" si="51"/>
        <v>35</v>
      </c>
      <c r="P695" s="10">
        <f t="shared" si="52"/>
        <v>119.39</v>
      </c>
      <c r="Q695" s="14" t="s">
        <v>8315</v>
      </c>
      <c r="R695" t="s">
        <v>8318</v>
      </c>
      <c r="S695" s="19">
        <f t="shared" si="53"/>
        <v>42094.599849537037</v>
      </c>
      <c r="T695" s="19">
        <f t="shared" si="54"/>
        <v>42207.916666666664</v>
      </c>
      <c r="U695">
        <f t="shared" si="50"/>
        <v>2015</v>
      </c>
    </row>
    <row r="696" spans="1:21" ht="48" x14ac:dyDescent="0.2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 s="23">
        <v>1437620400</v>
      </c>
      <c r="J696">
        <v>1483372559</v>
      </c>
      <c r="K696" t="b">
        <v>0</v>
      </c>
      <c r="L696">
        <v>7</v>
      </c>
      <c r="M696" t="b">
        <v>0</v>
      </c>
      <c r="N696" t="s">
        <v>8296</v>
      </c>
      <c r="O696" s="12">
        <f t="shared" si="51"/>
        <v>0</v>
      </c>
      <c r="P696" s="10">
        <f t="shared" si="52"/>
        <v>84.29</v>
      </c>
      <c r="Q696" s="14" t="s">
        <v>8315</v>
      </c>
      <c r="R696" t="s">
        <v>8318</v>
      </c>
      <c r="S696" s="19">
        <f t="shared" si="53"/>
        <v>42737.455543981479</v>
      </c>
      <c r="T696" s="19">
        <f t="shared" si="54"/>
        <v>42207.916666666664</v>
      </c>
      <c r="U696">
        <f t="shared" si="50"/>
        <v>2017</v>
      </c>
    </row>
    <row r="697" spans="1:21" ht="48" x14ac:dyDescent="0.2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 s="23">
        <v>1437620400</v>
      </c>
      <c r="J697">
        <v>1412166620</v>
      </c>
      <c r="K697" t="b">
        <v>0</v>
      </c>
      <c r="L697">
        <v>7</v>
      </c>
      <c r="M697" t="b">
        <v>0</v>
      </c>
      <c r="N697" t="s">
        <v>8296</v>
      </c>
      <c r="O697" s="12">
        <f t="shared" si="51"/>
        <v>1</v>
      </c>
      <c r="P697" s="10">
        <f t="shared" si="52"/>
        <v>90.86</v>
      </c>
      <c r="Q697" s="14" t="s">
        <v>8315</v>
      </c>
      <c r="R697" t="s">
        <v>8318</v>
      </c>
      <c r="S697" s="19">
        <f t="shared" si="53"/>
        <v>41913.312731481477</v>
      </c>
      <c r="T697" s="19">
        <f t="shared" si="54"/>
        <v>42207.916666666664</v>
      </c>
      <c r="U697">
        <f t="shared" si="50"/>
        <v>2014</v>
      </c>
    </row>
    <row r="698" spans="1:21" ht="32" x14ac:dyDescent="0.2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 s="23">
        <v>1437620400</v>
      </c>
      <c r="J698">
        <v>1403734502</v>
      </c>
      <c r="K698" t="b">
        <v>0</v>
      </c>
      <c r="L698">
        <v>1</v>
      </c>
      <c r="M698" t="b">
        <v>0</v>
      </c>
      <c r="N698" t="s">
        <v>8296</v>
      </c>
      <c r="O698" s="12">
        <f t="shared" si="51"/>
        <v>0</v>
      </c>
      <c r="P698" s="10">
        <f t="shared" si="52"/>
        <v>1</v>
      </c>
      <c r="Q698" s="14" t="s">
        <v>8315</v>
      </c>
      <c r="R698" t="s">
        <v>8318</v>
      </c>
      <c r="S698" s="19">
        <f t="shared" si="53"/>
        <v>41815.718773148146</v>
      </c>
      <c r="T698" s="19">
        <f t="shared" si="54"/>
        <v>42207.916666666664</v>
      </c>
      <c r="U698">
        <f t="shared" si="50"/>
        <v>2014</v>
      </c>
    </row>
    <row r="699" spans="1:21" ht="48" x14ac:dyDescent="0.2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 s="23">
        <v>1437620400</v>
      </c>
      <c r="J699">
        <v>1453206789</v>
      </c>
      <c r="K699" t="b">
        <v>0</v>
      </c>
      <c r="L699">
        <v>114</v>
      </c>
      <c r="M699" t="b">
        <v>0</v>
      </c>
      <c r="N699" t="s">
        <v>8296</v>
      </c>
      <c r="O699" s="12">
        <f t="shared" si="51"/>
        <v>46</v>
      </c>
      <c r="P699" s="10">
        <f t="shared" si="52"/>
        <v>20.34</v>
      </c>
      <c r="Q699" s="14" t="s">
        <v>8315</v>
      </c>
      <c r="R699" t="s">
        <v>8318</v>
      </c>
      <c r="S699" s="19">
        <f t="shared" si="53"/>
        <v>42388.314687500002</v>
      </c>
      <c r="T699" s="19">
        <f t="shared" si="54"/>
        <v>42207.916666666664</v>
      </c>
      <c r="U699">
        <f t="shared" si="50"/>
        <v>2016</v>
      </c>
    </row>
    <row r="700" spans="1:21" ht="48" x14ac:dyDescent="0.2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 s="23">
        <v>1437620400</v>
      </c>
      <c r="J700">
        <v>1408141245</v>
      </c>
      <c r="K700" t="b">
        <v>0</v>
      </c>
      <c r="L700">
        <v>29</v>
      </c>
      <c r="M700" t="b">
        <v>0</v>
      </c>
      <c r="N700" t="s">
        <v>8296</v>
      </c>
      <c r="O700" s="12">
        <f t="shared" si="51"/>
        <v>15</v>
      </c>
      <c r="P700" s="10">
        <f t="shared" si="52"/>
        <v>530.69000000000005</v>
      </c>
      <c r="Q700" s="14" t="s">
        <v>8315</v>
      </c>
      <c r="R700" t="s">
        <v>8318</v>
      </c>
      <c r="S700" s="19">
        <f t="shared" si="53"/>
        <v>41866.722743055558</v>
      </c>
      <c r="T700" s="19">
        <f t="shared" si="54"/>
        <v>42207.916666666664</v>
      </c>
      <c r="U700">
        <f t="shared" si="50"/>
        <v>2014</v>
      </c>
    </row>
    <row r="701" spans="1:21" ht="48" x14ac:dyDescent="0.2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 s="23">
        <v>1437620400</v>
      </c>
      <c r="J701">
        <v>1381923548</v>
      </c>
      <c r="K701" t="b">
        <v>0</v>
      </c>
      <c r="L701">
        <v>890</v>
      </c>
      <c r="M701" t="b">
        <v>0</v>
      </c>
      <c r="N701" t="s">
        <v>8296</v>
      </c>
      <c r="O701" s="12">
        <f t="shared" si="51"/>
        <v>82</v>
      </c>
      <c r="P701" s="10">
        <f t="shared" si="52"/>
        <v>120.39</v>
      </c>
      <c r="Q701" s="14" t="s">
        <v>8315</v>
      </c>
      <c r="R701" t="s">
        <v>8318</v>
      </c>
      <c r="S701" s="19">
        <f t="shared" si="53"/>
        <v>41563.277175925927</v>
      </c>
      <c r="T701" s="19">
        <f t="shared" si="54"/>
        <v>42207.916666666664</v>
      </c>
      <c r="U701">
        <f t="shared" ref="U701:U764" si="55">YEAR(S701)</f>
        <v>2013</v>
      </c>
    </row>
    <row r="702" spans="1:21" ht="48" x14ac:dyDescent="0.2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 s="23">
        <v>1437620400</v>
      </c>
      <c r="J702">
        <v>1481473881</v>
      </c>
      <c r="K702" t="b">
        <v>0</v>
      </c>
      <c r="L702">
        <v>31</v>
      </c>
      <c r="M702" t="b">
        <v>0</v>
      </c>
      <c r="N702" t="s">
        <v>8296</v>
      </c>
      <c r="O702" s="12">
        <f t="shared" si="51"/>
        <v>3</v>
      </c>
      <c r="P702" s="10">
        <f t="shared" si="52"/>
        <v>13</v>
      </c>
      <c r="Q702" s="14" t="s">
        <v>8315</v>
      </c>
      <c r="R702" t="s">
        <v>8318</v>
      </c>
      <c r="S702" s="19">
        <f t="shared" si="53"/>
        <v>42715.480104166665</v>
      </c>
      <c r="T702" s="19">
        <f t="shared" si="54"/>
        <v>42207.916666666664</v>
      </c>
      <c r="U702">
        <f t="shared" si="55"/>
        <v>2016</v>
      </c>
    </row>
    <row r="703" spans="1:21" ht="48" x14ac:dyDescent="0.2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 s="23">
        <v>1437620400</v>
      </c>
      <c r="J703">
        <v>1403538880</v>
      </c>
      <c r="K703" t="b">
        <v>0</v>
      </c>
      <c r="L703">
        <v>21</v>
      </c>
      <c r="M703" t="b">
        <v>0</v>
      </c>
      <c r="N703" t="s">
        <v>8296</v>
      </c>
      <c r="O703" s="12">
        <f t="shared" si="51"/>
        <v>27</v>
      </c>
      <c r="P703" s="10">
        <f t="shared" si="52"/>
        <v>291.33</v>
      </c>
      <c r="Q703" s="14" t="s">
        <v>8315</v>
      </c>
      <c r="R703" t="s">
        <v>8318</v>
      </c>
      <c r="S703" s="19">
        <f t="shared" si="53"/>
        <v>41813.454629629625</v>
      </c>
      <c r="T703" s="19">
        <f t="shared" si="54"/>
        <v>42207.916666666664</v>
      </c>
      <c r="U703">
        <f t="shared" si="55"/>
        <v>2014</v>
      </c>
    </row>
    <row r="704" spans="1:21" ht="48" x14ac:dyDescent="0.2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 s="23">
        <v>1437620400</v>
      </c>
      <c r="J704">
        <v>1477416387</v>
      </c>
      <c r="K704" t="b">
        <v>0</v>
      </c>
      <c r="L704">
        <v>37</v>
      </c>
      <c r="M704" t="b">
        <v>0</v>
      </c>
      <c r="N704" t="s">
        <v>8296</v>
      </c>
      <c r="O704" s="12">
        <f t="shared" si="51"/>
        <v>31</v>
      </c>
      <c r="P704" s="10">
        <f t="shared" si="52"/>
        <v>124.92</v>
      </c>
      <c r="Q704" s="14" t="s">
        <v>8315</v>
      </c>
      <c r="R704" t="s">
        <v>8318</v>
      </c>
      <c r="S704" s="19">
        <f t="shared" si="53"/>
        <v>42668.518368055556</v>
      </c>
      <c r="T704" s="19">
        <f t="shared" si="54"/>
        <v>42207.916666666664</v>
      </c>
      <c r="U704">
        <f t="shared" si="55"/>
        <v>2016</v>
      </c>
    </row>
    <row r="705" spans="1:21" ht="48" x14ac:dyDescent="0.2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 s="23">
        <v>1437620400</v>
      </c>
      <c r="J705">
        <v>1481150949</v>
      </c>
      <c r="K705" t="b">
        <v>0</v>
      </c>
      <c r="L705">
        <v>7</v>
      </c>
      <c r="M705" t="b">
        <v>0</v>
      </c>
      <c r="N705" t="s">
        <v>8296</v>
      </c>
      <c r="O705" s="12">
        <f t="shared" si="51"/>
        <v>6</v>
      </c>
      <c r="P705" s="10">
        <f t="shared" si="52"/>
        <v>119.57</v>
      </c>
      <c r="Q705" s="14" t="s">
        <v>8315</v>
      </c>
      <c r="R705" t="s">
        <v>8318</v>
      </c>
      <c r="S705" s="19">
        <f t="shared" si="53"/>
        <v>42711.742465277777</v>
      </c>
      <c r="T705" s="19">
        <f t="shared" si="54"/>
        <v>42207.916666666664</v>
      </c>
      <c r="U705">
        <f t="shared" si="55"/>
        <v>2016</v>
      </c>
    </row>
    <row r="706" spans="1:21" ht="48" x14ac:dyDescent="0.2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 s="23">
        <v>1437620400</v>
      </c>
      <c r="J706">
        <v>1482381468</v>
      </c>
      <c r="K706" t="b">
        <v>0</v>
      </c>
      <c r="L706">
        <v>4</v>
      </c>
      <c r="M706" t="b">
        <v>0</v>
      </c>
      <c r="N706" t="s">
        <v>8296</v>
      </c>
      <c r="O706" s="12">
        <f t="shared" ref="O706:O769" si="56">ROUND(E706/D706*100,0)</f>
        <v>1</v>
      </c>
      <c r="P706" s="10">
        <f t="shared" ref="P706:P769" si="57">IFERROR(ROUND(E706/L706,2),0)</f>
        <v>120.25</v>
      </c>
      <c r="Q706" s="14" t="s">
        <v>8315</v>
      </c>
      <c r="R706" t="s">
        <v>8318</v>
      </c>
      <c r="S706" s="19">
        <f t="shared" si="53"/>
        <v>42725.984583333331</v>
      </c>
      <c r="T706" s="19">
        <f t="shared" si="54"/>
        <v>42207.916666666664</v>
      </c>
      <c r="U706">
        <f t="shared" si="55"/>
        <v>2016</v>
      </c>
    </row>
    <row r="707" spans="1:21" ht="32" x14ac:dyDescent="0.2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 s="23">
        <v>1437620400</v>
      </c>
      <c r="J707">
        <v>1482407278</v>
      </c>
      <c r="K707" t="b">
        <v>0</v>
      </c>
      <c r="L707">
        <v>5</v>
      </c>
      <c r="M707" t="b">
        <v>0</v>
      </c>
      <c r="N707" t="s">
        <v>8296</v>
      </c>
      <c r="O707" s="12">
        <f t="shared" si="56"/>
        <v>1</v>
      </c>
      <c r="P707" s="10">
        <f t="shared" si="57"/>
        <v>195.4</v>
      </c>
      <c r="Q707" s="14" t="s">
        <v>8315</v>
      </c>
      <c r="R707" t="s">
        <v>8318</v>
      </c>
      <c r="S707" s="19">
        <f t="shared" ref="S707:S770" si="58">(J707/86400)+25569+(-5/24)</f>
        <v>42726.283310185179</v>
      </c>
      <c r="T707" s="19">
        <f t="shared" ref="T707:T770" si="59">(I707/86400)+25569+(-5/24)</f>
        <v>42207.916666666664</v>
      </c>
      <c r="U707">
        <f t="shared" si="55"/>
        <v>2016</v>
      </c>
    </row>
    <row r="708" spans="1:21" ht="48" x14ac:dyDescent="0.2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 s="23">
        <v>1437620400</v>
      </c>
      <c r="J708">
        <v>1478130783</v>
      </c>
      <c r="K708" t="b">
        <v>0</v>
      </c>
      <c r="L708">
        <v>0</v>
      </c>
      <c r="M708" t="b">
        <v>0</v>
      </c>
      <c r="N708" t="s">
        <v>8296</v>
      </c>
      <c r="O708" s="12">
        <f t="shared" si="56"/>
        <v>0</v>
      </c>
      <c r="P708" s="10">
        <f t="shared" si="57"/>
        <v>0</v>
      </c>
      <c r="Q708" s="14" t="s">
        <v>8315</v>
      </c>
      <c r="R708" t="s">
        <v>8318</v>
      </c>
      <c r="S708" s="19">
        <f t="shared" si="58"/>
        <v>42676.786840277775</v>
      </c>
      <c r="T708" s="19">
        <f t="shared" si="59"/>
        <v>42207.916666666664</v>
      </c>
      <c r="U708">
        <f t="shared" si="55"/>
        <v>2016</v>
      </c>
    </row>
    <row r="709" spans="1:21" ht="48" x14ac:dyDescent="0.2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 s="23">
        <v>1437620400</v>
      </c>
      <c r="J709">
        <v>1479830127</v>
      </c>
      <c r="K709" t="b">
        <v>0</v>
      </c>
      <c r="L709">
        <v>456</v>
      </c>
      <c r="M709" t="b">
        <v>0</v>
      </c>
      <c r="N709" t="s">
        <v>8296</v>
      </c>
      <c r="O709" s="12">
        <f t="shared" si="56"/>
        <v>79</v>
      </c>
      <c r="P709" s="10">
        <f t="shared" si="57"/>
        <v>117.7</v>
      </c>
      <c r="Q709" s="14" t="s">
        <v>8315</v>
      </c>
      <c r="R709" t="s">
        <v>8318</v>
      </c>
      <c r="S709" s="19">
        <f t="shared" si="58"/>
        <v>42696.45517361111</v>
      </c>
      <c r="T709" s="19">
        <f t="shared" si="59"/>
        <v>42207.916666666664</v>
      </c>
      <c r="U709">
        <f t="shared" si="55"/>
        <v>2016</v>
      </c>
    </row>
    <row r="710" spans="1:21" ht="48" x14ac:dyDescent="0.2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 s="23">
        <v>1437620400</v>
      </c>
      <c r="J710">
        <v>1405432600</v>
      </c>
      <c r="K710" t="b">
        <v>0</v>
      </c>
      <c r="L710">
        <v>369</v>
      </c>
      <c r="M710" t="b">
        <v>0</v>
      </c>
      <c r="N710" t="s">
        <v>8296</v>
      </c>
      <c r="O710" s="12">
        <f t="shared" si="56"/>
        <v>22</v>
      </c>
      <c r="P710" s="10">
        <f t="shared" si="57"/>
        <v>23.95</v>
      </c>
      <c r="Q710" s="14" t="s">
        <v>8315</v>
      </c>
      <c r="R710" t="s">
        <v>8318</v>
      </c>
      <c r="S710" s="19">
        <f t="shared" si="58"/>
        <v>41835.372685185182</v>
      </c>
      <c r="T710" s="19">
        <f t="shared" si="59"/>
        <v>42207.916666666664</v>
      </c>
      <c r="U710">
        <f t="shared" si="55"/>
        <v>2014</v>
      </c>
    </row>
    <row r="711" spans="1:21" ht="32" x14ac:dyDescent="0.2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 s="23">
        <v>1437620400</v>
      </c>
      <c r="J711">
        <v>1415149159</v>
      </c>
      <c r="K711" t="b">
        <v>0</v>
      </c>
      <c r="L711">
        <v>2</v>
      </c>
      <c r="M711" t="b">
        <v>0</v>
      </c>
      <c r="N711" t="s">
        <v>8296</v>
      </c>
      <c r="O711" s="12">
        <f t="shared" si="56"/>
        <v>0</v>
      </c>
      <c r="P711" s="10">
        <f t="shared" si="57"/>
        <v>30.5</v>
      </c>
      <c r="Q711" s="14" t="s">
        <v>8315</v>
      </c>
      <c r="R711" t="s">
        <v>8318</v>
      </c>
      <c r="S711" s="19">
        <f t="shared" si="58"/>
        <v>41947.832858796297</v>
      </c>
      <c r="T711" s="19">
        <f t="shared" si="59"/>
        <v>42207.916666666664</v>
      </c>
      <c r="U711">
        <f t="shared" si="55"/>
        <v>2014</v>
      </c>
    </row>
    <row r="712" spans="1:21" ht="32" x14ac:dyDescent="0.2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 s="23">
        <v>1437620400</v>
      </c>
      <c r="J712">
        <v>1405640302</v>
      </c>
      <c r="K712" t="b">
        <v>0</v>
      </c>
      <c r="L712">
        <v>0</v>
      </c>
      <c r="M712" t="b">
        <v>0</v>
      </c>
      <c r="N712" t="s">
        <v>8296</v>
      </c>
      <c r="O712" s="12">
        <f t="shared" si="56"/>
        <v>0</v>
      </c>
      <c r="P712" s="10">
        <f t="shared" si="57"/>
        <v>0</v>
      </c>
      <c r="Q712" s="14" t="s">
        <v>8315</v>
      </c>
      <c r="R712" t="s">
        <v>8318</v>
      </c>
      <c r="S712" s="19">
        <f t="shared" si="58"/>
        <v>41837.776643518519</v>
      </c>
      <c r="T712" s="19">
        <f t="shared" si="59"/>
        <v>42207.916666666664</v>
      </c>
      <c r="U712">
        <f t="shared" si="55"/>
        <v>2014</v>
      </c>
    </row>
    <row r="713" spans="1:21" ht="48" x14ac:dyDescent="0.2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 s="23">
        <v>1437620400</v>
      </c>
      <c r="J713">
        <v>1478257268</v>
      </c>
      <c r="K713" t="b">
        <v>0</v>
      </c>
      <c r="L713">
        <v>338</v>
      </c>
      <c r="M713" t="b">
        <v>0</v>
      </c>
      <c r="N713" t="s">
        <v>8296</v>
      </c>
      <c r="O713" s="12">
        <f t="shared" si="56"/>
        <v>34</v>
      </c>
      <c r="P713" s="10">
        <f t="shared" si="57"/>
        <v>99.97</v>
      </c>
      <c r="Q713" s="14" t="s">
        <v>8315</v>
      </c>
      <c r="R713" t="s">
        <v>8318</v>
      </c>
      <c r="S713" s="19">
        <f t="shared" si="58"/>
        <v>42678.250787037039</v>
      </c>
      <c r="T713" s="19">
        <f t="shared" si="59"/>
        <v>42207.916666666664</v>
      </c>
      <c r="U713">
        <f t="shared" si="55"/>
        <v>2016</v>
      </c>
    </row>
    <row r="714" spans="1:21" ht="48" x14ac:dyDescent="0.2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 s="23">
        <v>1437620400</v>
      </c>
      <c r="J714">
        <v>1452874832</v>
      </c>
      <c r="K714" t="b">
        <v>0</v>
      </c>
      <c r="L714">
        <v>4</v>
      </c>
      <c r="M714" t="b">
        <v>0</v>
      </c>
      <c r="N714" t="s">
        <v>8296</v>
      </c>
      <c r="O714" s="12">
        <f t="shared" si="56"/>
        <v>0</v>
      </c>
      <c r="P714" s="10">
        <f t="shared" si="57"/>
        <v>26.25</v>
      </c>
      <c r="Q714" s="14" t="s">
        <v>8315</v>
      </c>
      <c r="R714" t="s">
        <v>8318</v>
      </c>
      <c r="S714" s="19">
        <f t="shared" si="58"/>
        <v>42384.472592592589</v>
      </c>
      <c r="T714" s="19">
        <f t="shared" si="59"/>
        <v>42207.916666666664</v>
      </c>
      <c r="U714">
        <f t="shared" si="55"/>
        <v>2016</v>
      </c>
    </row>
    <row r="715" spans="1:21" ht="48" x14ac:dyDescent="0.2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 s="23">
        <v>1437620400</v>
      </c>
      <c r="J715">
        <v>1462538532</v>
      </c>
      <c r="K715" t="b">
        <v>0</v>
      </c>
      <c r="L715">
        <v>1</v>
      </c>
      <c r="M715" t="b">
        <v>0</v>
      </c>
      <c r="N715" t="s">
        <v>8296</v>
      </c>
      <c r="O715" s="12">
        <f t="shared" si="56"/>
        <v>1</v>
      </c>
      <c r="P715" s="10">
        <f t="shared" si="57"/>
        <v>199</v>
      </c>
      <c r="Q715" s="14" t="s">
        <v>8315</v>
      </c>
      <c r="R715" t="s">
        <v>8318</v>
      </c>
      <c r="S715" s="19">
        <f t="shared" si="58"/>
        <v>42496.320972222216</v>
      </c>
      <c r="T715" s="19">
        <f t="shared" si="59"/>
        <v>42207.916666666664</v>
      </c>
      <c r="U715">
        <f t="shared" si="55"/>
        <v>2016</v>
      </c>
    </row>
    <row r="716" spans="1:21" ht="48" x14ac:dyDescent="0.2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 s="23">
        <v>1437620400</v>
      </c>
      <c r="J716">
        <v>1483124082</v>
      </c>
      <c r="K716" t="b">
        <v>0</v>
      </c>
      <c r="L716">
        <v>28</v>
      </c>
      <c r="M716" t="b">
        <v>0</v>
      </c>
      <c r="N716" t="s">
        <v>8296</v>
      </c>
      <c r="O716" s="12">
        <f t="shared" si="56"/>
        <v>15</v>
      </c>
      <c r="P716" s="10">
        <f t="shared" si="57"/>
        <v>80.319999999999993</v>
      </c>
      <c r="Q716" s="14" t="s">
        <v>8315</v>
      </c>
      <c r="R716" t="s">
        <v>8318</v>
      </c>
      <c r="S716" s="19">
        <f t="shared" si="58"/>
        <v>42734.579652777778</v>
      </c>
      <c r="T716" s="19">
        <f t="shared" si="59"/>
        <v>42207.916666666664</v>
      </c>
      <c r="U716">
        <f t="shared" si="55"/>
        <v>2016</v>
      </c>
    </row>
    <row r="717" spans="1:21" ht="48" x14ac:dyDescent="0.2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 s="23">
        <v>1437620400</v>
      </c>
      <c r="J717">
        <v>1443233440</v>
      </c>
      <c r="K717" t="b">
        <v>0</v>
      </c>
      <c r="L717">
        <v>12</v>
      </c>
      <c r="M717" t="b">
        <v>0</v>
      </c>
      <c r="N717" t="s">
        <v>8296</v>
      </c>
      <c r="O717" s="12">
        <f t="shared" si="56"/>
        <v>5</v>
      </c>
      <c r="P717" s="10">
        <f t="shared" si="57"/>
        <v>115.75</v>
      </c>
      <c r="Q717" s="14" t="s">
        <v>8315</v>
      </c>
      <c r="R717" t="s">
        <v>8318</v>
      </c>
      <c r="S717" s="19">
        <f t="shared" si="58"/>
        <v>42272.8824074074</v>
      </c>
      <c r="T717" s="19">
        <f t="shared" si="59"/>
        <v>42207.916666666664</v>
      </c>
      <c r="U717">
        <f t="shared" si="55"/>
        <v>2015</v>
      </c>
    </row>
    <row r="718" spans="1:21" ht="48" x14ac:dyDescent="0.2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 s="23">
        <v>1437620400</v>
      </c>
      <c r="J718">
        <v>1414511307</v>
      </c>
      <c r="K718" t="b">
        <v>0</v>
      </c>
      <c r="L718">
        <v>16</v>
      </c>
      <c r="M718" t="b">
        <v>0</v>
      </c>
      <c r="N718" t="s">
        <v>8296</v>
      </c>
      <c r="O718" s="12">
        <f t="shared" si="56"/>
        <v>10</v>
      </c>
      <c r="P718" s="10">
        <f t="shared" si="57"/>
        <v>44.69</v>
      </c>
      <c r="Q718" s="14" t="s">
        <v>8315</v>
      </c>
      <c r="R718" t="s">
        <v>8318</v>
      </c>
      <c r="S718" s="19">
        <f t="shared" si="58"/>
        <v>41940.450312499997</v>
      </c>
      <c r="T718" s="19">
        <f t="shared" si="59"/>
        <v>42207.916666666664</v>
      </c>
      <c r="U718">
        <f t="shared" si="55"/>
        <v>2014</v>
      </c>
    </row>
    <row r="719" spans="1:21" ht="16" x14ac:dyDescent="0.2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 s="23">
        <v>1437620400</v>
      </c>
      <c r="J719">
        <v>1407357002</v>
      </c>
      <c r="K719" t="b">
        <v>0</v>
      </c>
      <c r="L719">
        <v>4</v>
      </c>
      <c r="M719" t="b">
        <v>0</v>
      </c>
      <c r="N719" t="s">
        <v>8296</v>
      </c>
      <c r="O719" s="12">
        <f t="shared" si="56"/>
        <v>0</v>
      </c>
      <c r="P719" s="10">
        <f t="shared" si="57"/>
        <v>76.25</v>
      </c>
      <c r="Q719" s="14" t="s">
        <v>8315</v>
      </c>
      <c r="R719" t="s">
        <v>8318</v>
      </c>
      <c r="S719" s="19">
        <f t="shared" si="58"/>
        <v>41857.645856481475</v>
      </c>
      <c r="T719" s="19">
        <f t="shared" si="59"/>
        <v>42207.916666666664</v>
      </c>
      <c r="U719">
        <f t="shared" si="55"/>
        <v>2014</v>
      </c>
    </row>
    <row r="720" spans="1:21" ht="48" x14ac:dyDescent="0.2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 s="23">
        <v>1437620400</v>
      </c>
      <c r="J720">
        <v>1484684247</v>
      </c>
      <c r="K720" t="b">
        <v>0</v>
      </c>
      <c r="L720">
        <v>4</v>
      </c>
      <c r="M720" t="b">
        <v>0</v>
      </c>
      <c r="N720" t="s">
        <v>8296</v>
      </c>
      <c r="O720" s="12">
        <f t="shared" si="56"/>
        <v>1</v>
      </c>
      <c r="P720" s="10">
        <f t="shared" si="57"/>
        <v>22.5</v>
      </c>
      <c r="Q720" s="14" t="s">
        <v>8315</v>
      </c>
      <c r="R720" t="s">
        <v>8318</v>
      </c>
      <c r="S720" s="19">
        <f t="shared" si="58"/>
        <v>42752.637118055551</v>
      </c>
      <c r="T720" s="19">
        <f t="shared" si="59"/>
        <v>42207.916666666664</v>
      </c>
      <c r="U720">
        <f t="shared" si="55"/>
        <v>2017</v>
      </c>
    </row>
    <row r="721" spans="1:21" ht="48" x14ac:dyDescent="0.2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 s="23">
        <v>1437620400</v>
      </c>
      <c r="J721">
        <v>1454979476</v>
      </c>
      <c r="K721" t="b">
        <v>0</v>
      </c>
      <c r="L721">
        <v>10</v>
      </c>
      <c r="M721" t="b">
        <v>0</v>
      </c>
      <c r="N721" t="s">
        <v>8296</v>
      </c>
      <c r="O721" s="12">
        <f t="shared" si="56"/>
        <v>1</v>
      </c>
      <c r="P721" s="10">
        <f t="shared" si="57"/>
        <v>19.399999999999999</v>
      </c>
      <c r="Q721" s="14" t="s">
        <v>8315</v>
      </c>
      <c r="R721" t="s">
        <v>8318</v>
      </c>
      <c r="S721" s="19">
        <f t="shared" si="58"/>
        <v>42408.83189814815</v>
      </c>
      <c r="T721" s="19">
        <f t="shared" si="59"/>
        <v>42207.916666666664</v>
      </c>
      <c r="U721">
        <f t="shared" si="55"/>
        <v>2016</v>
      </c>
    </row>
    <row r="722" spans="1:21" ht="48" x14ac:dyDescent="0.2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 s="23">
        <v>1437620400</v>
      </c>
      <c r="J722">
        <v>1325432091</v>
      </c>
      <c r="K722" t="b">
        <v>0</v>
      </c>
      <c r="L722">
        <v>41</v>
      </c>
      <c r="M722" t="b">
        <v>1</v>
      </c>
      <c r="N722" t="s">
        <v>8281</v>
      </c>
      <c r="O722" s="12">
        <f t="shared" si="56"/>
        <v>144</v>
      </c>
      <c r="P722" s="10">
        <f t="shared" si="57"/>
        <v>66.709999999999994</v>
      </c>
      <c r="Q722" s="14" t="s">
        <v>8319</v>
      </c>
      <c r="R722" t="s">
        <v>8320</v>
      </c>
      <c r="S722" s="19">
        <f t="shared" si="58"/>
        <v>40909.440868055557</v>
      </c>
      <c r="T722" s="19">
        <f t="shared" si="59"/>
        <v>42207.916666666664</v>
      </c>
      <c r="U722">
        <f t="shared" si="55"/>
        <v>2012</v>
      </c>
    </row>
    <row r="723" spans="1:21" ht="48" x14ac:dyDescent="0.2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 s="23">
        <v>1437620400</v>
      </c>
      <c r="J723">
        <v>1403012607</v>
      </c>
      <c r="K723" t="b">
        <v>0</v>
      </c>
      <c r="L723">
        <v>119</v>
      </c>
      <c r="M723" t="b">
        <v>1</v>
      </c>
      <c r="N723" t="s">
        <v>8281</v>
      </c>
      <c r="O723" s="12">
        <f t="shared" si="56"/>
        <v>122</v>
      </c>
      <c r="P723" s="10">
        <f t="shared" si="57"/>
        <v>84.14</v>
      </c>
      <c r="Q723" s="14" t="s">
        <v>8319</v>
      </c>
      <c r="R723" t="s">
        <v>8320</v>
      </c>
      <c r="S723" s="19">
        <f t="shared" si="58"/>
        <v>41807.363506944443</v>
      </c>
      <c r="T723" s="19">
        <f t="shared" si="59"/>
        <v>42207.916666666664</v>
      </c>
      <c r="U723">
        <f t="shared" si="55"/>
        <v>2014</v>
      </c>
    </row>
    <row r="724" spans="1:21" ht="48" x14ac:dyDescent="0.2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 s="23">
        <v>1437620400</v>
      </c>
      <c r="J724">
        <v>1331320778</v>
      </c>
      <c r="K724" t="b">
        <v>0</v>
      </c>
      <c r="L724">
        <v>153</v>
      </c>
      <c r="M724" t="b">
        <v>1</v>
      </c>
      <c r="N724" t="s">
        <v>8281</v>
      </c>
      <c r="O724" s="12">
        <f t="shared" si="56"/>
        <v>132</v>
      </c>
      <c r="P724" s="10">
        <f t="shared" si="57"/>
        <v>215.73</v>
      </c>
      <c r="Q724" s="14" t="s">
        <v>8319</v>
      </c>
      <c r="R724" t="s">
        <v>8320</v>
      </c>
      <c r="S724" s="19">
        <f t="shared" si="58"/>
        <v>40977.596967592588</v>
      </c>
      <c r="T724" s="19">
        <f t="shared" si="59"/>
        <v>42207.916666666664</v>
      </c>
      <c r="U724">
        <f t="shared" si="55"/>
        <v>2012</v>
      </c>
    </row>
    <row r="725" spans="1:21" ht="32" x14ac:dyDescent="0.2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 s="23">
        <v>1437620400</v>
      </c>
      <c r="J725">
        <v>1435606549</v>
      </c>
      <c r="K725" t="b">
        <v>0</v>
      </c>
      <c r="L725">
        <v>100</v>
      </c>
      <c r="M725" t="b">
        <v>1</v>
      </c>
      <c r="N725" t="s">
        <v>8281</v>
      </c>
      <c r="O725" s="12">
        <f t="shared" si="56"/>
        <v>109</v>
      </c>
      <c r="P725" s="10">
        <f t="shared" si="57"/>
        <v>54.69</v>
      </c>
      <c r="Q725" s="14" t="s">
        <v>8319</v>
      </c>
      <c r="R725" t="s">
        <v>8320</v>
      </c>
      <c r="S725" s="19">
        <f t="shared" si="58"/>
        <v>42184.608206018514</v>
      </c>
      <c r="T725" s="19">
        <f t="shared" si="59"/>
        <v>42207.916666666664</v>
      </c>
      <c r="U725">
        <f t="shared" si="55"/>
        <v>2015</v>
      </c>
    </row>
    <row r="726" spans="1:21" ht="48" x14ac:dyDescent="0.2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 s="23">
        <v>1437620400</v>
      </c>
      <c r="J726">
        <v>1306855163</v>
      </c>
      <c r="K726" t="b">
        <v>0</v>
      </c>
      <c r="L726">
        <v>143</v>
      </c>
      <c r="M726" t="b">
        <v>1</v>
      </c>
      <c r="N726" t="s">
        <v>8281</v>
      </c>
      <c r="O726" s="12">
        <f t="shared" si="56"/>
        <v>105</v>
      </c>
      <c r="P726" s="10">
        <f t="shared" si="57"/>
        <v>51.63</v>
      </c>
      <c r="Q726" s="14" t="s">
        <v>8319</v>
      </c>
      <c r="R726" t="s">
        <v>8320</v>
      </c>
      <c r="S726" s="19">
        <f t="shared" si="58"/>
        <v>40694.430127314808</v>
      </c>
      <c r="T726" s="19">
        <f t="shared" si="59"/>
        <v>42207.916666666664</v>
      </c>
      <c r="U726">
        <f t="shared" si="55"/>
        <v>2011</v>
      </c>
    </row>
    <row r="727" spans="1:21" ht="48" x14ac:dyDescent="0.2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 s="23">
        <v>1437620400</v>
      </c>
      <c r="J727">
        <v>1447426912</v>
      </c>
      <c r="K727" t="b">
        <v>0</v>
      </c>
      <c r="L727">
        <v>140</v>
      </c>
      <c r="M727" t="b">
        <v>1</v>
      </c>
      <c r="N727" t="s">
        <v>8281</v>
      </c>
      <c r="O727" s="12">
        <f t="shared" si="56"/>
        <v>100</v>
      </c>
      <c r="P727" s="10">
        <f t="shared" si="57"/>
        <v>143.36000000000001</v>
      </c>
      <c r="Q727" s="14" t="s">
        <v>8319</v>
      </c>
      <c r="R727" t="s">
        <v>8320</v>
      </c>
      <c r="S727" s="19">
        <f t="shared" si="58"/>
        <v>42321.417962962958</v>
      </c>
      <c r="T727" s="19">
        <f t="shared" si="59"/>
        <v>42207.916666666664</v>
      </c>
      <c r="U727">
        <f t="shared" si="55"/>
        <v>2015</v>
      </c>
    </row>
    <row r="728" spans="1:21" ht="48" x14ac:dyDescent="0.2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 s="23">
        <v>1437620400</v>
      </c>
      <c r="J728">
        <v>1363136487</v>
      </c>
      <c r="K728" t="b">
        <v>0</v>
      </c>
      <c r="L728">
        <v>35</v>
      </c>
      <c r="M728" t="b">
        <v>1</v>
      </c>
      <c r="N728" t="s">
        <v>8281</v>
      </c>
      <c r="O728" s="12">
        <f t="shared" si="56"/>
        <v>101</v>
      </c>
      <c r="P728" s="10">
        <f t="shared" si="57"/>
        <v>72.430000000000007</v>
      </c>
      <c r="Q728" s="14" t="s">
        <v>8319</v>
      </c>
      <c r="R728" t="s">
        <v>8320</v>
      </c>
      <c r="S728" s="19">
        <f t="shared" si="58"/>
        <v>41345.834340277775</v>
      </c>
      <c r="T728" s="19">
        <f t="shared" si="59"/>
        <v>42207.916666666664</v>
      </c>
      <c r="U728">
        <f t="shared" si="55"/>
        <v>2013</v>
      </c>
    </row>
    <row r="729" spans="1:21" ht="48" x14ac:dyDescent="0.2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 s="23">
        <v>1437620400</v>
      </c>
      <c r="J729">
        <v>1354580949</v>
      </c>
      <c r="K729" t="b">
        <v>0</v>
      </c>
      <c r="L729">
        <v>149</v>
      </c>
      <c r="M729" t="b">
        <v>1</v>
      </c>
      <c r="N729" t="s">
        <v>8281</v>
      </c>
      <c r="O729" s="12">
        <f t="shared" si="56"/>
        <v>156</v>
      </c>
      <c r="P729" s="10">
        <f t="shared" si="57"/>
        <v>36.53</v>
      </c>
      <c r="Q729" s="14" t="s">
        <v>8319</v>
      </c>
      <c r="R729" t="s">
        <v>8320</v>
      </c>
      <c r="S729" s="19">
        <f t="shared" si="58"/>
        <v>41246.811909722222</v>
      </c>
      <c r="T729" s="19">
        <f t="shared" si="59"/>
        <v>42207.916666666664</v>
      </c>
      <c r="U729">
        <f t="shared" si="55"/>
        <v>2012</v>
      </c>
    </row>
    <row r="730" spans="1:21" ht="48" x14ac:dyDescent="0.2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 s="23">
        <v>1437620400</v>
      </c>
      <c r="J730">
        <v>1310069157</v>
      </c>
      <c r="K730" t="b">
        <v>0</v>
      </c>
      <c r="L730">
        <v>130</v>
      </c>
      <c r="M730" t="b">
        <v>1</v>
      </c>
      <c r="N730" t="s">
        <v>8281</v>
      </c>
      <c r="O730" s="12">
        <f t="shared" si="56"/>
        <v>106</v>
      </c>
      <c r="P730" s="10">
        <f t="shared" si="57"/>
        <v>60.9</v>
      </c>
      <c r="Q730" s="14" t="s">
        <v>8319</v>
      </c>
      <c r="R730" t="s">
        <v>8320</v>
      </c>
      <c r="S730" s="19">
        <f t="shared" si="58"/>
        <v>40731.629131944443</v>
      </c>
      <c r="T730" s="19">
        <f t="shared" si="59"/>
        <v>42207.916666666664</v>
      </c>
      <c r="U730">
        <f t="shared" si="55"/>
        <v>2011</v>
      </c>
    </row>
    <row r="731" spans="1:21" ht="48" x14ac:dyDescent="0.2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 s="23">
        <v>1437620400</v>
      </c>
      <c r="J731">
        <v>1342844861</v>
      </c>
      <c r="K731" t="b">
        <v>0</v>
      </c>
      <c r="L731">
        <v>120</v>
      </c>
      <c r="M731" t="b">
        <v>1</v>
      </c>
      <c r="N731" t="s">
        <v>8281</v>
      </c>
      <c r="O731" s="12">
        <f t="shared" si="56"/>
        <v>131</v>
      </c>
      <c r="P731" s="10">
        <f t="shared" si="57"/>
        <v>43.55</v>
      </c>
      <c r="Q731" s="14" t="s">
        <v>8319</v>
      </c>
      <c r="R731" t="s">
        <v>8320</v>
      </c>
      <c r="S731" s="19">
        <f t="shared" si="58"/>
        <v>41110.97755787037</v>
      </c>
      <c r="T731" s="19">
        <f t="shared" si="59"/>
        <v>42207.916666666664</v>
      </c>
      <c r="U731">
        <f t="shared" si="55"/>
        <v>2012</v>
      </c>
    </row>
    <row r="732" spans="1:21" ht="32" x14ac:dyDescent="0.2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 s="23">
        <v>1437620400</v>
      </c>
      <c r="J732">
        <v>1320688391</v>
      </c>
      <c r="K732" t="b">
        <v>0</v>
      </c>
      <c r="L732">
        <v>265</v>
      </c>
      <c r="M732" t="b">
        <v>1</v>
      </c>
      <c r="N732" t="s">
        <v>8281</v>
      </c>
      <c r="O732" s="12">
        <f t="shared" si="56"/>
        <v>132</v>
      </c>
      <c r="P732" s="10">
        <f t="shared" si="57"/>
        <v>99.77</v>
      </c>
      <c r="Q732" s="14" t="s">
        <v>8319</v>
      </c>
      <c r="R732" t="s">
        <v>8320</v>
      </c>
      <c r="S732" s="19">
        <f t="shared" si="58"/>
        <v>40854.536932870367</v>
      </c>
      <c r="T732" s="19">
        <f t="shared" si="59"/>
        <v>42207.916666666664</v>
      </c>
      <c r="U732">
        <f t="shared" si="55"/>
        <v>2011</v>
      </c>
    </row>
    <row r="733" spans="1:21" ht="48" x14ac:dyDescent="0.2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 s="23">
        <v>1437620400</v>
      </c>
      <c r="J733">
        <v>1322852747</v>
      </c>
      <c r="K733" t="b">
        <v>0</v>
      </c>
      <c r="L733">
        <v>71</v>
      </c>
      <c r="M733" t="b">
        <v>1</v>
      </c>
      <c r="N733" t="s">
        <v>8281</v>
      </c>
      <c r="O733" s="12">
        <f t="shared" si="56"/>
        <v>126</v>
      </c>
      <c r="P733" s="10">
        <f t="shared" si="57"/>
        <v>88.73</v>
      </c>
      <c r="Q733" s="14" t="s">
        <v>8319</v>
      </c>
      <c r="R733" t="s">
        <v>8320</v>
      </c>
      <c r="S733" s="19">
        <f t="shared" si="58"/>
        <v>40879.587349537032</v>
      </c>
      <c r="T733" s="19">
        <f t="shared" si="59"/>
        <v>42207.916666666664</v>
      </c>
      <c r="U733">
        <f t="shared" si="55"/>
        <v>2011</v>
      </c>
    </row>
    <row r="734" spans="1:21" ht="48" x14ac:dyDescent="0.2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 s="23">
        <v>1437620400</v>
      </c>
      <c r="J734">
        <v>1375265461</v>
      </c>
      <c r="K734" t="b">
        <v>0</v>
      </c>
      <c r="L734">
        <v>13</v>
      </c>
      <c r="M734" t="b">
        <v>1</v>
      </c>
      <c r="N734" t="s">
        <v>8281</v>
      </c>
      <c r="O734" s="12">
        <f t="shared" si="56"/>
        <v>160</v>
      </c>
      <c r="P734" s="10">
        <f t="shared" si="57"/>
        <v>4.92</v>
      </c>
      <c r="Q734" s="14" t="s">
        <v>8319</v>
      </c>
      <c r="R734" t="s">
        <v>8320</v>
      </c>
      <c r="S734" s="19">
        <f t="shared" si="58"/>
        <v>41486.21598379629</v>
      </c>
      <c r="T734" s="19">
        <f t="shared" si="59"/>
        <v>42207.916666666664</v>
      </c>
      <c r="U734">
        <f t="shared" si="55"/>
        <v>2013</v>
      </c>
    </row>
    <row r="735" spans="1:21" ht="48" x14ac:dyDescent="0.2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 s="23">
        <v>1437620400</v>
      </c>
      <c r="J735">
        <v>1384941892</v>
      </c>
      <c r="K735" t="b">
        <v>0</v>
      </c>
      <c r="L735">
        <v>169</v>
      </c>
      <c r="M735" t="b">
        <v>1</v>
      </c>
      <c r="N735" t="s">
        <v>8281</v>
      </c>
      <c r="O735" s="12">
        <f t="shared" si="56"/>
        <v>120</v>
      </c>
      <c r="P735" s="10">
        <f t="shared" si="57"/>
        <v>17.82</v>
      </c>
      <c r="Q735" s="14" t="s">
        <v>8319</v>
      </c>
      <c r="R735" t="s">
        <v>8320</v>
      </c>
      <c r="S735" s="19">
        <f t="shared" si="58"/>
        <v>41598.211712962962</v>
      </c>
      <c r="T735" s="19">
        <f t="shared" si="59"/>
        <v>42207.916666666664</v>
      </c>
      <c r="U735">
        <f t="shared" si="55"/>
        <v>2013</v>
      </c>
    </row>
    <row r="736" spans="1:21" ht="32" x14ac:dyDescent="0.2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 s="23">
        <v>1437620400</v>
      </c>
      <c r="J736">
        <v>1428465420</v>
      </c>
      <c r="K736" t="b">
        <v>0</v>
      </c>
      <c r="L736">
        <v>57</v>
      </c>
      <c r="M736" t="b">
        <v>1</v>
      </c>
      <c r="N736" t="s">
        <v>8281</v>
      </c>
      <c r="O736" s="12">
        <f t="shared" si="56"/>
        <v>126</v>
      </c>
      <c r="P736" s="10">
        <f t="shared" si="57"/>
        <v>187.19</v>
      </c>
      <c r="Q736" s="14" t="s">
        <v>8319</v>
      </c>
      <c r="R736" t="s">
        <v>8320</v>
      </c>
      <c r="S736" s="19">
        <f t="shared" si="58"/>
        <v>42101.956249999996</v>
      </c>
      <c r="T736" s="19">
        <f t="shared" si="59"/>
        <v>42207.916666666664</v>
      </c>
      <c r="U736">
        <f t="shared" si="55"/>
        <v>2015</v>
      </c>
    </row>
    <row r="737" spans="1:21" ht="48" x14ac:dyDescent="0.2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 s="23">
        <v>1437620400</v>
      </c>
      <c r="J737">
        <v>1414975346</v>
      </c>
      <c r="K737" t="b">
        <v>0</v>
      </c>
      <c r="L737">
        <v>229</v>
      </c>
      <c r="M737" t="b">
        <v>1</v>
      </c>
      <c r="N737" t="s">
        <v>8281</v>
      </c>
      <c r="O737" s="12">
        <f t="shared" si="56"/>
        <v>114</v>
      </c>
      <c r="P737" s="10">
        <f t="shared" si="57"/>
        <v>234.81</v>
      </c>
      <c r="Q737" s="14" t="s">
        <v>8319</v>
      </c>
      <c r="R737" t="s">
        <v>8320</v>
      </c>
      <c r="S737" s="19">
        <f t="shared" si="58"/>
        <v>41945.821134259255</v>
      </c>
      <c r="T737" s="19">
        <f t="shared" si="59"/>
        <v>42207.916666666664</v>
      </c>
      <c r="U737">
        <f t="shared" si="55"/>
        <v>2014</v>
      </c>
    </row>
    <row r="738" spans="1:21" ht="48" x14ac:dyDescent="0.2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 s="23">
        <v>1437620400</v>
      </c>
      <c r="J738">
        <v>1383327440</v>
      </c>
      <c r="K738" t="b">
        <v>0</v>
      </c>
      <c r="L738">
        <v>108</v>
      </c>
      <c r="M738" t="b">
        <v>1</v>
      </c>
      <c r="N738" t="s">
        <v>8281</v>
      </c>
      <c r="O738" s="12">
        <f t="shared" si="56"/>
        <v>315</v>
      </c>
      <c r="P738" s="10">
        <f t="shared" si="57"/>
        <v>105.05</v>
      </c>
      <c r="Q738" s="14" t="s">
        <v>8319</v>
      </c>
      <c r="R738" t="s">
        <v>8320</v>
      </c>
      <c r="S738" s="19">
        <f t="shared" si="58"/>
        <v>41579.525925925926</v>
      </c>
      <c r="T738" s="19">
        <f t="shared" si="59"/>
        <v>42207.916666666664</v>
      </c>
      <c r="U738">
        <f t="shared" si="55"/>
        <v>2013</v>
      </c>
    </row>
    <row r="739" spans="1:21" ht="48" x14ac:dyDescent="0.2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 s="23">
        <v>1437620400</v>
      </c>
      <c r="J739">
        <v>1390890987</v>
      </c>
      <c r="K739" t="b">
        <v>0</v>
      </c>
      <c r="L739">
        <v>108</v>
      </c>
      <c r="M739" t="b">
        <v>1</v>
      </c>
      <c r="N739" t="s">
        <v>8281</v>
      </c>
      <c r="O739" s="12">
        <f t="shared" si="56"/>
        <v>122</v>
      </c>
      <c r="P739" s="10">
        <f t="shared" si="57"/>
        <v>56.67</v>
      </c>
      <c r="Q739" s="14" t="s">
        <v>8319</v>
      </c>
      <c r="R739" t="s">
        <v>8320</v>
      </c>
      <c r="S739" s="19">
        <f t="shared" si="58"/>
        <v>41667.066979166666</v>
      </c>
      <c r="T739" s="19">
        <f t="shared" si="59"/>
        <v>42207.916666666664</v>
      </c>
      <c r="U739">
        <f t="shared" si="55"/>
        <v>2014</v>
      </c>
    </row>
    <row r="740" spans="1:21" ht="32" x14ac:dyDescent="0.2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 s="23">
        <v>1437620400</v>
      </c>
      <c r="J740">
        <v>1414765794</v>
      </c>
      <c r="K740" t="b">
        <v>0</v>
      </c>
      <c r="L740">
        <v>41</v>
      </c>
      <c r="M740" t="b">
        <v>1</v>
      </c>
      <c r="N740" t="s">
        <v>8281</v>
      </c>
      <c r="O740" s="12">
        <f t="shared" si="56"/>
        <v>107</v>
      </c>
      <c r="P740" s="10">
        <f t="shared" si="57"/>
        <v>39.049999999999997</v>
      </c>
      <c r="Q740" s="14" t="s">
        <v>8319</v>
      </c>
      <c r="R740" t="s">
        <v>8320</v>
      </c>
      <c r="S740" s="19">
        <f t="shared" si="58"/>
        <v>41943.39576388889</v>
      </c>
      <c r="T740" s="19">
        <f t="shared" si="59"/>
        <v>42207.916666666664</v>
      </c>
      <c r="U740">
        <f t="shared" si="55"/>
        <v>2014</v>
      </c>
    </row>
    <row r="741" spans="1:21" ht="48" x14ac:dyDescent="0.2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 s="23">
        <v>1437620400</v>
      </c>
      <c r="J741">
        <v>1404907429</v>
      </c>
      <c r="K741" t="b">
        <v>0</v>
      </c>
      <c r="L741">
        <v>139</v>
      </c>
      <c r="M741" t="b">
        <v>1</v>
      </c>
      <c r="N741" t="s">
        <v>8281</v>
      </c>
      <c r="O741" s="12">
        <f t="shared" si="56"/>
        <v>158</v>
      </c>
      <c r="P741" s="10">
        <f t="shared" si="57"/>
        <v>68.349999999999994</v>
      </c>
      <c r="Q741" s="14" t="s">
        <v>8319</v>
      </c>
      <c r="R741" t="s">
        <v>8320</v>
      </c>
      <c r="S741" s="19">
        <f t="shared" si="58"/>
        <v>41829.294317129628</v>
      </c>
      <c r="T741" s="19">
        <f t="shared" si="59"/>
        <v>42207.916666666664</v>
      </c>
      <c r="U741">
        <f t="shared" si="55"/>
        <v>2014</v>
      </c>
    </row>
    <row r="742" spans="1:21" ht="48" x14ac:dyDescent="0.2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 s="23">
        <v>1437620400</v>
      </c>
      <c r="J742">
        <v>1433647882</v>
      </c>
      <c r="K742" t="b">
        <v>0</v>
      </c>
      <c r="L742">
        <v>19</v>
      </c>
      <c r="M742" t="b">
        <v>1</v>
      </c>
      <c r="N742" t="s">
        <v>8281</v>
      </c>
      <c r="O742" s="12">
        <f t="shared" si="56"/>
        <v>107</v>
      </c>
      <c r="P742" s="10">
        <f t="shared" si="57"/>
        <v>169.58</v>
      </c>
      <c r="Q742" s="14" t="s">
        <v>8319</v>
      </c>
      <c r="R742" t="s">
        <v>8320</v>
      </c>
      <c r="S742" s="19">
        <f t="shared" si="58"/>
        <v>42161.93844907407</v>
      </c>
      <c r="T742" s="19">
        <f t="shared" si="59"/>
        <v>42207.916666666664</v>
      </c>
      <c r="U742">
        <f t="shared" si="55"/>
        <v>2015</v>
      </c>
    </row>
    <row r="743" spans="1:21" ht="32" x14ac:dyDescent="0.2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 s="23">
        <v>1437620400</v>
      </c>
      <c r="J743">
        <v>1367940806</v>
      </c>
      <c r="K743" t="b">
        <v>0</v>
      </c>
      <c r="L743">
        <v>94</v>
      </c>
      <c r="M743" t="b">
        <v>1</v>
      </c>
      <c r="N743" t="s">
        <v>8281</v>
      </c>
      <c r="O743" s="12">
        <f t="shared" si="56"/>
        <v>102</v>
      </c>
      <c r="P743" s="10">
        <f t="shared" si="57"/>
        <v>141.41999999999999</v>
      </c>
      <c r="Q743" s="14" t="s">
        <v>8319</v>
      </c>
      <c r="R743" t="s">
        <v>8320</v>
      </c>
      <c r="S743" s="19">
        <f t="shared" si="58"/>
        <v>41401.439884259256</v>
      </c>
      <c r="T743" s="19">
        <f t="shared" si="59"/>
        <v>42207.916666666664</v>
      </c>
      <c r="U743">
        <f t="shared" si="55"/>
        <v>2013</v>
      </c>
    </row>
    <row r="744" spans="1:21" ht="48" x14ac:dyDescent="0.2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 s="23">
        <v>1437620400</v>
      </c>
      <c r="J744">
        <v>1392847312</v>
      </c>
      <c r="K744" t="b">
        <v>0</v>
      </c>
      <c r="L744">
        <v>23</v>
      </c>
      <c r="M744" t="b">
        <v>1</v>
      </c>
      <c r="N744" t="s">
        <v>8281</v>
      </c>
      <c r="O744" s="12">
        <f t="shared" si="56"/>
        <v>111</v>
      </c>
      <c r="P744" s="10">
        <f t="shared" si="57"/>
        <v>67.39</v>
      </c>
      <c r="Q744" s="14" t="s">
        <v>8319</v>
      </c>
      <c r="R744" t="s">
        <v>8320</v>
      </c>
      <c r="S744" s="19">
        <f t="shared" si="58"/>
        <v>41689.709629629629</v>
      </c>
      <c r="T744" s="19">
        <f t="shared" si="59"/>
        <v>42207.916666666664</v>
      </c>
      <c r="U744">
        <f t="shared" si="55"/>
        <v>2014</v>
      </c>
    </row>
    <row r="745" spans="1:21" ht="48" x14ac:dyDescent="0.2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 s="23">
        <v>1437620400</v>
      </c>
      <c r="J745">
        <v>1332435685</v>
      </c>
      <c r="K745" t="b">
        <v>0</v>
      </c>
      <c r="L745">
        <v>15</v>
      </c>
      <c r="M745" t="b">
        <v>1</v>
      </c>
      <c r="N745" t="s">
        <v>8281</v>
      </c>
      <c r="O745" s="12">
        <f t="shared" si="56"/>
        <v>148</v>
      </c>
      <c r="P745" s="10">
        <f t="shared" si="57"/>
        <v>54.27</v>
      </c>
      <c r="Q745" s="14" t="s">
        <v>8319</v>
      </c>
      <c r="R745" t="s">
        <v>8320</v>
      </c>
      <c r="S745" s="19">
        <f t="shared" si="58"/>
        <v>40990.500983796293</v>
      </c>
      <c r="T745" s="19">
        <f t="shared" si="59"/>
        <v>42207.916666666664</v>
      </c>
      <c r="U745">
        <f t="shared" si="55"/>
        <v>2012</v>
      </c>
    </row>
    <row r="746" spans="1:21" ht="32" x14ac:dyDescent="0.2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 s="23">
        <v>1437620400</v>
      </c>
      <c r="J746">
        <v>1352847503</v>
      </c>
      <c r="K746" t="b">
        <v>0</v>
      </c>
      <c r="L746">
        <v>62</v>
      </c>
      <c r="M746" t="b">
        <v>1</v>
      </c>
      <c r="N746" t="s">
        <v>8281</v>
      </c>
      <c r="O746" s="12">
        <f t="shared" si="56"/>
        <v>102</v>
      </c>
      <c r="P746" s="10">
        <f t="shared" si="57"/>
        <v>82.52</v>
      </c>
      <c r="Q746" s="14" t="s">
        <v>8319</v>
      </c>
      <c r="R746" t="s">
        <v>8320</v>
      </c>
      <c r="S746" s="19">
        <f t="shared" si="58"/>
        <v>41226.748877314814</v>
      </c>
      <c r="T746" s="19">
        <f t="shared" si="59"/>
        <v>42207.916666666664</v>
      </c>
      <c r="U746">
        <f t="shared" si="55"/>
        <v>2012</v>
      </c>
    </row>
    <row r="747" spans="1:21" ht="48" x14ac:dyDescent="0.2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 s="23">
        <v>1437620400</v>
      </c>
      <c r="J747">
        <v>1364996645</v>
      </c>
      <c r="K747" t="b">
        <v>0</v>
      </c>
      <c r="L747">
        <v>74</v>
      </c>
      <c r="M747" t="b">
        <v>1</v>
      </c>
      <c r="N747" t="s">
        <v>8281</v>
      </c>
      <c r="O747" s="12">
        <f t="shared" si="56"/>
        <v>179</v>
      </c>
      <c r="P747" s="10">
        <f t="shared" si="57"/>
        <v>53.73</v>
      </c>
      <c r="Q747" s="14" t="s">
        <v>8319</v>
      </c>
      <c r="R747" t="s">
        <v>8320</v>
      </c>
      <c r="S747" s="19">
        <f t="shared" si="58"/>
        <v>41367.363946759258</v>
      </c>
      <c r="T747" s="19">
        <f t="shared" si="59"/>
        <v>42207.916666666664</v>
      </c>
      <c r="U747">
        <f t="shared" si="55"/>
        <v>2013</v>
      </c>
    </row>
    <row r="748" spans="1:21" ht="16" x14ac:dyDescent="0.2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 s="23">
        <v>1437620400</v>
      </c>
      <c r="J748">
        <v>1346806909</v>
      </c>
      <c r="K748" t="b">
        <v>0</v>
      </c>
      <c r="L748">
        <v>97</v>
      </c>
      <c r="M748" t="b">
        <v>1</v>
      </c>
      <c r="N748" t="s">
        <v>8281</v>
      </c>
      <c r="O748" s="12">
        <f t="shared" si="56"/>
        <v>111</v>
      </c>
      <c r="P748" s="10">
        <f t="shared" si="57"/>
        <v>34.21</v>
      </c>
      <c r="Q748" s="14" t="s">
        <v>8319</v>
      </c>
      <c r="R748" t="s">
        <v>8320</v>
      </c>
      <c r="S748" s="19">
        <f t="shared" si="58"/>
        <v>41156.834594907406</v>
      </c>
      <c r="T748" s="19">
        <f t="shared" si="59"/>
        <v>42207.916666666664</v>
      </c>
      <c r="U748">
        <f t="shared" si="55"/>
        <v>2012</v>
      </c>
    </row>
    <row r="749" spans="1:21" ht="48" x14ac:dyDescent="0.2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 s="23">
        <v>1437620400</v>
      </c>
      <c r="J749">
        <v>1418649019</v>
      </c>
      <c r="K749" t="b">
        <v>0</v>
      </c>
      <c r="L749">
        <v>55</v>
      </c>
      <c r="M749" t="b">
        <v>1</v>
      </c>
      <c r="N749" t="s">
        <v>8281</v>
      </c>
      <c r="O749" s="12">
        <f t="shared" si="56"/>
        <v>100</v>
      </c>
      <c r="P749" s="10">
        <f t="shared" si="57"/>
        <v>127.33</v>
      </c>
      <c r="Q749" s="14" t="s">
        <v>8319</v>
      </c>
      <c r="R749" t="s">
        <v>8320</v>
      </c>
      <c r="S749" s="19">
        <f t="shared" si="58"/>
        <v>41988.340497685182</v>
      </c>
      <c r="T749" s="19">
        <f t="shared" si="59"/>
        <v>42207.916666666664</v>
      </c>
      <c r="U749">
        <f t="shared" si="55"/>
        <v>2014</v>
      </c>
    </row>
    <row r="750" spans="1:21" ht="48" x14ac:dyDescent="0.2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 s="23">
        <v>1437620400</v>
      </c>
      <c r="J750">
        <v>1405109966</v>
      </c>
      <c r="K750" t="b">
        <v>0</v>
      </c>
      <c r="L750">
        <v>44</v>
      </c>
      <c r="M750" t="b">
        <v>1</v>
      </c>
      <c r="N750" t="s">
        <v>8281</v>
      </c>
      <c r="O750" s="12">
        <f t="shared" si="56"/>
        <v>100</v>
      </c>
      <c r="P750" s="10">
        <f t="shared" si="57"/>
        <v>45.57</v>
      </c>
      <c r="Q750" s="14" t="s">
        <v>8319</v>
      </c>
      <c r="R750" t="s">
        <v>8320</v>
      </c>
      <c r="S750" s="19">
        <f t="shared" si="58"/>
        <v>41831.638495370367</v>
      </c>
      <c r="T750" s="19">
        <f t="shared" si="59"/>
        <v>42207.916666666664</v>
      </c>
      <c r="U750">
        <f t="shared" si="55"/>
        <v>2014</v>
      </c>
    </row>
    <row r="751" spans="1:21" ht="48" x14ac:dyDescent="0.2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 s="23">
        <v>1437620400</v>
      </c>
      <c r="J751">
        <v>1483050930</v>
      </c>
      <c r="K751" t="b">
        <v>0</v>
      </c>
      <c r="L751">
        <v>110</v>
      </c>
      <c r="M751" t="b">
        <v>1</v>
      </c>
      <c r="N751" t="s">
        <v>8281</v>
      </c>
      <c r="O751" s="12">
        <f t="shared" si="56"/>
        <v>106</v>
      </c>
      <c r="P751" s="10">
        <f t="shared" si="57"/>
        <v>95.96</v>
      </c>
      <c r="Q751" s="14" t="s">
        <v>8319</v>
      </c>
      <c r="R751" t="s">
        <v>8320</v>
      </c>
      <c r="S751" s="19">
        <f t="shared" si="58"/>
        <v>42733.732986111114</v>
      </c>
      <c r="T751" s="19">
        <f t="shared" si="59"/>
        <v>42207.916666666664</v>
      </c>
      <c r="U751">
        <f t="shared" si="55"/>
        <v>2016</v>
      </c>
    </row>
    <row r="752" spans="1:21" ht="48" x14ac:dyDescent="0.2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 s="23">
        <v>1437620400</v>
      </c>
      <c r="J752">
        <v>1359147872</v>
      </c>
      <c r="K752" t="b">
        <v>0</v>
      </c>
      <c r="L752">
        <v>59</v>
      </c>
      <c r="M752" t="b">
        <v>1</v>
      </c>
      <c r="N752" t="s">
        <v>8281</v>
      </c>
      <c r="O752" s="12">
        <f t="shared" si="56"/>
        <v>103</v>
      </c>
      <c r="P752" s="10">
        <f t="shared" si="57"/>
        <v>77.27</v>
      </c>
      <c r="Q752" s="14" t="s">
        <v>8319</v>
      </c>
      <c r="R752" t="s">
        <v>8320</v>
      </c>
      <c r="S752" s="19">
        <f t="shared" si="58"/>
        <v>41299.669814814813</v>
      </c>
      <c r="T752" s="19">
        <f t="shared" si="59"/>
        <v>42207.916666666664</v>
      </c>
      <c r="U752">
        <f t="shared" si="55"/>
        <v>2013</v>
      </c>
    </row>
    <row r="753" spans="1:21" ht="48" x14ac:dyDescent="0.2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 s="23">
        <v>1437620400</v>
      </c>
      <c r="J753">
        <v>1308496075</v>
      </c>
      <c r="K753" t="b">
        <v>0</v>
      </c>
      <c r="L753">
        <v>62</v>
      </c>
      <c r="M753" t="b">
        <v>1</v>
      </c>
      <c r="N753" t="s">
        <v>8281</v>
      </c>
      <c r="O753" s="12">
        <f t="shared" si="56"/>
        <v>119</v>
      </c>
      <c r="P753" s="10">
        <f t="shared" si="57"/>
        <v>57.34</v>
      </c>
      <c r="Q753" s="14" t="s">
        <v>8319</v>
      </c>
      <c r="R753" t="s">
        <v>8320</v>
      </c>
      <c r="S753" s="19">
        <f t="shared" si="58"/>
        <v>40713.422164351847</v>
      </c>
      <c r="T753" s="19">
        <f t="shared" si="59"/>
        <v>42207.916666666664</v>
      </c>
      <c r="U753">
        <f t="shared" si="55"/>
        <v>2011</v>
      </c>
    </row>
    <row r="754" spans="1:21" ht="48" x14ac:dyDescent="0.2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 s="23">
        <v>1437620400</v>
      </c>
      <c r="J754">
        <v>1474884417</v>
      </c>
      <c r="K754" t="b">
        <v>0</v>
      </c>
      <c r="L754">
        <v>105</v>
      </c>
      <c r="M754" t="b">
        <v>1</v>
      </c>
      <c r="N754" t="s">
        <v>8281</v>
      </c>
      <c r="O754" s="12">
        <f t="shared" si="56"/>
        <v>112</v>
      </c>
      <c r="P754" s="10">
        <f t="shared" si="57"/>
        <v>53.19</v>
      </c>
      <c r="Q754" s="14" t="s">
        <v>8319</v>
      </c>
      <c r="R754" t="s">
        <v>8320</v>
      </c>
      <c r="S754" s="19">
        <f t="shared" si="58"/>
        <v>42639.213159722225</v>
      </c>
      <c r="T754" s="19">
        <f t="shared" si="59"/>
        <v>42207.916666666664</v>
      </c>
      <c r="U754">
        <f t="shared" si="55"/>
        <v>2016</v>
      </c>
    </row>
    <row r="755" spans="1:21" ht="48" x14ac:dyDescent="0.2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 s="23">
        <v>1437620400</v>
      </c>
      <c r="J755">
        <v>1421330991</v>
      </c>
      <c r="K755" t="b">
        <v>0</v>
      </c>
      <c r="L755">
        <v>26</v>
      </c>
      <c r="M755" t="b">
        <v>1</v>
      </c>
      <c r="N755" t="s">
        <v>8281</v>
      </c>
      <c r="O755" s="12">
        <f t="shared" si="56"/>
        <v>128</v>
      </c>
      <c r="P755" s="10">
        <f t="shared" si="57"/>
        <v>492.31</v>
      </c>
      <c r="Q755" s="14" t="s">
        <v>8319</v>
      </c>
      <c r="R755" t="s">
        <v>8320</v>
      </c>
      <c r="S755" s="19">
        <f t="shared" si="58"/>
        <v>42019.381840277776</v>
      </c>
      <c r="T755" s="19">
        <f t="shared" si="59"/>
        <v>42207.916666666664</v>
      </c>
      <c r="U755">
        <f t="shared" si="55"/>
        <v>2015</v>
      </c>
    </row>
    <row r="756" spans="1:21" ht="48" x14ac:dyDescent="0.2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 s="23">
        <v>1437620400</v>
      </c>
      <c r="J756">
        <v>1354816721</v>
      </c>
      <c r="K756" t="b">
        <v>0</v>
      </c>
      <c r="L756">
        <v>49</v>
      </c>
      <c r="M756" t="b">
        <v>1</v>
      </c>
      <c r="N756" t="s">
        <v>8281</v>
      </c>
      <c r="O756" s="12">
        <f t="shared" si="56"/>
        <v>104</v>
      </c>
      <c r="P756" s="10">
        <f t="shared" si="57"/>
        <v>42.35</v>
      </c>
      <c r="Q756" s="14" t="s">
        <v>8319</v>
      </c>
      <c r="R756" t="s">
        <v>8320</v>
      </c>
      <c r="S756" s="19">
        <f t="shared" si="58"/>
        <v>41249.54075231481</v>
      </c>
      <c r="T756" s="19">
        <f t="shared" si="59"/>
        <v>42207.916666666664</v>
      </c>
      <c r="U756">
        <f t="shared" si="55"/>
        <v>2012</v>
      </c>
    </row>
    <row r="757" spans="1:21" ht="48" x14ac:dyDescent="0.2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 s="23">
        <v>1437620400</v>
      </c>
      <c r="J757">
        <v>1366381877</v>
      </c>
      <c r="K757" t="b">
        <v>0</v>
      </c>
      <c r="L757">
        <v>68</v>
      </c>
      <c r="M757" t="b">
        <v>1</v>
      </c>
      <c r="N757" t="s">
        <v>8281</v>
      </c>
      <c r="O757" s="12">
        <f t="shared" si="56"/>
        <v>102</v>
      </c>
      <c r="P757" s="10">
        <f t="shared" si="57"/>
        <v>37.47</v>
      </c>
      <c r="Q757" s="14" t="s">
        <v>8319</v>
      </c>
      <c r="R757" t="s">
        <v>8320</v>
      </c>
      <c r="S757" s="19">
        <f t="shared" si="58"/>
        <v>41383.396724537037</v>
      </c>
      <c r="T757" s="19">
        <f t="shared" si="59"/>
        <v>42207.916666666664</v>
      </c>
      <c r="U757">
        <f t="shared" si="55"/>
        <v>2013</v>
      </c>
    </row>
    <row r="758" spans="1:21" ht="48" x14ac:dyDescent="0.2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 s="23">
        <v>1437620400</v>
      </c>
      <c r="J758">
        <v>1297880659</v>
      </c>
      <c r="K758" t="b">
        <v>0</v>
      </c>
      <c r="L758">
        <v>22</v>
      </c>
      <c r="M758" t="b">
        <v>1</v>
      </c>
      <c r="N758" t="s">
        <v>8281</v>
      </c>
      <c r="O758" s="12">
        <f t="shared" si="56"/>
        <v>118</v>
      </c>
      <c r="P758" s="10">
        <f t="shared" si="57"/>
        <v>37.450000000000003</v>
      </c>
      <c r="Q758" s="14" t="s">
        <v>8319</v>
      </c>
      <c r="R758" t="s">
        <v>8320</v>
      </c>
      <c r="S758" s="19">
        <f t="shared" si="58"/>
        <v>40590.558553240735</v>
      </c>
      <c r="T758" s="19">
        <f t="shared" si="59"/>
        <v>42207.916666666664</v>
      </c>
      <c r="U758">
        <f t="shared" si="55"/>
        <v>2011</v>
      </c>
    </row>
    <row r="759" spans="1:21" ht="48" x14ac:dyDescent="0.2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 s="23">
        <v>1437620400</v>
      </c>
      <c r="J759">
        <v>1353547114</v>
      </c>
      <c r="K759" t="b">
        <v>0</v>
      </c>
      <c r="L759">
        <v>18</v>
      </c>
      <c r="M759" t="b">
        <v>1</v>
      </c>
      <c r="N759" t="s">
        <v>8281</v>
      </c>
      <c r="O759" s="12">
        <f t="shared" si="56"/>
        <v>238</v>
      </c>
      <c r="P759" s="10">
        <f t="shared" si="57"/>
        <v>33.06</v>
      </c>
      <c r="Q759" s="14" t="s">
        <v>8319</v>
      </c>
      <c r="R759" t="s">
        <v>8320</v>
      </c>
      <c r="S759" s="19">
        <f t="shared" si="58"/>
        <v>41234.846226851849</v>
      </c>
      <c r="T759" s="19">
        <f t="shared" si="59"/>
        <v>42207.916666666664</v>
      </c>
      <c r="U759">
        <f t="shared" si="55"/>
        <v>2012</v>
      </c>
    </row>
    <row r="760" spans="1:21" ht="32" x14ac:dyDescent="0.2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 s="23">
        <v>1437620400</v>
      </c>
      <c r="J760">
        <v>1283976268</v>
      </c>
      <c r="K760" t="b">
        <v>0</v>
      </c>
      <c r="L760">
        <v>19</v>
      </c>
      <c r="M760" t="b">
        <v>1</v>
      </c>
      <c r="N760" t="s">
        <v>8281</v>
      </c>
      <c r="O760" s="12">
        <f t="shared" si="56"/>
        <v>102</v>
      </c>
      <c r="P760" s="10">
        <f t="shared" si="57"/>
        <v>134.21</v>
      </c>
      <c r="Q760" s="14" t="s">
        <v>8319</v>
      </c>
      <c r="R760" t="s">
        <v>8320</v>
      </c>
      <c r="S760" s="19">
        <f t="shared" si="58"/>
        <v>40429.628101851849</v>
      </c>
      <c r="T760" s="19">
        <f t="shared" si="59"/>
        <v>42207.916666666664</v>
      </c>
      <c r="U760">
        <f t="shared" si="55"/>
        <v>2010</v>
      </c>
    </row>
    <row r="761" spans="1:21" ht="48" x14ac:dyDescent="0.2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 s="23">
        <v>1437620400</v>
      </c>
      <c r="J761">
        <v>1401436539</v>
      </c>
      <c r="K761" t="b">
        <v>0</v>
      </c>
      <c r="L761">
        <v>99</v>
      </c>
      <c r="M761" t="b">
        <v>1</v>
      </c>
      <c r="N761" t="s">
        <v>8281</v>
      </c>
      <c r="O761" s="12">
        <f t="shared" si="56"/>
        <v>102</v>
      </c>
      <c r="P761" s="10">
        <f t="shared" si="57"/>
        <v>51.47</v>
      </c>
      <c r="Q761" s="14" t="s">
        <v>8319</v>
      </c>
      <c r="R761" t="s">
        <v>8320</v>
      </c>
      <c r="S761" s="19">
        <f t="shared" si="58"/>
        <v>41789.121979166666</v>
      </c>
      <c r="T761" s="19">
        <f t="shared" si="59"/>
        <v>42207.916666666664</v>
      </c>
      <c r="U761">
        <f t="shared" si="55"/>
        <v>2014</v>
      </c>
    </row>
    <row r="762" spans="1:21" ht="48" x14ac:dyDescent="0.2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 s="23">
        <v>1437620400</v>
      </c>
      <c r="J762">
        <v>1477592413</v>
      </c>
      <c r="K762" t="b">
        <v>0</v>
      </c>
      <c r="L762">
        <v>0</v>
      </c>
      <c r="M762" t="b">
        <v>0</v>
      </c>
      <c r="N762" t="s">
        <v>8295</v>
      </c>
      <c r="O762" s="12">
        <f t="shared" si="56"/>
        <v>0</v>
      </c>
      <c r="P762" s="10">
        <f t="shared" si="57"/>
        <v>0</v>
      </c>
      <c r="Q762" s="14" t="s">
        <v>8319</v>
      </c>
      <c r="R762" t="s">
        <v>8321</v>
      </c>
      <c r="S762" s="19">
        <f t="shared" si="58"/>
        <v>42670.555706018517</v>
      </c>
      <c r="T762" s="19">
        <f t="shared" si="59"/>
        <v>42207.916666666664</v>
      </c>
      <c r="U762">
        <f t="shared" si="55"/>
        <v>2016</v>
      </c>
    </row>
    <row r="763" spans="1:21" ht="48" x14ac:dyDescent="0.2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 s="23">
        <v>1437620400</v>
      </c>
      <c r="J763">
        <v>1388772126</v>
      </c>
      <c r="K763" t="b">
        <v>0</v>
      </c>
      <c r="L763">
        <v>6</v>
      </c>
      <c r="M763" t="b">
        <v>0</v>
      </c>
      <c r="N763" t="s">
        <v>8295</v>
      </c>
      <c r="O763" s="12">
        <f t="shared" si="56"/>
        <v>5</v>
      </c>
      <c r="P763" s="10">
        <f t="shared" si="57"/>
        <v>39.17</v>
      </c>
      <c r="Q763" s="14" t="s">
        <v>8319</v>
      </c>
      <c r="R763" t="s">
        <v>8321</v>
      </c>
      <c r="S763" s="19">
        <f t="shared" si="58"/>
        <v>41642.543124999997</v>
      </c>
      <c r="T763" s="19">
        <f t="shared" si="59"/>
        <v>42207.916666666664</v>
      </c>
      <c r="U763">
        <f t="shared" si="55"/>
        <v>2014</v>
      </c>
    </row>
    <row r="764" spans="1:21" ht="48" x14ac:dyDescent="0.2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 s="23">
        <v>1437620400</v>
      </c>
      <c r="J764">
        <v>1479328570</v>
      </c>
      <c r="K764" t="b">
        <v>0</v>
      </c>
      <c r="L764">
        <v>0</v>
      </c>
      <c r="M764" t="b">
        <v>0</v>
      </c>
      <c r="N764" t="s">
        <v>8295</v>
      </c>
      <c r="O764" s="12">
        <f t="shared" si="56"/>
        <v>0</v>
      </c>
      <c r="P764" s="10">
        <f t="shared" si="57"/>
        <v>0</v>
      </c>
      <c r="Q764" s="14" t="s">
        <v>8319</v>
      </c>
      <c r="R764" t="s">
        <v>8321</v>
      </c>
      <c r="S764" s="19">
        <f t="shared" si="58"/>
        <v>42690.65011574074</v>
      </c>
      <c r="T764" s="19">
        <f t="shared" si="59"/>
        <v>42207.916666666664</v>
      </c>
      <c r="U764">
        <f t="shared" si="55"/>
        <v>2016</v>
      </c>
    </row>
    <row r="765" spans="1:21" ht="48" x14ac:dyDescent="0.2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 s="23">
        <v>1437620400</v>
      </c>
      <c r="J765">
        <v>1373971408</v>
      </c>
      <c r="K765" t="b">
        <v>0</v>
      </c>
      <c r="L765">
        <v>1</v>
      </c>
      <c r="M765" t="b">
        <v>0</v>
      </c>
      <c r="N765" t="s">
        <v>8295</v>
      </c>
      <c r="O765" s="12">
        <f t="shared" si="56"/>
        <v>0</v>
      </c>
      <c r="P765" s="10">
        <f t="shared" si="57"/>
        <v>5</v>
      </c>
      <c r="Q765" s="14" t="s">
        <v>8319</v>
      </c>
      <c r="R765" t="s">
        <v>8321</v>
      </c>
      <c r="S765" s="19">
        <f t="shared" si="58"/>
        <v>41471.238518518519</v>
      </c>
      <c r="T765" s="19">
        <f t="shared" si="59"/>
        <v>42207.916666666664</v>
      </c>
      <c r="U765">
        <f t="shared" ref="U765:U828" si="60">YEAR(S765)</f>
        <v>2013</v>
      </c>
    </row>
    <row r="766" spans="1:21" ht="48" x14ac:dyDescent="0.2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 s="23">
        <v>1437620400</v>
      </c>
      <c r="J766">
        <v>1439266161</v>
      </c>
      <c r="K766" t="b">
        <v>0</v>
      </c>
      <c r="L766">
        <v>0</v>
      </c>
      <c r="M766" t="b">
        <v>0</v>
      </c>
      <c r="N766" t="s">
        <v>8295</v>
      </c>
      <c r="O766" s="12">
        <f t="shared" si="56"/>
        <v>0</v>
      </c>
      <c r="P766" s="10">
        <f t="shared" si="57"/>
        <v>0</v>
      </c>
      <c r="Q766" s="14" t="s">
        <v>8319</v>
      </c>
      <c r="R766" t="s">
        <v>8321</v>
      </c>
      <c r="S766" s="19">
        <f t="shared" si="58"/>
        <v>42226.964826388888</v>
      </c>
      <c r="T766" s="19">
        <f t="shared" si="59"/>
        <v>42207.916666666664</v>
      </c>
      <c r="U766">
        <f t="shared" si="60"/>
        <v>2015</v>
      </c>
    </row>
    <row r="767" spans="1:21" ht="48" x14ac:dyDescent="0.2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 s="23">
        <v>1437620400</v>
      </c>
      <c r="J767">
        <v>1411131684</v>
      </c>
      <c r="K767" t="b">
        <v>0</v>
      </c>
      <c r="L767">
        <v>44</v>
      </c>
      <c r="M767" t="b">
        <v>0</v>
      </c>
      <c r="N767" t="s">
        <v>8295</v>
      </c>
      <c r="O767" s="12">
        <f t="shared" si="56"/>
        <v>36</v>
      </c>
      <c r="P767" s="10">
        <f t="shared" si="57"/>
        <v>57.3</v>
      </c>
      <c r="Q767" s="14" t="s">
        <v>8319</v>
      </c>
      <c r="R767" t="s">
        <v>8321</v>
      </c>
      <c r="S767" s="19">
        <f t="shared" si="58"/>
        <v>41901.334305555552</v>
      </c>
      <c r="T767" s="19">
        <f t="shared" si="59"/>
        <v>42207.916666666664</v>
      </c>
      <c r="U767">
        <f t="shared" si="60"/>
        <v>2014</v>
      </c>
    </row>
    <row r="768" spans="1:21" ht="48" x14ac:dyDescent="0.2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 s="23">
        <v>1437620400</v>
      </c>
      <c r="J768">
        <v>1421520483</v>
      </c>
      <c r="K768" t="b">
        <v>0</v>
      </c>
      <c r="L768">
        <v>0</v>
      </c>
      <c r="M768" t="b">
        <v>0</v>
      </c>
      <c r="N768" t="s">
        <v>8295</v>
      </c>
      <c r="O768" s="12">
        <f t="shared" si="56"/>
        <v>0</v>
      </c>
      <c r="P768" s="10">
        <f t="shared" si="57"/>
        <v>0</v>
      </c>
      <c r="Q768" s="14" t="s">
        <v>8319</v>
      </c>
      <c r="R768" t="s">
        <v>8321</v>
      </c>
      <c r="S768" s="19">
        <f t="shared" si="58"/>
        <v>42021.57503472222</v>
      </c>
      <c r="T768" s="19">
        <f t="shared" si="59"/>
        <v>42207.916666666664</v>
      </c>
      <c r="U768">
        <f t="shared" si="60"/>
        <v>2015</v>
      </c>
    </row>
    <row r="769" spans="1:21" ht="64" x14ac:dyDescent="0.2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 s="23">
        <v>1437620400</v>
      </c>
      <c r="J769">
        <v>1429586810</v>
      </c>
      <c r="K769" t="b">
        <v>0</v>
      </c>
      <c r="L769">
        <v>3</v>
      </c>
      <c r="M769" t="b">
        <v>0</v>
      </c>
      <c r="N769" t="s">
        <v>8295</v>
      </c>
      <c r="O769" s="12">
        <f t="shared" si="56"/>
        <v>4</v>
      </c>
      <c r="P769" s="10">
        <f t="shared" si="57"/>
        <v>59</v>
      </c>
      <c r="Q769" s="14" t="s">
        <v>8319</v>
      </c>
      <c r="R769" t="s">
        <v>8321</v>
      </c>
      <c r="S769" s="19">
        <f t="shared" si="58"/>
        <v>42114.935300925928</v>
      </c>
      <c r="T769" s="19">
        <f t="shared" si="59"/>
        <v>42207.916666666664</v>
      </c>
      <c r="U769">
        <f t="shared" si="60"/>
        <v>2015</v>
      </c>
    </row>
    <row r="770" spans="1:21" ht="48" x14ac:dyDescent="0.2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 s="23">
        <v>1437620400</v>
      </c>
      <c r="J770">
        <v>1384577890</v>
      </c>
      <c r="K770" t="b">
        <v>0</v>
      </c>
      <c r="L770">
        <v>0</v>
      </c>
      <c r="M770" t="b">
        <v>0</v>
      </c>
      <c r="N770" t="s">
        <v>8295</v>
      </c>
      <c r="O770" s="12">
        <f t="shared" ref="O770:O833" si="61">ROUND(E770/D770*100,0)</f>
        <v>0</v>
      </c>
      <c r="P770" s="10">
        <f t="shared" ref="P770:P833" si="62">IFERROR(ROUND(E770/L770,2),0)</f>
        <v>0</v>
      </c>
      <c r="Q770" s="14" t="s">
        <v>8319</v>
      </c>
      <c r="R770" t="s">
        <v>8321</v>
      </c>
      <c r="S770" s="19">
        <f t="shared" si="58"/>
        <v>41593.998726851853</v>
      </c>
      <c r="T770" s="19">
        <f t="shared" si="59"/>
        <v>42207.916666666664</v>
      </c>
      <c r="U770">
        <f t="shared" si="60"/>
        <v>2013</v>
      </c>
    </row>
    <row r="771" spans="1:21" ht="48" x14ac:dyDescent="0.2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 s="23">
        <v>1437620400</v>
      </c>
      <c r="J771">
        <v>1385510094</v>
      </c>
      <c r="K771" t="b">
        <v>0</v>
      </c>
      <c r="L771">
        <v>52</v>
      </c>
      <c r="M771" t="b">
        <v>0</v>
      </c>
      <c r="N771" t="s">
        <v>8295</v>
      </c>
      <c r="O771" s="12">
        <f t="shared" si="61"/>
        <v>41</v>
      </c>
      <c r="P771" s="10">
        <f t="shared" si="62"/>
        <v>31.85</v>
      </c>
      <c r="Q771" s="14" t="s">
        <v>8319</v>
      </c>
      <c r="R771" t="s">
        <v>8321</v>
      </c>
      <c r="S771" s="19">
        <f t="shared" ref="S771:S834" si="63">(J771/86400)+25569+(-5/24)</f>
        <v>41604.788124999999</v>
      </c>
      <c r="T771" s="19">
        <f t="shared" ref="T771:T834" si="64">(I771/86400)+25569+(-5/24)</f>
        <v>42207.916666666664</v>
      </c>
      <c r="U771">
        <f t="shared" si="60"/>
        <v>2013</v>
      </c>
    </row>
    <row r="772" spans="1:21" ht="48" x14ac:dyDescent="0.2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 s="23">
        <v>1437620400</v>
      </c>
      <c r="J772">
        <v>1358294369</v>
      </c>
      <c r="K772" t="b">
        <v>0</v>
      </c>
      <c r="L772">
        <v>0</v>
      </c>
      <c r="M772" t="b">
        <v>0</v>
      </c>
      <c r="N772" t="s">
        <v>8295</v>
      </c>
      <c r="O772" s="12">
        <f t="shared" si="61"/>
        <v>0</v>
      </c>
      <c r="P772" s="10">
        <f t="shared" si="62"/>
        <v>0</v>
      </c>
      <c r="Q772" s="14" t="s">
        <v>8319</v>
      </c>
      <c r="R772" t="s">
        <v>8321</v>
      </c>
      <c r="S772" s="19">
        <f t="shared" si="63"/>
        <v>41289.791307870364</v>
      </c>
      <c r="T772" s="19">
        <f t="shared" si="64"/>
        <v>42207.916666666664</v>
      </c>
      <c r="U772">
        <f t="shared" si="60"/>
        <v>2013</v>
      </c>
    </row>
    <row r="773" spans="1:21" ht="48" x14ac:dyDescent="0.2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 s="23">
        <v>1437620400</v>
      </c>
      <c r="J773">
        <v>1449863202</v>
      </c>
      <c r="K773" t="b">
        <v>0</v>
      </c>
      <c r="L773">
        <v>1</v>
      </c>
      <c r="M773" t="b">
        <v>0</v>
      </c>
      <c r="N773" t="s">
        <v>8295</v>
      </c>
      <c r="O773" s="12">
        <f t="shared" si="61"/>
        <v>0</v>
      </c>
      <c r="P773" s="10">
        <f t="shared" si="62"/>
        <v>10</v>
      </c>
      <c r="Q773" s="14" t="s">
        <v>8319</v>
      </c>
      <c r="R773" t="s">
        <v>8321</v>
      </c>
      <c r="S773" s="19">
        <f t="shared" si="63"/>
        <v>42349.615763888891</v>
      </c>
      <c r="T773" s="19">
        <f t="shared" si="64"/>
        <v>42207.916666666664</v>
      </c>
      <c r="U773">
        <f t="shared" si="60"/>
        <v>2015</v>
      </c>
    </row>
    <row r="774" spans="1:21" ht="64" x14ac:dyDescent="0.2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 s="23">
        <v>1437620400</v>
      </c>
      <c r="J774">
        <v>1252718519</v>
      </c>
      <c r="K774" t="b">
        <v>0</v>
      </c>
      <c r="L774">
        <v>1</v>
      </c>
      <c r="M774" t="b">
        <v>0</v>
      </c>
      <c r="N774" t="s">
        <v>8295</v>
      </c>
      <c r="O774" s="12">
        <f t="shared" si="61"/>
        <v>3</v>
      </c>
      <c r="P774" s="10">
        <f t="shared" si="62"/>
        <v>50</v>
      </c>
      <c r="Q774" s="14" t="s">
        <v>8319</v>
      </c>
      <c r="R774" t="s">
        <v>8321</v>
      </c>
      <c r="S774" s="19">
        <f t="shared" si="63"/>
        <v>40067.848599537036</v>
      </c>
      <c r="T774" s="19">
        <f t="shared" si="64"/>
        <v>42207.916666666664</v>
      </c>
      <c r="U774">
        <f t="shared" si="60"/>
        <v>2009</v>
      </c>
    </row>
    <row r="775" spans="1:21" ht="48" x14ac:dyDescent="0.2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 s="23">
        <v>1437620400</v>
      </c>
      <c r="J775">
        <v>1428341985</v>
      </c>
      <c r="K775" t="b">
        <v>0</v>
      </c>
      <c r="L775">
        <v>2</v>
      </c>
      <c r="M775" t="b">
        <v>0</v>
      </c>
      <c r="N775" t="s">
        <v>8295</v>
      </c>
      <c r="O775" s="12">
        <f t="shared" si="61"/>
        <v>1</v>
      </c>
      <c r="P775" s="10">
        <f t="shared" si="62"/>
        <v>16</v>
      </c>
      <c r="Q775" s="14" t="s">
        <v>8319</v>
      </c>
      <c r="R775" t="s">
        <v>8321</v>
      </c>
      <c r="S775" s="19">
        <f t="shared" si="63"/>
        <v>42100.527604166666</v>
      </c>
      <c r="T775" s="19">
        <f t="shared" si="64"/>
        <v>42207.916666666664</v>
      </c>
      <c r="U775">
        <f t="shared" si="60"/>
        <v>2015</v>
      </c>
    </row>
    <row r="776" spans="1:21" ht="48" x14ac:dyDescent="0.2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 s="23">
        <v>1437620400</v>
      </c>
      <c r="J776">
        <v>1390589018</v>
      </c>
      <c r="K776" t="b">
        <v>0</v>
      </c>
      <c r="L776">
        <v>9</v>
      </c>
      <c r="M776" t="b">
        <v>0</v>
      </c>
      <c r="N776" t="s">
        <v>8295</v>
      </c>
      <c r="O776" s="12">
        <f t="shared" si="61"/>
        <v>70</v>
      </c>
      <c r="P776" s="10">
        <f t="shared" si="62"/>
        <v>39</v>
      </c>
      <c r="Q776" s="14" t="s">
        <v>8319</v>
      </c>
      <c r="R776" t="s">
        <v>8321</v>
      </c>
      <c r="S776" s="19">
        <f t="shared" si="63"/>
        <v>41663.571967592587</v>
      </c>
      <c r="T776" s="19">
        <f t="shared" si="64"/>
        <v>42207.916666666664</v>
      </c>
      <c r="U776">
        <f t="shared" si="60"/>
        <v>2014</v>
      </c>
    </row>
    <row r="777" spans="1:21" ht="48" x14ac:dyDescent="0.2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 s="23">
        <v>1437620400</v>
      </c>
      <c r="J777">
        <v>1321406795</v>
      </c>
      <c r="K777" t="b">
        <v>0</v>
      </c>
      <c r="L777">
        <v>5</v>
      </c>
      <c r="M777" t="b">
        <v>0</v>
      </c>
      <c r="N777" t="s">
        <v>8295</v>
      </c>
      <c r="O777" s="12">
        <f t="shared" si="61"/>
        <v>2</v>
      </c>
      <c r="P777" s="10">
        <f t="shared" si="62"/>
        <v>34</v>
      </c>
      <c r="Q777" s="14" t="s">
        <v>8319</v>
      </c>
      <c r="R777" t="s">
        <v>8321</v>
      </c>
      <c r="S777" s="19">
        <f t="shared" si="63"/>
        <v>40862.851793981477</v>
      </c>
      <c r="T777" s="19">
        <f t="shared" si="64"/>
        <v>42207.916666666664</v>
      </c>
      <c r="U777">
        <f t="shared" si="60"/>
        <v>2011</v>
      </c>
    </row>
    <row r="778" spans="1:21" ht="48" x14ac:dyDescent="0.2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 s="23">
        <v>1437620400</v>
      </c>
      <c r="J778">
        <v>1441297645</v>
      </c>
      <c r="K778" t="b">
        <v>0</v>
      </c>
      <c r="L778">
        <v>57</v>
      </c>
      <c r="M778" t="b">
        <v>0</v>
      </c>
      <c r="N778" t="s">
        <v>8295</v>
      </c>
      <c r="O778" s="12">
        <f t="shared" si="61"/>
        <v>51</v>
      </c>
      <c r="P778" s="10">
        <f t="shared" si="62"/>
        <v>63.12</v>
      </c>
      <c r="Q778" s="14" t="s">
        <v>8319</v>
      </c>
      <c r="R778" t="s">
        <v>8321</v>
      </c>
      <c r="S778" s="19">
        <f t="shared" si="63"/>
        <v>42250.477372685178</v>
      </c>
      <c r="T778" s="19">
        <f t="shared" si="64"/>
        <v>42207.916666666664</v>
      </c>
      <c r="U778">
        <f t="shared" si="60"/>
        <v>2015</v>
      </c>
    </row>
    <row r="779" spans="1:21" ht="48" x14ac:dyDescent="0.2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 s="23">
        <v>1437620400</v>
      </c>
      <c r="J779">
        <v>1372721577</v>
      </c>
      <c r="K779" t="b">
        <v>0</v>
      </c>
      <c r="L779">
        <v>3</v>
      </c>
      <c r="M779" t="b">
        <v>0</v>
      </c>
      <c r="N779" t="s">
        <v>8295</v>
      </c>
      <c r="O779" s="12">
        <f t="shared" si="61"/>
        <v>1</v>
      </c>
      <c r="P779" s="10">
        <f t="shared" si="62"/>
        <v>7</v>
      </c>
      <c r="Q779" s="14" t="s">
        <v>8319</v>
      </c>
      <c r="R779" t="s">
        <v>8321</v>
      </c>
      <c r="S779" s="19">
        <f t="shared" si="63"/>
        <v>41456.772881944438</v>
      </c>
      <c r="T779" s="19">
        <f t="shared" si="64"/>
        <v>42207.916666666664</v>
      </c>
      <c r="U779">
        <f t="shared" si="60"/>
        <v>2013</v>
      </c>
    </row>
    <row r="780" spans="1:21" ht="48" x14ac:dyDescent="0.2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 s="23">
        <v>1437620400</v>
      </c>
      <c r="J780">
        <v>1396284680</v>
      </c>
      <c r="K780" t="b">
        <v>0</v>
      </c>
      <c r="L780">
        <v>1</v>
      </c>
      <c r="M780" t="b">
        <v>0</v>
      </c>
      <c r="N780" t="s">
        <v>8295</v>
      </c>
      <c r="O780" s="12">
        <f t="shared" si="61"/>
        <v>0</v>
      </c>
      <c r="P780" s="10">
        <f t="shared" si="62"/>
        <v>2</v>
      </c>
      <c r="Q780" s="14" t="s">
        <v>8319</v>
      </c>
      <c r="R780" t="s">
        <v>8321</v>
      </c>
      <c r="S780" s="19">
        <f t="shared" si="63"/>
        <v>41729.493981481479</v>
      </c>
      <c r="T780" s="19">
        <f t="shared" si="64"/>
        <v>42207.916666666664</v>
      </c>
      <c r="U780">
        <f t="shared" si="60"/>
        <v>2014</v>
      </c>
    </row>
    <row r="781" spans="1:21" ht="48" x14ac:dyDescent="0.2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 s="23">
        <v>1437620400</v>
      </c>
      <c r="J781">
        <v>1284567905</v>
      </c>
      <c r="K781" t="b">
        <v>0</v>
      </c>
      <c r="L781">
        <v>6</v>
      </c>
      <c r="M781" t="b">
        <v>0</v>
      </c>
      <c r="N781" t="s">
        <v>8295</v>
      </c>
      <c r="O781" s="12">
        <f t="shared" si="61"/>
        <v>3</v>
      </c>
      <c r="P781" s="10">
        <f t="shared" si="62"/>
        <v>66.67</v>
      </c>
      <c r="Q781" s="14" t="s">
        <v>8319</v>
      </c>
      <c r="R781" t="s">
        <v>8321</v>
      </c>
      <c r="S781" s="19">
        <f t="shared" si="63"/>
        <v>40436.475752314815</v>
      </c>
      <c r="T781" s="19">
        <f t="shared" si="64"/>
        <v>42207.916666666664</v>
      </c>
      <c r="U781">
        <f t="shared" si="60"/>
        <v>2010</v>
      </c>
    </row>
    <row r="782" spans="1:21" ht="32" x14ac:dyDescent="0.2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 s="23">
        <v>1437620400</v>
      </c>
      <c r="J782">
        <v>1301847025</v>
      </c>
      <c r="K782" t="b">
        <v>0</v>
      </c>
      <c r="L782">
        <v>27</v>
      </c>
      <c r="M782" t="b">
        <v>1</v>
      </c>
      <c r="N782" t="s">
        <v>8295</v>
      </c>
      <c r="O782" s="12">
        <f t="shared" si="61"/>
        <v>104</v>
      </c>
      <c r="P782" s="10">
        <f t="shared" si="62"/>
        <v>38.520000000000003</v>
      </c>
      <c r="Q782" s="14" t="s">
        <v>8319</v>
      </c>
      <c r="R782" t="s">
        <v>8321</v>
      </c>
      <c r="S782" s="19">
        <f t="shared" si="63"/>
        <v>40636.465567129628</v>
      </c>
      <c r="T782" s="19">
        <f t="shared" si="64"/>
        <v>42207.916666666664</v>
      </c>
      <c r="U782">
        <f t="shared" si="60"/>
        <v>2011</v>
      </c>
    </row>
    <row r="783" spans="1:21" ht="48" x14ac:dyDescent="0.2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 s="23">
        <v>1437620400</v>
      </c>
      <c r="J783">
        <v>1368057674</v>
      </c>
      <c r="K783" t="b">
        <v>0</v>
      </c>
      <c r="L783">
        <v>25</v>
      </c>
      <c r="M783" t="b">
        <v>1</v>
      </c>
      <c r="N783" t="s">
        <v>8295</v>
      </c>
      <c r="O783" s="12">
        <f t="shared" si="61"/>
        <v>133</v>
      </c>
      <c r="P783" s="10">
        <f t="shared" si="62"/>
        <v>42.61</v>
      </c>
      <c r="Q783" s="14" t="s">
        <v>8319</v>
      </c>
      <c r="R783" t="s">
        <v>8321</v>
      </c>
      <c r="S783" s="19">
        <f t="shared" si="63"/>
        <v>41402.792523148142</v>
      </c>
      <c r="T783" s="19">
        <f t="shared" si="64"/>
        <v>42207.916666666664</v>
      </c>
      <c r="U783">
        <f t="shared" si="60"/>
        <v>2013</v>
      </c>
    </row>
    <row r="784" spans="1:21" ht="48" x14ac:dyDescent="0.2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 s="23">
        <v>1437620400</v>
      </c>
      <c r="J784">
        <v>1343326302</v>
      </c>
      <c r="K784" t="b">
        <v>0</v>
      </c>
      <c r="L784">
        <v>14</v>
      </c>
      <c r="M784" t="b">
        <v>1</v>
      </c>
      <c r="N784" t="s">
        <v>8295</v>
      </c>
      <c r="O784" s="12">
        <f t="shared" si="61"/>
        <v>100</v>
      </c>
      <c r="P784" s="10">
        <f t="shared" si="62"/>
        <v>50</v>
      </c>
      <c r="Q784" s="14" t="s">
        <v>8319</v>
      </c>
      <c r="R784" t="s">
        <v>8321</v>
      </c>
      <c r="S784" s="19">
        <f t="shared" si="63"/>
        <v>41116.549791666665</v>
      </c>
      <c r="T784" s="19">
        <f t="shared" si="64"/>
        <v>42207.916666666664</v>
      </c>
      <c r="U784">
        <f t="shared" si="60"/>
        <v>2012</v>
      </c>
    </row>
    <row r="785" spans="1:21" ht="48" x14ac:dyDescent="0.2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 s="23">
        <v>1437620400</v>
      </c>
      <c r="J785">
        <v>1332182049</v>
      </c>
      <c r="K785" t="b">
        <v>0</v>
      </c>
      <c r="L785">
        <v>35</v>
      </c>
      <c r="M785" t="b">
        <v>1</v>
      </c>
      <c r="N785" t="s">
        <v>8295</v>
      </c>
      <c r="O785" s="12">
        <f t="shared" si="61"/>
        <v>148</v>
      </c>
      <c r="P785" s="10">
        <f t="shared" si="62"/>
        <v>63.49</v>
      </c>
      <c r="Q785" s="14" t="s">
        <v>8319</v>
      </c>
      <c r="R785" t="s">
        <v>8321</v>
      </c>
      <c r="S785" s="19">
        <f t="shared" si="63"/>
        <v>40987.565381944441</v>
      </c>
      <c r="T785" s="19">
        <f t="shared" si="64"/>
        <v>42207.916666666664</v>
      </c>
      <c r="U785">
        <f t="shared" si="60"/>
        <v>2012</v>
      </c>
    </row>
    <row r="786" spans="1:21" ht="48" x14ac:dyDescent="0.2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 s="23">
        <v>1437620400</v>
      </c>
      <c r="J786">
        <v>1391571319</v>
      </c>
      <c r="K786" t="b">
        <v>0</v>
      </c>
      <c r="L786">
        <v>10</v>
      </c>
      <c r="M786" t="b">
        <v>1</v>
      </c>
      <c r="N786" t="s">
        <v>8295</v>
      </c>
      <c r="O786" s="12">
        <f t="shared" si="61"/>
        <v>103</v>
      </c>
      <c r="P786" s="10">
        <f t="shared" si="62"/>
        <v>102.5</v>
      </c>
      <c r="Q786" s="14" t="s">
        <v>8319</v>
      </c>
      <c r="R786" t="s">
        <v>8321</v>
      </c>
      <c r="S786" s="19">
        <f t="shared" si="63"/>
        <v>41674.941192129627</v>
      </c>
      <c r="T786" s="19">
        <f t="shared" si="64"/>
        <v>42207.916666666664</v>
      </c>
      <c r="U786">
        <f t="shared" si="60"/>
        <v>2014</v>
      </c>
    </row>
    <row r="787" spans="1:21" ht="48" x14ac:dyDescent="0.2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 s="23">
        <v>1437620400</v>
      </c>
      <c r="J787">
        <v>1359468915</v>
      </c>
      <c r="K787" t="b">
        <v>0</v>
      </c>
      <c r="L787">
        <v>29</v>
      </c>
      <c r="M787" t="b">
        <v>1</v>
      </c>
      <c r="N787" t="s">
        <v>8295</v>
      </c>
      <c r="O787" s="12">
        <f t="shared" si="61"/>
        <v>181</v>
      </c>
      <c r="P787" s="10">
        <f t="shared" si="62"/>
        <v>31.14</v>
      </c>
      <c r="Q787" s="14" t="s">
        <v>8319</v>
      </c>
      <c r="R787" t="s">
        <v>8321</v>
      </c>
      <c r="S787" s="19">
        <f t="shared" si="63"/>
        <v>41303.38559027778</v>
      </c>
      <c r="T787" s="19">
        <f t="shared" si="64"/>
        <v>42207.916666666664</v>
      </c>
      <c r="U787">
        <f t="shared" si="60"/>
        <v>2013</v>
      </c>
    </row>
    <row r="788" spans="1:21" ht="48" x14ac:dyDescent="0.2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 s="23">
        <v>1437620400</v>
      </c>
      <c r="J788">
        <v>1331774434</v>
      </c>
      <c r="K788" t="b">
        <v>0</v>
      </c>
      <c r="L788">
        <v>44</v>
      </c>
      <c r="M788" t="b">
        <v>1</v>
      </c>
      <c r="N788" t="s">
        <v>8295</v>
      </c>
      <c r="O788" s="12">
        <f t="shared" si="61"/>
        <v>143</v>
      </c>
      <c r="P788" s="10">
        <f t="shared" si="62"/>
        <v>162.27000000000001</v>
      </c>
      <c r="Q788" s="14" t="s">
        <v>8319</v>
      </c>
      <c r="R788" t="s">
        <v>8321</v>
      </c>
      <c r="S788" s="19">
        <f t="shared" si="63"/>
        <v>40982.847615740735</v>
      </c>
      <c r="T788" s="19">
        <f t="shared" si="64"/>
        <v>42207.916666666664</v>
      </c>
      <c r="U788">
        <f t="shared" si="60"/>
        <v>2012</v>
      </c>
    </row>
    <row r="789" spans="1:21" ht="48" x14ac:dyDescent="0.2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 s="23">
        <v>1437620400</v>
      </c>
      <c r="J789">
        <v>1380726226</v>
      </c>
      <c r="K789" t="b">
        <v>0</v>
      </c>
      <c r="L789">
        <v>17</v>
      </c>
      <c r="M789" t="b">
        <v>1</v>
      </c>
      <c r="N789" t="s">
        <v>8295</v>
      </c>
      <c r="O789" s="12">
        <f t="shared" si="61"/>
        <v>114</v>
      </c>
      <c r="P789" s="10">
        <f t="shared" si="62"/>
        <v>80.59</v>
      </c>
      <c r="Q789" s="14" t="s">
        <v>8319</v>
      </c>
      <c r="R789" t="s">
        <v>8321</v>
      </c>
      <c r="S789" s="19">
        <f t="shared" si="63"/>
        <v>41549.419282407405</v>
      </c>
      <c r="T789" s="19">
        <f t="shared" si="64"/>
        <v>42207.916666666664</v>
      </c>
      <c r="U789">
        <f t="shared" si="60"/>
        <v>2013</v>
      </c>
    </row>
    <row r="790" spans="1:21" ht="48" x14ac:dyDescent="0.2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 s="23">
        <v>1437620400</v>
      </c>
      <c r="J790">
        <v>1338336588</v>
      </c>
      <c r="K790" t="b">
        <v>0</v>
      </c>
      <c r="L790">
        <v>34</v>
      </c>
      <c r="M790" t="b">
        <v>1</v>
      </c>
      <c r="N790" t="s">
        <v>8295</v>
      </c>
      <c r="O790" s="12">
        <f t="shared" si="61"/>
        <v>204</v>
      </c>
      <c r="P790" s="10">
        <f t="shared" si="62"/>
        <v>59.85</v>
      </c>
      <c r="Q790" s="14" t="s">
        <v>8319</v>
      </c>
      <c r="R790" t="s">
        <v>8321</v>
      </c>
      <c r="S790" s="19">
        <f t="shared" si="63"/>
        <v>41058.798472222217</v>
      </c>
      <c r="T790" s="19">
        <f t="shared" si="64"/>
        <v>42207.916666666664</v>
      </c>
      <c r="U790">
        <f t="shared" si="60"/>
        <v>2012</v>
      </c>
    </row>
    <row r="791" spans="1:21" ht="48" x14ac:dyDescent="0.2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 s="23">
        <v>1437620400</v>
      </c>
      <c r="J791">
        <v>1357187280</v>
      </c>
      <c r="K791" t="b">
        <v>0</v>
      </c>
      <c r="L791">
        <v>14</v>
      </c>
      <c r="M791" t="b">
        <v>1</v>
      </c>
      <c r="N791" t="s">
        <v>8295</v>
      </c>
      <c r="O791" s="12">
        <f t="shared" si="61"/>
        <v>109</v>
      </c>
      <c r="P791" s="10">
        <f t="shared" si="62"/>
        <v>132.86000000000001</v>
      </c>
      <c r="Q791" s="14" t="s">
        <v>8319</v>
      </c>
      <c r="R791" t="s">
        <v>8321</v>
      </c>
      <c r="S791" s="19">
        <f t="shared" si="63"/>
        <v>41276.977777777771</v>
      </c>
      <c r="T791" s="19">
        <f t="shared" si="64"/>
        <v>42207.916666666664</v>
      </c>
      <c r="U791">
        <f t="shared" si="60"/>
        <v>2013</v>
      </c>
    </row>
    <row r="792" spans="1:21" ht="48" x14ac:dyDescent="0.2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 s="23">
        <v>1437620400</v>
      </c>
      <c r="J792">
        <v>1357088939</v>
      </c>
      <c r="K792" t="b">
        <v>0</v>
      </c>
      <c r="L792">
        <v>156</v>
      </c>
      <c r="M792" t="b">
        <v>1</v>
      </c>
      <c r="N792" t="s">
        <v>8295</v>
      </c>
      <c r="O792" s="12">
        <f t="shared" si="61"/>
        <v>144</v>
      </c>
      <c r="P792" s="10">
        <f t="shared" si="62"/>
        <v>92.55</v>
      </c>
      <c r="Q792" s="14" t="s">
        <v>8319</v>
      </c>
      <c r="R792" t="s">
        <v>8321</v>
      </c>
      <c r="S792" s="19">
        <f t="shared" si="63"/>
        <v>41275.839571759258</v>
      </c>
      <c r="T792" s="19">
        <f t="shared" si="64"/>
        <v>42207.916666666664</v>
      </c>
      <c r="U792">
        <f t="shared" si="60"/>
        <v>2013</v>
      </c>
    </row>
    <row r="793" spans="1:21" ht="48" x14ac:dyDescent="0.2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 s="23">
        <v>1437620400</v>
      </c>
      <c r="J793">
        <v>1381430646</v>
      </c>
      <c r="K793" t="b">
        <v>0</v>
      </c>
      <c r="L793">
        <v>128</v>
      </c>
      <c r="M793" t="b">
        <v>1</v>
      </c>
      <c r="N793" t="s">
        <v>8295</v>
      </c>
      <c r="O793" s="12">
        <f t="shared" si="61"/>
        <v>104</v>
      </c>
      <c r="P793" s="10">
        <f t="shared" si="62"/>
        <v>60.86</v>
      </c>
      <c r="Q793" s="14" t="s">
        <v>8319</v>
      </c>
      <c r="R793" t="s">
        <v>8321</v>
      </c>
      <c r="S793" s="19">
        <f t="shared" si="63"/>
        <v>41557.572291666664</v>
      </c>
      <c r="T793" s="19">
        <f t="shared" si="64"/>
        <v>42207.916666666664</v>
      </c>
      <c r="U793">
        <f t="shared" si="60"/>
        <v>2013</v>
      </c>
    </row>
    <row r="794" spans="1:21" ht="32" x14ac:dyDescent="0.2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 s="23">
        <v>1437620400</v>
      </c>
      <c r="J794">
        <v>1381265883</v>
      </c>
      <c r="K794" t="b">
        <v>0</v>
      </c>
      <c r="L794">
        <v>60</v>
      </c>
      <c r="M794" t="b">
        <v>1</v>
      </c>
      <c r="N794" t="s">
        <v>8295</v>
      </c>
      <c r="O794" s="12">
        <f t="shared" si="61"/>
        <v>100</v>
      </c>
      <c r="P794" s="10">
        <f t="shared" si="62"/>
        <v>41.85</v>
      </c>
      <c r="Q794" s="14" t="s">
        <v>8319</v>
      </c>
      <c r="R794" t="s">
        <v>8321</v>
      </c>
      <c r="S794" s="19">
        <f t="shared" si="63"/>
        <v>41555.665312499994</v>
      </c>
      <c r="T794" s="19">
        <f t="shared" si="64"/>
        <v>42207.916666666664</v>
      </c>
      <c r="U794">
        <f t="shared" si="60"/>
        <v>2013</v>
      </c>
    </row>
    <row r="795" spans="1:21" ht="48" x14ac:dyDescent="0.2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 s="23">
        <v>1437620400</v>
      </c>
      <c r="J795">
        <v>1371491244</v>
      </c>
      <c r="K795" t="b">
        <v>0</v>
      </c>
      <c r="L795">
        <v>32</v>
      </c>
      <c r="M795" t="b">
        <v>1</v>
      </c>
      <c r="N795" t="s">
        <v>8295</v>
      </c>
      <c r="O795" s="12">
        <f t="shared" si="61"/>
        <v>103</v>
      </c>
      <c r="P795" s="10">
        <f t="shared" si="62"/>
        <v>88.33</v>
      </c>
      <c r="Q795" s="14" t="s">
        <v>8319</v>
      </c>
      <c r="R795" t="s">
        <v>8321</v>
      </c>
      <c r="S795" s="19">
        <f t="shared" si="63"/>
        <v>41442.532916666663</v>
      </c>
      <c r="T795" s="19">
        <f t="shared" si="64"/>
        <v>42207.916666666664</v>
      </c>
      <c r="U795">
        <f t="shared" si="60"/>
        <v>2013</v>
      </c>
    </row>
    <row r="796" spans="1:21" ht="48" x14ac:dyDescent="0.2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 s="23">
        <v>1437620400</v>
      </c>
      <c r="J796">
        <v>1310438737</v>
      </c>
      <c r="K796" t="b">
        <v>0</v>
      </c>
      <c r="L796">
        <v>53</v>
      </c>
      <c r="M796" t="b">
        <v>1</v>
      </c>
      <c r="N796" t="s">
        <v>8295</v>
      </c>
      <c r="O796" s="12">
        <f t="shared" si="61"/>
        <v>105</v>
      </c>
      <c r="P796" s="10">
        <f t="shared" si="62"/>
        <v>158.96</v>
      </c>
      <c r="Q796" s="14" t="s">
        <v>8319</v>
      </c>
      <c r="R796" t="s">
        <v>8321</v>
      </c>
      <c r="S796" s="19">
        <f t="shared" si="63"/>
        <v>40735.906678240739</v>
      </c>
      <c r="T796" s="19">
        <f t="shared" si="64"/>
        <v>42207.916666666664</v>
      </c>
      <c r="U796">
        <f t="shared" si="60"/>
        <v>2011</v>
      </c>
    </row>
    <row r="797" spans="1:21" ht="48" x14ac:dyDescent="0.2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 s="23">
        <v>1437620400</v>
      </c>
      <c r="J797">
        <v>1330094566</v>
      </c>
      <c r="K797" t="b">
        <v>0</v>
      </c>
      <c r="L797">
        <v>184</v>
      </c>
      <c r="M797" t="b">
        <v>1</v>
      </c>
      <c r="N797" t="s">
        <v>8295</v>
      </c>
      <c r="O797" s="12">
        <f t="shared" si="61"/>
        <v>112</v>
      </c>
      <c r="P797" s="10">
        <f t="shared" si="62"/>
        <v>85.05</v>
      </c>
      <c r="Q797" s="14" t="s">
        <v>8319</v>
      </c>
      <c r="R797" t="s">
        <v>8321</v>
      </c>
      <c r="S797" s="19">
        <f t="shared" si="63"/>
        <v>40963.404699074068</v>
      </c>
      <c r="T797" s="19">
        <f t="shared" si="64"/>
        <v>42207.916666666664</v>
      </c>
      <c r="U797">
        <f t="shared" si="60"/>
        <v>2012</v>
      </c>
    </row>
    <row r="798" spans="1:21" ht="64" x14ac:dyDescent="0.2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 s="23">
        <v>1437620400</v>
      </c>
      <c r="J798">
        <v>1376687485</v>
      </c>
      <c r="K798" t="b">
        <v>0</v>
      </c>
      <c r="L798">
        <v>90</v>
      </c>
      <c r="M798" t="b">
        <v>1</v>
      </c>
      <c r="N798" t="s">
        <v>8295</v>
      </c>
      <c r="O798" s="12">
        <f t="shared" si="61"/>
        <v>101</v>
      </c>
      <c r="P798" s="10">
        <f t="shared" si="62"/>
        <v>112.61</v>
      </c>
      <c r="Q798" s="14" t="s">
        <v>8319</v>
      </c>
      <c r="R798" t="s">
        <v>8321</v>
      </c>
      <c r="S798" s="19">
        <f t="shared" si="63"/>
        <v>41502.674594907403</v>
      </c>
      <c r="T798" s="19">
        <f t="shared" si="64"/>
        <v>42207.916666666664</v>
      </c>
      <c r="U798">
        <f t="shared" si="60"/>
        <v>2013</v>
      </c>
    </row>
    <row r="799" spans="1:21" ht="48" x14ac:dyDescent="0.2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 s="23">
        <v>1437620400</v>
      </c>
      <c r="J799">
        <v>1332978688</v>
      </c>
      <c r="K799" t="b">
        <v>0</v>
      </c>
      <c r="L799">
        <v>71</v>
      </c>
      <c r="M799" t="b">
        <v>1</v>
      </c>
      <c r="N799" t="s">
        <v>8295</v>
      </c>
      <c r="O799" s="12">
        <f t="shared" si="61"/>
        <v>108</v>
      </c>
      <c r="P799" s="10">
        <f t="shared" si="62"/>
        <v>45.44</v>
      </c>
      <c r="Q799" s="14" t="s">
        <v>8319</v>
      </c>
      <c r="R799" t="s">
        <v>8321</v>
      </c>
      <c r="S799" s="19">
        <f t="shared" si="63"/>
        <v>40996.785740740735</v>
      </c>
      <c r="T799" s="19">
        <f t="shared" si="64"/>
        <v>42207.916666666664</v>
      </c>
      <c r="U799">
        <f t="shared" si="60"/>
        <v>2012</v>
      </c>
    </row>
    <row r="800" spans="1:21" ht="48" x14ac:dyDescent="0.2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 s="23">
        <v>1437620400</v>
      </c>
      <c r="J800">
        <v>1409494187</v>
      </c>
      <c r="K800" t="b">
        <v>0</v>
      </c>
      <c r="L800">
        <v>87</v>
      </c>
      <c r="M800" t="b">
        <v>1</v>
      </c>
      <c r="N800" t="s">
        <v>8295</v>
      </c>
      <c r="O800" s="12">
        <f t="shared" si="61"/>
        <v>115</v>
      </c>
      <c r="P800" s="10">
        <f t="shared" si="62"/>
        <v>46.22</v>
      </c>
      <c r="Q800" s="14" t="s">
        <v>8319</v>
      </c>
      <c r="R800" t="s">
        <v>8321</v>
      </c>
      <c r="S800" s="19">
        <f t="shared" si="63"/>
        <v>41882.381793981483</v>
      </c>
      <c r="T800" s="19">
        <f t="shared" si="64"/>
        <v>42207.916666666664</v>
      </c>
      <c r="U800">
        <f t="shared" si="60"/>
        <v>2014</v>
      </c>
    </row>
    <row r="801" spans="1:21" ht="48" x14ac:dyDescent="0.2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 s="23">
        <v>1437620400</v>
      </c>
      <c r="J801">
        <v>1332950446</v>
      </c>
      <c r="K801" t="b">
        <v>0</v>
      </c>
      <c r="L801">
        <v>28</v>
      </c>
      <c r="M801" t="b">
        <v>1</v>
      </c>
      <c r="N801" t="s">
        <v>8295</v>
      </c>
      <c r="O801" s="12">
        <f t="shared" si="61"/>
        <v>100</v>
      </c>
      <c r="P801" s="10">
        <f t="shared" si="62"/>
        <v>178.61</v>
      </c>
      <c r="Q801" s="14" t="s">
        <v>8319</v>
      </c>
      <c r="R801" t="s">
        <v>8321</v>
      </c>
      <c r="S801" s="19">
        <f t="shared" si="63"/>
        <v>40996.458865740737</v>
      </c>
      <c r="T801" s="19">
        <f t="shared" si="64"/>
        <v>42207.916666666664</v>
      </c>
      <c r="U801">
        <f t="shared" si="60"/>
        <v>2012</v>
      </c>
    </row>
    <row r="802" spans="1:21" ht="48" x14ac:dyDescent="0.2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 s="23">
        <v>1437620400</v>
      </c>
      <c r="J802">
        <v>1407839054</v>
      </c>
      <c r="K802" t="b">
        <v>0</v>
      </c>
      <c r="L802">
        <v>56</v>
      </c>
      <c r="M802" t="b">
        <v>1</v>
      </c>
      <c r="N802" t="s">
        <v>8295</v>
      </c>
      <c r="O802" s="12">
        <f t="shared" si="61"/>
        <v>152</v>
      </c>
      <c r="P802" s="10">
        <f t="shared" si="62"/>
        <v>40.75</v>
      </c>
      <c r="Q802" s="14" t="s">
        <v>8319</v>
      </c>
      <c r="R802" t="s">
        <v>8321</v>
      </c>
      <c r="S802" s="19">
        <f t="shared" si="63"/>
        <v>41863.225162037037</v>
      </c>
      <c r="T802" s="19">
        <f t="shared" si="64"/>
        <v>42207.916666666664</v>
      </c>
      <c r="U802">
        <f t="shared" si="60"/>
        <v>2014</v>
      </c>
    </row>
    <row r="803" spans="1:21" ht="48" x14ac:dyDescent="0.2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 s="23">
        <v>1437620400</v>
      </c>
      <c r="J803">
        <v>1306955120</v>
      </c>
      <c r="K803" t="b">
        <v>0</v>
      </c>
      <c r="L803">
        <v>51</v>
      </c>
      <c r="M803" t="b">
        <v>1</v>
      </c>
      <c r="N803" t="s">
        <v>8295</v>
      </c>
      <c r="O803" s="12">
        <f t="shared" si="61"/>
        <v>112</v>
      </c>
      <c r="P803" s="10">
        <f t="shared" si="62"/>
        <v>43.73</v>
      </c>
      <c r="Q803" s="14" t="s">
        <v>8319</v>
      </c>
      <c r="R803" t="s">
        <v>8321</v>
      </c>
      <c r="S803" s="19">
        <f t="shared" si="63"/>
        <v>40695.587037037032</v>
      </c>
      <c r="T803" s="19">
        <f t="shared" si="64"/>
        <v>42207.916666666664</v>
      </c>
      <c r="U803">
        <f t="shared" si="60"/>
        <v>2011</v>
      </c>
    </row>
    <row r="804" spans="1:21" ht="48" x14ac:dyDescent="0.2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 s="23">
        <v>1437620400</v>
      </c>
      <c r="J804">
        <v>1343867524</v>
      </c>
      <c r="K804" t="b">
        <v>0</v>
      </c>
      <c r="L804">
        <v>75</v>
      </c>
      <c r="M804" t="b">
        <v>1</v>
      </c>
      <c r="N804" t="s">
        <v>8295</v>
      </c>
      <c r="O804" s="12">
        <f t="shared" si="61"/>
        <v>101</v>
      </c>
      <c r="P804" s="10">
        <f t="shared" si="62"/>
        <v>81.069999999999993</v>
      </c>
      <c r="Q804" s="14" t="s">
        <v>8319</v>
      </c>
      <c r="R804" t="s">
        <v>8321</v>
      </c>
      <c r="S804" s="19">
        <f t="shared" si="63"/>
        <v>41122.813935185179</v>
      </c>
      <c r="T804" s="19">
        <f t="shared" si="64"/>
        <v>42207.916666666664</v>
      </c>
      <c r="U804">
        <f t="shared" si="60"/>
        <v>2012</v>
      </c>
    </row>
    <row r="805" spans="1:21" ht="48" x14ac:dyDescent="0.2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 s="23">
        <v>1437620400</v>
      </c>
      <c r="J805">
        <v>1304376478</v>
      </c>
      <c r="K805" t="b">
        <v>0</v>
      </c>
      <c r="L805">
        <v>38</v>
      </c>
      <c r="M805" t="b">
        <v>1</v>
      </c>
      <c r="N805" t="s">
        <v>8295</v>
      </c>
      <c r="O805" s="12">
        <f t="shared" si="61"/>
        <v>123</v>
      </c>
      <c r="P805" s="10">
        <f t="shared" si="62"/>
        <v>74.61</v>
      </c>
      <c r="Q805" s="14" t="s">
        <v>8319</v>
      </c>
      <c r="R805" t="s">
        <v>8321</v>
      </c>
      <c r="S805" s="19">
        <f t="shared" si="63"/>
        <v>40665.741643518515</v>
      </c>
      <c r="T805" s="19">
        <f t="shared" si="64"/>
        <v>42207.916666666664</v>
      </c>
      <c r="U805">
        <f t="shared" si="60"/>
        <v>2011</v>
      </c>
    </row>
    <row r="806" spans="1:21" ht="48" x14ac:dyDescent="0.2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 s="23">
        <v>1437620400</v>
      </c>
      <c r="J806">
        <v>1309919526</v>
      </c>
      <c r="K806" t="b">
        <v>0</v>
      </c>
      <c r="L806">
        <v>18</v>
      </c>
      <c r="M806" t="b">
        <v>1</v>
      </c>
      <c r="N806" t="s">
        <v>8295</v>
      </c>
      <c r="O806" s="12">
        <f t="shared" si="61"/>
        <v>100</v>
      </c>
      <c r="P806" s="10">
        <f t="shared" si="62"/>
        <v>305.56</v>
      </c>
      <c r="Q806" s="14" t="s">
        <v>8319</v>
      </c>
      <c r="R806" t="s">
        <v>8321</v>
      </c>
      <c r="S806" s="19">
        <f t="shared" si="63"/>
        <v>40729.897291666661</v>
      </c>
      <c r="T806" s="19">
        <f t="shared" si="64"/>
        <v>42207.916666666664</v>
      </c>
      <c r="U806">
        <f t="shared" si="60"/>
        <v>2011</v>
      </c>
    </row>
    <row r="807" spans="1:21" ht="48" x14ac:dyDescent="0.2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 s="23">
        <v>1437620400</v>
      </c>
      <c r="J807">
        <v>1306525512</v>
      </c>
      <c r="K807" t="b">
        <v>0</v>
      </c>
      <c r="L807">
        <v>54</v>
      </c>
      <c r="M807" t="b">
        <v>1</v>
      </c>
      <c r="N807" t="s">
        <v>8295</v>
      </c>
      <c r="O807" s="12">
        <f t="shared" si="61"/>
        <v>105</v>
      </c>
      <c r="P807" s="10">
        <f t="shared" si="62"/>
        <v>58.33</v>
      </c>
      <c r="Q807" s="14" t="s">
        <v>8319</v>
      </c>
      <c r="R807" t="s">
        <v>8321</v>
      </c>
      <c r="S807" s="19">
        <f t="shared" si="63"/>
        <v>40690.614722222221</v>
      </c>
      <c r="T807" s="19">
        <f t="shared" si="64"/>
        <v>42207.916666666664</v>
      </c>
      <c r="U807">
        <f t="shared" si="60"/>
        <v>2011</v>
      </c>
    </row>
    <row r="808" spans="1:21" ht="16" x14ac:dyDescent="0.2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 s="23">
        <v>1437620400</v>
      </c>
      <c r="J808">
        <v>1312821339</v>
      </c>
      <c r="K808" t="b">
        <v>0</v>
      </c>
      <c r="L808">
        <v>71</v>
      </c>
      <c r="M808" t="b">
        <v>1</v>
      </c>
      <c r="N808" t="s">
        <v>8295</v>
      </c>
      <c r="O808" s="12">
        <f t="shared" si="61"/>
        <v>104</v>
      </c>
      <c r="P808" s="10">
        <f t="shared" si="62"/>
        <v>117.68</v>
      </c>
      <c r="Q808" s="14" t="s">
        <v>8319</v>
      </c>
      <c r="R808" t="s">
        <v>8321</v>
      </c>
      <c r="S808" s="19">
        <f t="shared" si="63"/>
        <v>40763.483090277776</v>
      </c>
      <c r="T808" s="19">
        <f t="shared" si="64"/>
        <v>42207.916666666664</v>
      </c>
      <c r="U808">
        <f t="shared" si="60"/>
        <v>2011</v>
      </c>
    </row>
    <row r="809" spans="1:21" ht="32" x14ac:dyDescent="0.2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 s="23">
        <v>1437620400</v>
      </c>
      <c r="J809">
        <v>1485270311</v>
      </c>
      <c r="K809" t="b">
        <v>0</v>
      </c>
      <c r="L809">
        <v>57</v>
      </c>
      <c r="M809" t="b">
        <v>1</v>
      </c>
      <c r="N809" t="s">
        <v>8295</v>
      </c>
      <c r="O809" s="12">
        <f t="shared" si="61"/>
        <v>105</v>
      </c>
      <c r="P809" s="10">
        <f t="shared" si="62"/>
        <v>73.77</v>
      </c>
      <c r="Q809" s="14" t="s">
        <v>8319</v>
      </c>
      <c r="R809" t="s">
        <v>8321</v>
      </c>
      <c r="S809" s="19">
        <f t="shared" si="63"/>
        <v>42759.420266203706</v>
      </c>
      <c r="T809" s="19">
        <f t="shared" si="64"/>
        <v>42207.916666666664</v>
      </c>
      <c r="U809">
        <f t="shared" si="60"/>
        <v>2017</v>
      </c>
    </row>
    <row r="810" spans="1:21" ht="48" x14ac:dyDescent="0.2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 s="23">
        <v>1437620400</v>
      </c>
      <c r="J810">
        <v>1416363886</v>
      </c>
      <c r="K810" t="b">
        <v>0</v>
      </c>
      <c r="L810">
        <v>43</v>
      </c>
      <c r="M810" t="b">
        <v>1</v>
      </c>
      <c r="N810" t="s">
        <v>8295</v>
      </c>
      <c r="O810" s="12">
        <f t="shared" si="61"/>
        <v>100</v>
      </c>
      <c r="P810" s="10">
        <f t="shared" si="62"/>
        <v>104.65</v>
      </c>
      <c r="Q810" s="14" t="s">
        <v>8319</v>
      </c>
      <c r="R810" t="s">
        <v>8321</v>
      </c>
      <c r="S810" s="19">
        <f t="shared" si="63"/>
        <v>41961.892199074071</v>
      </c>
      <c r="T810" s="19">
        <f t="shared" si="64"/>
        <v>42207.916666666664</v>
      </c>
      <c r="U810">
        <f t="shared" si="60"/>
        <v>2014</v>
      </c>
    </row>
    <row r="811" spans="1:21" ht="32" x14ac:dyDescent="0.2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 s="23">
        <v>1437620400</v>
      </c>
      <c r="J811">
        <v>1387569630</v>
      </c>
      <c r="K811" t="b">
        <v>0</v>
      </c>
      <c r="L811">
        <v>52</v>
      </c>
      <c r="M811" t="b">
        <v>1</v>
      </c>
      <c r="N811" t="s">
        <v>8295</v>
      </c>
      <c r="O811" s="12">
        <f t="shared" si="61"/>
        <v>104</v>
      </c>
      <c r="P811" s="10">
        <f t="shared" si="62"/>
        <v>79.83</v>
      </c>
      <c r="Q811" s="14" t="s">
        <v>8319</v>
      </c>
      <c r="R811" t="s">
        <v>8321</v>
      </c>
      <c r="S811" s="19">
        <f t="shared" si="63"/>
        <v>41628.625347222223</v>
      </c>
      <c r="T811" s="19">
        <f t="shared" si="64"/>
        <v>42207.916666666664</v>
      </c>
      <c r="U811">
        <f t="shared" si="60"/>
        <v>2013</v>
      </c>
    </row>
    <row r="812" spans="1:21" ht="48" x14ac:dyDescent="0.2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 s="23">
        <v>1437620400</v>
      </c>
      <c r="J812">
        <v>1343870462</v>
      </c>
      <c r="K812" t="b">
        <v>0</v>
      </c>
      <c r="L812">
        <v>27</v>
      </c>
      <c r="M812" t="b">
        <v>1</v>
      </c>
      <c r="N812" t="s">
        <v>8295</v>
      </c>
      <c r="O812" s="12">
        <f t="shared" si="61"/>
        <v>105</v>
      </c>
      <c r="P812" s="10">
        <f t="shared" si="62"/>
        <v>58.33</v>
      </c>
      <c r="Q812" s="14" t="s">
        <v>8319</v>
      </c>
      <c r="R812" t="s">
        <v>8321</v>
      </c>
      <c r="S812" s="19">
        <f t="shared" si="63"/>
        <v>41122.847939814812</v>
      </c>
      <c r="T812" s="19">
        <f t="shared" si="64"/>
        <v>42207.916666666664</v>
      </c>
      <c r="U812">
        <f t="shared" si="60"/>
        <v>2012</v>
      </c>
    </row>
    <row r="813" spans="1:21" ht="32" x14ac:dyDescent="0.2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 s="23">
        <v>1437620400</v>
      </c>
      <c r="J813">
        <v>1371569202</v>
      </c>
      <c r="K813" t="b">
        <v>0</v>
      </c>
      <c r="L813">
        <v>12</v>
      </c>
      <c r="M813" t="b">
        <v>1</v>
      </c>
      <c r="N813" t="s">
        <v>8295</v>
      </c>
      <c r="O813" s="12">
        <f t="shared" si="61"/>
        <v>104</v>
      </c>
      <c r="P813" s="10">
        <f t="shared" si="62"/>
        <v>86.67</v>
      </c>
      <c r="Q813" s="14" t="s">
        <v>8319</v>
      </c>
      <c r="R813" t="s">
        <v>8321</v>
      </c>
      <c r="S813" s="19">
        <f t="shared" si="63"/>
        <v>41443.435208333329</v>
      </c>
      <c r="T813" s="19">
        <f t="shared" si="64"/>
        <v>42207.916666666664</v>
      </c>
      <c r="U813">
        <f t="shared" si="60"/>
        <v>2013</v>
      </c>
    </row>
    <row r="814" spans="1:21" ht="48" x14ac:dyDescent="0.2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 s="23">
        <v>1437620400</v>
      </c>
      <c r="J814">
        <v>1357604752</v>
      </c>
      <c r="K814" t="b">
        <v>0</v>
      </c>
      <c r="L814">
        <v>33</v>
      </c>
      <c r="M814" t="b">
        <v>1</v>
      </c>
      <c r="N814" t="s">
        <v>8295</v>
      </c>
      <c r="O814" s="12">
        <f t="shared" si="61"/>
        <v>152</v>
      </c>
      <c r="P814" s="10">
        <f t="shared" si="62"/>
        <v>27.61</v>
      </c>
      <c r="Q814" s="14" t="s">
        <v>8319</v>
      </c>
      <c r="R814" t="s">
        <v>8321</v>
      </c>
      <c r="S814" s="19">
        <f t="shared" si="63"/>
        <v>41281.809629629628</v>
      </c>
      <c r="T814" s="19">
        <f t="shared" si="64"/>
        <v>42207.916666666664</v>
      </c>
      <c r="U814">
        <f t="shared" si="60"/>
        <v>2013</v>
      </c>
    </row>
    <row r="815" spans="1:21" ht="32" x14ac:dyDescent="0.2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 s="23">
        <v>1437620400</v>
      </c>
      <c r="J815">
        <v>1340233365</v>
      </c>
      <c r="K815" t="b">
        <v>0</v>
      </c>
      <c r="L815">
        <v>96</v>
      </c>
      <c r="M815" t="b">
        <v>1</v>
      </c>
      <c r="N815" t="s">
        <v>8295</v>
      </c>
      <c r="O815" s="12">
        <f t="shared" si="61"/>
        <v>160</v>
      </c>
      <c r="P815" s="10">
        <f t="shared" si="62"/>
        <v>25</v>
      </c>
      <c r="Q815" s="14" t="s">
        <v>8319</v>
      </c>
      <c r="R815" t="s">
        <v>8321</v>
      </c>
      <c r="S815" s="19">
        <f t="shared" si="63"/>
        <v>41080.751909722218</v>
      </c>
      <c r="T815" s="19">
        <f t="shared" si="64"/>
        <v>42207.916666666664</v>
      </c>
      <c r="U815">
        <f t="shared" si="60"/>
        <v>2012</v>
      </c>
    </row>
    <row r="816" spans="1:21" ht="48" x14ac:dyDescent="0.2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 s="23">
        <v>1437620400</v>
      </c>
      <c r="J816">
        <v>1305568201</v>
      </c>
      <c r="K816" t="b">
        <v>0</v>
      </c>
      <c r="L816">
        <v>28</v>
      </c>
      <c r="M816" t="b">
        <v>1</v>
      </c>
      <c r="N816" t="s">
        <v>8295</v>
      </c>
      <c r="O816" s="12">
        <f t="shared" si="61"/>
        <v>127</v>
      </c>
      <c r="P816" s="10">
        <f t="shared" si="62"/>
        <v>45.46</v>
      </c>
      <c r="Q816" s="14" t="s">
        <v>8319</v>
      </c>
      <c r="R816" t="s">
        <v>8321</v>
      </c>
      <c r="S816" s="19">
        <f t="shared" si="63"/>
        <v>40679.534733796296</v>
      </c>
      <c r="T816" s="19">
        <f t="shared" si="64"/>
        <v>42207.916666666664</v>
      </c>
      <c r="U816">
        <f t="shared" si="60"/>
        <v>2011</v>
      </c>
    </row>
    <row r="817" spans="1:21" ht="32" x14ac:dyDescent="0.2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 s="23">
        <v>1437620400</v>
      </c>
      <c r="J817">
        <v>1412287303</v>
      </c>
      <c r="K817" t="b">
        <v>0</v>
      </c>
      <c r="L817">
        <v>43</v>
      </c>
      <c r="M817" t="b">
        <v>1</v>
      </c>
      <c r="N817" t="s">
        <v>8295</v>
      </c>
      <c r="O817" s="12">
        <f t="shared" si="61"/>
        <v>107</v>
      </c>
      <c r="P817" s="10">
        <f t="shared" si="62"/>
        <v>99.53</v>
      </c>
      <c r="Q817" s="14" t="s">
        <v>8319</v>
      </c>
      <c r="R817" t="s">
        <v>8321</v>
      </c>
      <c r="S817" s="19">
        <f t="shared" si="63"/>
        <v>41914.70952546296</v>
      </c>
      <c r="T817" s="19">
        <f t="shared" si="64"/>
        <v>42207.916666666664</v>
      </c>
      <c r="U817">
        <f t="shared" si="60"/>
        <v>2014</v>
      </c>
    </row>
    <row r="818" spans="1:21" ht="32" x14ac:dyDescent="0.2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 s="23">
        <v>1437620400</v>
      </c>
      <c r="J818">
        <v>1362776043</v>
      </c>
      <c r="K818" t="b">
        <v>0</v>
      </c>
      <c r="L818">
        <v>205</v>
      </c>
      <c r="M818" t="b">
        <v>1</v>
      </c>
      <c r="N818" t="s">
        <v>8295</v>
      </c>
      <c r="O818" s="12">
        <f t="shared" si="61"/>
        <v>115</v>
      </c>
      <c r="P818" s="10">
        <f t="shared" si="62"/>
        <v>39.31</v>
      </c>
      <c r="Q818" s="14" t="s">
        <v>8319</v>
      </c>
      <c r="R818" t="s">
        <v>8321</v>
      </c>
      <c r="S818" s="19">
        <f t="shared" si="63"/>
        <v>41341.662534722222</v>
      </c>
      <c r="T818" s="19">
        <f t="shared" si="64"/>
        <v>42207.916666666664</v>
      </c>
      <c r="U818">
        <f t="shared" si="60"/>
        <v>2013</v>
      </c>
    </row>
    <row r="819" spans="1:21" ht="48" x14ac:dyDescent="0.2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 s="23">
        <v>1437620400</v>
      </c>
      <c r="J819">
        <v>1326810211</v>
      </c>
      <c r="K819" t="b">
        <v>0</v>
      </c>
      <c r="L819">
        <v>23</v>
      </c>
      <c r="M819" t="b">
        <v>1</v>
      </c>
      <c r="N819" t="s">
        <v>8295</v>
      </c>
      <c r="O819" s="12">
        <f t="shared" si="61"/>
        <v>137</v>
      </c>
      <c r="P819" s="10">
        <f t="shared" si="62"/>
        <v>89.42</v>
      </c>
      <c r="Q819" s="14" t="s">
        <v>8319</v>
      </c>
      <c r="R819" t="s">
        <v>8321</v>
      </c>
      <c r="S819" s="19">
        <f t="shared" si="63"/>
        <v>40925.391331018516</v>
      </c>
      <c r="T819" s="19">
        <f t="shared" si="64"/>
        <v>42207.916666666664</v>
      </c>
      <c r="U819">
        <f t="shared" si="60"/>
        <v>2012</v>
      </c>
    </row>
    <row r="820" spans="1:21" ht="48" x14ac:dyDescent="0.2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 s="23">
        <v>1437620400</v>
      </c>
      <c r="J820">
        <v>1343682681</v>
      </c>
      <c r="K820" t="b">
        <v>0</v>
      </c>
      <c r="L820">
        <v>19</v>
      </c>
      <c r="M820" t="b">
        <v>1</v>
      </c>
      <c r="N820" t="s">
        <v>8295</v>
      </c>
      <c r="O820" s="12">
        <f t="shared" si="61"/>
        <v>156</v>
      </c>
      <c r="P820" s="10">
        <f t="shared" si="62"/>
        <v>28.68</v>
      </c>
      <c r="Q820" s="14" t="s">
        <v>8319</v>
      </c>
      <c r="R820" t="s">
        <v>8321</v>
      </c>
      <c r="S820" s="19">
        <f t="shared" si="63"/>
        <v>41120.67454861111</v>
      </c>
      <c r="T820" s="19">
        <f t="shared" si="64"/>
        <v>42207.916666666664</v>
      </c>
      <c r="U820">
        <f t="shared" si="60"/>
        <v>2012</v>
      </c>
    </row>
    <row r="821" spans="1:21" ht="32" x14ac:dyDescent="0.2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 s="23">
        <v>1437620400</v>
      </c>
      <c r="J821">
        <v>1386806254</v>
      </c>
      <c r="K821" t="b">
        <v>0</v>
      </c>
      <c r="L821">
        <v>14</v>
      </c>
      <c r="M821" t="b">
        <v>1</v>
      </c>
      <c r="N821" t="s">
        <v>8295</v>
      </c>
      <c r="O821" s="12">
        <f t="shared" si="61"/>
        <v>109</v>
      </c>
      <c r="P821" s="10">
        <f t="shared" si="62"/>
        <v>31.07</v>
      </c>
      <c r="Q821" s="14" t="s">
        <v>8319</v>
      </c>
      <c r="R821" t="s">
        <v>8321</v>
      </c>
      <c r="S821" s="19">
        <f t="shared" si="63"/>
        <v>41619.789976851847</v>
      </c>
      <c r="T821" s="19">
        <f t="shared" si="64"/>
        <v>42207.916666666664</v>
      </c>
      <c r="U821">
        <f t="shared" si="60"/>
        <v>2013</v>
      </c>
    </row>
    <row r="822" spans="1:21" ht="48" x14ac:dyDescent="0.2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 s="23">
        <v>1437620400</v>
      </c>
      <c r="J822">
        <v>1399666342</v>
      </c>
      <c r="K822" t="b">
        <v>0</v>
      </c>
      <c r="L822">
        <v>38</v>
      </c>
      <c r="M822" t="b">
        <v>1</v>
      </c>
      <c r="N822" t="s">
        <v>8295</v>
      </c>
      <c r="O822" s="12">
        <f t="shared" si="61"/>
        <v>134</v>
      </c>
      <c r="P822" s="10">
        <f t="shared" si="62"/>
        <v>70.55</v>
      </c>
      <c r="Q822" s="14" t="s">
        <v>8319</v>
      </c>
      <c r="R822" t="s">
        <v>8321</v>
      </c>
      <c r="S822" s="19">
        <f t="shared" si="63"/>
        <v>41768.633587962962</v>
      </c>
      <c r="T822" s="19">
        <f t="shared" si="64"/>
        <v>42207.916666666664</v>
      </c>
      <c r="U822">
        <f t="shared" si="60"/>
        <v>2014</v>
      </c>
    </row>
    <row r="823" spans="1:21" ht="48" x14ac:dyDescent="0.2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 s="23">
        <v>1437620400</v>
      </c>
      <c r="J823">
        <v>1427753265</v>
      </c>
      <c r="K823" t="b">
        <v>0</v>
      </c>
      <c r="L823">
        <v>78</v>
      </c>
      <c r="M823" t="b">
        <v>1</v>
      </c>
      <c r="N823" t="s">
        <v>8295</v>
      </c>
      <c r="O823" s="12">
        <f t="shared" si="61"/>
        <v>100</v>
      </c>
      <c r="P823" s="10">
        <f t="shared" si="62"/>
        <v>224.13</v>
      </c>
      <c r="Q823" s="14" t="s">
        <v>8319</v>
      </c>
      <c r="R823" t="s">
        <v>8321</v>
      </c>
      <c r="S823" s="19">
        <f t="shared" si="63"/>
        <v>42093.71371527778</v>
      </c>
      <c r="T823" s="19">
        <f t="shared" si="64"/>
        <v>42207.916666666664</v>
      </c>
      <c r="U823">
        <f t="shared" si="60"/>
        <v>2015</v>
      </c>
    </row>
    <row r="824" spans="1:21" ht="32" x14ac:dyDescent="0.2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 s="23">
        <v>1437620400</v>
      </c>
      <c r="J824">
        <v>1346885050</v>
      </c>
      <c r="K824" t="b">
        <v>0</v>
      </c>
      <c r="L824">
        <v>69</v>
      </c>
      <c r="M824" t="b">
        <v>1</v>
      </c>
      <c r="N824" t="s">
        <v>8295</v>
      </c>
      <c r="O824" s="12">
        <f t="shared" si="61"/>
        <v>119</v>
      </c>
      <c r="P824" s="10">
        <f t="shared" si="62"/>
        <v>51.81</v>
      </c>
      <c r="Q824" s="14" t="s">
        <v>8319</v>
      </c>
      <c r="R824" t="s">
        <v>8321</v>
      </c>
      <c r="S824" s="19">
        <f t="shared" si="63"/>
        <v>41157.739004629628</v>
      </c>
      <c r="T824" s="19">
        <f t="shared" si="64"/>
        <v>42207.916666666664</v>
      </c>
      <c r="U824">
        <f t="shared" si="60"/>
        <v>2012</v>
      </c>
    </row>
    <row r="825" spans="1:21" ht="48" x14ac:dyDescent="0.2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 s="23">
        <v>1437620400</v>
      </c>
      <c r="J825">
        <v>1424474452</v>
      </c>
      <c r="K825" t="b">
        <v>0</v>
      </c>
      <c r="L825">
        <v>33</v>
      </c>
      <c r="M825" t="b">
        <v>1</v>
      </c>
      <c r="N825" t="s">
        <v>8295</v>
      </c>
      <c r="O825" s="12">
        <f t="shared" si="61"/>
        <v>180</v>
      </c>
      <c r="P825" s="10">
        <f t="shared" si="62"/>
        <v>43.52</v>
      </c>
      <c r="Q825" s="14" t="s">
        <v>8319</v>
      </c>
      <c r="R825" t="s">
        <v>8321</v>
      </c>
      <c r="S825" s="19">
        <f t="shared" si="63"/>
        <v>42055.764490740738</v>
      </c>
      <c r="T825" s="19">
        <f t="shared" si="64"/>
        <v>42207.916666666664</v>
      </c>
      <c r="U825">
        <f t="shared" si="60"/>
        <v>2015</v>
      </c>
    </row>
    <row r="826" spans="1:21" ht="48" x14ac:dyDescent="0.2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 s="23">
        <v>1437620400</v>
      </c>
      <c r="J826">
        <v>1268459318</v>
      </c>
      <c r="K826" t="b">
        <v>0</v>
      </c>
      <c r="L826">
        <v>54</v>
      </c>
      <c r="M826" t="b">
        <v>1</v>
      </c>
      <c r="N826" t="s">
        <v>8295</v>
      </c>
      <c r="O826" s="12">
        <f t="shared" si="61"/>
        <v>134</v>
      </c>
      <c r="P826" s="10">
        <f t="shared" si="62"/>
        <v>39.82</v>
      </c>
      <c r="Q826" s="14" t="s">
        <v>8319</v>
      </c>
      <c r="R826" t="s">
        <v>8321</v>
      </c>
      <c r="S826" s="19">
        <f t="shared" si="63"/>
        <v>40250.033773148149</v>
      </c>
      <c r="T826" s="19">
        <f t="shared" si="64"/>
        <v>42207.916666666664</v>
      </c>
      <c r="U826">
        <f t="shared" si="60"/>
        <v>2010</v>
      </c>
    </row>
    <row r="827" spans="1:21" ht="32" x14ac:dyDescent="0.2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 s="23">
        <v>1437620400</v>
      </c>
      <c r="J827">
        <v>1349335284</v>
      </c>
      <c r="K827" t="b">
        <v>0</v>
      </c>
      <c r="L827">
        <v>99</v>
      </c>
      <c r="M827" t="b">
        <v>1</v>
      </c>
      <c r="N827" t="s">
        <v>8295</v>
      </c>
      <c r="O827" s="12">
        <f t="shared" si="61"/>
        <v>100</v>
      </c>
      <c r="P827" s="10">
        <f t="shared" si="62"/>
        <v>126.81</v>
      </c>
      <c r="Q827" s="14" t="s">
        <v>8319</v>
      </c>
      <c r="R827" t="s">
        <v>8321</v>
      </c>
      <c r="S827" s="19">
        <f t="shared" si="63"/>
        <v>41186.098194444443</v>
      </c>
      <c r="T827" s="19">
        <f t="shared" si="64"/>
        <v>42207.916666666664</v>
      </c>
      <c r="U827">
        <f t="shared" si="60"/>
        <v>2012</v>
      </c>
    </row>
    <row r="828" spans="1:21" ht="48" x14ac:dyDescent="0.2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 s="23">
        <v>1437620400</v>
      </c>
      <c r="J828">
        <v>1330908930</v>
      </c>
      <c r="K828" t="b">
        <v>0</v>
      </c>
      <c r="L828">
        <v>49</v>
      </c>
      <c r="M828" t="b">
        <v>1</v>
      </c>
      <c r="N828" t="s">
        <v>8295</v>
      </c>
      <c r="O828" s="12">
        <f t="shared" si="61"/>
        <v>101</v>
      </c>
      <c r="P828" s="10">
        <f t="shared" si="62"/>
        <v>113.88</v>
      </c>
      <c r="Q828" s="14" t="s">
        <v>8319</v>
      </c>
      <c r="R828" t="s">
        <v>8321</v>
      </c>
      <c r="S828" s="19">
        <f t="shared" si="63"/>
        <v>40972.830208333333</v>
      </c>
      <c r="T828" s="19">
        <f t="shared" si="64"/>
        <v>42207.916666666664</v>
      </c>
      <c r="U828">
        <f t="shared" si="60"/>
        <v>2012</v>
      </c>
    </row>
    <row r="829" spans="1:21" ht="48" x14ac:dyDescent="0.2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 s="23">
        <v>1437620400</v>
      </c>
      <c r="J829">
        <v>1326972107</v>
      </c>
      <c r="K829" t="b">
        <v>0</v>
      </c>
      <c r="L829">
        <v>11</v>
      </c>
      <c r="M829" t="b">
        <v>1</v>
      </c>
      <c r="N829" t="s">
        <v>8295</v>
      </c>
      <c r="O829" s="12">
        <f t="shared" si="61"/>
        <v>103</v>
      </c>
      <c r="P829" s="10">
        <f t="shared" si="62"/>
        <v>28.18</v>
      </c>
      <c r="Q829" s="14" t="s">
        <v>8319</v>
      </c>
      <c r="R829" t="s">
        <v>8321</v>
      </c>
      <c r="S829" s="19">
        <f t="shared" si="63"/>
        <v>40927.265127314815</v>
      </c>
      <c r="T829" s="19">
        <f t="shared" si="64"/>
        <v>42207.916666666664</v>
      </c>
      <c r="U829">
        <f t="shared" ref="U829:U892" si="65">YEAR(S829)</f>
        <v>2012</v>
      </c>
    </row>
    <row r="830" spans="1:21" ht="48" x14ac:dyDescent="0.2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 s="23">
        <v>1437620400</v>
      </c>
      <c r="J830">
        <v>1339549982</v>
      </c>
      <c r="K830" t="b">
        <v>0</v>
      </c>
      <c r="L830">
        <v>38</v>
      </c>
      <c r="M830" t="b">
        <v>1</v>
      </c>
      <c r="N830" t="s">
        <v>8295</v>
      </c>
      <c r="O830" s="12">
        <f t="shared" si="61"/>
        <v>107</v>
      </c>
      <c r="P830" s="10">
        <f t="shared" si="62"/>
        <v>36.61</v>
      </c>
      <c r="Q830" s="14" t="s">
        <v>8319</v>
      </c>
      <c r="R830" t="s">
        <v>8321</v>
      </c>
      <c r="S830" s="19">
        <f t="shared" si="63"/>
        <v>41072.842384259253</v>
      </c>
      <c r="T830" s="19">
        <f t="shared" si="64"/>
        <v>42207.916666666664</v>
      </c>
      <c r="U830">
        <f t="shared" si="65"/>
        <v>2012</v>
      </c>
    </row>
    <row r="831" spans="1:21" ht="48" x14ac:dyDescent="0.2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 s="23">
        <v>1437620400</v>
      </c>
      <c r="J831">
        <v>1463253240</v>
      </c>
      <c r="K831" t="b">
        <v>0</v>
      </c>
      <c r="L831">
        <v>16</v>
      </c>
      <c r="M831" t="b">
        <v>1</v>
      </c>
      <c r="N831" t="s">
        <v>8295</v>
      </c>
      <c r="O831" s="12">
        <f t="shared" si="61"/>
        <v>104</v>
      </c>
      <c r="P831" s="10">
        <f t="shared" si="62"/>
        <v>32.5</v>
      </c>
      <c r="Q831" s="14" t="s">
        <v>8319</v>
      </c>
      <c r="R831" t="s">
        <v>8321</v>
      </c>
      <c r="S831" s="19">
        <f t="shared" si="63"/>
        <v>42504.593055555553</v>
      </c>
      <c r="T831" s="19">
        <f t="shared" si="64"/>
        <v>42207.916666666664</v>
      </c>
      <c r="U831">
        <f t="shared" si="65"/>
        <v>2016</v>
      </c>
    </row>
    <row r="832" spans="1:21" ht="48" x14ac:dyDescent="0.2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 s="23">
        <v>1437620400</v>
      </c>
      <c r="J832">
        <v>1361363825</v>
      </c>
      <c r="K832" t="b">
        <v>0</v>
      </c>
      <c r="L832">
        <v>32</v>
      </c>
      <c r="M832" t="b">
        <v>1</v>
      </c>
      <c r="N832" t="s">
        <v>8295</v>
      </c>
      <c r="O832" s="12">
        <f t="shared" si="61"/>
        <v>108</v>
      </c>
      <c r="P832" s="10">
        <f t="shared" si="62"/>
        <v>60.66</v>
      </c>
      <c r="Q832" s="14" t="s">
        <v>8319</v>
      </c>
      <c r="R832" t="s">
        <v>8321</v>
      </c>
      <c r="S832" s="19">
        <f t="shared" si="63"/>
        <v>41325.317418981482</v>
      </c>
      <c r="T832" s="19">
        <f t="shared" si="64"/>
        <v>42207.916666666664</v>
      </c>
      <c r="U832">
        <f t="shared" si="65"/>
        <v>2013</v>
      </c>
    </row>
    <row r="833" spans="1:21" ht="32" x14ac:dyDescent="0.2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 s="23">
        <v>1437620400</v>
      </c>
      <c r="J833">
        <v>1332948694</v>
      </c>
      <c r="K833" t="b">
        <v>0</v>
      </c>
      <c r="L833">
        <v>20</v>
      </c>
      <c r="M833" t="b">
        <v>1</v>
      </c>
      <c r="N833" t="s">
        <v>8295</v>
      </c>
      <c r="O833" s="12">
        <f t="shared" si="61"/>
        <v>233</v>
      </c>
      <c r="P833" s="10">
        <f t="shared" si="62"/>
        <v>175</v>
      </c>
      <c r="Q833" s="14" t="s">
        <v>8319</v>
      </c>
      <c r="R833" t="s">
        <v>8321</v>
      </c>
      <c r="S833" s="19">
        <f t="shared" si="63"/>
        <v>40996.438587962963</v>
      </c>
      <c r="T833" s="19">
        <f t="shared" si="64"/>
        <v>42207.916666666664</v>
      </c>
      <c r="U833">
        <f t="shared" si="65"/>
        <v>2012</v>
      </c>
    </row>
    <row r="834" spans="1:21" ht="48" x14ac:dyDescent="0.2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 s="23">
        <v>1437620400</v>
      </c>
      <c r="J834">
        <v>1321978335</v>
      </c>
      <c r="K834" t="b">
        <v>0</v>
      </c>
      <c r="L834">
        <v>154</v>
      </c>
      <c r="M834" t="b">
        <v>1</v>
      </c>
      <c r="N834" t="s">
        <v>8295</v>
      </c>
      <c r="O834" s="12">
        <f t="shared" ref="O834:O897" si="66">ROUND(E834/D834*100,0)</f>
        <v>101</v>
      </c>
      <c r="P834" s="10">
        <f t="shared" ref="P834:P897" si="67">IFERROR(ROUND(E834/L834,2),0)</f>
        <v>97.99</v>
      </c>
      <c r="Q834" s="14" t="s">
        <v>8319</v>
      </c>
      <c r="R834" t="s">
        <v>8321</v>
      </c>
      <c r="S834" s="19">
        <f t="shared" si="63"/>
        <v>40869.466840277775</v>
      </c>
      <c r="T834" s="19">
        <f t="shared" si="64"/>
        <v>42207.916666666664</v>
      </c>
      <c r="U834">
        <f t="shared" si="65"/>
        <v>2011</v>
      </c>
    </row>
    <row r="835" spans="1:21" ht="16" x14ac:dyDescent="0.2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 s="23">
        <v>1437620400</v>
      </c>
      <c r="J835">
        <v>1395349475</v>
      </c>
      <c r="K835" t="b">
        <v>0</v>
      </c>
      <c r="L835">
        <v>41</v>
      </c>
      <c r="M835" t="b">
        <v>1</v>
      </c>
      <c r="N835" t="s">
        <v>8295</v>
      </c>
      <c r="O835" s="12">
        <f t="shared" si="66"/>
        <v>102</v>
      </c>
      <c r="P835" s="10">
        <f t="shared" si="67"/>
        <v>148.78</v>
      </c>
      <c r="Q835" s="14" t="s">
        <v>8319</v>
      </c>
      <c r="R835" t="s">
        <v>8321</v>
      </c>
      <c r="S835" s="19">
        <f t="shared" ref="S835:S898" si="68">(J835/86400)+25569+(-5/24)</f>
        <v>41718.669849537036</v>
      </c>
      <c r="T835" s="19">
        <f t="shared" ref="T835:T898" si="69">(I835/86400)+25569+(-5/24)</f>
        <v>42207.916666666664</v>
      </c>
      <c r="U835">
        <f t="shared" si="65"/>
        <v>2014</v>
      </c>
    </row>
    <row r="836" spans="1:21" ht="48" x14ac:dyDescent="0.2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 s="23">
        <v>1437620400</v>
      </c>
      <c r="J836">
        <v>1369770292</v>
      </c>
      <c r="K836" t="b">
        <v>0</v>
      </c>
      <c r="L836">
        <v>75</v>
      </c>
      <c r="M836" t="b">
        <v>1</v>
      </c>
      <c r="N836" t="s">
        <v>8295</v>
      </c>
      <c r="O836" s="12">
        <f t="shared" si="66"/>
        <v>131</v>
      </c>
      <c r="P836" s="10">
        <f t="shared" si="67"/>
        <v>96.08</v>
      </c>
      <c r="Q836" s="14" t="s">
        <v>8319</v>
      </c>
      <c r="R836" t="s">
        <v>8321</v>
      </c>
      <c r="S836" s="19">
        <f t="shared" si="68"/>
        <v>41422.614490740736</v>
      </c>
      <c r="T836" s="19">
        <f t="shared" si="69"/>
        <v>42207.916666666664</v>
      </c>
      <c r="U836">
        <f t="shared" si="65"/>
        <v>2013</v>
      </c>
    </row>
    <row r="837" spans="1:21" ht="48" x14ac:dyDescent="0.2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 s="23">
        <v>1437620400</v>
      </c>
      <c r="J837">
        <v>1333709958</v>
      </c>
      <c r="K837" t="b">
        <v>0</v>
      </c>
      <c r="L837">
        <v>40</v>
      </c>
      <c r="M837" t="b">
        <v>1</v>
      </c>
      <c r="N837" t="s">
        <v>8295</v>
      </c>
      <c r="O837" s="12">
        <f t="shared" si="66"/>
        <v>117</v>
      </c>
      <c r="P837" s="10">
        <f t="shared" si="67"/>
        <v>58.63</v>
      </c>
      <c r="Q837" s="14" t="s">
        <v>8319</v>
      </c>
      <c r="R837" t="s">
        <v>8321</v>
      </c>
      <c r="S837" s="19">
        <f t="shared" si="68"/>
        <v>41005.249513888884</v>
      </c>
      <c r="T837" s="19">
        <f t="shared" si="69"/>
        <v>42207.916666666664</v>
      </c>
      <c r="U837">
        <f t="shared" si="65"/>
        <v>2012</v>
      </c>
    </row>
    <row r="838" spans="1:21" ht="16" x14ac:dyDescent="0.2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 s="23">
        <v>1437620400</v>
      </c>
      <c r="J838">
        <v>1378516918</v>
      </c>
      <c r="K838" t="b">
        <v>0</v>
      </c>
      <c r="L838">
        <v>46</v>
      </c>
      <c r="M838" t="b">
        <v>1</v>
      </c>
      <c r="N838" t="s">
        <v>8295</v>
      </c>
      <c r="O838" s="12">
        <f t="shared" si="66"/>
        <v>101</v>
      </c>
      <c r="P838" s="10">
        <f t="shared" si="67"/>
        <v>109.71</v>
      </c>
      <c r="Q838" s="14" t="s">
        <v>8319</v>
      </c>
      <c r="R838" t="s">
        <v>8321</v>
      </c>
      <c r="S838" s="19">
        <f t="shared" si="68"/>
        <v>41523.848587962959</v>
      </c>
      <c r="T838" s="19">
        <f t="shared" si="69"/>
        <v>42207.916666666664</v>
      </c>
      <c r="U838">
        <f t="shared" si="65"/>
        <v>2013</v>
      </c>
    </row>
    <row r="839" spans="1:21" ht="32" x14ac:dyDescent="0.2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 s="23">
        <v>1437620400</v>
      </c>
      <c r="J839">
        <v>1396396662</v>
      </c>
      <c r="K839" t="b">
        <v>0</v>
      </c>
      <c r="L839">
        <v>62</v>
      </c>
      <c r="M839" t="b">
        <v>1</v>
      </c>
      <c r="N839" t="s">
        <v>8295</v>
      </c>
      <c r="O839" s="12">
        <f t="shared" si="66"/>
        <v>122</v>
      </c>
      <c r="P839" s="10">
        <f t="shared" si="67"/>
        <v>49.11</v>
      </c>
      <c r="Q839" s="14" t="s">
        <v>8319</v>
      </c>
      <c r="R839" t="s">
        <v>8321</v>
      </c>
      <c r="S839" s="19">
        <f t="shared" si="68"/>
        <v>41730.79006944444</v>
      </c>
      <c r="T839" s="19">
        <f t="shared" si="69"/>
        <v>42207.916666666664</v>
      </c>
      <c r="U839">
        <f t="shared" si="65"/>
        <v>2014</v>
      </c>
    </row>
    <row r="840" spans="1:21" ht="48" x14ac:dyDescent="0.2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 s="23">
        <v>1437620400</v>
      </c>
      <c r="J840">
        <v>1324243985</v>
      </c>
      <c r="K840" t="b">
        <v>0</v>
      </c>
      <c r="L840">
        <v>61</v>
      </c>
      <c r="M840" t="b">
        <v>1</v>
      </c>
      <c r="N840" t="s">
        <v>8295</v>
      </c>
      <c r="O840" s="12">
        <f t="shared" si="66"/>
        <v>145</v>
      </c>
      <c r="P840" s="10">
        <f t="shared" si="67"/>
        <v>47.67</v>
      </c>
      <c r="Q840" s="14" t="s">
        <v>8319</v>
      </c>
      <c r="R840" t="s">
        <v>8321</v>
      </c>
      <c r="S840" s="19">
        <f t="shared" si="68"/>
        <v>40895.689641203702</v>
      </c>
      <c r="T840" s="19">
        <f t="shared" si="69"/>
        <v>42207.916666666664</v>
      </c>
      <c r="U840">
        <f t="shared" si="65"/>
        <v>2011</v>
      </c>
    </row>
    <row r="841" spans="1:21" ht="48" x14ac:dyDescent="0.2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 s="23">
        <v>1437620400</v>
      </c>
      <c r="J841">
        <v>1345745956</v>
      </c>
      <c r="K841" t="b">
        <v>0</v>
      </c>
      <c r="L841">
        <v>96</v>
      </c>
      <c r="M841" t="b">
        <v>1</v>
      </c>
      <c r="N841" t="s">
        <v>8295</v>
      </c>
      <c r="O841" s="12">
        <f t="shared" si="66"/>
        <v>117</v>
      </c>
      <c r="P841" s="10">
        <f t="shared" si="67"/>
        <v>60.74</v>
      </c>
      <c r="Q841" s="14" t="s">
        <v>8319</v>
      </c>
      <c r="R841" t="s">
        <v>8321</v>
      </c>
      <c r="S841" s="19">
        <f t="shared" si="68"/>
        <v>41144.555046296293</v>
      </c>
      <c r="T841" s="19">
        <f t="shared" si="69"/>
        <v>42207.916666666664</v>
      </c>
      <c r="U841">
        <f t="shared" si="65"/>
        <v>2012</v>
      </c>
    </row>
    <row r="842" spans="1:21" ht="32" x14ac:dyDescent="0.2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 s="23">
        <v>1437620400</v>
      </c>
      <c r="J842">
        <v>1472102787</v>
      </c>
      <c r="K842" t="b">
        <v>0</v>
      </c>
      <c r="L842">
        <v>190</v>
      </c>
      <c r="M842" t="b">
        <v>1</v>
      </c>
      <c r="N842" t="s">
        <v>8280</v>
      </c>
      <c r="O842" s="12">
        <f t="shared" si="66"/>
        <v>120</v>
      </c>
      <c r="P842" s="10">
        <f t="shared" si="67"/>
        <v>63.38</v>
      </c>
      <c r="Q842" s="14" t="s">
        <v>8319</v>
      </c>
      <c r="R842" t="s">
        <v>8322</v>
      </c>
      <c r="S842" s="19">
        <f t="shared" si="68"/>
        <v>42607.018368055556</v>
      </c>
      <c r="T842" s="19">
        <f t="shared" si="69"/>
        <v>42207.916666666664</v>
      </c>
      <c r="U842">
        <f t="shared" si="65"/>
        <v>2016</v>
      </c>
    </row>
    <row r="843" spans="1:21" ht="48" x14ac:dyDescent="0.2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 s="23">
        <v>1437620400</v>
      </c>
      <c r="J843">
        <v>1413058063</v>
      </c>
      <c r="K843" t="b">
        <v>1</v>
      </c>
      <c r="L843">
        <v>94</v>
      </c>
      <c r="M843" t="b">
        <v>1</v>
      </c>
      <c r="N843" t="s">
        <v>8280</v>
      </c>
      <c r="O843" s="12">
        <f t="shared" si="66"/>
        <v>101</v>
      </c>
      <c r="P843" s="10">
        <f t="shared" si="67"/>
        <v>53.89</v>
      </c>
      <c r="Q843" s="14" t="s">
        <v>8319</v>
      </c>
      <c r="R843" t="s">
        <v>8322</v>
      </c>
      <c r="S843" s="19">
        <f t="shared" si="68"/>
        <v>41923.630358796298</v>
      </c>
      <c r="T843" s="19">
        <f t="shared" si="69"/>
        <v>42207.916666666664</v>
      </c>
      <c r="U843">
        <f t="shared" si="65"/>
        <v>2014</v>
      </c>
    </row>
    <row r="844" spans="1:21" ht="48" x14ac:dyDescent="0.2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 s="23">
        <v>1437620400</v>
      </c>
      <c r="J844">
        <v>1378735983</v>
      </c>
      <c r="K844" t="b">
        <v>1</v>
      </c>
      <c r="L844">
        <v>39</v>
      </c>
      <c r="M844" t="b">
        <v>1</v>
      </c>
      <c r="N844" t="s">
        <v>8280</v>
      </c>
      <c r="O844" s="12">
        <f t="shared" si="66"/>
        <v>104</v>
      </c>
      <c r="P844" s="10">
        <f t="shared" si="67"/>
        <v>66.87</v>
      </c>
      <c r="Q844" s="14" t="s">
        <v>8319</v>
      </c>
      <c r="R844" t="s">
        <v>8322</v>
      </c>
      <c r="S844" s="19">
        <f t="shared" si="68"/>
        <v>41526.384062499994</v>
      </c>
      <c r="T844" s="19">
        <f t="shared" si="69"/>
        <v>42207.916666666664</v>
      </c>
      <c r="U844">
        <f t="shared" si="65"/>
        <v>2013</v>
      </c>
    </row>
    <row r="845" spans="1:21" ht="48" x14ac:dyDescent="0.2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 s="23">
        <v>1437620400</v>
      </c>
      <c r="J845">
        <v>1479708680</v>
      </c>
      <c r="K845" t="b">
        <v>0</v>
      </c>
      <c r="L845">
        <v>127</v>
      </c>
      <c r="M845" t="b">
        <v>1</v>
      </c>
      <c r="N845" t="s">
        <v>8280</v>
      </c>
      <c r="O845" s="12">
        <f t="shared" si="66"/>
        <v>267</v>
      </c>
      <c r="P845" s="10">
        <f t="shared" si="67"/>
        <v>63.1</v>
      </c>
      <c r="Q845" s="14" t="s">
        <v>8319</v>
      </c>
      <c r="R845" t="s">
        <v>8322</v>
      </c>
      <c r="S845" s="19">
        <f t="shared" si="68"/>
        <v>42695.049537037034</v>
      </c>
      <c r="T845" s="19">
        <f t="shared" si="69"/>
        <v>42207.916666666664</v>
      </c>
      <c r="U845">
        <f t="shared" si="65"/>
        <v>2016</v>
      </c>
    </row>
    <row r="846" spans="1:21" ht="48" x14ac:dyDescent="0.2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 s="23">
        <v>1437620400</v>
      </c>
      <c r="J846">
        <v>1411489552</v>
      </c>
      <c r="K846" t="b">
        <v>1</v>
      </c>
      <c r="L846">
        <v>159</v>
      </c>
      <c r="M846" t="b">
        <v>1</v>
      </c>
      <c r="N846" t="s">
        <v>8280</v>
      </c>
      <c r="O846" s="12">
        <f t="shared" si="66"/>
        <v>194</v>
      </c>
      <c r="P846" s="10">
        <f t="shared" si="67"/>
        <v>36.630000000000003</v>
      </c>
      <c r="Q846" s="14" t="s">
        <v>8319</v>
      </c>
      <c r="R846" t="s">
        <v>8322</v>
      </c>
      <c r="S846" s="19">
        <f t="shared" si="68"/>
        <v>41905.476296296292</v>
      </c>
      <c r="T846" s="19">
        <f t="shared" si="69"/>
        <v>42207.916666666664</v>
      </c>
      <c r="U846">
        <f t="shared" si="65"/>
        <v>2014</v>
      </c>
    </row>
    <row r="847" spans="1:21" ht="48" x14ac:dyDescent="0.2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 s="23">
        <v>1437620400</v>
      </c>
      <c r="J847">
        <v>1469595396</v>
      </c>
      <c r="K847" t="b">
        <v>0</v>
      </c>
      <c r="L847">
        <v>177</v>
      </c>
      <c r="M847" t="b">
        <v>1</v>
      </c>
      <c r="N847" t="s">
        <v>8280</v>
      </c>
      <c r="O847" s="12">
        <f t="shared" si="66"/>
        <v>120</v>
      </c>
      <c r="P847" s="10">
        <f t="shared" si="67"/>
        <v>34.01</v>
      </c>
      <c r="Q847" s="14" t="s">
        <v>8319</v>
      </c>
      <c r="R847" t="s">
        <v>8322</v>
      </c>
      <c r="S847" s="19">
        <f t="shared" si="68"/>
        <v>42577.997638888883</v>
      </c>
      <c r="T847" s="19">
        <f t="shared" si="69"/>
        <v>42207.916666666664</v>
      </c>
      <c r="U847">
        <f t="shared" si="65"/>
        <v>2016</v>
      </c>
    </row>
    <row r="848" spans="1:21" ht="32" x14ac:dyDescent="0.2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 s="23">
        <v>1437620400</v>
      </c>
      <c r="J848">
        <v>1393233855</v>
      </c>
      <c r="K848" t="b">
        <v>0</v>
      </c>
      <c r="L848">
        <v>47</v>
      </c>
      <c r="M848" t="b">
        <v>1</v>
      </c>
      <c r="N848" t="s">
        <v>8280</v>
      </c>
      <c r="O848" s="12">
        <f t="shared" si="66"/>
        <v>122</v>
      </c>
      <c r="P848" s="10">
        <f t="shared" si="67"/>
        <v>28.55</v>
      </c>
      <c r="Q848" s="14" t="s">
        <v>8319</v>
      </c>
      <c r="R848" t="s">
        <v>8322</v>
      </c>
      <c r="S848" s="19">
        <f t="shared" si="68"/>
        <v>41694.183506944442</v>
      </c>
      <c r="T848" s="19">
        <f t="shared" si="69"/>
        <v>42207.916666666664</v>
      </c>
      <c r="U848">
        <f t="shared" si="65"/>
        <v>2014</v>
      </c>
    </row>
    <row r="849" spans="1:21" ht="16" x14ac:dyDescent="0.2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 s="23">
        <v>1437620400</v>
      </c>
      <c r="J849">
        <v>1433963376</v>
      </c>
      <c r="K849" t="b">
        <v>0</v>
      </c>
      <c r="L849">
        <v>1</v>
      </c>
      <c r="M849" t="b">
        <v>1</v>
      </c>
      <c r="N849" t="s">
        <v>8280</v>
      </c>
      <c r="O849" s="12">
        <f t="shared" si="66"/>
        <v>100</v>
      </c>
      <c r="P849" s="10">
        <f t="shared" si="67"/>
        <v>10</v>
      </c>
      <c r="Q849" s="14" t="s">
        <v>8319</v>
      </c>
      <c r="R849" t="s">
        <v>8322</v>
      </c>
      <c r="S849" s="19">
        <f t="shared" si="68"/>
        <v>42165.59</v>
      </c>
      <c r="T849" s="19">
        <f t="shared" si="69"/>
        <v>42207.916666666664</v>
      </c>
      <c r="U849">
        <f t="shared" si="65"/>
        <v>2015</v>
      </c>
    </row>
    <row r="850" spans="1:21" ht="48" x14ac:dyDescent="0.2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 s="23">
        <v>1437620400</v>
      </c>
      <c r="J850">
        <v>1426446033</v>
      </c>
      <c r="K850" t="b">
        <v>0</v>
      </c>
      <c r="L850">
        <v>16</v>
      </c>
      <c r="M850" t="b">
        <v>1</v>
      </c>
      <c r="N850" t="s">
        <v>8280</v>
      </c>
      <c r="O850" s="12">
        <f t="shared" si="66"/>
        <v>100</v>
      </c>
      <c r="P850" s="10">
        <f t="shared" si="67"/>
        <v>18.75</v>
      </c>
      <c r="Q850" s="14" t="s">
        <v>8319</v>
      </c>
      <c r="R850" t="s">
        <v>8322</v>
      </c>
      <c r="S850" s="19">
        <f t="shared" si="68"/>
        <v>42078.583715277775</v>
      </c>
      <c r="T850" s="19">
        <f t="shared" si="69"/>
        <v>42207.916666666664</v>
      </c>
      <c r="U850">
        <f t="shared" si="65"/>
        <v>2015</v>
      </c>
    </row>
    <row r="851" spans="1:21" ht="64" x14ac:dyDescent="0.2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 s="23">
        <v>1437620400</v>
      </c>
      <c r="J851">
        <v>1424057664</v>
      </c>
      <c r="K851" t="b">
        <v>0</v>
      </c>
      <c r="L851">
        <v>115</v>
      </c>
      <c r="M851" t="b">
        <v>1</v>
      </c>
      <c r="N851" t="s">
        <v>8280</v>
      </c>
      <c r="O851" s="12">
        <f t="shared" si="66"/>
        <v>120</v>
      </c>
      <c r="P851" s="10">
        <f t="shared" si="67"/>
        <v>41.7</v>
      </c>
      <c r="Q851" s="14" t="s">
        <v>8319</v>
      </c>
      <c r="R851" t="s">
        <v>8322</v>
      </c>
      <c r="S851" s="19">
        <f t="shared" si="68"/>
        <v>42050.94055555555</v>
      </c>
      <c r="T851" s="19">
        <f t="shared" si="69"/>
        <v>42207.916666666664</v>
      </c>
      <c r="U851">
        <f t="shared" si="65"/>
        <v>2015</v>
      </c>
    </row>
    <row r="852" spans="1:21" ht="48" x14ac:dyDescent="0.2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 s="23">
        <v>1437620400</v>
      </c>
      <c r="J852">
        <v>1458762717</v>
      </c>
      <c r="K852" t="b">
        <v>0</v>
      </c>
      <c r="L852">
        <v>133</v>
      </c>
      <c r="M852" t="b">
        <v>1</v>
      </c>
      <c r="N852" t="s">
        <v>8280</v>
      </c>
      <c r="O852" s="12">
        <f t="shared" si="66"/>
        <v>155</v>
      </c>
      <c r="P852" s="10">
        <f t="shared" si="67"/>
        <v>46.67</v>
      </c>
      <c r="Q852" s="14" t="s">
        <v>8319</v>
      </c>
      <c r="R852" t="s">
        <v>8322</v>
      </c>
      <c r="S852" s="19">
        <f t="shared" si="68"/>
        <v>42452.619409722225</v>
      </c>
      <c r="T852" s="19">
        <f t="shared" si="69"/>
        <v>42207.916666666664</v>
      </c>
      <c r="U852">
        <f t="shared" si="65"/>
        <v>2016</v>
      </c>
    </row>
    <row r="853" spans="1:21" ht="32" x14ac:dyDescent="0.2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 s="23">
        <v>1437620400</v>
      </c>
      <c r="J853">
        <v>1464815253</v>
      </c>
      <c r="K853" t="b">
        <v>0</v>
      </c>
      <c r="L853">
        <v>70</v>
      </c>
      <c r="M853" t="b">
        <v>1</v>
      </c>
      <c r="N853" t="s">
        <v>8280</v>
      </c>
      <c r="O853" s="12">
        <f t="shared" si="66"/>
        <v>130</v>
      </c>
      <c r="P853" s="10">
        <f t="shared" si="67"/>
        <v>37.270000000000003</v>
      </c>
      <c r="Q853" s="14" t="s">
        <v>8319</v>
      </c>
      <c r="R853" t="s">
        <v>8322</v>
      </c>
      <c r="S853" s="19">
        <f t="shared" si="68"/>
        <v>42522.671909722216</v>
      </c>
      <c r="T853" s="19">
        <f t="shared" si="69"/>
        <v>42207.916666666664</v>
      </c>
      <c r="U853">
        <f t="shared" si="65"/>
        <v>2016</v>
      </c>
    </row>
    <row r="854" spans="1:21" ht="32" x14ac:dyDescent="0.2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 s="23">
        <v>1437620400</v>
      </c>
      <c r="J854">
        <v>1476386395</v>
      </c>
      <c r="K854" t="b">
        <v>0</v>
      </c>
      <c r="L854">
        <v>62</v>
      </c>
      <c r="M854" t="b">
        <v>1</v>
      </c>
      <c r="N854" t="s">
        <v>8280</v>
      </c>
      <c r="O854" s="12">
        <f t="shared" si="66"/>
        <v>105</v>
      </c>
      <c r="P854" s="10">
        <f t="shared" si="67"/>
        <v>59.26</v>
      </c>
      <c r="Q854" s="14" t="s">
        <v>8319</v>
      </c>
      <c r="R854" t="s">
        <v>8322</v>
      </c>
      <c r="S854" s="19">
        <f t="shared" si="68"/>
        <v>42656.59716435185</v>
      </c>
      <c r="T854" s="19">
        <f t="shared" si="69"/>
        <v>42207.916666666664</v>
      </c>
      <c r="U854">
        <f t="shared" si="65"/>
        <v>2016</v>
      </c>
    </row>
    <row r="855" spans="1:21" ht="48" x14ac:dyDescent="0.2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 s="23">
        <v>1437620400</v>
      </c>
      <c r="J855">
        <v>1421524709</v>
      </c>
      <c r="K855" t="b">
        <v>0</v>
      </c>
      <c r="L855">
        <v>10</v>
      </c>
      <c r="M855" t="b">
        <v>1</v>
      </c>
      <c r="N855" t="s">
        <v>8280</v>
      </c>
      <c r="O855" s="12">
        <f t="shared" si="66"/>
        <v>100</v>
      </c>
      <c r="P855" s="10">
        <f t="shared" si="67"/>
        <v>30</v>
      </c>
      <c r="Q855" s="14" t="s">
        <v>8319</v>
      </c>
      <c r="R855" t="s">
        <v>8322</v>
      </c>
      <c r="S855" s="19">
        <f t="shared" si="68"/>
        <v>42021.62394675926</v>
      </c>
      <c r="T855" s="19">
        <f t="shared" si="69"/>
        <v>42207.916666666664</v>
      </c>
      <c r="U855">
        <f t="shared" si="65"/>
        <v>2015</v>
      </c>
    </row>
    <row r="856" spans="1:21" ht="48" x14ac:dyDescent="0.2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 s="23">
        <v>1437620400</v>
      </c>
      <c r="J856">
        <v>1480309546</v>
      </c>
      <c r="K856" t="b">
        <v>0</v>
      </c>
      <c r="L856">
        <v>499</v>
      </c>
      <c r="M856" t="b">
        <v>1</v>
      </c>
      <c r="N856" t="s">
        <v>8280</v>
      </c>
      <c r="O856" s="12">
        <f t="shared" si="66"/>
        <v>118</v>
      </c>
      <c r="P856" s="10">
        <f t="shared" si="67"/>
        <v>65.86</v>
      </c>
      <c r="Q856" s="14" t="s">
        <v>8319</v>
      </c>
      <c r="R856" t="s">
        <v>8322</v>
      </c>
      <c r="S856" s="19">
        <f t="shared" si="68"/>
        <v>42702.004004629627</v>
      </c>
      <c r="T856" s="19">
        <f t="shared" si="69"/>
        <v>42207.916666666664</v>
      </c>
      <c r="U856">
        <f t="shared" si="65"/>
        <v>2016</v>
      </c>
    </row>
    <row r="857" spans="1:21" ht="32" x14ac:dyDescent="0.2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 s="23">
        <v>1437620400</v>
      </c>
      <c r="J857">
        <v>1466737217</v>
      </c>
      <c r="K857" t="b">
        <v>0</v>
      </c>
      <c r="L857">
        <v>47</v>
      </c>
      <c r="M857" t="b">
        <v>1</v>
      </c>
      <c r="N857" t="s">
        <v>8280</v>
      </c>
      <c r="O857" s="12">
        <f t="shared" si="66"/>
        <v>103</v>
      </c>
      <c r="P857" s="10">
        <f t="shared" si="67"/>
        <v>31.91</v>
      </c>
      <c r="Q857" s="14" t="s">
        <v>8319</v>
      </c>
      <c r="R857" t="s">
        <v>8322</v>
      </c>
      <c r="S857" s="19">
        <f t="shared" si="68"/>
        <v>42544.916863425919</v>
      </c>
      <c r="T857" s="19">
        <f t="shared" si="69"/>
        <v>42207.916666666664</v>
      </c>
      <c r="U857">
        <f t="shared" si="65"/>
        <v>2016</v>
      </c>
    </row>
    <row r="858" spans="1:21" ht="48" x14ac:dyDescent="0.2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 s="23">
        <v>1437620400</v>
      </c>
      <c r="J858">
        <v>1472282956</v>
      </c>
      <c r="K858" t="b">
        <v>0</v>
      </c>
      <c r="L858">
        <v>28</v>
      </c>
      <c r="M858" t="b">
        <v>1</v>
      </c>
      <c r="N858" t="s">
        <v>8280</v>
      </c>
      <c r="O858" s="12">
        <f t="shared" si="66"/>
        <v>218</v>
      </c>
      <c r="P858" s="10">
        <f t="shared" si="67"/>
        <v>19.46</v>
      </c>
      <c r="Q858" s="14" t="s">
        <v>8319</v>
      </c>
      <c r="R858" t="s">
        <v>8322</v>
      </c>
      <c r="S858" s="19">
        <f t="shared" si="68"/>
        <v>42609.103657407402</v>
      </c>
      <c r="T858" s="19">
        <f t="shared" si="69"/>
        <v>42207.916666666664</v>
      </c>
      <c r="U858">
        <f t="shared" si="65"/>
        <v>2016</v>
      </c>
    </row>
    <row r="859" spans="1:21" ht="32" x14ac:dyDescent="0.2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 s="23">
        <v>1437620400</v>
      </c>
      <c r="J859">
        <v>1444831031</v>
      </c>
      <c r="K859" t="b">
        <v>0</v>
      </c>
      <c r="L859">
        <v>24</v>
      </c>
      <c r="M859" t="b">
        <v>1</v>
      </c>
      <c r="N859" t="s">
        <v>8280</v>
      </c>
      <c r="O859" s="12">
        <f t="shared" si="66"/>
        <v>100</v>
      </c>
      <c r="P859" s="10">
        <f t="shared" si="67"/>
        <v>50</v>
      </c>
      <c r="Q859" s="14" t="s">
        <v>8319</v>
      </c>
      <c r="R859" t="s">
        <v>8322</v>
      </c>
      <c r="S859" s="19">
        <f t="shared" si="68"/>
        <v>42291.373043981475</v>
      </c>
      <c r="T859" s="19">
        <f t="shared" si="69"/>
        <v>42207.916666666664</v>
      </c>
      <c r="U859">
        <f t="shared" si="65"/>
        <v>2015</v>
      </c>
    </row>
    <row r="860" spans="1:21" ht="48" x14ac:dyDescent="0.2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 s="23">
        <v>1437620400</v>
      </c>
      <c r="J860">
        <v>1426528418</v>
      </c>
      <c r="K860" t="b">
        <v>0</v>
      </c>
      <c r="L860">
        <v>76</v>
      </c>
      <c r="M860" t="b">
        <v>1</v>
      </c>
      <c r="N860" t="s">
        <v>8280</v>
      </c>
      <c r="O860" s="12">
        <f t="shared" si="66"/>
        <v>144</v>
      </c>
      <c r="P860" s="10">
        <f t="shared" si="67"/>
        <v>22.74</v>
      </c>
      <c r="Q860" s="14" t="s">
        <v>8319</v>
      </c>
      <c r="R860" t="s">
        <v>8322</v>
      </c>
      <c r="S860" s="19">
        <f t="shared" si="68"/>
        <v>42079.537245370368</v>
      </c>
      <c r="T860" s="19">
        <f t="shared" si="69"/>
        <v>42207.916666666664</v>
      </c>
      <c r="U860">
        <f t="shared" si="65"/>
        <v>2015</v>
      </c>
    </row>
    <row r="861" spans="1:21" ht="32" x14ac:dyDescent="0.2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 s="23">
        <v>1437620400</v>
      </c>
      <c r="J861">
        <v>1430768468</v>
      </c>
      <c r="K861" t="b">
        <v>0</v>
      </c>
      <c r="L861">
        <v>98</v>
      </c>
      <c r="M861" t="b">
        <v>1</v>
      </c>
      <c r="N861" t="s">
        <v>8280</v>
      </c>
      <c r="O861" s="12">
        <f t="shared" si="66"/>
        <v>105</v>
      </c>
      <c r="P861" s="10">
        <f t="shared" si="67"/>
        <v>42.72</v>
      </c>
      <c r="Q861" s="14" t="s">
        <v>8319</v>
      </c>
      <c r="R861" t="s">
        <v>8322</v>
      </c>
      <c r="S861" s="19">
        <f t="shared" si="68"/>
        <v>42128.611898148149</v>
      </c>
      <c r="T861" s="19">
        <f t="shared" si="69"/>
        <v>42207.916666666664</v>
      </c>
      <c r="U861">
        <f t="shared" si="65"/>
        <v>2015</v>
      </c>
    </row>
    <row r="862" spans="1:21" ht="48" x14ac:dyDescent="0.2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 s="23">
        <v>1437620400</v>
      </c>
      <c r="J862">
        <v>1382528113</v>
      </c>
      <c r="K862" t="b">
        <v>0</v>
      </c>
      <c r="L862">
        <v>48</v>
      </c>
      <c r="M862" t="b">
        <v>0</v>
      </c>
      <c r="N862" t="s">
        <v>8280</v>
      </c>
      <c r="O862" s="12">
        <f t="shared" si="66"/>
        <v>18</v>
      </c>
      <c r="P862" s="10">
        <f t="shared" si="67"/>
        <v>52.92</v>
      </c>
      <c r="Q862" s="14" t="s">
        <v>8319</v>
      </c>
      <c r="R862" t="s">
        <v>8322</v>
      </c>
      <c r="S862" s="19">
        <f t="shared" si="68"/>
        <v>41570.274456018517</v>
      </c>
      <c r="T862" s="19">
        <f t="shared" si="69"/>
        <v>42207.916666666664</v>
      </c>
      <c r="U862">
        <f t="shared" si="65"/>
        <v>2013</v>
      </c>
    </row>
    <row r="863" spans="1:21" ht="48" x14ac:dyDescent="0.2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 s="23">
        <v>1437620400</v>
      </c>
      <c r="J863">
        <v>1471475404</v>
      </c>
      <c r="K863" t="b">
        <v>0</v>
      </c>
      <c r="L863">
        <v>2</v>
      </c>
      <c r="M863" t="b">
        <v>0</v>
      </c>
      <c r="N863" t="s">
        <v>8280</v>
      </c>
      <c r="O863" s="12">
        <f t="shared" si="66"/>
        <v>2</v>
      </c>
      <c r="P863" s="10">
        <f t="shared" si="67"/>
        <v>50.5</v>
      </c>
      <c r="Q863" s="14" t="s">
        <v>8319</v>
      </c>
      <c r="R863" t="s">
        <v>8322</v>
      </c>
      <c r="S863" s="19">
        <f t="shared" si="68"/>
        <v>42599.756990740738</v>
      </c>
      <c r="T863" s="19">
        <f t="shared" si="69"/>
        <v>42207.916666666664</v>
      </c>
      <c r="U863">
        <f t="shared" si="65"/>
        <v>2016</v>
      </c>
    </row>
    <row r="864" spans="1:21" ht="48" x14ac:dyDescent="0.2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 s="23">
        <v>1437620400</v>
      </c>
      <c r="J864">
        <v>1381583948</v>
      </c>
      <c r="K864" t="b">
        <v>0</v>
      </c>
      <c r="L864">
        <v>4</v>
      </c>
      <c r="M864" t="b">
        <v>0</v>
      </c>
      <c r="N864" t="s">
        <v>8280</v>
      </c>
      <c r="O864" s="12">
        <f t="shared" si="66"/>
        <v>0</v>
      </c>
      <c r="P864" s="10">
        <f t="shared" si="67"/>
        <v>42.5</v>
      </c>
      <c r="Q864" s="14" t="s">
        <v>8319</v>
      </c>
      <c r="R864" t="s">
        <v>8322</v>
      </c>
      <c r="S864" s="19">
        <f t="shared" si="68"/>
        <v>41559.346620370365</v>
      </c>
      <c r="T864" s="19">
        <f t="shared" si="69"/>
        <v>42207.916666666664</v>
      </c>
      <c r="U864">
        <f t="shared" si="65"/>
        <v>2013</v>
      </c>
    </row>
    <row r="865" spans="1:21" ht="48" x14ac:dyDescent="0.2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 s="23">
        <v>1437620400</v>
      </c>
      <c r="J865">
        <v>1326422966</v>
      </c>
      <c r="K865" t="b">
        <v>0</v>
      </c>
      <c r="L865">
        <v>5</v>
      </c>
      <c r="M865" t="b">
        <v>0</v>
      </c>
      <c r="N865" t="s">
        <v>8280</v>
      </c>
      <c r="O865" s="12">
        <f t="shared" si="66"/>
        <v>5</v>
      </c>
      <c r="P865" s="10">
        <f t="shared" si="67"/>
        <v>18</v>
      </c>
      <c r="Q865" s="14" t="s">
        <v>8319</v>
      </c>
      <c r="R865" t="s">
        <v>8322</v>
      </c>
      <c r="S865" s="19">
        <f t="shared" si="68"/>
        <v>40920.909328703703</v>
      </c>
      <c r="T865" s="19">
        <f t="shared" si="69"/>
        <v>42207.916666666664</v>
      </c>
      <c r="U865">
        <f t="shared" si="65"/>
        <v>2012</v>
      </c>
    </row>
    <row r="866" spans="1:21" ht="48" x14ac:dyDescent="0.2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 s="23">
        <v>1437620400</v>
      </c>
      <c r="J866">
        <v>1379990038</v>
      </c>
      <c r="K866" t="b">
        <v>0</v>
      </c>
      <c r="L866">
        <v>79</v>
      </c>
      <c r="M866" t="b">
        <v>0</v>
      </c>
      <c r="N866" t="s">
        <v>8280</v>
      </c>
      <c r="O866" s="12">
        <f t="shared" si="66"/>
        <v>42</v>
      </c>
      <c r="P866" s="10">
        <f t="shared" si="67"/>
        <v>34.18</v>
      </c>
      <c r="Q866" s="14" t="s">
        <v>8319</v>
      </c>
      <c r="R866" t="s">
        <v>8322</v>
      </c>
      <c r="S866" s="19">
        <f t="shared" si="68"/>
        <v>41540.898587962962</v>
      </c>
      <c r="T866" s="19">
        <f t="shared" si="69"/>
        <v>42207.916666666664</v>
      </c>
      <c r="U866">
        <f t="shared" si="65"/>
        <v>2013</v>
      </c>
    </row>
    <row r="867" spans="1:21" ht="48" x14ac:dyDescent="0.2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 s="23">
        <v>1437620400</v>
      </c>
      <c r="J867">
        <v>1353177197</v>
      </c>
      <c r="K867" t="b">
        <v>0</v>
      </c>
      <c r="L867">
        <v>2</v>
      </c>
      <c r="M867" t="b">
        <v>0</v>
      </c>
      <c r="N867" t="s">
        <v>8280</v>
      </c>
      <c r="O867" s="12">
        <f t="shared" si="66"/>
        <v>2</v>
      </c>
      <c r="P867" s="10">
        <f t="shared" si="67"/>
        <v>22.5</v>
      </c>
      <c r="Q867" s="14" t="s">
        <v>8319</v>
      </c>
      <c r="R867" t="s">
        <v>8322</v>
      </c>
      <c r="S867" s="19">
        <f t="shared" si="68"/>
        <v>41230.564780092587</v>
      </c>
      <c r="T867" s="19">
        <f t="shared" si="69"/>
        <v>42207.916666666664</v>
      </c>
      <c r="U867">
        <f t="shared" si="65"/>
        <v>2012</v>
      </c>
    </row>
    <row r="868" spans="1:21" ht="48" x14ac:dyDescent="0.2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 s="23">
        <v>1437620400</v>
      </c>
      <c r="J868">
        <v>1421853518</v>
      </c>
      <c r="K868" t="b">
        <v>0</v>
      </c>
      <c r="L868">
        <v>11</v>
      </c>
      <c r="M868" t="b">
        <v>0</v>
      </c>
      <c r="N868" t="s">
        <v>8280</v>
      </c>
      <c r="O868" s="12">
        <f t="shared" si="66"/>
        <v>18</v>
      </c>
      <c r="P868" s="10">
        <f t="shared" si="67"/>
        <v>58.18</v>
      </c>
      <c r="Q868" s="14" t="s">
        <v>8319</v>
      </c>
      <c r="R868" t="s">
        <v>8322</v>
      </c>
      <c r="S868" s="19">
        <f t="shared" si="68"/>
        <v>42025.429606481477</v>
      </c>
      <c r="T868" s="19">
        <f t="shared" si="69"/>
        <v>42207.916666666664</v>
      </c>
      <c r="U868">
        <f t="shared" si="65"/>
        <v>2015</v>
      </c>
    </row>
    <row r="869" spans="1:21" ht="48" x14ac:dyDescent="0.2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 s="23">
        <v>1437620400</v>
      </c>
      <c r="J869">
        <v>1254450706</v>
      </c>
      <c r="K869" t="b">
        <v>0</v>
      </c>
      <c r="L869">
        <v>11</v>
      </c>
      <c r="M869" t="b">
        <v>0</v>
      </c>
      <c r="N869" t="s">
        <v>8280</v>
      </c>
      <c r="O869" s="12">
        <f t="shared" si="66"/>
        <v>24</v>
      </c>
      <c r="P869" s="10">
        <f t="shared" si="67"/>
        <v>109.18</v>
      </c>
      <c r="Q869" s="14" t="s">
        <v>8319</v>
      </c>
      <c r="R869" t="s">
        <v>8322</v>
      </c>
      <c r="S869" s="19">
        <f t="shared" si="68"/>
        <v>40087.897060185183</v>
      </c>
      <c r="T869" s="19">
        <f t="shared" si="69"/>
        <v>42207.916666666664</v>
      </c>
      <c r="U869">
        <f t="shared" si="65"/>
        <v>2009</v>
      </c>
    </row>
    <row r="870" spans="1:21" ht="64" x14ac:dyDescent="0.2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 s="23">
        <v>1437620400</v>
      </c>
      <c r="J870">
        <v>1386463198</v>
      </c>
      <c r="K870" t="b">
        <v>0</v>
      </c>
      <c r="L870">
        <v>1</v>
      </c>
      <c r="M870" t="b">
        <v>0</v>
      </c>
      <c r="N870" t="s">
        <v>8280</v>
      </c>
      <c r="O870" s="12">
        <f t="shared" si="66"/>
        <v>0</v>
      </c>
      <c r="P870" s="10">
        <f t="shared" si="67"/>
        <v>50</v>
      </c>
      <c r="Q870" s="14" t="s">
        <v>8319</v>
      </c>
      <c r="R870" t="s">
        <v>8322</v>
      </c>
      <c r="S870" s="19">
        <f t="shared" si="68"/>
        <v>41615.819421296292</v>
      </c>
      <c r="T870" s="19">
        <f t="shared" si="69"/>
        <v>42207.916666666664</v>
      </c>
      <c r="U870">
        <f t="shared" si="65"/>
        <v>2013</v>
      </c>
    </row>
    <row r="871" spans="1:21" ht="48" x14ac:dyDescent="0.2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 s="23">
        <v>1437620400</v>
      </c>
      <c r="J871">
        <v>1362860257</v>
      </c>
      <c r="K871" t="b">
        <v>0</v>
      </c>
      <c r="L871">
        <v>3</v>
      </c>
      <c r="M871" t="b">
        <v>0</v>
      </c>
      <c r="N871" t="s">
        <v>8280</v>
      </c>
      <c r="O871" s="12">
        <f t="shared" si="66"/>
        <v>12</v>
      </c>
      <c r="P871" s="10">
        <f t="shared" si="67"/>
        <v>346.67</v>
      </c>
      <c r="Q871" s="14" t="s">
        <v>8319</v>
      </c>
      <c r="R871" t="s">
        <v>8322</v>
      </c>
      <c r="S871" s="19">
        <f t="shared" si="68"/>
        <v>41342.637233796289</v>
      </c>
      <c r="T871" s="19">
        <f t="shared" si="69"/>
        <v>42207.916666666664</v>
      </c>
      <c r="U871">
        <f t="shared" si="65"/>
        <v>2013</v>
      </c>
    </row>
    <row r="872" spans="1:21" ht="48" x14ac:dyDescent="0.2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 s="23">
        <v>1437620400</v>
      </c>
      <c r="J872">
        <v>1375403523</v>
      </c>
      <c r="K872" t="b">
        <v>0</v>
      </c>
      <c r="L872">
        <v>5</v>
      </c>
      <c r="M872" t="b">
        <v>0</v>
      </c>
      <c r="N872" t="s">
        <v>8280</v>
      </c>
      <c r="O872" s="12">
        <f t="shared" si="66"/>
        <v>0</v>
      </c>
      <c r="P872" s="10">
        <f t="shared" si="67"/>
        <v>12.4</v>
      </c>
      <c r="Q872" s="14" t="s">
        <v>8319</v>
      </c>
      <c r="R872" t="s">
        <v>8322</v>
      </c>
      <c r="S872" s="19">
        <f t="shared" si="68"/>
        <v>41487.813923611109</v>
      </c>
      <c r="T872" s="19">
        <f t="shared" si="69"/>
        <v>42207.916666666664</v>
      </c>
      <c r="U872">
        <f t="shared" si="65"/>
        <v>2013</v>
      </c>
    </row>
    <row r="873" spans="1:21" ht="48" x14ac:dyDescent="0.2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 s="23">
        <v>1437620400</v>
      </c>
      <c r="J873">
        <v>1383139695</v>
      </c>
      <c r="K873" t="b">
        <v>0</v>
      </c>
      <c r="L873">
        <v>12</v>
      </c>
      <c r="M873" t="b">
        <v>0</v>
      </c>
      <c r="N873" t="s">
        <v>8280</v>
      </c>
      <c r="O873" s="12">
        <f t="shared" si="66"/>
        <v>5</v>
      </c>
      <c r="P873" s="10">
        <f t="shared" si="67"/>
        <v>27.08</v>
      </c>
      <c r="Q873" s="14" t="s">
        <v>8319</v>
      </c>
      <c r="R873" t="s">
        <v>8322</v>
      </c>
      <c r="S873" s="19">
        <f t="shared" si="68"/>
        <v>41577.352951388886</v>
      </c>
      <c r="T873" s="19">
        <f t="shared" si="69"/>
        <v>42207.916666666664</v>
      </c>
      <c r="U873">
        <f t="shared" si="65"/>
        <v>2013</v>
      </c>
    </row>
    <row r="874" spans="1:21" ht="48" x14ac:dyDescent="0.2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 s="23">
        <v>1437620400</v>
      </c>
      <c r="J874">
        <v>1295898527</v>
      </c>
      <c r="K874" t="b">
        <v>0</v>
      </c>
      <c r="L874">
        <v>2</v>
      </c>
      <c r="M874" t="b">
        <v>0</v>
      </c>
      <c r="N874" t="s">
        <v>8280</v>
      </c>
      <c r="O874" s="12">
        <f t="shared" si="66"/>
        <v>1</v>
      </c>
      <c r="P874" s="10">
        <f t="shared" si="67"/>
        <v>32.5</v>
      </c>
      <c r="Q874" s="14" t="s">
        <v>8319</v>
      </c>
      <c r="R874" t="s">
        <v>8322</v>
      </c>
      <c r="S874" s="19">
        <f t="shared" si="68"/>
        <v>40567.617210648146</v>
      </c>
      <c r="T874" s="19">
        <f t="shared" si="69"/>
        <v>42207.916666666664</v>
      </c>
      <c r="U874">
        <f t="shared" si="65"/>
        <v>2011</v>
      </c>
    </row>
    <row r="875" spans="1:21" ht="32" x14ac:dyDescent="0.2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 s="23">
        <v>1437620400</v>
      </c>
      <c r="J875">
        <v>1349150440</v>
      </c>
      <c r="K875" t="b">
        <v>0</v>
      </c>
      <c r="L875">
        <v>5</v>
      </c>
      <c r="M875" t="b">
        <v>0</v>
      </c>
      <c r="N875" t="s">
        <v>8280</v>
      </c>
      <c r="O875" s="12">
        <f t="shared" si="66"/>
        <v>1</v>
      </c>
      <c r="P875" s="10">
        <f t="shared" si="67"/>
        <v>9</v>
      </c>
      <c r="Q875" s="14" t="s">
        <v>8319</v>
      </c>
      <c r="R875" t="s">
        <v>8322</v>
      </c>
      <c r="S875" s="19">
        <f t="shared" si="68"/>
        <v>41183.958796296291</v>
      </c>
      <c r="T875" s="19">
        <f t="shared" si="69"/>
        <v>42207.916666666664</v>
      </c>
      <c r="U875">
        <f t="shared" si="65"/>
        <v>2012</v>
      </c>
    </row>
    <row r="876" spans="1:21" ht="48" x14ac:dyDescent="0.2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 s="23">
        <v>1437620400</v>
      </c>
      <c r="J876">
        <v>1365084034</v>
      </c>
      <c r="K876" t="b">
        <v>0</v>
      </c>
      <c r="L876">
        <v>21</v>
      </c>
      <c r="M876" t="b">
        <v>0</v>
      </c>
      <c r="N876" t="s">
        <v>8280</v>
      </c>
      <c r="O876" s="12">
        <f t="shared" si="66"/>
        <v>24</v>
      </c>
      <c r="P876" s="10">
        <f t="shared" si="67"/>
        <v>34.76</v>
      </c>
      <c r="Q876" s="14" t="s">
        <v>8319</v>
      </c>
      <c r="R876" t="s">
        <v>8322</v>
      </c>
      <c r="S876" s="19">
        <f t="shared" si="68"/>
        <v>41368.375393518516</v>
      </c>
      <c r="T876" s="19">
        <f t="shared" si="69"/>
        <v>42207.916666666664</v>
      </c>
      <c r="U876">
        <f t="shared" si="65"/>
        <v>2013</v>
      </c>
    </row>
    <row r="877" spans="1:21" ht="64" x14ac:dyDescent="0.2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 s="23">
        <v>1437620400</v>
      </c>
      <c r="J877">
        <v>1441128131</v>
      </c>
      <c r="K877" t="b">
        <v>0</v>
      </c>
      <c r="L877">
        <v>0</v>
      </c>
      <c r="M877" t="b">
        <v>0</v>
      </c>
      <c r="N877" t="s">
        <v>8280</v>
      </c>
      <c r="O877" s="12">
        <f t="shared" si="66"/>
        <v>0</v>
      </c>
      <c r="P877" s="10">
        <f t="shared" si="67"/>
        <v>0</v>
      </c>
      <c r="Q877" s="14" t="s">
        <v>8319</v>
      </c>
      <c r="R877" t="s">
        <v>8322</v>
      </c>
      <c r="S877" s="19">
        <f t="shared" si="68"/>
        <v>42248.515405092585</v>
      </c>
      <c r="T877" s="19">
        <f t="shared" si="69"/>
        <v>42207.916666666664</v>
      </c>
      <c r="U877">
        <f t="shared" si="65"/>
        <v>2015</v>
      </c>
    </row>
    <row r="878" spans="1:21" ht="16" x14ac:dyDescent="0.2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 s="23">
        <v>1437620400</v>
      </c>
      <c r="J878">
        <v>1357127727</v>
      </c>
      <c r="K878" t="b">
        <v>0</v>
      </c>
      <c r="L878">
        <v>45</v>
      </c>
      <c r="M878" t="b">
        <v>0</v>
      </c>
      <c r="N878" t="s">
        <v>8280</v>
      </c>
      <c r="O878" s="12">
        <f t="shared" si="66"/>
        <v>41</v>
      </c>
      <c r="P878" s="10">
        <f t="shared" si="67"/>
        <v>28.58</v>
      </c>
      <c r="Q878" s="14" t="s">
        <v>8319</v>
      </c>
      <c r="R878" t="s">
        <v>8322</v>
      </c>
      <c r="S878" s="19">
        <f t="shared" si="68"/>
        <v>41276.288506944438</v>
      </c>
      <c r="T878" s="19">
        <f t="shared" si="69"/>
        <v>42207.916666666664</v>
      </c>
      <c r="U878">
        <f t="shared" si="65"/>
        <v>2013</v>
      </c>
    </row>
    <row r="879" spans="1:21" ht="48" x14ac:dyDescent="0.2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 s="23">
        <v>1437620400</v>
      </c>
      <c r="J879">
        <v>1384887360</v>
      </c>
      <c r="K879" t="b">
        <v>0</v>
      </c>
      <c r="L879">
        <v>29</v>
      </c>
      <c r="M879" t="b">
        <v>0</v>
      </c>
      <c r="N879" t="s">
        <v>8280</v>
      </c>
      <c r="O879" s="12">
        <f t="shared" si="66"/>
        <v>68</v>
      </c>
      <c r="P879" s="10">
        <f t="shared" si="67"/>
        <v>46.59</v>
      </c>
      <c r="Q879" s="14" t="s">
        <v>8319</v>
      </c>
      <c r="R879" t="s">
        <v>8322</v>
      </c>
      <c r="S879" s="19">
        <f t="shared" si="68"/>
        <v>41597.580555555549</v>
      </c>
      <c r="T879" s="19">
        <f t="shared" si="69"/>
        <v>42207.916666666664</v>
      </c>
      <c r="U879">
        <f t="shared" si="65"/>
        <v>2013</v>
      </c>
    </row>
    <row r="880" spans="1:21" ht="48" x14ac:dyDescent="0.2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 s="23">
        <v>1437620400</v>
      </c>
      <c r="J880">
        <v>1290490524</v>
      </c>
      <c r="K880" t="b">
        <v>0</v>
      </c>
      <c r="L880">
        <v>2</v>
      </c>
      <c r="M880" t="b">
        <v>0</v>
      </c>
      <c r="N880" t="s">
        <v>8280</v>
      </c>
      <c r="O880" s="12">
        <f t="shared" si="66"/>
        <v>1</v>
      </c>
      <c r="P880" s="10">
        <f t="shared" si="67"/>
        <v>32.5</v>
      </c>
      <c r="Q880" s="14" t="s">
        <v>8319</v>
      </c>
      <c r="R880" t="s">
        <v>8322</v>
      </c>
      <c r="S880" s="19">
        <f t="shared" si="68"/>
        <v>40505.024583333332</v>
      </c>
      <c r="T880" s="19">
        <f t="shared" si="69"/>
        <v>42207.916666666664</v>
      </c>
      <c r="U880">
        <f t="shared" si="65"/>
        <v>2010</v>
      </c>
    </row>
    <row r="881" spans="1:21" ht="48" x14ac:dyDescent="0.2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 s="23">
        <v>1437620400</v>
      </c>
      <c r="J881">
        <v>1336506905</v>
      </c>
      <c r="K881" t="b">
        <v>0</v>
      </c>
      <c r="L881">
        <v>30</v>
      </c>
      <c r="M881" t="b">
        <v>0</v>
      </c>
      <c r="N881" t="s">
        <v>8280</v>
      </c>
      <c r="O881" s="12">
        <f t="shared" si="66"/>
        <v>31</v>
      </c>
      <c r="P881" s="10">
        <f t="shared" si="67"/>
        <v>21.47</v>
      </c>
      <c r="Q881" s="14" t="s">
        <v>8319</v>
      </c>
      <c r="R881" t="s">
        <v>8322</v>
      </c>
      <c r="S881" s="19">
        <f t="shared" si="68"/>
        <v>41037.621585648143</v>
      </c>
      <c r="T881" s="19">
        <f t="shared" si="69"/>
        <v>42207.916666666664</v>
      </c>
      <c r="U881">
        <f t="shared" si="65"/>
        <v>2012</v>
      </c>
    </row>
    <row r="882" spans="1:21" ht="48" x14ac:dyDescent="0.2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 s="23">
        <v>1437620400</v>
      </c>
      <c r="J882">
        <v>1348731738</v>
      </c>
      <c r="K882" t="b">
        <v>0</v>
      </c>
      <c r="L882">
        <v>8</v>
      </c>
      <c r="M882" t="b">
        <v>0</v>
      </c>
      <c r="N882" t="s">
        <v>8280</v>
      </c>
      <c r="O882" s="12">
        <f t="shared" si="66"/>
        <v>3</v>
      </c>
      <c r="P882" s="10">
        <f t="shared" si="67"/>
        <v>14.13</v>
      </c>
      <c r="Q882" s="14" t="s">
        <v>8319</v>
      </c>
      <c r="R882" t="s">
        <v>8322</v>
      </c>
      <c r="S882" s="19">
        <f t="shared" si="68"/>
        <v>41179.112708333334</v>
      </c>
      <c r="T882" s="19">
        <f t="shared" si="69"/>
        <v>42207.916666666664</v>
      </c>
      <c r="U882">
        <f t="shared" si="65"/>
        <v>2012</v>
      </c>
    </row>
    <row r="883" spans="1:21" ht="48" x14ac:dyDescent="0.2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 s="23">
        <v>1437620400</v>
      </c>
      <c r="J883">
        <v>1322632886</v>
      </c>
      <c r="K883" t="b">
        <v>0</v>
      </c>
      <c r="L883">
        <v>1</v>
      </c>
      <c r="M883" t="b">
        <v>0</v>
      </c>
      <c r="N883" t="s">
        <v>8280</v>
      </c>
      <c r="O883" s="12">
        <f t="shared" si="66"/>
        <v>1</v>
      </c>
      <c r="P883" s="10">
        <f t="shared" si="67"/>
        <v>30</v>
      </c>
      <c r="Q883" s="14" t="s">
        <v>8319</v>
      </c>
      <c r="R883" t="s">
        <v>8322</v>
      </c>
      <c r="S883" s="19">
        <f t="shared" si="68"/>
        <v>40877.042662037034</v>
      </c>
      <c r="T883" s="19">
        <f t="shared" si="69"/>
        <v>42207.916666666664</v>
      </c>
      <c r="U883">
        <f t="shared" si="65"/>
        <v>2011</v>
      </c>
    </row>
    <row r="884" spans="1:21" ht="48" x14ac:dyDescent="0.2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 s="23">
        <v>1437620400</v>
      </c>
      <c r="J884">
        <v>1312490350</v>
      </c>
      <c r="K884" t="b">
        <v>0</v>
      </c>
      <c r="L884">
        <v>14</v>
      </c>
      <c r="M884" t="b">
        <v>0</v>
      </c>
      <c r="N884" t="s">
        <v>8280</v>
      </c>
      <c r="O884" s="12">
        <f t="shared" si="66"/>
        <v>20</v>
      </c>
      <c r="P884" s="10">
        <f t="shared" si="67"/>
        <v>21.57</v>
      </c>
      <c r="Q884" s="14" t="s">
        <v>8319</v>
      </c>
      <c r="R884" t="s">
        <v>8322</v>
      </c>
      <c r="S884" s="19">
        <f t="shared" si="68"/>
        <v>40759.652199074073</v>
      </c>
      <c r="T884" s="19">
        <f t="shared" si="69"/>
        <v>42207.916666666664</v>
      </c>
      <c r="U884">
        <f t="shared" si="65"/>
        <v>2011</v>
      </c>
    </row>
    <row r="885" spans="1:21" ht="48" x14ac:dyDescent="0.2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 s="23">
        <v>1437620400</v>
      </c>
      <c r="J885">
        <v>1451773635</v>
      </c>
      <c r="K885" t="b">
        <v>0</v>
      </c>
      <c r="L885">
        <v>24</v>
      </c>
      <c r="M885" t="b">
        <v>0</v>
      </c>
      <c r="N885" t="s">
        <v>8280</v>
      </c>
      <c r="O885" s="12">
        <f t="shared" si="66"/>
        <v>40</v>
      </c>
      <c r="P885" s="10">
        <f t="shared" si="67"/>
        <v>83.38</v>
      </c>
      <c r="Q885" s="14" t="s">
        <v>8319</v>
      </c>
      <c r="R885" t="s">
        <v>8322</v>
      </c>
      <c r="S885" s="19">
        <f t="shared" si="68"/>
        <v>42371.727256944439</v>
      </c>
      <c r="T885" s="19">
        <f t="shared" si="69"/>
        <v>42207.916666666664</v>
      </c>
      <c r="U885">
        <f t="shared" si="65"/>
        <v>2016</v>
      </c>
    </row>
    <row r="886" spans="1:21" ht="48" x14ac:dyDescent="0.2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 s="23">
        <v>1437620400</v>
      </c>
      <c r="J886">
        <v>1331666146</v>
      </c>
      <c r="K886" t="b">
        <v>0</v>
      </c>
      <c r="L886">
        <v>2</v>
      </c>
      <c r="M886" t="b">
        <v>0</v>
      </c>
      <c r="N886" t="s">
        <v>8280</v>
      </c>
      <c r="O886" s="12">
        <f t="shared" si="66"/>
        <v>1</v>
      </c>
      <c r="P886" s="10">
        <f t="shared" si="67"/>
        <v>10</v>
      </c>
      <c r="Q886" s="14" t="s">
        <v>8319</v>
      </c>
      <c r="R886" t="s">
        <v>8322</v>
      </c>
      <c r="S886" s="19">
        <f t="shared" si="68"/>
        <v>40981.594282407408</v>
      </c>
      <c r="T886" s="19">
        <f t="shared" si="69"/>
        <v>42207.916666666664</v>
      </c>
      <c r="U886">
        <f t="shared" si="65"/>
        <v>2012</v>
      </c>
    </row>
    <row r="887" spans="1:21" ht="48" x14ac:dyDescent="0.2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 s="23">
        <v>1437620400</v>
      </c>
      <c r="J887">
        <v>1481322911</v>
      </c>
      <c r="K887" t="b">
        <v>0</v>
      </c>
      <c r="L887">
        <v>21</v>
      </c>
      <c r="M887" t="b">
        <v>0</v>
      </c>
      <c r="N887" t="s">
        <v>8280</v>
      </c>
      <c r="O887" s="12">
        <f t="shared" si="66"/>
        <v>75</v>
      </c>
      <c r="P887" s="10">
        <f t="shared" si="67"/>
        <v>35.71</v>
      </c>
      <c r="Q887" s="14" t="s">
        <v>8319</v>
      </c>
      <c r="R887" t="s">
        <v>8322</v>
      </c>
      <c r="S887" s="19">
        <f t="shared" si="68"/>
        <v>42713.732766203706</v>
      </c>
      <c r="T887" s="19">
        <f t="shared" si="69"/>
        <v>42207.916666666664</v>
      </c>
      <c r="U887">
        <f t="shared" si="65"/>
        <v>2016</v>
      </c>
    </row>
    <row r="888" spans="1:21" ht="48" x14ac:dyDescent="0.2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 s="23">
        <v>1437620400</v>
      </c>
      <c r="J888">
        <v>1471812813</v>
      </c>
      <c r="K888" t="b">
        <v>0</v>
      </c>
      <c r="L888">
        <v>7</v>
      </c>
      <c r="M888" t="b">
        <v>0</v>
      </c>
      <c r="N888" t="s">
        <v>8280</v>
      </c>
      <c r="O888" s="12">
        <f t="shared" si="66"/>
        <v>41</v>
      </c>
      <c r="P888" s="10">
        <f t="shared" si="67"/>
        <v>29.29</v>
      </c>
      <c r="Q888" s="14" t="s">
        <v>8319</v>
      </c>
      <c r="R888" t="s">
        <v>8322</v>
      </c>
      <c r="S888" s="19">
        <f t="shared" si="68"/>
        <v>42603.662187499998</v>
      </c>
      <c r="T888" s="19">
        <f t="shared" si="69"/>
        <v>42207.916666666664</v>
      </c>
      <c r="U888">
        <f t="shared" si="65"/>
        <v>2016</v>
      </c>
    </row>
    <row r="889" spans="1:21" ht="48" x14ac:dyDescent="0.2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 s="23">
        <v>1437620400</v>
      </c>
      <c r="J889">
        <v>1335567655</v>
      </c>
      <c r="K889" t="b">
        <v>0</v>
      </c>
      <c r="L889">
        <v>0</v>
      </c>
      <c r="M889" t="b">
        <v>0</v>
      </c>
      <c r="N889" t="s">
        <v>8280</v>
      </c>
      <c r="O889" s="12">
        <f t="shared" si="66"/>
        <v>0</v>
      </c>
      <c r="P889" s="10">
        <f t="shared" si="67"/>
        <v>0</v>
      </c>
      <c r="Q889" s="14" t="s">
        <v>8319</v>
      </c>
      <c r="R889" t="s">
        <v>8322</v>
      </c>
      <c r="S889" s="19">
        <f t="shared" si="68"/>
        <v>41026.75063657407</v>
      </c>
      <c r="T889" s="19">
        <f t="shared" si="69"/>
        <v>42207.916666666664</v>
      </c>
      <c r="U889">
        <f t="shared" si="65"/>
        <v>2012</v>
      </c>
    </row>
    <row r="890" spans="1:21" ht="48" x14ac:dyDescent="0.2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 s="23">
        <v>1437620400</v>
      </c>
      <c r="J890">
        <v>1311789885</v>
      </c>
      <c r="K890" t="b">
        <v>0</v>
      </c>
      <c r="L890">
        <v>4</v>
      </c>
      <c r="M890" t="b">
        <v>0</v>
      </c>
      <c r="N890" t="s">
        <v>8280</v>
      </c>
      <c r="O890" s="12">
        <f t="shared" si="66"/>
        <v>7</v>
      </c>
      <c r="P890" s="10">
        <f t="shared" si="67"/>
        <v>18</v>
      </c>
      <c r="Q890" s="14" t="s">
        <v>8319</v>
      </c>
      <c r="R890" t="s">
        <v>8322</v>
      </c>
      <c r="S890" s="19">
        <f t="shared" si="68"/>
        <v>40751.544965277775</v>
      </c>
      <c r="T890" s="19">
        <f t="shared" si="69"/>
        <v>42207.916666666664</v>
      </c>
      <c r="U890">
        <f t="shared" si="65"/>
        <v>2011</v>
      </c>
    </row>
    <row r="891" spans="1:21" ht="48" x14ac:dyDescent="0.2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 s="23">
        <v>1437620400</v>
      </c>
      <c r="J891">
        <v>1409942943</v>
      </c>
      <c r="K891" t="b">
        <v>0</v>
      </c>
      <c r="L891">
        <v>32</v>
      </c>
      <c r="M891" t="b">
        <v>0</v>
      </c>
      <c r="N891" t="s">
        <v>8280</v>
      </c>
      <c r="O891" s="12">
        <f t="shared" si="66"/>
        <v>9</v>
      </c>
      <c r="P891" s="10">
        <f t="shared" si="67"/>
        <v>73.760000000000005</v>
      </c>
      <c r="Q891" s="14" t="s">
        <v>8319</v>
      </c>
      <c r="R891" t="s">
        <v>8322</v>
      </c>
      <c r="S891" s="19">
        <f t="shared" si="68"/>
        <v>41887.575729166667</v>
      </c>
      <c r="T891" s="19">
        <f t="shared" si="69"/>
        <v>42207.916666666664</v>
      </c>
      <c r="U891">
        <f t="shared" si="65"/>
        <v>2014</v>
      </c>
    </row>
    <row r="892" spans="1:21" ht="48" x14ac:dyDescent="0.2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 s="23">
        <v>1437620400</v>
      </c>
      <c r="J892">
        <v>1382460379</v>
      </c>
      <c r="K892" t="b">
        <v>0</v>
      </c>
      <c r="L892">
        <v>4</v>
      </c>
      <c r="M892" t="b">
        <v>0</v>
      </c>
      <c r="N892" t="s">
        <v>8280</v>
      </c>
      <c r="O892" s="12">
        <f t="shared" si="66"/>
        <v>4</v>
      </c>
      <c r="P892" s="10">
        <f t="shared" si="67"/>
        <v>31.25</v>
      </c>
      <c r="Q892" s="14" t="s">
        <v>8319</v>
      </c>
      <c r="R892" t="s">
        <v>8322</v>
      </c>
      <c r="S892" s="19">
        <f t="shared" si="68"/>
        <v>41569.490497685183</v>
      </c>
      <c r="T892" s="19">
        <f t="shared" si="69"/>
        <v>42207.916666666664</v>
      </c>
      <c r="U892">
        <f t="shared" si="65"/>
        <v>2013</v>
      </c>
    </row>
    <row r="893" spans="1:21" ht="48" x14ac:dyDescent="0.2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 s="23">
        <v>1437620400</v>
      </c>
      <c r="J893">
        <v>1405989930</v>
      </c>
      <c r="K893" t="b">
        <v>0</v>
      </c>
      <c r="L893">
        <v>9</v>
      </c>
      <c r="M893" t="b">
        <v>0</v>
      </c>
      <c r="N893" t="s">
        <v>8280</v>
      </c>
      <c r="O893" s="12">
        <f t="shared" si="66"/>
        <v>3</v>
      </c>
      <c r="P893" s="10">
        <f t="shared" si="67"/>
        <v>28.89</v>
      </c>
      <c r="Q893" s="14" t="s">
        <v>8319</v>
      </c>
      <c r="R893" t="s">
        <v>8322</v>
      </c>
      <c r="S893" s="19">
        <f t="shared" si="68"/>
        <v>41841.823263888888</v>
      </c>
      <c r="T893" s="19">
        <f t="shared" si="69"/>
        <v>42207.916666666664</v>
      </c>
      <c r="U893">
        <f t="shared" ref="U893:U956" si="70">YEAR(S893)</f>
        <v>2014</v>
      </c>
    </row>
    <row r="894" spans="1:21" ht="48" x14ac:dyDescent="0.2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 s="23">
        <v>1437620400</v>
      </c>
      <c r="J894">
        <v>1273121283</v>
      </c>
      <c r="K894" t="b">
        <v>0</v>
      </c>
      <c r="L894">
        <v>17</v>
      </c>
      <c r="M894" t="b">
        <v>0</v>
      </c>
      <c r="N894" t="s">
        <v>8280</v>
      </c>
      <c r="O894" s="12">
        <f t="shared" si="66"/>
        <v>41</v>
      </c>
      <c r="P894" s="10">
        <f t="shared" si="67"/>
        <v>143.82</v>
      </c>
      <c r="Q894" s="14" t="s">
        <v>8319</v>
      </c>
      <c r="R894" t="s">
        <v>8322</v>
      </c>
      <c r="S894" s="19">
        <f t="shared" si="68"/>
        <v>40303.991701388884</v>
      </c>
      <c r="T894" s="19">
        <f t="shared" si="69"/>
        <v>42207.916666666664</v>
      </c>
      <c r="U894">
        <f t="shared" si="70"/>
        <v>2010</v>
      </c>
    </row>
    <row r="895" spans="1:21" ht="48" x14ac:dyDescent="0.2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 s="23">
        <v>1437620400</v>
      </c>
      <c r="J895">
        <v>1425331963</v>
      </c>
      <c r="K895" t="b">
        <v>0</v>
      </c>
      <c r="L895">
        <v>5</v>
      </c>
      <c r="M895" t="b">
        <v>0</v>
      </c>
      <c r="N895" t="s">
        <v>8280</v>
      </c>
      <c r="O895" s="12">
        <f t="shared" si="66"/>
        <v>10</v>
      </c>
      <c r="P895" s="10">
        <f t="shared" si="67"/>
        <v>40</v>
      </c>
      <c r="Q895" s="14" t="s">
        <v>8319</v>
      </c>
      <c r="R895" t="s">
        <v>8322</v>
      </c>
      <c r="S895" s="19">
        <f t="shared" si="68"/>
        <v>42065.689386574071</v>
      </c>
      <c r="T895" s="19">
        <f t="shared" si="69"/>
        <v>42207.916666666664</v>
      </c>
      <c r="U895">
        <f t="shared" si="70"/>
        <v>2015</v>
      </c>
    </row>
    <row r="896" spans="1:21" ht="48" x14ac:dyDescent="0.2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 s="23">
        <v>1437620400</v>
      </c>
      <c r="J896">
        <v>1462577610</v>
      </c>
      <c r="K896" t="b">
        <v>0</v>
      </c>
      <c r="L896">
        <v>53</v>
      </c>
      <c r="M896" t="b">
        <v>0</v>
      </c>
      <c r="N896" t="s">
        <v>8280</v>
      </c>
      <c r="O896" s="12">
        <f t="shared" si="66"/>
        <v>39</v>
      </c>
      <c r="P896" s="10">
        <f t="shared" si="67"/>
        <v>147.81</v>
      </c>
      <c r="Q896" s="14" t="s">
        <v>8319</v>
      </c>
      <c r="R896" t="s">
        <v>8322</v>
      </c>
      <c r="S896" s="19">
        <f t="shared" si="68"/>
        <v>42496.773263888885</v>
      </c>
      <c r="T896" s="19">
        <f t="shared" si="69"/>
        <v>42207.916666666664</v>
      </c>
      <c r="U896">
        <f t="shared" si="70"/>
        <v>2016</v>
      </c>
    </row>
    <row r="897" spans="1:21" ht="48" x14ac:dyDescent="0.2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 s="23">
        <v>1437620400</v>
      </c>
      <c r="J897">
        <v>1284087829</v>
      </c>
      <c r="K897" t="b">
        <v>0</v>
      </c>
      <c r="L897">
        <v>7</v>
      </c>
      <c r="M897" t="b">
        <v>0</v>
      </c>
      <c r="N897" t="s">
        <v>8280</v>
      </c>
      <c r="O897" s="12">
        <f t="shared" si="66"/>
        <v>2</v>
      </c>
      <c r="P897" s="10">
        <f t="shared" si="67"/>
        <v>27.86</v>
      </c>
      <c r="Q897" s="14" t="s">
        <v>8319</v>
      </c>
      <c r="R897" t="s">
        <v>8322</v>
      </c>
      <c r="S897" s="19">
        <f t="shared" si="68"/>
        <v>40430.919317129628</v>
      </c>
      <c r="T897" s="19">
        <f t="shared" si="69"/>
        <v>42207.916666666664</v>
      </c>
      <c r="U897">
        <f t="shared" si="70"/>
        <v>2010</v>
      </c>
    </row>
    <row r="898" spans="1:21" ht="48" x14ac:dyDescent="0.2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 s="23">
        <v>1437620400</v>
      </c>
      <c r="J898">
        <v>1438549026</v>
      </c>
      <c r="K898" t="b">
        <v>0</v>
      </c>
      <c r="L898">
        <v>72</v>
      </c>
      <c r="M898" t="b">
        <v>0</v>
      </c>
      <c r="N898" t="s">
        <v>8280</v>
      </c>
      <c r="O898" s="12">
        <f t="shared" ref="O898:O961" si="71">ROUND(E898/D898*100,0)</f>
        <v>40</v>
      </c>
      <c r="P898" s="10">
        <f t="shared" ref="P898:P961" si="72">IFERROR(ROUND(E898/L898,2),0)</f>
        <v>44.44</v>
      </c>
      <c r="Q898" s="14" t="s">
        <v>8319</v>
      </c>
      <c r="R898" t="s">
        <v>8322</v>
      </c>
      <c r="S898" s="19">
        <f t="shared" si="68"/>
        <v>42218.66465277777</v>
      </c>
      <c r="T898" s="19">
        <f t="shared" si="69"/>
        <v>42207.916666666664</v>
      </c>
      <c r="U898">
        <f t="shared" si="70"/>
        <v>2015</v>
      </c>
    </row>
    <row r="899" spans="1:21" ht="48" x14ac:dyDescent="0.2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 s="23">
        <v>1437620400</v>
      </c>
      <c r="J899">
        <v>1351528308</v>
      </c>
      <c r="K899" t="b">
        <v>0</v>
      </c>
      <c r="L899">
        <v>0</v>
      </c>
      <c r="M899" t="b">
        <v>0</v>
      </c>
      <c r="N899" t="s">
        <v>8280</v>
      </c>
      <c r="O899" s="12">
        <f t="shared" si="71"/>
        <v>0</v>
      </c>
      <c r="P899" s="10">
        <f t="shared" si="72"/>
        <v>0</v>
      </c>
      <c r="Q899" s="14" t="s">
        <v>8319</v>
      </c>
      <c r="R899" t="s">
        <v>8322</v>
      </c>
      <c r="S899" s="19">
        <f t="shared" ref="S899:S962" si="73">(J899/86400)+25569+(-5/24)</f>
        <v>41211.480416666665</v>
      </c>
      <c r="T899" s="19">
        <f t="shared" ref="T899:T962" si="74">(I899/86400)+25569+(-5/24)</f>
        <v>42207.916666666664</v>
      </c>
      <c r="U899">
        <f t="shared" si="70"/>
        <v>2012</v>
      </c>
    </row>
    <row r="900" spans="1:21" ht="48" x14ac:dyDescent="0.2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 s="23">
        <v>1437620400</v>
      </c>
      <c r="J900">
        <v>1322763110</v>
      </c>
      <c r="K900" t="b">
        <v>0</v>
      </c>
      <c r="L900">
        <v>2</v>
      </c>
      <c r="M900" t="b">
        <v>0</v>
      </c>
      <c r="N900" t="s">
        <v>8280</v>
      </c>
      <c r="O900" s="12">
        <f t="shared" si="71"/>
        <v>3</v>
      </c>
      <c r="P900" s="10">
        <f t="shared" si="72"/>
        <v>35</v>
      </c>
      <c r="Q900" s="14" t="s">
        <v>8319</v>
      </c>
      <c r="R900" t="s">
        <v>8322</v>
      </c>
      <c r="S900" s="19">
        <f t="shared" si="73"/>
        <v>40878.549884259257</v>
      </c>
      <c r="T900" s="19">
        <f t="shared" si="74"/>
        <v>42207.916666666664</v>
      </c>
      <c r="U900">
        <f t="shared" si="70"/>
        <v>2011</v>
      </c>
    </row>
    <row r="901" spans="1:21" ht="48" x14ac:dyDescent="0.2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 s="23">
        <v>1437620400</v>
      </c>
      <c r="J901">
        <v>1302661362</v>
      </c>
      <c r="K901" t="b">
        <v>0</v>
      </c>
      <c r="L901">
        <v>8</v>
      </c>
      <c r="M901" t="b">
        <v>0</v>
      </c>
      <c r="N901" t="s">
        <v>8280</v>
      </c>
      <c r="O901" s="12">
        <f t="shared" si="71"/>
        <v>37</v>
      </c>
      <c r="P901" s="10">
        <f t="shared" si="72"/>
        <v>35</v>
      </c>
      <c r="Q901" s="14" t="s">
        <v>8319</v>
      </c>
      <c r="R901" t="s">
        <v>8322</v>
      </c>
      <c r="S901" s="19">
        <f t="shared" si="73"/>
        <v>40645.890763888885</v>
      </c>
      <c r="T901" s="19">
        <f t="shared" si="74"/>
        <v>42207.916666666664</v>
      </c>
      <c r="U901">
        <f t="shared" si="70"/>
        <v>2011</v>
      </c>
    </row>
    <row r="902" spans="1:21" ht="32" x14ac:dyDescent="0.2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 s="23">
        <v>1437620400</v>
      </c>
      <c r="J902">
        <v>1456777402</v>
      </c>
      <c r="K902" t="b">
        <v>0</v>
      </c>
      <c r="L902">
        <v>2</v>
      </c>
      <c r="M902" t="b">
        <v>0</v>
      </c>
      <c r="N902" t="s">
        <v>8280</v>
      </c>
      <c r="O902" s="12">
        <f t="shared" si="71"/>
        <v>0</v>
      </c>
      <c r="P902" s="10">
        <f t="shared" si="72"/>
        <v>10.5</v>
      </c>
      <c r="Q902" s="14" t="s">
        <v>8319</v>
      </c>
      <c r="R902" t="s">
        <v>8322</v>
      </c>
      <c r="S902" s="19">
        <f t="shared" si="73"/>
        <v>42429.641226851854</v>
      </c>
      <c r="T902" s="19">
        <f t="shared" si="74"/>
        <v>42207.916666666664</v>
      </c>
      <c r="U902">
        <f t="shared" si="70"/>
        <v>2016</v>
      </c>
    </row>
    <row r="903" spans="1:21" ht="64" x14ac:dyDescent="0.2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 s="23">
        <v>1437620400</v>
      </c>
      <c r="J903">
        <v>1272050914</v>
      </c>
      <c r="K903" t="b">
        <v>0</v>
      </c>
      <c r="L903">
        <v>0</v>
      </c>
      <c r="M903" t="b">
        <v>0</v>
      </c>
      <c r="N903" t="s">
        <v>8280</v>
      </c>
      <c r="O903" s="12">
        <f t="shared" si="71"/>
        <v>0</v>
      </c>
      <c r="P903" s="10">
        <f t="shared" si="72"/>
        <v>0</v>
      </c>
      <c r="Q903" s="14" t="s">
        <v>8319</v>
      </c>
      <c r="R903" t="s">
        <v>8322</v>
      </c>
      <c r="S903" s="19">
        <f t="shared" si="73"/>
        <v>40291.603171296294</v>
      </c>
      <c r="T903" s="19">
        <f t="shared" si="74"/>
        <v>42207.916666666664</v>
      </c>
      <c r="U903">
        <f t="shared" si="70"/>
        <v>2010</v>
      </c>
    </row>
    <row r="904" spans="1:21" ht="48" x14ac:dyDescent="0.2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 s="23">
        <v>1437620400</v>
      </c>
      <c r="J904">
        <v>1404947422</v>
      </c>
      <c r="K904" t="b">
        <v>0</v>
      </c>
      <c r="L904">
        <v>3</v>
      </c>
      <c r="M904" t="b">
        <v>0</v>
      </c>
      <c r="N904" t="s">
        <v>8280</v>
      </c>
      <c r="O904" s="12">
        <f t="shared" si="71"/>
        <v>0</v>
      </c>
      <c r="P904" s="10">
        <f t="shared" si="72"/>
        <v>30</v>
      </c>
      <c r="Q904" s="14" t="s">
        <v>8319</v>
      </c>
      <c r="R904" t="s">
        <v>8322</v>
      </c>
      <c r="S904" s="19">
        <f t="shared" si="73"/>
        <v>41829.757199074069</v>
      </c>
      <c r="T904" s="19">
        <f t="shared" si="74"/>
        <v>42207.916666666664</v>
      </c>
      <c r="U904">
        <f t="shared" si="70"/>
        <v>2014</v>
      </c>
    </row>
    <row r="905" spans="1:21" ht="48" x14ac:dyDescent="0.2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 s="23">
        <v>1437620400</v>
      </c>
      <c r="J905">
        <v>1346180780</v>
      </c>
      <c r="K905" t="b">
        <v>0</v>
      </c>
      <c r="L905">
        <v>4</v>
      </c>
      <c r="M905" t="b">
        <v>0</v>
      </c>
      <c r="N905" t="s">
        <v>8280</v>
      </c>
      <c r="O905" s="12">
        <f t="shared" si="71"/>
        <v>3</v>
      </c>
      <c r="P905" s="10">
        <f t="shared" si="72"/>
        <v>40</v>
      </c>
      <c r="Q905" s="14" t="s">
        <v>8319</v>
      </c>
      <c r="R905" t="s">
        <v>8322</v>
      </c>
      <c r="S905" s="19">
        <f t="shared" si="73"/>
        <v>41149.587731481479</v>
      </c>
      <c r="T905" s="19">
        <f t="shared" si="74"/>
        <v>42207.916666666664</v>
      </c>
      <c r="U905">
        <f t="shared" si="70"/>
        <v>2012</v>
      </c>
    </row>
    <row r="906" spans="1:21" ht="48" x14ac:dyDescent="0.2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 s="23">
        <v>1437620400</v>
      </c>
      <c r="J906">
        <v>1449194137</v>
      </c>
      <c r="K906" t="b">
        <v>0</v>
      </c>
      <c r="L906">
        <v>3</v>
      </c>
      <c r="M906" t="b">
        <v>0</v>
      </c>
      <c r="N906" t="s">
        <v>8280</v>
      </c>
      <c r="O906" s="12">
        <f t="shared" si="71"/>
        <v>0</v>
      </c>
      <c r="P906" s="10">
        <f t="shared" si="72"/>
        <v>50.33</v>
      </c>
      <c r="Q906" s="14" t="s">
        <v>8319</v>
      </c>
      <c r="R906" t="s">
        <v>8322</v>
      </c>
      <c r="S906" s="19">
        <f t="shared" si="73"/>
        <v>42341.87195601852</v>
      </c>
      <c r="T906" s="19">
        <f t="shared" si="74"/>
        <v>42207.916666666664</v>
      </c>
      <c r="U906">
        <f t="shared" si="70"/>
        <v>2015</v>
      </c>
    </row>
    <row r="907" spans="1:21" ht="48" x14ac:dyDescent="0.2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 s="23">
        <v>1437620400</v>
      </c>
      <c r="J907">
        <v>1290663926</v>
      </c>
      <c r="K907" t="b">
        <v>0</v>
      </c>
      <c r="L907">
        <v>6</v>
      </c>
      <c r="M907" t="b">
        <v>0</v>
      </c>
      <c r="N907" t="s">
        <v>8280</v>
      </c>
      <c r="O907" s="12">
        <f t="shared" si="71"/>
        <v>3</v>
      </c>
      <c r="P907" s="10">
        <f t="shared" si="72"/>
        <v>32.67</v>
      </c>
      <c r="Q907" s="14" t="s">
        <v>8319</v>
      </c>
      <c r="R907" t="s">
        <v>8322</v>
      </c>
      <c r="S907" s="19">
        <f t="shared" si="73"/>
        <v>40507.031550925924</v>
      </c>
      <c r="T907" s="19">
        <f t="shared" si="74"/>
        <v>42207.916666666664</v>
      </c>
      <c r="U907">
        <f t="shared" si="70"/>
        <v>2010</v>
      </c>
    </row>
    <row r="908" spans="1:21" ht="32" x14ac:dyDescent="0.2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 s="23">
        <v>1437620400</v>
      </c>
      <c r="J908">
        <v>1392093190</v>
      </c>
      <c r="K908" t="b">
        <v>0</v>
      </c>
      <c r="L908">
        <v>0</v>
      </c>
      <c r="M908" t="b">
        <v>0</v>
      </c>
      <c r="N908" t="s">
        <v>8280</v>
      </c>
      <c r="O908" s="12">
        <f t="shared" si="71"/>
        <v>0</v>
      </c>
      <c r="P908" s="10">
        <f t="shared" si="72"/>
        <v>0</v>
      </c>
      <c r="Q908" s="14" t="s">
        <v>8319</v>
      </c>
      <c r="R908" t="s">
        <v>8322</v>
      </c>
      <c r="S908" s="19">
        <f t="shared" si="73"/>
        <v>41680.981365740736</v>
      </c>
      <c r="T908" s="19">
        <f t="shared" si="74"/>
        <v>42207.916666666664</v>
      </c>
      <c r="U908">
        <f t="shared" si="70"/>
        <v>2014</v>
      </c>
    </row>
    <row r="909" spans="1:21" ht="32" x14ac:dyDescent="0.2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 s="23">
        <v>1437620400</v>
      </c>
      <c r="J909">
        <v>1313123823</v>
      </c>
      <c r="K909" t="b">
        <v>0</v>
      </c>
      <c r="L909">
        <v>0</v>
      </c>
      <c r="M909" t="b">
        <v>0</v>
      </c>
      <c r="N909" t="s">
        <v>8280</v>
      </c>
      <c r="O909" s="12">
        <f t="shared" si="71"/>
        <v>0</v>
      </c>
      <c r="P909" s="10">
        <f t="shared" si="72"/>
        <v>0</v>
      </c>
      <c r="Q909" s="14" t="s">
        <v>8319</v>
      </c>
      <c r="R909" t="s">
        <v>8322</v>
      </c>
      <c r="S909" s="19">
        <f t="shared" si="73"/>
        <v>40766.9840625</v>
      </c>
      <c r="T909" s="19">
        <f t="shared" si="74"/>
        <v>42207.916666666664</v>
      </c>
      <c r="U909">
        <f t="shared" si="70"/>
        <v>2011</v>
      </c>
    </row>
    <row r="910" spans="1:21" ht="48" x14ac:dyDescent="0.2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 s="23">
        <v>1437620400</v>
      </c>
      <c r="J910">
        <v>1276283655</v>
      </c>
      <c r="K910" t="b">
        <v>0</v>
      </c>
      <c r="L910">
        <v>0</v>
      </c>
      <c r="M910" t="b">
        <v>0</v>
      </c>
      <c r="N910" t="s">
        <v>8280</v>
      </c>
      <c r="O910" s="12">
        <f t="shared" si="71"/>
        <v>0</v>
      </c>
      <c r="P910" s="10">
        <f t="shared" si="72"/>
        <v>0</v>
      </c>
      <c r="Q910" s="14" t="s">
        <v>8319</v>
      </c>
      <c r="R910" t="s">
        <v>8322</v>
      </c>
      <c r="S910" s="19">
        <f t="shared" si="73"/>
        <v>40340.593229166661</v>
      </c>
      <c r="T910" s="19">
        <f t="shared" si="74"/>
        <v>42207.916666666664</v>
      </c>
      <c r="U910">
        <f t="shared" si="70"/>
        <v>2010</v>
      </c>
    </row>
    <row r="911" spans="1:21" ht="48" x14ac:dyDescent="0.2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 s="23">
        <v>1437620400</v>
      </c>
      <c r="J911">
        <v>1340296440</v>
      </c>
      <c r="K911" t="b">
        <v>0</v>
      </c>
      <c r="L911">
        <v>8</v>
      </c>
      <c r="M911" t="b">
        <v>0</v>
      </c>
      <c r="N911" t="s">
        <v>8280</v>
      </c>
      <c r="O911" s="12">
        <f t="shared" si="71"/>
        <v>3</v>
      </c>
      <c r="P911" s="10">
        <f t="shared" si="72"/>
        <v>65</v>
      </c>
      <c r="Q911" s="14" t="s">
        <v>8319</v>
      </c>
      <c r="R911" t="s">
        <v>8322</v>
      </c>
      <c r="S911" s="19">
        <f t="shared" si="73"/>
        <v>41081.481944444444</v>
      </c>
      <c r="T911" s="19">
        <f t="shared" si="74"/>
        <v>42207.916666666664</v>
      </c>
      <c r="U911">
        <f t="shared" si="70"/>
        <v>2012</v>
      </c>
    </row>
    <row r="912" spans="1:21" ht="48" x14ac:dyDescent="0.2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 s="23">
        <v>1437620400</v>
      </c>
      <c r="J912">
        <v>1483362319</v>
      </c>
      <c r="K912" t="b">
        <v>0</v>
      </c>
      <c r="L912">
        <v>5</v>
      </c>
      <c r="M912" t="b">
        <v>0</v>
      </c>
      <c r="N912" t="s">
        <v>8280</v>
      </c>
      <c r="O912" s="12">
        <f t="shared" si="71"/>
        <v>22</v>
      </c>
      <c r="P912" s="10">
        <f t="shared" si="72"/>
        <v>24.6</v>
      </c>
      <c r="Q912" s="14" t="s">
        <v>8319</v>
      </c>
      <c r="R912" t="s">
        <v>8322</v>
      </c>
      <c r="S912" s="19">
        <f t="shared" si="73"/>
        <v>42737.337025462963</v>
      </c>
      <c r="T912" s="19">
        <f t="shared" si="74"/>
        <v>42207.916666666664</v>
      </c>
      <c r="U912">
        <f t="shared" si="70"/>
        <v>2017</v>
      </c>
    </row>
    <row r="913" spans="1:21" ht="48" x14ac:dyDescent="0.2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 s="23">
        <v>1437620400</v>
      </c>
      <c r="J913">
        <v>1388707645</v>
      </c>
      <c r="K913" t="b">
        <v>0</v>
      </c>
      <c r="L913">
        <v>0</v>
      </c>
      <c r="M913" t="b">
        <v>0</v>
      </c>
      <c r="N913" t="s">
        <v>8280</v>
      </c>
      <c r="O913" s="12">
        <f t="shared" si="71"/>
        <v>0</v>
      </c>
      <c r="P913" s="10">
        <f t="shared" si="72"/>
        <v>0</v>
      </c>
      <c r="Q913" s="14" t="s">
        <v>8319</v>
      </c>
      <c r="R913" t="s">
        <v>8322</v>
      </c>
      <c r="S913" s="19">
        <f t="shared" si="73"/>
        <v>41641.796817129631</v>
      </c>
      <c r="T913" s="19">
        <f t="shared" si="74"/>
        <v>42207.916666666664</v>
      </c>
      <c r="U913">
        <f t="shared" si="70"/>
        <v>2014</v>
      </c>
    </row>
    <row r="914" spans="1:21" ht="48" x14ac:dyDescent="0.2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 s="23">
        <v>1437620400</v>
      </c>
      <c r="J914">
        <v>1350009447</v>
      </c>
      <c r="K914" t="b">
        <v>0</v>
      </c>
      <c r="L914">
        <v>2</v>
      </c>
      <c r="M914" t="b">
        <v>0</v>
      </c>
      <c r="N914" t="s">
        <v>8280</v>
      </c>
      <c r="O914" s="12">
        <f t="shared" si="71"/>
        <v>1</v>
      </c>
      <c r="P914" s="10">
        <f t="shared" si="72"/>
        <v>15</v>
      </c>
      <c r="Q914" s="14" t="s">
        <v>8319</v>
      </c>
      <c r="R914" t="s">
        <v>8322</v>
      </c>
      <c r="S914" s="19">
        <f t="shared" si="73"/>
        <v>41193.901006944441</v>
      </c>
      <c r="T914" s="19">
        <f t="shared" si="74"/>
        <v>42207.916666666664</v>
      </c>
      <c r="U914">
        <f t="shared" si="70"/>
        <v>2012</v>
      </c>
    </row>
    <row r="915" spans="1:21" ht="48" x14ac:dyDescent="0.2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 s="23">
        <v>1437620400</v>
      </c>
      <c r="J915">
        <v>1333596019</v>
      </c>
      <c r="K915" t="b">
        <v>0</v>
      </c>
      <c r="L915">
        <v>24</v>
      </c>
      <c r="M915" t="b">
        <v>0</v>
      </c>
      <c r="N915" t="s">
        <v>8280</v>
      </c>
      <c r="O915" s="12">
        <f t="shared" si="71"/>
        <v>7</v>
      </c>
      <c r="P915" s="10">
        <f t="shared" si="72"/>
        <v>82.58</v>
      </c>
      <c r="Q915" s="14" t="s">
        <v>8319</v>
      </c>
      <c r="R915" t="s">
        <v>8322</v>
      </c>
      <c r="S915" s="19">
        <f t="shared" si="73"/>
        <v>41003.930775462963</v>
      </c>
      <c r="T915" s="19">
        <f t="shared" si="74"/>
        <v>42207.916666666664</v>
      </c>
      <c r="U915">
        <f t="shared" si="70"/>
        <v>2012</v>
      </c>
    </row>
    <row r="916" spans="1:21" ht="48" x14ac:dyDescent="0.2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 s="23">
        <v>1437620400</v>
      </c>
      <c r="J916">
        <v>1343326747</v>
      </c>
      <c r="K916" t="b">
        <v>0</v>
      </c>
      <c r="L916">
        <v>0</v>
      </c>
      <c r="M916" t="b">
        <v>0</v>
      </c>
      <c r="N916" t="s">
        <v>8280</v>
      </c>
      <c r="O916" s="12">
        <f t="shared" si="71"/>
        <v>0</v>
      </c>
      <c r="P916" s="10">
        <f t="shared" si="72"/>
        <v>0</v>
      </c>
      <c r="Q916" s="14" t="s">
        <v>8319</v>
      </c>
      <c r="R916" t="s">
        <v>8322</v>
      </c>
      <c r="S916" s="19">
        <f t="shared" si="73"/>
        <v>41116.554942129624</v>
      </c>
      <c r="T916" s="19">
        <f t="shared" si="74"/>
        <v>42207.916666666664</v>
      </c>
      <c r="U916">
        <f t="shared" si="70"/>
        <v>2012</v>
      </c>
    </row>
    <row r="917" spans="1:21" ht="48" x14ac:dyDescent="0.2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 s="23">
        <v>1437620400</v>
      </c>
      <c r="J917">
        <v>1327853914</v>
      </c>
      <c r="K917" t="b">
        <v>0</v>
      </c>
      <c r="L917">
        <v>9</v>
      </c>
      <c r="M917" t="b">
        <v>0</v>
      </c>
      <c r="N917" t="s">
        <v>8280</v>
      </c>
      <c r="O917" s="12">
        <f t="shared" si="71"/>
        <v>6</v>
      </c>
      <c r="P917" s="10">
        <f t="shared" si="72"/>
        <v>41.67</v>
      </c>
      <c r="Q917" s="14" t="s">
        <v>8319</v>
      </c>
      <c r="R917" t="s">
        <v>8322</v>
      </c>
      <c r="S917" s="19">
        <f t="shared" si="73"/>
        <v>40937.471226851849</v>
      </c>
      <c r="T917" s="19">
        <f t="shared" si="74"/>
        <v>42207.916666666664</v>
      </c>
      <c r="U917">
        <f t="shared" si="70"/>
        <v>2012</v>
      </c>
    </row>
    <row r="918" spans="1:21" ht="48" x14ac:dyDescent="0.2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 s="23">
        <v>1437620400</v>
      </c>
      <c r="J918">
        <v>1284409734</v>
      </c>
      <c r="K918" t="b">
        <v>0</v>
      </c>
      <c r="L918">
        <v>0</v>
      </c>
      <c r="M918" t="b">
        <v>0</v>
      </c>
      <c r="N918" t="s">
        <v>8280</v>
      </c>
      <c r="O918" s="12">
        <f t="shared" si="71"/>
        <v>0</v>
      </c>
      <c r="P918" s="10">
        <f t="shared" si="72"/>
        <v>0</v>
      </c>
      <c r="Q918" s="14" t="s">
        <v>8319</v>
      </c>
      <c r="R918" t="s">
        <v>8322</v>
      </c>
      <c r="S918" s="19">
        <f t="shared" si="73"/>
        <v>40434.645069444443</v>
      </c>
      <c r="T918" s="19">
        <f t="shared" si="74"/>
        <v>42207.916666666664</v>
      </c>
      <c r="U918">
        <f t="shared" si="70"/>
        <v>2010</v>
      </c>
    </row>
    <row r="919" spans="1:21" ht="48" x14ac:dyDescent="0.2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 s="23">
        <v>1437620400</v>
      </c>
      <c r="J919">
        <v>1402612730</v>
      </c>
      <c r="K919" t="b">
        <v>0</v>
      </c>
      <c r="L919">
        <v>1</v>
      </c>
      <c r="M919" t="b">
        <v>0</v>
      </c>
      <c r="N919" t="s">
        <v>8280</v>
      </c>
      <c r="O919" s="12">
        <f t="shared" si="71"/>
        <v>1</v>
      </c>
      <c r="P919" s="10">
        <f t="shared" si="72"/>
        <v>30</v>
      </c>
      <c r="Q919" s="14" t="s">
        <v>8319</v>
      </c>
      <c r="R919" t="s">
        <v>8322</v>
      </c>
      <c r="S919" s="19">
        <f t="shared" si="73"/>
        <v>41802.735300925924</v>
      </c>
      <c r="T919" s="19">
        <f t="shared" si="74"/>
        <v>42207.916666666664</v>
      </c>
      <c r="U919">
        <f t="shared" si="70"/>
        <v>2014</v>
      </c>
    </row>
    <row r="920" spans="1:21" ht="48" x14ac:dyDescent="0.2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 s="23">
        <v>1437620400</v>
      </c>
      <c r="J920">
        <v>1414879161</v>
      </c>
      <c r="K920" t="b">
        <v>0</v>
      </c>
      <c r="L920">
        <v>10</v>
      </c>
      <c r="M920" t="b">
        <v>0</v>
      </c>
      <c r="N920" t="s">
        <v>8280</v>
      </c>
      <c r="O920" s="12">
        <f t="shared" si="71"/>
        <v>5</v>
      </c>
      <c r="P920" s="10">
        <f t="shared" si="72"/>
        <v>19.600000000000001</v>
      </c>
      <c r="Q920" s="14" t="s">
        <v>8319</v>
      </c>
      <c r="R920" t="s">
        <v>8322</v>
      </c>
      <c r="S920" s="19">
        <f t="shared" si="73"/>
        <v>41944.707881944443</v>
      </c>
      <c r="T920" s="19">
        <f t="shared" si="74"/>
        <v>42207.916666666664</v>
      </c>
      <c r="U920">
        <f t="shared" si="70"/>
        <v>2014</v>
      </c>
    </row>
    <row r="921" spans="1:21" ht="16" x14ac:dyDescent="0.2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 s="23">
        <v>1437620400</v>
      </c>
      <c r="J921">
        <v>1352906645</v>
      </c>
      <c r="K921" t="b">
        <v>0</v>
      </c>
      <c r="L921">
        <v>1</v>
      </c>
      <c r="M921" t="b">
        <v>0</v>
      </c>
      <c r="N921" t="s">
        <v>8280</v>
      </c>
      <c r="O921" s="12">
        <f t="shared" si="71"/>
        <v>1</v>
      </c>
      <c r="P921" s="10">
        <f t="shared" si="72"/>
        <v>100</v>
      </c>
      <c r="Q921" s="14" t="s">
        <v>8319</v>
      </c>
      <c r="R921" t="s">
        <v>8322</v>
      </c>
      <c r="S921" s="19">
        <f t="shared" si="73"/>
        <v>41227.433391203704</v>
      </c>
      <c r="T921" s="19">
        <f t="shared" si="74"/>
        <v>42207.916666666664</v>
      </c>
      <c r="U921">
        <f t="shared" si="70"/>
        <v>2012</v>
      </c>
    </row>
    <row r="922" spans="1:21" ht="48" x14ac:dyDescent="0.2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 s="23">
        <v>1437620400</v>
      </c>
      <c r="J922">
        <v>1381853222</v>
      </c>
      <c r="K922" t="b">
        <v>0</v>
      </c>
      <c r="L922">
        <v>0</v>
      </c>
      <c r="M922" t="b">
        <v>0</v>
      </c>
      <c r="N922" t="s">
        <v>8280</v>
      </c>
      <c r="O922" s="12">
        <f t="shared" si="71"/>
        <v>0</v>
      </c>
      <c r="P922" s="10">
        <f t="shared" si="72"/>
        <v>0</v>
      </c>
      <c r="Q922" s="14" t="s">
        <v>8319</v>
      </c>
      <c r="R922" t="s">
        <v>8322</v>
      </c>
      <c r="S922" s="19">
        <f t="shared" si="73"/>
        <v>41562.463217592587</v>
      </c>
      <c r="T922" s="19">
        <f t="shared" si="74"/>
        <v>42207.916666666664</v>
      </c>
      <c r="U922">
        <f t="shared" si="70"/>
        <v>2013</v>
      </c>
    </row>
    <row r="923" spans="1:21" ht="48" x14ac:dyDescent="0.2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 s="23">
        <v>1437620400</v>
      </c>
      <c r="J923">
        <v>1320033976</v>
      </c>
      <c r="K923" t="b">
        <v>0</v>
      </c>
      <c r="L923">
        <v>20</v>
      </c>
      <c r="M923" t="b">
        <v>0</v>
      </c>
      <c r="N923" t="s">
        <v>8280</v>
      </c>
      <c r="O923" s="12">
        <f t="shared" si="71"/>
        <v>31</v>
      </c>
      <c r="P923" s="10">
        <f t="shared" si="72"/>
        <v>231.75</v>
      </c>
      <c r="Q923" s="14" t="s">
        <v>8319</v>
      </c>
      <c r="R923" t="s">
        <v>8322</v>
      </c>
      <c r="S923" s="19">
        <f t="shared" si="73"/>
        <v>40846.962685185186</v>
      </c>
      <c r="T923" s="19">
        <f t="shared" si="74"/>
        <v>42207.916666666664</v>
      </c>
      <c r="U923">
        <f t="shared" si="70"/>
        <v>2011</v>
      </c>
    </row>
    <row r="924" spans="1:21" ht="48" x14ac:dyDescent="0.2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 s="23">
        <v>1437620400</v>
      </c>
      <c r="J924">
        <v>1409143393</v>
      </c>
      <c r="K924" t="b">
        <v>0</v>
      </c>
      <c r="L924">
        <v>30</v>
      </c>
      <c r="M924" t="b">
        <v>0</v>
      </c>
      <c r="N924" t="s">
        <v>8280</v>
      </c>
      <c r="O924" s="12">
        <f t="shared" si="71"/>
        <v>21</v>
      </c>
      <c r="P924" s="10">
        <f t="shared" si="72"/>
        <v>189.33</v>
      </c>
      <c r="Q924" s="14" t="s">
        <v>8319</v>
      </c>
      <c r="R924" t="s">
        <v>8322</v>
      </c>
      <c r="S924" s="19">
        <f t="shared" si="73"/>
        <v>41878.32167824074</v>
      </c>
      <c r="T924" s="19">
        <f t="shared" si="74"/>
        <v>42207.916666666664</v>
      </c>
      <c r="U924">
        <f t="shared" si="70"/>
        <v>2014</v>
      </c>
    </row>
    <row r="925" spans="1:21" ht="48" x14ac:dyDescent="0.2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 s="23">
        <v>1437620400</v>
      </c>
      <c r="J925">
        <v>1414018923</v>
      </c>
      <c r="K925" t="b">
        <v>0</v>
      </c>
      <c r="L925">
        <v>6</v>
      </c>
      <c r="M925" t="b">
        <v>0</v>
      </c>
      <c r="N925" t="s">
        <v>8280</v>
      </c>
      <c r="O925" s="12">
        <f t="shared" si="71"/>
        <v>2</v>
      </c>
      <c r="P925" s="10">
        <f t="shared" si="72"/>
        <v>55</v>
      </c>
      <c r="Q925" s="14" t="s">
        <v>8319</v>
      </c>
      <c r="R925" t="s">
        <v>8322</v>
      </c>
      <c r="S925" s="19">
        <f t="shared" si="73"/>
        <v>41934.751423611109</v>
      </c>
      <c r="T925" s="19">
        <f t="shared" si="74"/>
        <v>42207.916666666664</v>
      </c>
      <c r="U925">
        <f t="shared" si="70"/>
        <v>2014</v>
      </c>
    </row>
    <row r="926" spans="1:21" ht="48" x14ac:dyDescent="0.2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 s="23">
        <v>1437620400</v>
      </c>
      <c r="J926">
        <v>1358203069</v>
      </c>
      <c r="K926" t="b">
        <v>0</v>
      </c>
      <c r="L926">
        <v>15</v>
      </c>
      <c r="M926" t="b">
        <v>0</v>
      </c>
      <c r="N926" t="s">
        <v>8280</v>
      </c>
      <c r="O926" s="12">
        <f t="shared" si="71"/>
        <v>11</v>
      </c>
      <c r="P926" s="10">
        <f t="shared" si="72"/>
        <v>21.8</v>
      </c>
      <c r="Q926" s="14" t="s">
        <v>8319</v>
      </c>
      <c r="R926" t="s">
        <v>8322</v>
      </c>
      <c r="S926" s="19">
        <f t="shared" si="73"/>
        <v>41288.734594907401</v>
      </c>
      <c r="T926" s="19">
        <f t="shared" si="74"/>
        <v>42207.916666666664</v>
      </c>
      <c r="U926">
        <f t="shared" si="70"/>
        <v>2013</v>
      </c>
    </row>
    <row r="927" spans="1:21" ht="48" x14ac:dyDescent="0.2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 s="23">
        <v>1437620400</v>
      </c>
      <c r="J927">
        <v>1382994511</v>
      </c>
      <c r="K927" t="b">
        <v>0</v>
      </c>
      <c r="L927">
        <v>5</v>
      </c>
      <c r="M927" t="b">
        <v>0</v>
      </c>
      <c r="N927" t="s">
        <v>8280</v>
      </c>
      <c r="O927" s="12">
        <f t="shared" si="71"/>
        <v>3</v>
      </c>
      <c r="P927" s="10">
        <f t="shared" si="72"/>
        <v>32</v>
      </c>
      <c r="Q927" s="14" t="s">
        <v>8319</v>
      </c>
      <c r="R927" t="s">
        <v>8322</v>
      </c>
      <c r="S927" s="19">
        <f t="shared" si="73"/>
        <v>41575.672581018516</v>
      </c>
      <c r="T927" s="19">
        <f t="shared" si="74"/>
        <v>42207.916666666664</v>
      </c>
      <c r="U927">
        <f t="shared" si="70"/>
        <v>2013</v>
      </c>
    </row>
    <row r="928" spans="1:21" ht="64" x14ac:dyDescent="0.2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 s="23">
        <v>1437620400</v>
      </c>
      <c r="J928">
        <v>1276043330</v>
      </c>
      <c r="K928" t="b">
        <v>0</v>
      </c>
      <c r="L928">
        <v>0</v>
      </c>
      <c r="M928" t="b">
        <v>0</v>
      </c>
      <c r="N928" t="s">
        <v>8280</v>
      </c>
      <c r="O928" s="12">
        <f t="shared" si="71"/>
        <v>0</v>
      </c>
      <c r="P928" s="10">
        <f t="shared" si="72"/>
        <v>0</v>
      </c>
      <c r="Q928" s="14" t="s">
        <v>8319</v>
      </c>
      <c r="R928" t="s">
        <v>8322</v>
      </c>
      <c r="S928" s="19">
        <f t="shared" si="73"/>
        <v>40337.811689814815</v>
      </c>
      <c r="T928" s="19">
        <f t="shared" si="74"/>
        <v>42207.916666666664</v>
      </c>
      <c r="U928">
        <f t="shared" si="70"/>
        <v>2010</v>
      </c>
    </row>
    <row r="929" spans="1:21" ht="32" x14ac:dyDescent="0.2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 s="23">
        <v>1437620400</v>
      </c>
      <c r="J929">
        <v>1334432695</v>
      </c>
      <c r="K929" t="b">
        <v>0</v>
      </c>
      <c r="L929">
        <v>0</v>
      </c>
      <c r="M929" t="b">
        <v>0</v>
      </c>
      <c r="N929" t="s">
        <v>8280</v>
      </c>
      <c r="O929" s="12">
        <f t="shared" si="71"/>
        <v>0</v>
      </c>
      <c r="P929" s="10">
        <f t="shared" si="72"/>
        <v>0</v>
      </c>
      <c r="Q929" s="14" t="s">
        <v>8319</v>
      </c>
      <c r="R929" t="s">
        <v>8322</v>
      </c>
      <c r="S929" s="19">
        <f t="shared" si="73"/>
        <v>41013.614525462959</v>
      </c>
      <c r="T929" s="19">
        <f t="shared" si="74"/>
        <v>42207.916666666664</v>
      </c>
      <c r="U929">
        <f t="shared" si="70"/>
        <v>2012</v>
      </c>
    </row>
    <row r="930" spans="1:21" ht="48" x14ac:dyDescent="0.2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 s="23">
        <v>1437620400</v>
      </c>
      <c r="J930">
        <v>1348864913</v>
      </c>
      <c r="K930" t="b">
        <v>0</v>
      </c>
      <c r="L930">
        <v>28</v>
      </c>
      <c r="M930" t="b">
        <v>0</v>
      </c>
      <c r="N930" t="s">
        <v>8280</v>
      </c>
      <c r="O930" s="12">
        <f t="shared" si="71"/>
        <v>11</v>
      </c>
      <c r="P930" s="10">
        <f t="shared" si="72"/>
        <v>56.25</v>
      </c>
      <c r="Q930" s="14" t="s">
        <v>8319</v>
      </c>
      <c r="R930" t="s">
        <v>8322</v>
      </c>
      <c r="S930" s="19">
        <f t="shared" si="73"/>
        <v>41180.654085648144</v>
      </c>
      <c r="T930" s="19">
        <f t="shared" si="74"/>
        <v>42207.916666666664</v>
      </c>
      <c r="U930">
        <f t="shared" si="70"/>
        <v>2012</v>
      </c>
    </row>
    <row r="931" spans="1:21" ht="48" x14ac:dyDescent="0.2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 s="23">
        <v>1437620400</v>
      </c>
      <c r="J931">
        <v>1331358169</v>
      </c>
      <c r="K931" t="b">
        <v>0</v>
      </c>
      <c r="L931">
        <v>0</v>
      </c>
      <c r="M931" t="b">
        <v>0</v>
      </c>
      <c r="N931" t="s">
        <v>8280</v>
      </c>
      <c r="O931" s="12">
        <f t="shared" si="71"/>
        <v>0</v>
      </c>
      <c r="P931" s="10">
        <f t="shared" si="72"/>
        <v>0</v>
      </c>
      <c r="Q931" s="14" t="s">
        <v>8319</v>
      </c>
      <c r="R931" t="s">
        <v>8322</v>
      </c>
      <c r="S931" s="19">
        <f t="shared" si="73"/>
        <v>40978.029733796291</v>
      </c>
      <c r="T931" s="19">
        <f t="shared" si="74"/>
        <v>42207.916666666664</v>
      </c>
      <c r="U931">
        <f t="shared" si="70"/>
        <v>2012</v>
      </c>
    </row>
    <row r="932" spans="1:21" ht="48" x14ac:dyDescent="0.2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 s="23">
        <v>1437620400</v>
      </c>
      <c r="J932">
        <v>1273874306</v>
      </c>
      <c r="K932" t="b">
        <v>0</v>
      </c>
      <c r="L932">
        <v>5</v>
      </c>
      <c r="M932" t="b">
        <v>0</v>
      </c>
      <c r="N932" t="s">
        <v>8280</v>
      </c>
      <c r="O932" s="12">
        <f t="shared" si="71"/>
        <v>38</v>
      </c>
      <c r="P932" s="10">
        <f t="shared" si="72"/>
        <v>69</v>
      </c>
      <c r="Q932" s="14" t="s">
        <v>8319</v>
      </c>
      <c r="R932" t="s">
        <v>8322</v>
      </c>
      <c r="S932" s="19">
        <f t="shared" si="73"/>
        <v>40312.707245370366</v>
      </c>
      <c r="T932" s="19">
        <f t="shared" si="74"/>
        <v>42207.916666666664</v>
      </c>
      <c r="U932">
        <f t="shared" si="70"/>
        <v>2010</v>
      </c>
    </row>
    <row r="933" spans="1:21" ht="48" x14ac:dyDescent="0.2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 s="23">
        <v>1437620400</v>
      </c>
      <c r="J933">
        <v>1392021502</v>
      </c>
      <c r="K933" t="b">
        <v>0</v>
      </c>
      <c r="L933">
        <v>7</v>
      </c>
      <c r="M933" t="b">
        <v>0</v>
      </c>
      <c r="N933" t="s">
        <v>8280</v>
      </c>
      <c r="O933" s="12">
        <f t="shared" si="71"/>
        <v>7</v>
      </c>
      <c r="P933" s="10">
        <f t="shared" si="72"/>
        <v>18.71</v>
      </c>
      <c r="Q933" s="14" t="s">
        <v>8319</v>
      </c>
      <c r="R933" t="s">
        <v>8322</v>
      </c>
      <c r="S933" s="19">
        <f t="shared" si="73"/>
        <v>41680.151643518519</v>
      </c>
      <c r="T933" s="19">
        <f t="shared" si="74"/>
        <v>42207.916666666664</v>
      </c>
      <c r="U933">
        <f t="shared" si="70"/>
        <v>2014</v>
      </c>
    </row>
    <row r="934" spans="1:21" ht="32" x14ac:dyDescent="0.2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 s="23">
        <v>1437620400</v>
      </c>
      <c r="J934">
        <v>1360106145</v>
      </c>
      <c r="K934" t="b">
        <v>0</v>
      </c>
      <c r="L934">
        <v>30</v>
      </c>
      <c r="M934" t="b">
        <v>0</v>
      </c>
      <c r="N934" t="s">
        <v>8280</v>
      </c>
      <c r="O934" s="12">
        <f t="shared" si="71"/>
        <v>15</v>
      </c>
      <c r="P934" s="10">
        <f t="shared" si="72"/>
        <v>46.03</v>
      </c>
      <c r="Q934" s="14" t="s">
        <v>8319</v>
      </c>
      <c r="R934" t="s">
        <v>8322</v>
      </c>
      <c r="S934" s="19">
        <f t="shared" si="73"/>
        <v>41310.760937499996</v>
      </c>
      <c r="T934" s="19">
        <f t="shared" si="74"/>
        <v>42207.916666666664</v>
      </c>
      <c r="U934">
        <f t="shared" si="70"/>
        <v>2013</v>
      </c>
    </row>
    <row r="935" spans="1:21" ht="48" x14ac:dyDescent="0.2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 s="23">
        <v>1437620400</v>
      </c>
      <c r="J935">
        <v>1394683409</v>
      </c>
      <c r="K935" t="b">
        <v>0</v>
      </c>
      <c r="L935">
        <v>2</v>
      </c>
      <c r="M935" t="b">
        <v>0</v>
      </c>
      <c r="N935" t="s">
        <v>8280</v>
      </c>
      <c r="O935" s="12">
        <f t="shared" si="71"/>
        <v>6</v>
      </c>
      <c r="P935" s="10">
        <f t="shared" si="72"/>
        <v>60</v>
      </c>
      <c r="Q935" s="14" t="s">
        <v>8319</v>
      </c>
      <c r="R935" t="s">
        <v>8322</v>
      </c>
      <c r="S935" s="19">
        <f t="shared" si="73"/>
        <v>41710.960752314808</v>
      </c>
      <c r="T935" s="19">
        <f t="shared" si="74"/>
        <v>42207.916666666664</v>
      </c>
      <c r="U935">
        <f t="shared" si="70"/>
        <v>2014</v>
      </c>
    </row>
    <row r="936" spans="1:21" ht="48" x14ac:dyDescent="0.2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 s="23">
        <v>1437620400</v>
      </c>
      <c r="J936">
        <v>1396633284</v>
      </c>
      <c r="K936" t="b">
        <v>0</v>
      </c>
      <c r="L936">
        <v>30</v>
      </c>
      <c r="M936" t="b">
        <v>0</v>
      </c>
      <c r="N936" t="s">
        <v>8280</v>
      </c>
      <c r="O936" s="12">
        <f t="shared" si="71"/>
        <v>30</v>
      </c>
      <c r="P936" s="10">
        <f t="shared" si="72"/>
        <v>50.67</v>
      </c>
      <c r="Q936" s="14" t="s">
        <v>8319</v>
      </c>
      <c r="R936" t="s">
        <v>8322</v>
      </c>
      <c r="S936" s="19">
        <f t="shared" si="73"/>
        <v>41733.528749999998</v>
      </c>
      <c r="T936" s="19">
        <f t="shared" si="74"/>
        <v>42207.916666666664</v>
      </c>
      <c r="U936">
        <f t="shared" si="70"/>
        <v>2014</v>
      </c>
    </row>
    <row r="937" spans="1:21" ht="48" x14ac:dyDescent="0.2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 s="23">
        <v>1437620400</v>
      </c>
      <c r="J937">
        <v>1451462429</v>
      </c>
      <c r="K937" t="b">
        <v>0</v>
      </c>
      <c r="L937">
        <v>2</v>
      </c>
      <c r="M937" t="b">
        <v>0</v>
      </c>
      <c r="N937" t="s">
        <v>8280</v>
      </c>
      <c r="O937" s="12">
        <f t="shared" si="71"/>
        <v>1</v>
      </c>
      <c r="P937" s="10">
        <f t="shared" si="72"/>
        <v>25</v>
      </c>
      <c r="Q937" s="14" t="s">
        <v>8319</v>
      </c>
      <c r="R937" t="s">
        <v>8322</v>
      </c>
      <c r="S937" s="19">
        <f t="shared" si="73"/>
        <v>42368.125335648147</v>
      </c>
      <c r="T937" s="19">
        <f t="shared" si="74"/>
        <v>42207.916666666664</v>
      </c>
      <c r="U937">
        <f t="shared" si="70"/>
        <v>2015</v>
      </c>
    </row>
    <row r="938" spans="1:21" ht="48" x14ac:dyDescent="0.2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 s="23">
        <v>1437620400</v>
      </c>
      <c r="J938">
        <v>1323131689</v>
      </c>
      <c r="K938" t="b">
        <v>0</v>
      </c>
      <c r="L938">
        <v>0</v>
      </c>
      <c r="M938" t="b">
        <v>0</v>
      </c>
      <c r="N938" t="s">
        <v>8280</v>
      </c>
      <c r="O938" s="12">
        <f t="shared" si="71"/>
        <v>0</v>
      </c>
      <c r="P938" s="10">
        <f t="shared" si="72"/>
        <v>0</v>
      </c>
      <c r="Q938" s="14" t="s">
        <v>8319</v>
      </c>
      <c r="R938" t="s">
        <v>8322</v>
      </c>
      <c r="S938" s="19">
        <f t="shared" si="73"/>
        <v>40882.815844907404</v>
      </c>
      <c r="T938" s="19">
        <f t="shared" si="74"/>
        <v>42207.916666666664</v>
      </c>
      <c r="U938">
        <f t="shared" si="70"/>
        <v>2011</v>
      </c>
    </row>
    <row r="939" spans="1:21" ht="48" x14ac:dyDescent="0.2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 s="23">
        <v>1437620400</v>
      </c>
      <c r="J939">
        <v>1380913757</v>
      </c>
      <c r="K939" t="b">
        <v>0</v>
      </c>
      <c r="L939">
        <v>2</v>
      </c>
      <c r="M939" t="b">
        <v>0</v>
      </c>
      <c r="N939" t="s">
        <v>8280</v>
      </c>
      <c r="O939" s="12">
        <f t="shared" si="71"/>
        <v>1</v>
      </c>
      <c r="P939" s="10">
        <f t="shared" si="72"/>
        <v>20</v>
      </c>
      <c r="Q939" s="14" t="s">
        <v>8319</v>
      </c>
      <c r="R939" t="s">
        <v>8322</v>
      </c>
      <c r="S939" s="19">
        <f t="shared" si="73"/>
        <v>41551.589780092589</v>
      </c>
      <c r="T939" s="19">
        <f t="shared" si="74"/>
        <v>42207.916666666664</v>
      </c>
      <c r="U939">
        <f t="shared" si="70"/>
        <v>2013</v>
      </c>
    </row>
    <row r="940" spans="1:21" ht="48" x14ac:dyDescent="0.2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 s="23">
        <v>1437620400</v>
      </c>
      <c r="J940">
        <v>1343993448</v>
      </c>
      <c r="K940" t="b">
        <v>0</v>
      </c>
      <c r="L940">
        <v>1</v>
      </c>
      <c r="M940" t="b">
        <v>0</v>
      </c>
      <c r="N940" t="s">
        <v>8280</v>
      </c>
      <c r="O940" s="12">
        <f t="shared" si="71"/>
        <v>0</v>
      </c>
      <c r="P940" s="10">
        <f t="shared" si="72"/>
        <v>25</v>
      </c>
      <c r="Q940" s="14" t="s">
        <v>8319</v>
      </c>
      <c r="R940" t="s">
        <v>8322</v>
      </c>
      <c r="S940" s="19">
        <f t="shared" si="73"/>
        <v>41124.27138888889</v>
      </c>
      <c r="T940" s="19">
        <f t="shared" si="74"/>
        <v>42207.916666666664</v>
      </c>
      <c r="U940">
        <f t="shared" si="70"/>
        <v>2012</v>
      </c>
    </row>
    <row r="941" spans="1:21" ht="48" x14ac:dyDescent="0.2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 s="23">
        <v>1437620400</v>
      </c>
      <c r="J941">
        <v>1369246738</v>
      </c>
      <c r="K941" t="b">
        <v>0</v>
      </c>
      <c r="L941">
        <v>2</v>
      </c>
      <c r="M941" t="b">
        <v>0</v>
      </c>
      <c r="N941" t="s">
        <v>8280</v>
      </c>
      <c r="O941" s="12">
        <f t="shared" si="71"/>
        <v>1</v>
      </c>
      <c r="P941" s="10">
        <f t="shared" si="72"/>
        <v>20</v>
      </c>
      <c r="Q941" s="14" t="s">
        <v>8319</v>
      </c>
      <c r="R941" t="s">
        <v>8322</v>
      </c>
      <c r="S941" s="19">
        <f t="shared" si="73"/>
        <v>41416.554837962962</v>
      </c>
      <c r="T941" s="19">
        <f t="shared" si="74"/>
        <v>42207.916666666664</v>
      </c>
      <c r="U941">
        <f t="shared" si="70"/>
        <v>2013</v>
      </c>
    </row>
    <row r="942" spans="1:21" ht="48" x14ac:dyDescent="0.2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 s="23">
        <v>1437620400</v>
      </c>
      <c r="J942">
        <v>1435363926</v>
      </c>
      <c r="K942" t="b">
        <v>0</v>
      </c>
      <c r="L942">
        <v>14</v>
      </c>
      <c r="M942" t="b">
        <v>0</v>
      </c>
      <c r="N942" t="s">
        <v>8279</v>
      </c>
      <c r="O942" s="12">
        <f t="shared" si="71"/>
        <v>17</v>
      </c>
      <c r="P942" s="10">
        <f t="shared" si="72"/>
        <v>110.29</v>
      </c>
      <c r="Q942" s="14" t="s">
        <v>8323</v>
      </c>
      <c r="R942" t="s">
        <v>8324</v>
      </c>
      <c r="S942" s="19">
        <f t="shared" si="73"/>
        <v>42181.800069444442</v>
      </c>
      <c r="T942" s="19">
        <f t="shared" si="74"/>
        <v>42207.916666666664</v>
      </c>
      <c r="U942">
        <f t="shared" si="70"/>
        <v>2015</v>
      </c>
    </row>
    <row r="943" spans="1:21" ht="48" x14ac:dyDescent="0.2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 s="23">
        <v>1437620400</v>
      </c>
      <c r="J943">
        <v>1484101145</v>
      </c>
      <c r="K943" t="b">
        <v>0</v>
      </c>
      <c r="L943">
        <v>31</v>
      </c>
      <c r="M943" t="b">
        <v>0</v>
      </c>
      <c r="N943" t="s">
        <v>8279</v>
      </c>
      <c r="O943" s="12">
        <f t="shared" si="71"/>
        <v>2</v>
      </c>
      <c r="P943" s="10">
        <f t="shared" si="72"/>
        <v>37.450000000000003</v>
      </c>
      <c r="Q943" s="14" t="s">
        <v>8323</v>
      </c>
      <c r="R943" t="s">
        <v>8324</v>
      </c>
      <c r="S943" s="19">
        <f t="shared" si="73"/>
        <v>42745.888252314813</v>
      </c>
      <c r="T943" s="19">
        <f t="shared" si="74"/>
        <v>42207.916666666664</v>
      </c>
      <c r="U943">
        <f t="shared" si="70"/>
        <v>2017</v>
      </c>
    </row>
    <row r="944" spans="1:21" ht="48" x14ac:dyDescent="0.2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 s="23">
        <v>1437620400</v>
      </c>
      <c r="J944">
        <v>1452716060</v>
      </c>
      <c r="K944" t="b">
        <v>0</v>
      </c>
      <c r="L944">
        <v>16</v>
      </c>
      <c r="M944" t="b">
        <v>0</v>
      </c>
      <c r="N944" t="s">
        <v>8279</v>
      </c>
      <c r="O944" s="12">
        <f t="shared" si="71"/>
        <v>9</v>
      </c>
      <c r="P944" s="10">
        <f t="shared" si="72"/>
        <v>41.75</v>
      </c>
      <c r="Q944" s="14" t="s">
        <v>8323</v>
      </c>
      <c r="R944" t="s">
        <v>8324</v>
      </c>
      <c r="S944" s="19">
        <f t="shared" si="73"/>
        <v>42382.634953703702</v>
      </c>
      <c r="T944" s="19">
        <f t="shared" si="74"/>
        <v>42207.916666666664</v>
      </c>
      <c r="U944">
        <f t="shared" si="70"/>
        <v>2016</v>
      </c>
    </row>
    <row r="945" spans="1:21" ht="32" x14ac:dyDescent="0.2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 s="23">
        <v>1437620400</v>
      </c>
      <c r="J945">
        <v>1477843305</v>
      </c>
      <c r="K945" t="b">
        <v>0</v>
      </c>
      <c r="L945">
        <v>12</v>
      </c>
      <c r="M945" t="b">
        <v>0</v>
      </c>
      <c r="N945" t="s">
        <v>8279</v>
      </c>
      <c r="O945" s="12">
        <f t="shared" si="71"/>
        <v>10</v>
      </c>
      <c r="P945" s="10">
        <f t="shared" si="72"/>
        <v>24.08</v>
      </c>
      <c r="Q945" s="14" t="s">
        <v>8323</v>
      </c>
      <c r="R945" t="s">
        <v>8324</v>
      </c>
      <c r="S945" s="19">
        <f t="shared" si="73"/>
        <v>42673.459548611114</v>
      </c>
      <c r="T945" s="19">
        <f t="shared" si="74"/>
        <v>42207.916666666664</v>
      </c>
      <c r="U945">
        <f t="shared" si="70"/>
        <v>2016</v>
      </c>
    </row>
    <row r="946" spans="1:21" ht="48" x14ac:dyDescent="0.2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 s="23">
        <v>1437620400</v>
      </c>
      <c r="J946">
        <v>1458050450</v>
      </c>
      <c r="K946" t="b">
        <v>0</v>
      </c>
      <c r="L946">
        <v>96</v>
      </c>
      <c r="M946" t="b">
        <v>0</v>
      </c>
      <c r="N946" t="s">
        <v>8279</v>
      </c>
      <c r="O946" s="12">
        <f t="shared" si="71"/>
        <v>13</v>
      </c>
      <c r="P946" s="10">
        <f t="shared" si="72"/>
        <v>69.41</v>
      </c>
      <c r="Q946" s="14" t="s">
        <v>8323</v>
      </c>
      <c r="R946" t="s">
        <v>8324</v>
      </c>
      <c r="S946" s="19">
        <f t="shared" si="73"/>
        <v>42444.375578703701</v>
      </c>
      <c r="T946" s="19">
        <f t="shared" si="74"/>
        <v>42207.916666666664</v>
      </c>
      <c r="U946">
        <f t="shared" si="70"/>
        <v>2016</v>
      </c>
    </row>
    <row r="947" spans="1:21" ht="48" x14ac:dyDescent="0.2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 s="23">
        <v>1437620400</v>
      </c>
      <c r="J947">
        <v>1482958626</v>
      </c>
      <c r="K947" t="b">
        <v>0</v>
      </c>
      <c r="L947">
        <v>16</v>
      </c>
      <c r="M947" t="b">
        <v>0</v>
      </c>
      <c r="N947" t="s">
        <v>8279</v>
      </c>
      <c r="O947" s="12">
        <f t="shared" si="71"/>
        <v>2</v>
      </c>
      <c r="P947" s="10">
        <f t="shared" si="72"/>
        <v>155.25</v>
      </c>
      <c r="Q947" s="14" t="s">
        <v>8323</v>
      </c>
      <c r="R947" t="s">
        <v>8324</v>
      </c>
      <c r="S947" s="19">
        <f t="shared" si="73"/>
        <v>42732.66465277777</v>
      </c>
      <c r="T947" s="19">
        <f t="shared" si="74"/>
        <v>42207.916666666664</v>
      </c>
      <c r="U947">
        <f t="shared" si="70"/>
        <v>2016</v>
      </c>
    </row>
    <row r="948" spans="1:21" ht="32" x14ac:dyDescent="0.2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 s="23">
        <v>1437620400</v>
      </c>
      <c r="J948">
        <v>1470852048</v>
      </c>
      <c r="K948" t="b">
        <v>0</v>
      </c>
      <c r="L948">
        <v>5</v>
      </c>
      <c r="M948" t="b">
        <v>0</v>
      </c>
      <c r="N948" t="s">
        <v>8279</v>
      </c>
      <c r="O948" s="12">
        <f t="shared" si="71"/>
        <v>2</v>
      </c>
      <c r="P948" s="10">
        <f t="shared" si="72"/>
        <v>57.2</v>
      </c>
      <c r="Q948" s="14" t="s">
        <v>8323</v>
      </c>
      <c r="R948" t="s">
        <v>8324</v>
      </c>
      <c r="S948" s="19">
        <f t="shared" si="73"/>
        <v>42592.542222222219</v>
      </c>
      <c r="T948" s="19">
        <f t="shared" si="74"/>
        <v>42207.916666666664</v>
      </c>
      <c r="U948">
        <f t="shared" si="70"/>
        <v>2016</v>
      </c>
    </row>
    <row r="949" spans="1:21" ht="48" x14ac:dyDescent="0.2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 s="23">
        <v>1437620400</v>
      </c>
      <c r="J949">
        <v>1462128306</v>
      </c>
      <c r="K949" t="b">
        <v>0</v>
      </c>
      <c r="L949">
        <v>0</v>
      </c>
      <c r="M949" t="b">
        <v>0</v>
      </c>
      <c r="N949" t="s">
        <v>8279</v>
      </c>
      <c r="O949" s="12">
        <f t="shared" si="71"/>
        <v>0</v>
      </c>
      <c r="P949" s="10">
        <f t="shared" si="72"/>
        <v>0</v>
      </c>
      <c r="Q949" s="14" t="s">
        <v>8323</v>
      </c>
      <c r="R949" t="s">
        <v>8324</v>
      </c>
      <c r="S949" s="19">
        <f t="shared" si="73"/>
        <v>42491.57298611111</v>
      </c>
      <c r="T949" s="19">
        <f t="shared" si="74"/>
        <v>42207.916666666664</v>
      </c>
      <c r="U949">
        <f t="shared" si="70"/>
        <v>2016</v>
      </c>
    </row>
    <row r="950" spans="1:21" ht="48" x14ac:dyDescent="0.2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 s="23">
        <v>1437620400</v>
      </c>
      <c r="J950">
        <v>1455220364</v>
      </c>
      <c r="K950" t="b">
        <v>0</v>
      </c>
      <c r="L950">
        <v>8</v>
      </c>
      <c r="M950" t="b">
        <v>0</v>
      </c>
      <c r="N950" t="s">
        <v>8279</v>
      </c>
      <c r="O950" s="12">
        <f t="shared" si="71"/>
        <v>12</v>
      </c>
      <c r="P950" s="10">
        <f t="shared" si="72"/>
        <v>60</v>
      </c>
      <c r="Q950" s="14" t="s">
        <v>8323</v>
      </c>
      <c r="R950" t="s">
        <v>8324</v>
      </c>
      <c r="S950" s="19">
        <f t="shared" si="73"/>
        <v>42411.619953703703</v>
      </c>
      <c r="T950" s="19">
        <f t="shared" si="74"/>
        <v>42207.916666666664</v>
      </c>
      <c r="U950">
        <f t="shared" si="70"/>
        <v>2016</v>
      </c>
    </row>
    <row r="951" spans="1:21" ht="48" x14ac:dyDescent="0.2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 s="23">
        <v>1437620400</v>
      </c>
      <c r="J951">
        <v>1450832576</v>
      </c>
      <c r="K951" t="b">
        <v>0</v>
      </c>
      <c r="L951">
        <v>7</v>
      </c>
      <c r="M951" t="b">
        <v>0</v>
      </c>
      <c r="N951" t="s">
        <v>8279</v>
      </c>
      <c r="O951" s="12">
        <f t="shared" si="71"/>
        <v>1</v>
      </c>
      <c r="P951" s="10">
        <f t="shared" si="72"/>
        <v>39</v>
      </c>
      <c r="Q951" s="14" t="s">
        <v>8323</v>
      </c>
      <c r="R951" t="s">
        <v>8324</v>
      </c>
      <c r="S951" s="19">
        <f t="shared" si="73"/>
        <v>42360.835370370369</v>
      </c>
      <c r="T951" s="19">
        <f t="shared" si="74"/>
        <v>42207.916666666664</v>
      </c>
      <c r="U951">
        <f t="shared" si="70"/>
        <v>2015</v>
      </c>
    </row>
    <row r="952" spans="1:21" ht="48" x14ac:dyDescent="0.2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 s="23">
        <v>1437620400</v>
      </c>
      <c r="J952">
        <v>1450461661</v>
      </c>
      <c r="K952" t="b">
        <v>0</v>
      </c>
      <c r="L952">
        <v>24</v>
      </c>
      <c r="M952" t="b">
        <v>0</v>
      </c>
      <c r="N952" t="s">
        <v>8279</v>
      </c>
      <c r="O952" s="12">
        <f t="shared" si="71"/>
        <v>28</v>
      </c>
      <c r="P952" s="10">
        <f t="shared" si="72"/>
        <v>58.42</v>
      </c>
      <c r="Q952" s="14" t="s">
        <v>8323</v>
      </c>
      <c r="R952" t="s">
        <v>8324</v>
      </c>
      <c r="S952" s="19">
        <f t="shared" si="73"/>
        <v>42356.54237268518</v>
      </c>
      <c r="T952" s="19">
        <f t="shared" si="74"/>
        <v>42207.916666666664</v>
      </c>
      <c r="U952">
        <f t="shared" si="70"/>
        <v>2015</v>
      </c>
    </row>
    <row r="953" spans="1:21" ht="16" x14ac:dyDescent="0.2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 s="23">
        <v>1437620400</v>
      </c>
      <c r="J953">
        <v>1461166872</v>
      </c>
      <c r="K953" t="b">
        <v>0</v>
      </c>
      <c r="L953">
        <v>121</v>
      </c>
      <c r="M953" t="b">
        <v>0</v>
      </c>
      <c r="N953" t="s">
        <v>8279</v>
      </c>
      <c r="O953" s="12">
        <f t="shared" si="71"/>
        <v>38</v>
      </c>
      <c r="P953" s="10">
        <f t="shared" si="72"/>
        <v>158.63999999999999</v>
      </c>
      <c r="Q953" s="14" t="s">
        <v>8323</v>
      </c>
      <c r="R953" t="s">
        <v>8324</v>
      </c>
      <c r="S953" s="19">
        <f t="shared" si="73"/>
        <v>42480.445277777777</v>
      </c>
      <c r="T953" s="19">
        <f t="shared" si="74"/>
        <v>42207.916666666664</v>
      </c>
      <c r="U953">
        <f t="shared" si="70"/>
        <v>2016</v>
      </c>
    </row>
    <row r="954" spans="1:21" ht="32" x14ac:dyDescent="0.2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 s="23">
        <v>1437620400</v>
      </c>
      <c r="J954">
        <v>1476888212</v>
      </c>
      <c r="K954" t="b">
        <v>0</v>
      </c>
      <c r="L954">
        <v>196</v>
      </c>
      <c r="M954" t="b">
        <v>0</v>
      </c>
      <c r="N954" t="s">
        <v>8279</v>
      </c>
      <c r="O954" s="12">
        <f t="shared" si="71"/>
        <v>40</v>
      </c>
      <c r="P954" s="10">
        <f t="shared" si="72"/>
        <v>99.86</v>
      </c>
      <c r="Q954" s="14" t="s">
        <v>8323</v>
      </c>
      <c r="R954" t="s">
        <v>8324</v>
      </c>
      <c r="S954" s="19">
        <f t="shared" si="73"/>
        <v>42662.405231481483</v>
      </c>
      <c r="T954" s="19">
        <f t="shared" si="74"/>
        <v>42207.916666666664</v>
      </c>
      <c r="U954">
        <f t="shared" si="70"/>
        <v>2016</v>
      </c>
    </row>
    <row r="955" spans="1:21" ht="48" x14ac:dyDescent="0.2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 s="23">
        <v>1437620400</v>
      </c>
      <c r="J955">
        <v>1419566199</v>
      </c>
      <c r="K955" t="b">
        <v>0</v>
      </c>
      <c r="L955">
        <v>5</v>
      </c>
      <c r="M955" t="b">
        <v>0</v>
      </c>
      <c r="N955" t="s">
        <v>8279</v>
      </c>
      <c r="O955" s="12">
        <f t="shared" si="71"/>
        <v>1</v>
      </c>
      <c r="P955" s="10">
        <f t="shared" si="72"/>
        <v>25.2</v>
      </c>
      <c r="Q955" s="14" t="s">
        <v>8323</v>
      </c>
      <c r="R955" t="s">
        <v>8324</v>
      </c>
      <c r="S955" s="19">
        <f t="shared" si="73"/>
        <v>41998.956006944441</v>
      </c>
      <c r="T955" s="19">
        <f t="shared" si="74"/>
        <v>42207.916666666664</v>
      </c>
      <c r="U955">
        <f t="shared" si="70"/>
        <v>2014</v>
      </c>
    </row>
    <row r="956" spans="1:21" ht="48" x14ac:dyDescent="0.2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 s="23">
        <v>1437620400</v>
      </c>
      <c r="J956">
        <v>1436472039</v>
      </c>
      <c r="K956" t="b">
        <v>0</v>
      </c>
      <c r="L956">
        <v>73</v>
      </c>
      <c r="M956" t="b">
        <v>0</v>
      </c>
      <c r="N956" t="s">
        <v>8279</v>
      </c>
      <c r="O956" s="12">
        <f t="shared" si="71"/>
        <v>43</v>
      </c>
      <c r="P956" s="10">
        <f t="shared" si="72"/>
        <v>89.19</v>
      </c>
      <c r="Q956" s="14" t="s">
        <v>8323</v>
      </c>
      <c r="R956" t="s">
        <v>8324</v>
      </c>
      <c r="S956" s="19">
        <f t="shared" si="73"/>
        <v>42194.625451388885</v>
      </c>
      <c r="T956" s="19">
        <f t="shared" si="74"/>
        <v>42207.916666666664</v>
      </c>
      <c r="U956">
        <f t="shared" si="70"/>
        <v>2015</v>
      </c>
    </row>
    <row r="957" spans="1:21" ht="48" x14ac:dyDescent="0.2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 s="23">
        <v>1437620400</v>
      </c>
      <c r="J957">
        <v>1470294300</v>
      </c>
      <c r="K957" t="b">
        <v>0</v>
      </c>
      <c r="L957">
        <v>93</v>
      </c>
      <c r="M957" t="b">
        <v>0</v>
      </c>
      <c r="N957" t="s">
        <v>8279</v>
      </c>
      <c r="O957" s="12">
        <f t="shared" si="71"/>
        <v>6</v>
      </c>
      <c r="P957" s="10">
        <f t="shared" si="72"/>
        <v>182.62</v>
      </c>
      <c r="Q957" s="14" t="s">
        <v>8323</v>
      </c>
      <c r="R957" t="s">
        <v>8324</v>
      </c>
      <c r="S957" s="19">
        <f t="shared" si="73"/>
        <v>42586.086805555555</v>
      </c>
      <c r="T957" s="19">
        <f t="shared" si="74"/>
        <v>42207.916666666664</v>
      </c>
      <c r="U957">
        <f t="shared" ref="U957:U1020" si="75">YEAR(S957)</f>
        <v>2016</v>
      </c>
    </row>
    <row r="958" spans="1:21" ht="64" x14ac:dyDescent="0.2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 s="23">
        <v>1437620400</v>
      </c>
      <c r="J958">
        <v>1424901359</v>
      </c>
      <c r="K958" t="b">
        <v>0</v>
      </c>
      <c r="L958">
        <v>17</v>
      </c>
      <c r="M958" t="b">
        <v>0</v>
      </c>
      <c r="N958" t="s">
        <v>8279</v>
      </c>
      <c r="O958" s="12">
        <f t="shared" si="71"/>
        <v>2</v>
      </c>
      <c r="P958" s="10">
        <f t="shared" si="72"/>
        <v>50.65</v>
      </c>
      <c r="Q958" s="14" t="s">
        <v>8323</v>
      </c>
      <c r="R958" t="s">
        <v>8324</v>
      </c>
      <c r="S958" s="19">
        <f t="shared" si="73"/>
        <v>42060.705543981479</v>
      </c>
      <c r="T958" s="19">
        <f t="shared" si="74"/>
        <v>42207.916666666664</v>
      </c>
      <c r="U958">
        <f t="shared" si="75"/>
        <v>2015</v>
      </c>
    </row>
    <row r="959" spans="1:21" ht="32" x14ac:dyDescent="0.2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 s="23">
        <v>1437620400</v>
      </c>
      <c r="J959">
        <v>1476710133</v>
      </c>
      <c r="K959" t="b">
        <v>0</v>
      </c>
      <c r="L959">
        <v>7</v>
      </c>
      <c r="M959" t="b">
        <v>0</v>
      </c>
      <c r="N959" t="s">
        <v>8279</v>
      </c>
      <c r="O959" s="12">
        <f t="shared" si="71"/>
        <v>2</v>
      </c>
      <c r="P959" s="10">
        <f t="shared" si="72"/>
        <v>33.29</v>
      </c>
      <c r="Q959" s="14" t="s">
        <v>8323</v>
      </c>
      <c r="R959" t="s">
        <v>8324</v>
      </c>
      <c r="S959" s="19">
        <f t="shared" si="73"/>
        <v>42660.344131944446</v>
      </c>
      <c r="T959" s="19">
        <f t="shared" si="74"/>
        <v>42207.916666666664</v>
      </c>
      <c r="U959">
        <f t="shared" si="75"/>
        <v>2016</v>
      </c>
    </row>
    <row r="960" spans="1:21" ht="48" x14ac:dyDescent="0.2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 s="23">
        <v>1437620400</v>
      </c>
      <c r="J960">
        <v>1426792563</v>
      </c>
      <c r="K960" t="b">
        <v>0</v>
      </c>
      <c r="L960">
        <v>17</v>
      </c>
      <c r="M960" t="b">
        <v>0</v>
      </c>
      <c r="N960" t="s">
        <v>8279</v>
      </c>
      <c r="O960" s="12">
        <f t="shared" si="71"/>
        <v>11</v>
      </c>
      <c r="P960" s="10">
        <f t="shared" si="72"/>
        <v>51.82</v>
      </c>
      <c r="Q960" s="14" t="s">
        <v>8323</v>
      </c>
      <c r="R960" t="s">
        <v>8324</v>
      </c>
      <c r="S960" s="19">
        <f t="shared" si="73"/>
        <v>42082.594479166662</v>
      </c>
      <c r="T960" s="19">
        <f t="shared" si="74"/>
        <v>42207.916666666664</v>
      </c>
      <c r="U960">
        <f t="shared" si="75"/>
        <v>2015</v>
      </c>
    </row>
    <row r="961" spans="1:21" ht="48" x14ac:dyDescent="0.2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 s="23">
        <v>1437620400</v>
      </c>
      <c r="J961">
        <v>1419048665</v>
      </c>
      <c r="K961" t="b">
        <v>0</v>
      </c>
      <c r="L961">
        <v>171</v>
      </c>
      <c r="M961" t="b">
        <v>0</v>
      </c>
      <c r="N961" t="s">
        <v>8279</v>
      </c>
      <c r="O961" s="12">
        <f t="shared" si="71"/>
        <v>39</v>
      </c>
      <c r="P961" s="10">
        <f t="shared" si="72"/>
        <v>113.63</v>
      </c>
      <c r="Q961" s="14" t="s">
        <v>8323</v>
      </c>
      <c r="R961" t="s">
        <v>8324</v>
      </c>
      <c r="S961" s="19">
        <f t="shared" si="73"/>
        <v>41992.96603009259</v>
      </c>
      <c r="T961" s="19">
        <f t="shared" si="74"/>
        <v>42207.916666666664</v>
      </c>
      <c r="U961">
        <f t="shared" si="75"/>
        <v>2014</v>
      </c>
    </row>
    <row r="962" spans="1:21" ht="48" x14ac:dyDescent="0.2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 s="23">
        <v>1437620400</v>
      </c>
      <c r="J962">
        <v>1485874955</v>
      </c>
      <c r="K962" t="b">
        <v>0</v>
      </c>
      <c r="L962">
        <v>188</v>
      </c>
      <c r="M962" t="b">
        <v>0</v>
      </c>
      <c r="N962" t="s">
        <v>8279</v>
      </c>
      <c r="O962" s="12">
        <f t="shared" ref="O962:O1025" si="76">ROUND(E962/D962*100,0)</f>
        <v>46</v>
      </c>
      <c r="P962" s="10">
        <f t="shared" ref="P962:P1025" si="77">IFERROR(ROUND(E962/L962,2),0)</f>
        <v>136.46</v>
      </c>
      <c r="Q962" s="14" t="s">
        <v>8323</v>
      </c>
      <c r="R962" t="s">
        <v>8324</v>
      </c>
      <c r="S962" s="19">
        <f t="shared" si="73"/>
        <v>42766.41846064815</v>
      </c>
      <c r="T962" s="19">
        <f t="shared" si="74"/>
        <v>42207.916666666664</v>
      </c>
      <c r="U962">
        <f t="shared" si="75"/>
        <v>2017</v>
      </c>
    </row>
    <row r="963" spans="1:21" ht="48" x14ac:dyDescent="0.2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 s="23">
        <v>1437620400</v>
      </c>
      <c r="J963">
        <v>1483634335</v>
      </c>
      <c r="K963" t="b">
        <v>0</v>
      </c>
      <c r="L963">
        <v>110</v>
      </c>
      <c r="M963" t="b">
        <v>0</v>
      </c>
      <c r="N963" t="s">
        <v>8279</v>
      </c>
      <c r="O963" s="12">
        <f t="shared" si="76"/>
        <v>42</v>
      </c>
      <c r="P963" s="10">
        <f t="shared" si="77"/>
        <v>364.35</v>
      </c>
      <c r="Q963" s="14" t="s">
        <v>8323</v>
      </c>
      <c r="R963" t="s">
        <v>8324</v>
      </c>
      <c r="S963" s="19">
        <f t="shared" ref="S963:S1026" si="78">(J963/86400)+25569+(-5/24)</f>
        <v>42740.485358796293</v>
      </c>
      <c r="T963" s="19">
        <f t="shared" ref="T963:T1026" si="79">(I963/86400)+25569+(-5/24)</f>
        <v>42207.916666666664</v>
      </c>
      <c r="U963">
        <f t="shared" si="75"/>
        <v>2017</v>
      </c>
    </row>
    <row r="964" spans="1:21" ht="48" x14ac:dyDescent="0.2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 s="23">
        <v>1437620400</v>
      </c>
      <c r="J964">
        <v>1451927153</v>
      </c>
      <c r="K964" t="b">
        <v>0</v>
      </c>
      <c r="L964">
        <v>37</v>
      </c>
      <c r="M964" t="b">
        <v>0</v>
      </c>
      <c r="N964" t="s">
        <v>8279</v>
      </c>
      <c r="O964" s="12">
        <f t="shared" si="76"/>
        <v>28</v>
      </c>
      <c r="P964" s="10">
        <f t="shared" si="77"/>
        <v>19.239999999999998</v>
      </c>
      <c r="Q964" s="14" t="s">
        <v>8323</v>
      </c>
      <c r="R964" t="s">
        <v>8324</v>
      </c>
      <c r="S964" s="19">
        <f t="shared" si="78"/>
        <v>42373.504085648143</v>
      </c>
      <c r="T964" s="19">
        <f t="shared" si="79"/>
        <v>42207.916666666664</v>
      </c>
      <c r="U964">
        <f t="shared" si="75"/>
        <v>2016</v>
      </c>
    </row>
    <row r="965" spans="1:21" ht="32" x14ac:dyDescent="0.2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 s="23">
        <v>1437620400</v>
      </c>
      <c r="J965">
        <v>1473693319</v>
      </c>
      <c r="K965" t="b">
        <v>0</v>
      </c>
      <c r="L965">
        <v>9</v>
      </c>
      <c r="M965" t="b">
        <v>0</v>
      </c>
      <c r="N965" t="s">
        <v>8279</v>
      </c>
      <c r="O965" s="12">
        <f t="shared" si="76"/>
        <v>1</v>
      </c>
      <c r="P965" s="10">
        <f t="shared" si="77"/>
        <v>41.89</v>
      </c>
      <c r="Q965" s="14" t="s">
        <v>8323</v>
      </c>
      <c r="R965" t="s">
        <v>8324</v>
      </c>
      <c r="S965" s="19">
        <f t="shared" si="78"/>
        <v>42625.427303240744</v>
      </c>
      <c r="T965" s="19">
        <f t="shared" si="79"/>
        <v>42207.916666666664</v>
      </c>
      <c r="U965">
        <f t="shared" si="75"/>
        <v>2016</v>
      </c>
    </row>
    <row r="966" spans="1:21" ht="48" x14ac:dyDescent="0.2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 s="23">
        <v>1437620400</v>
      </c>
      <c r="J966">
        <v>1437663919</v>
      </c>
      <c r="K966" t="b">
        <v>0</v>
      </c>
      <c r="L966">
        <v>29</v>
      </c>
      <c r="M966" t="b">
        <v>0</v>
      </c>
      <c r="N966" t="s">
        <v>8298</v>
      </c>
      <c r="O966" s="12">
        <f t="shared" si="76"/>
        <v>1</v>
      </c>
      <c r="P966" s="10">
        <f t="shared" si="77"/>
        <v>30.31</v>
      </c>
      <c r="Q966" s="14" t="s">
        <v>8325</v>
      </c>
      <c r="R966" t="s">
        <v>8326</v>
      </c>
      <c r="S966" s="19">
        <f t="shared" si="78"/>
        <v>42208.420358796291</v>
      </c>
      <c r="T966" s="19">
        <f t="shared" si="79"/>
        <v>42207.916666666664</v>
      </c>
      <c r="U966">
        <f t="shared" si="75"/>
        <v>2015</v>
      </c>
    </row>
    <row r="967" spans="1:21" ht="48" x14ac:dyDescent="0.2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 s="23">
        <v>1437620400</v>
      </c>
      <c r="J967">
        <v>1474676646</v>
      </c>
      <c r="K967" t="b">
        <v>0</v>
      </c>
      <c r="L967">
        <v>6</v>
      </c>
      <c r="M967" t="b">
        <v>0</v>
      </c>
      <c r="N967" t="s">
        <v>8298</v>
      </c>
      <c r="O967" s="12">
        <f t="shared" si="76"/>
        <v>1</v>
      </c>
      <c r="P967" s="10">
        <f t="shared" si="77"/>
        <v>49.67</v>
      </c>
      <c r="Q967" s="14" t="s">
        <v>8325</v>
      </c>
      <c r="R967" t="s">
        <v>8326</v>
      </c>
      <c r="S967" s="19">
        <f t="shared" si="78"/>
        <v>42636.808402777773</v>
      </c>
      <c r="T967" s="19">
        <f t="shared" si="79"/>
        <v>42207.916666666664</v>
      </c>
      <c r="U967">
        <f t="shared" si="75"/>
        <v>2016</v>
      </c>
    </row>
    <row r="968" spans="1:21" ht="48" x14ac:dyDescent="0.2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 s="23">
        <v>1437620400</v>
      </c>
      <c r="J968">
        <v>1473174932</v>
      </c>
      <c r="K968" t="b">
        <v>0</v>
      </c>
      <c r="L968">
        <v>30</v>
      </c>
      <c r="M968" t="b">
        <v>0</v>
      </c>
      <c r="N968" t="s">
        <v>8298</v>
      </c>
      <c r="O968" s="12">
        <f t="shared" si="76"/>
        <v>15</v>
      </c>
      <c r="P968" s="10">
        <f t="shared" si="77"/>
        <v>59.2</v>
      </c>
      <c r="Q968" s="14" t="s">
        <v>8325</v>
      </c>
      <c r="R968" t="s">
        <v>8326</v>
      </c>
      <c r="S968" s="19">
        <f t="shared" si="78"/>
        <v>42619.427453703705</v>
      </c>
      <c r="T968" s="19">
        <f t="shared" si="79"/>
        <v>42207.916666666664</v>
      </c>
      <c r="U968">
        <f t="shared" si="75"/>
        <v>2016</v>
      </c>
    </row>
    <row r="969" spans="1:21" ht="48" x14ac:dyDescent="0.2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 s="23">
        <v>1437620400</v>
      </c>
      <c r="J969">
        <v>1456121174</v>
      </c>
      <c r="K969" t="b">
        <v>0</v>
      </c>
      <c r="L969">
        <v>81</v>
      </c>
      <c r="M969" t="b">
        <v>0</v>
      </c>
      <c r="N969" t="s">
        <v>8298</v>
      </c>
      <c r="O969" s="12">
        <f t="shared" si="76"/>
        <v>18</v>
      </c>
      <c r="P969" s="10">
        <f t="shared" si="77"/>
        <v>43.98</v>
      </c>
      <c r="Q969" s="14" t="s">
        <v>8325</v>
      </c>
      <c r="R969" t="s">
        <v>8326</v>
      </c>
      <c r="S969" s="19">
        <f t="shared" si="78"/>
        <v>42422.045995370368</v>
      </c>
      <c r="T969" s="19">
        <f t="shared" si="79"/>
        <v>42207.916666666664</v>
      </c>
      <c r="U969">
        <f t="shared" si="75"/>
        <v>2016</v>
      </c>
    </row>
    <row r="970" spans="1:21" ht="48" x14ac:dyDescent="0.2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 s="23">
        <v>1437620400</v>
      </c>
      <c r="J970">
        <v>1405542034</v>
      </c>
      <c r="K970" t="b">
        <v>0</v>
      </c>
      <c r="L970">
        <v>4</v>
      </c>
      <c r="M970" t="b">
        <v>0</v>
      </c>
      <c r="N970" t="s">
        <v>8298</v>
      </c>
      <c r="O970" s="12">
        <f t="shared" si="76"/>
        <v>1</v>
      </c>
      <c r="P970" s="10">
        <f t="shared" si="77"/>
        <v>26.5</v>
      </c>
      <c r="Q970" s="14" t="s">
        <v>8325</v>
      </c>
      <c r="R970" t="s">
        <v>8326</v>
      </c>
      <c r="S970" s="19">
        <f t="shared" si="78"/>
        <v>41836.639282407406</v>
      </c>
      <c r="T970" s="19">
        <f t="shared" si="79"/>
        <v>42207.916666666664</v>
      </c>
      <c r="U970">
        <f t="shared" si="75"/>
        <v>2014</v>
      </c>
    </row>
    <row r="971" spans="1:21" ht="32" x14ac:dyDescent="0.2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 s="23">
        <v>1437620400</v>
      </c>
      <c r="J971">
        <v>1483773407</v>
      </c>
      <c r="K971" t="b">
        <v>0</v>
      </c>
      <c r="L971">
        <v>11</v>
      </c>
      <c r="M971" t="b">
        <v>0</v>
      </c>
      <c r="N971" t="s">
        <v>8298</v>
      </c>
      <c r="O971" s="12">
        <f t="shared" si="76"/>
        <v>47</v>
      </c>
      <c r="P971" s="10">
        <f t="shared" si="77"/>
        <v>1272.73</v>
      </c>
      <c r="Q971" s="14" t="s">
        <v>8325</v>
      </c>
      <c r="R971" t="s">
        <v>8326</v>
      </c>
      <c r="S971" s="19">
        <f t="shared" si="78"/>
        <v>42742.094988425924</v>
      </c>
      <c r="T971" s="19">
        <f t="shared" si="79"/>
        <v>42207.916666666664</v>
      </c>
      <c r="U971">
        <f t="shared" si="75"/>
        <v>2017</v>
      </c>
    </row>
    <row r="972" spans="1:21" ht="48" x14ac:dyDescent="0.2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 s="23">
        <v>1437620400</v>
      </c>
      <c r="J972">
        <v>1481951853</v>
      </c>
      <c r="K972" t="b">
        <v>0</v>
      </c>
      <c r="L972">
        <v>14</v>
      </c>
      <c r="M972" t="b">
        <v>0</v>
      </c>
      <c r="N972" t="s">
        <v>8298</v>
      </c>
      <c r="O972" s="12">
        <f t="shared" si="76"/>
        <v>46</v>
      </c>
      <c r="P972" s="10">
        <f t="shared" si="77"/>
        <v>164</v>
      </c>
      <c r="Q972" s="14" t="s">
        <v>8325</v>
      </c>
      <c r="R972" t="s">
        <v>8326</v>
      </c>
      <c r="S972" s="19">
        <f t="shared" si="78"/>
        <v>42721.012187499997</v>
      </c>
      <c r="T972" s="19">
        <f t="shared" si="79"/>
        <v>42207.916666666664</v>
      </c>
      <c r="U972">
        <f t="shared" si="75"/>
        <v>2016</v>
      </c>
    </row>
    <row r="973" spans="1:21" ht="48" x14ac:dyDescent="0.2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 s="23">
        <v>1437620400</v>
      </c>
      <c r="J973">
        <v>1429290060</v>
      </c>
      <c r="K973" t="b">
        <v>0</v>
      </c>
      <c r="L973">
        <v>5</v>
      </c>
      <c r="M973" t="b">
        <v>0</v>
      </c>
      <c r="N973" t="s">
        <v>8298</v>
      </c>
      <c r="O973" s="12">
        <f t="shared" si="76"/>
        <v>0</v>
      </c>
      <c r="P973" s="10">
        <f t="shared" si="77"/>
        <v>45.2</v>
      </c>
      <c r="Q973" s="14" t="s">
        <v>8325</v>
      </c>
      <c r="R973" t="s">
        <v>8326</v>
      </c>
      <c r="S973" s="19">
        <f t="shared" si="78"/>
        <v>42111.500694444439</v>
      </c>
      <c r="T973" s="19">
        <f t="shared" si="79"/>
        <v>42207.916666666664</v>
      </c>
      <c r="U973">
        <f t="shared" si="75"/>
        <v>2015</v>
      </c>
    </row>
    <row r="974" spans="1:21" ht="48" x14ac:dyDescent="0.2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 s="23">
        <v>1437620400</v>
      </c>
      <c r="J974">
        <v>1407271598</v>
      </c>
      <c r="K974" t="b">
        <v>0</v>
      </c>
      <c r="L974">
        <v>45</v>
      </c>
      <c r="M974" t="b">
        <v>0</v>
      </c>
      <c r="N974" t="s">
        <v>8298</v>
      </c>
      <c r="O974" s="12">
        <f t="shared" si="76"/>
        <v>35</v>
      </c>
      <c r="P974" s="10">
        <f t="shared" si="77"/>
        <v>153.88999999999999</v>
      </c>
      <c r="Q974" s="14" t="s">
        <v>8325</v>
      </c>
      <c r="R974" t="s">
        <v>8326</v>
      </c>
      <c r="S974" s="19">
        <f t="shared" si="78"/>
        <v>41856.657384259255</v>
      </c>
      <c r="T974" s="19">
        <f t="shared" si="79"/>
        <v>42207.916666666664</v>
      </c>
      <c r="U974">
        <f t="shared" si="75"/>
        <v>2014</v>
      </c>
    </row>
    <row r="975" spans="1:21" ht="48" x14ac:dyDescent="0.2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 s="23">
        <v>1437620400</v>
      </c>
      <c r="J975">
        <v>1441844493</v>
      </c>
      <c r="K975" t="b">
        <v>0</v>
      </c>
      <c r="L975">
        <v>8</v>
      </c>
      <c r="M975" t="b">
        <v>0</v>
      </c>
      <c r="N975" t="s">
        <v>8298</v>
      </c>
      <c r="O975" s="12">
        <f t="shared" si="76"/>
        <v>2</v>
      </c>
      <c r="P975" s="10">
        <f t="shared" si="77"/>
        <v>51.38</v>
      </c>
      <c r="Q975" s="14" t="s">
        <v>8325</v>
      </c>
      <c r="R975" t="s">
        <v>8326</v>
      </c>
      <c r="S975" s="19">
        <f t="shared" si="78"/>
        <v>42256.806631944441</v>
      </c>
      <c r="T975" s="19">
        <f t="shared" si="79"/>
        <v>42207.916666666664</v>
      </c>
      <c r="U975">
        <f t="shared" si="75"/>
        <v>2015</v>
      </c>
    </row>
    <row r="976" spans="1:21" ht="48" x14ac:dyDescent="0.2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 s="23">
        <v>1437620400</v>
      </c>
      <c r="J976">
        <v>1456336756</v>
      </c>
      <c r="K976" t="b">
        <v>0</v>
      </c>
      <c r="L976">
        <v>3</v>
      </c>
      <c r="M976" t="b">
        <v>0</v>
      </c>
      <c r="N976" t="s">
        <v>8298</v>
      </c>
      <c r="O976" s="12">
        <f t="shared" si="76"/>
        <v>1</v>
      </c>
      <c r="P976" s="10">
        <f t="shared" si="77"/>
        <v>93.33</v>
      </c>
      <c r="Q976" s="14" t="s">
        <v>8325</v>
      </c>
      <c r="R976" t="s">
        <v>8326</v>
      </c>
      <c r="S976" s="19">
        <f t="shared" si="78"/>
        <v>42424.541157407402</v>
      </c>
      <c r="T976" s="19">
        <f t="shared" si="79"/>
        <v>42207.916666666664</v>
      </c>
      <c r="U976">
        <f t="shared" si="75"/>
        <v>2016</v>
      </c>
    </row>
    <row r="977" spans="1:21" ht="48" x14ac:dyDescent="0.2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 s="23">
        <v>1437620400</v>
      </c>
      <c r="J977">
        <v>1461948185</v>
      </c>
      <c r="K977" t="b">
        <v>0</v>
      </c>
      <c r="L977">
        <v>24</v>
      </c>
      <c r="M977" t="b">
        <v>0</v>
      </c>
      <c r="N977" t="s">
        <v>8298</v>
      </c>
      <c r="O977" s="12">
        <f t="shared" si="76"/>
        <v>3</v>
      </c>
      <c r="P977" s="10">
        <f t="shared" si="77"/>
        <v>108.63</v>
      </c>
      <c r="Q977" s="14" t="s">
        <v>8325</v>
      </c>
      <c r="R977" t="s">
        <v>8326</v>
      </c>
      <c r="S977" s="19">
        <f t="shared" si="78"/>
        <v>42489.488252314812</v>
      </c>
      <c r="T977" s="19">
        <f t="shared" si="79"/>
        <v>42207.916666666664</v>
      </c>
      <c r="U977">
        <f t="shared" si="75"/>
        <v>2016</v>
      </c>
    </row>
    <row r="978" spans="1:21" ht="48" x14ac:dyDescent="0.2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 s="23">
        <v>1437620400</v>
      </c>
      <c r="J978">
        <v>1435627497</v>
      </c>
      <c r="K978" t="b">
        <v>0</v>
      </c>
      <c r="L978">
        <v>18</v>
      </c>
      <c r="M978" t="b">
        <v>0</v>
      </c>
      <c r="N978" t="s">
        <v>8298</v>
      </c>
      <c r="O978" s="12">
        <f t="shared" si="76"/>
        <v>2</v>
      </c>
      <c r="P978" s="10">
        <f t="shared" si="77"/>
        <v>160.5</v>
      </c>
      <c r="Q978" s="14" t="s">
        <v>8325</v>
      </c>
      <c r="R978" t="s">
        <v>8326</v>
      </c>
      <c r="S978" s="19">
        <f t="shared" si="78"/>
        <v>42184.850659722222</v>
      </c>
      <c r="T978" s="19">
        <f t="shared" si="79"/>
        <v>42207.916666666664</v>
      </c>
      <c r="U978">
        <f t="shared" si="75"/>
        <v>2015</v>
      </c>
    </row>
    <row r="979" spans="1:21" ht="48" x14ac:dyDescent="0.2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 s="23">
        <v>1437620400</v>
      </c>
      <c r="J979">
        <v>1453502197</v>
      </c>
      <c r="K979" t="b">
        <v>0</v>
      </c>
      <c r="L979">
        <v>12</v>
      </c>
      <c r="M979" t="b">
        <v>0</v>
      </c>
      <c r="N979" t="s">
        <v>8298</v>
      </c>
      <c r="O979" s="12">
        <f t="shared" si="76"/>
        <v>34</v>
      </c>
      <c r="P979" s="10">
        <f t="shared" si="77"/>
        <v>75.75</v>
      </c>
      <c r="Q979" s="14" t="s">
        <v>8325</v>
      </c>
      <c r="R979" t="s">
        <v>8326</v>
      </c>
      <c r="S979" s="19">
        <f t="shared" si="78"/>
        <v>42391.733761574076</v>
      </c>
      <c r="T979" s="19">
        <f t="shared" si="79"/>
        <v>42207.916666666664</v>
      </c>
      <c r="U979">
        <f t="shared" si="75"/>
        <v>2016</v>
      </c>
    </row>
    <row r="980" spans="1:21" ht="48" x14ac:dyDescent="0.2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 s="23">
        <v>1437620400</v>
      </c>
      <c r="J980">
        <v>1453793101</v>
      </c>
      <c r="K980" t="b">
        <v>0</v>
      </c>
      <c r="L980">
        <v>123</v>
      </c>
      <c r="M980" t="b">
        <v>0</v>
      </c>
      <c r="N980" t="s">
        <v>8298</v>
      </c>
      <c r="O980" s="12">
        <f t="shared" si="76"/>
        <v>56</v>
      </c>
      <c r="P980" s="10">
        <f t="shared" si="77"/>
        <v>790.84</v>
      </c>
      <c r="Q980" s="14" t="s">
        <v>8325</v>
      </c>
      <c r="R980" t="s">
        <v>8326</v>
      </c>
      <c r="S980" s="19">
        <f t="shared" si="78"/>
        <v>42395.100706018515</v>
      </c>
      <c r="T980" s="19">
        <f t="shared" si="79"/>
        <v>42207.916666666664</v>
      </c>
      <c r="U980">
        <f t="shared" si="75"/>
        <v>2016</v>
      </c>
    </row>
    <row r="981" spans="1:21" ht="48" x14ac:dyDescent="0.2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 s="23">
        <v>1437620400</v>
      </c>
      <c r="J981">
        <v>1463392828</v>
      </c>
      <c r="K981" t="b">
        <v>0</v>
      </c>
      <c r="L981">
        <v>96</v>
      </c>
      <c r="M981" t="b">
        <v>0</v>
      </c>
      <c r="N981" t="s">
        <v>8298</v>
      </c>
      <c r="O981" s="12">
        <f t="shared" si="76"/>
        <v>83</v>
      </c>
      <c r="P981" s="10">
        <f t="shared" si="77"/>
        <v>301.94</v>
      </c>
      <c r="Q981" s="14" t="s">
        <v>8325</v>
      </c>
      <c r="R981" t="s">
        <v>8326</v>
      </c>
      <c r="S981" s="19">
        <f t="shared" si="78"/>
        <v>42506.208657407406</v>
      </c>
      <c r="T981" s="19">
        <f t="shared" si="79"/>
        <v>42207.916666666664</v>
      </c>
      <c r="U981">
        <f t="shared" si="75"/>
        <v>2016</v>
      </c>
    </row>
    <row r="982" spans="1:21" ht="48" x14ac:dyDescent="0.2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 s="23">
        <v>1437620400</v>
      </c>
      <c r="J982">
        <v>1413495722</v>
      </c>
      <c r="K982" t="b">
        <v>0</v>
      </c>
      <c r="L982">
        <v>31</v>
      </c>
      <c r="M982" t="b">
        <v>0</v>
      </c>
      <c r="N982" t="s">
        <v>8298</v>
      </c>
      <c r="O982" s="12">
        <f t="shared" si="76"/>
        <v>15</v>
      </c>
      <c r="P982" s="10">
        <f t="shared" si="77"/>
        <v>47.94</v>
      </c>
      <c r="Q982" s="14" t="s">
        <v>8325</v>
      </c>
      <c r="R982" t="s">
        <v>8326</v>
      </c>
      <c r="S982" s="19">
        <f t="shared" si="78"/>
        <v>41928.695856481478</v>
      </c>
      <c r="T982" s="19">
        <f t="shared" si="79"/>
        <v>42207.916666666664</v>
      </c>
      <c r="U982">
        <f t="shared" si="75"/>
        <v>2014</v>
      </c>
    </row>
    <row r="983" spans="1:21" ht="48" x14ac:dyDescent="0.2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 s="23">
        <v>1437620400</v>
      </c>
      <c r="J983">
        <v>1405032222</v>
      </c>
      <c r="K983" t="b">
        <v>0</v>
      </c>
      <c r="L983">
        <v>4</v>
      </c>
      <c r="M983" t="b">
        <v>0</v>
      </c>
      <c r="N983" t="s">
        <v>8298</v>
      </c>
      <c r="O983" s="12">
        <f t="shared" si="76"/>
        <v>0</v>
      </c>
      <c r="P983" s="10">
        <f t="shared" si="77"/>
        <v>2.75</v>
      </c>
      <c r="Q983" s="14" t="s">
        <v>8325</v>
      </c>
      <c r="R983" t="s">
        <v>8326</v>
      </c>
      <c r="S983" s="19">
        <f t="shared" si="78"/>
        <v>41830.738680555551</v>
      </c>
      <c r="T983" s="19">
        <f t="shared" si="79"/>
        <v>42207.916666666664</v>
      </c>
      <c r="U983">
        <f t="shared" si="75"/>
        <v>2014</v>
      </c>
    </row>
    <row r="984" spans="1:21" ht="32" x14ac:dyDescent="0.2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 s="23">
        <v>1437620400</v>
      </c>
      <c r="J984">
        <v>1472839486</v>
      </c>
      <c r="K984" t="b">
        <v>0</v>
      </c>
      <c r="L984">
        <v>3</v>
      </c>
      <c r="M984" t="b">
        <v>0</v>
      </c>
      <c r="N984" t="s">
        <v>8298</v>
      </c>
      <c r="O984" s="12">
        <f t="shared" si="76"/>
        <v>0</v>
      </c>
      <c r="P984" s="10">
        <f t="shared" si="77"/>
        <v>1</v>
      </c>
      <c r="Q984" s="14" t="s">
        <v>8325</v>
      </c>
      <c r="R984" t="s">
        <v>8326</v>
      </c>
      <c r="S984" s="19">
        <f t="shared" si="78"/>
        <v>42615.544976851852</v>
      </c>
      <c r="T984" s="19">
        <f t="shared" si="79"/>
        <v>42207.916666666664</v>
      </c>
      <c r="U984">
        <f t="shared" si="75"/>
        <v>2016</v>
      </c>
    </row>
    <row r="985" spans="1:21" ht="48" x14ac:dyDescent="0.2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 s="23">
        <v>1437620400</v>
      </c>
      <c r="J985">
        <v>1469289685</v>
      </c>
      <c r="K985" t="b">
        <v>0</v>
      </c>
      <c r="L985">
        <v>179</v>
      </c>
      <c r="M985" t="b">
        <v>0</v>
      </c>
      <c r="N985" t="s">
        <v>8298</v>
      </c>
      <c r="O985" s="12">
        <f t="shared" si="76"/>
        <v>30</v>
      </c>
      <c r="P985" s="10">
        <f t="shared" si="77"/>
        <v>171.79</v>
      </c>
      <c r="Q985" s="14" t="s">
        <v>8325</v>
      </c>
      <c r="R985" t="s">
        <v>8326</v>
      </c>
      <c r="S985" s="19">
        <f t="shared" si="78"/>
        <v>42574.459317129622</v>
      </c>
      <c r="T985" s="19">
        <f t="shared" si="79"/>
        <v>42207.916666666664</v>
      </c>
      <c r="U985">
        <f t="shared" si="75"/>
        <v>2016</v>
      </c>
    </row>
    <row r="986" spans="1:21" ht="80" x14ac:dyDescent="0.2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 s="23">
        <v>1437620400</v>
      </c>
      <c r="J986">
        <v>1424918808</v>
      </c>
      <c r="K986" t="b">
        <v>0</v>
      </c>
      <c r="L986">
        <v>3</v>
      </c>
      <c r="M986" t="b">
        <v>0</v>
      </c>
      <c r="N986" t="s">
        <v>8298</v>
      </c>
      <c r="O986" s="12">
        <f t="shared" si="76"/>
        <v>1</v>
      </c>
      <c r="P986" s="10">
        <f t="shared" si="77"/>
        <v>35.33</v>
      </c>
      <c r="Q986" s="14" t="s">
        <v>8325</v>
      </c>
      <c r="R986" t="s">
        <v>8326</v>
      </c>
      <c r="S986" s="19">
        <f t="shared" si="78"/>
        <v>42060.907499999994</v>
      </c>
      <c r="T986" s="19">
        <f t="shared" si="79"/>
        <v>42207.916666666664</v>
      </c>
      <c r="U986">
        <f t="shared" si="75"/>
        <v>2015</v>
      </c>
    </row>
    <row r="987" spans="1:21" ht="48" x14ac:dyDescent="0.2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 s="23">
        <v>1437620400</v>
      </c>
      <c r="J987">
        <v>1449011610</v>
      </c>
      <c r="K987" t="b">
        <v>0</v>
      </c>
      <c r="L987">
        <v>23</v>
      </c>
      <c r="M987" t="b">
        <v>0</v>
      </c>
      <c r="N987" t="s">
        <v>8298</v>
      </c>
      <c r="O987" s="12">
        <f t="shared" si="76"/>
        <v>6</v>
      </c>
      <c r="P987" s="10">
        <f t="shared" si="77"/>
        <v>82.09</v>
      </c>
      <c r="Q987" s="14" t="s">
        <v>8325</v>
      </c>
      <c r="R987" t="s">
        <v>8326</v>
      </c>
      <c r="S987" s="19">
        <f t="shared" si="78"/>
        <v>42339.759375000001</v>
      </c>
      <c r="T987" s="19">
        <f t="shared" si="79"/>
        <v>42207.916666666664</v>
      </c>
      <c r="U987">
        <f t="shared" si="75"/>
        <v>2015</v>
      </c>
    </row>
    <row r="988" spans="1:21" ht="48" x14ac:dyDescent="0.2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 s="23">
        <v>1437620400</v>
      </c>
      <c r="J988">
        <v>1447698300</v>
      </c>
      <c r="K988" t="b">
        <v>0</v>
      </c>
      <c r="L988">
        <v>23</v>
      </c>
      <c r="M988" t="b">
        <v>0</v>
      </c>
      <c r="N988" t="s">
        <v>8298</v>
      </c>
      <c r="O988" s="12">
        <f t="shared" si="76"/>
        <v>13</v>
      </c>
      <c r="P988" s="10">
        <f t="shared" si="77"/>
        <v>110.87</v>
      </c>
      <c r="Q988" s="14" t="s">
        <v>8325</v>
      </c>
      <c r="R988" t="s">
        <v>8326</v>
      </c>
      <c r="S988" s="19">
        <f t="shared" si="78"/>
        <v>42324.559027777774</v>
      </c>
      <c r="T988" s="19">
        <f t="shared" si="79"/>
        <v>42207.916666666664</v>
      </c>
      <c r="U988">
        <f t="shared" si="75"/>
        <v>2015</v>
      </c>
    </row>
    <row r="989" spans="1:21" ht="48" x14ac:dyDescent="0.2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 s="23">
        <v>1437620400</v>
      </c>
      <c r="J989">
        <v>1400051050</v>
      </c>
      <c r="K989" t="b">
        <v>0</v>
      </c>
      <c r="L989">
        <v>41</v>
      </c>
      <c r="M989" t="b">
        <v>0</v>
      </c>
      <c r="N989" t="s">
        <v>8298</v>
      </c>
      <c r="O989" s="12">
        <f t="shared" si="76"/>
        <v>13</v>
      </c>
      <c r="P989" s="10">
        <f t="shared" si="77"/>
        <v>161.22</v>
      </c>
      <c r="Q989" s="14" t="s">
        <v>8325</v>
      </c>
      <c r="R989" t="s">
        <v>8326</v>
      </c>
      <c r="S989" s="19">
        <f t="shared" si="78"/>
        <v>41773.086226851847</v>
      </c>
      <c r="T989" s="19">
        <f t="shared" si="79"/>
        <v>42207.916666666664</v>
      </c>
      <c r="U989">
        <f t="shared" si="75"/>
        <v>2014</v>
      </c>
    </row>
    <row r="990" spans="1:21" ht="48" x14ac:dyDescent="0.2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 s="23">
        <v>1437620400</v>
      </c>
      <c r="J990">
        <v>1472718825</v>
      </c>
      <c r="K990" t="b">
        <v>0</v>
      </c>
      <c r="L990">
        <v>0</v>
      </c>
      <c r="M990" t="b">
        <v>0</v>
      </c>
      <c r="N990" t="s">
        <v>8298</v>
      </c>
      <c r="O990" s="12">
        <f t="shared" si="76"/>
        <v>0</v>
      </c>
      <c r="P990" s="10">
        <f t="shared" si="77"/>
        <v>0</v>
      </c>
      <c r="Q990" s="14" t="s">
        <v>8325</v>
      </c>
      <c r="R990" t="s">
        <v>8326</v>
      </c>
      <c r="S990" s="19">
        <f t="shared" si="78"/>
        <v>42614.148437499993</v>
      </c>
      <c r="T990" s="19">
        <f t="shared" si="79"/>
        <v>42207.916666666664</v>
      </c>
      <c r="U990">
        <f t="shared" si="75"/>
        <v>2016</v>
      </c>
    </row>
    <row r="991" spans="1:21" ht="16" x14ac:dyDescent="0.2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 s="23">
        <v>1437620400</v>
      </c>
      <c r="J991">
        <v>1472509495</v>
      </c>
      <c r="K991" t="b">
        <v>0</v>
      </c>
      <c r="L991">
        <v>32</v>
      </c>
      <c r="M991" t="b">
        <v>0</v>
      </c>
      <c r="N991" t="s">
        <v>8298</v>
      </c>
      <c r="O991" s="12">
        <f t="shared" si="76"/>
        <v>17</v>
      </c>
      <c r="P991" s="10">
        <f t="shared" si="77"/>
        <v>52.41</v>
      </c>
      <c r="Q991" s="14" t="s">
        <v>8325</v>
      </c>
      <c r="R991" t="s">
        <v>8326</v>
      </c>
      <c r="S991" s="19">
        <f t="shared" si="78"/>
        <v>42611.725636574069</v>
      </c>
      <c r="T991" s="19">
        <f t="shared" si="79"/>
        <v>42207.916666666664</v>
      </c>
      <c r="U991">
        <f t="shared" si="75"/>
        <v>2016</v>
      </c>
    </row>
    <row r="992" spans="1:21" ht="48" x14ac:dyDescent="0.2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 s="23">
        <v>1437620400</v>
      </c>
      <c r="J992">
        <v>1407178164</v>
      </c>
      <c r="K992" t="b">
        <v>0</v>
      </c>
      <c r="L992">
        <v>2</v>
      </c>
      <c r="M992" t="b">
        <v>0</v>
      </c>
      <c r="N992" t="s">
        <v>8298</v>
      </c>
      <c r="O992" s="12">
        <f t="shared" si="76"/>
        <v>0</v>
      </c>
      <c r="P992" s="10">
        <f t="shared" si="77"/>
        <v>13</v>
      </c>
      <c r="Q992" s="14" t="s">
        <v>8325</v>
      </c>
      <c r="R992" t="s">
        <v>8326</v>
      </c>
      <c r="S992" s="19">
        <f t="shared" si="78"/>
        <v>41855.575972222221</v>
      </c>
      <c r="T992" s="19">
        <f t="shared" si="79"/>
        <v>42207.916666666664</v>
      </c>
      <c r="U992">
        <f t="shared" si="75"/>
        <v>2014</v>
      </c>
    </row>
    <row r="993" spans="1:21" ht="80" x14ac:dyDescent="0.2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 s="23">
        <v>1437620400</v>
      </c>
      <c r="J993">
        <v>1466186988</v>
      </c>
      <c r="K993" t="b">
        <v>0</v>
      </c>
      <c r="L993">
        <v>7</v>
      </c>
      <c r="M993" t="b">
        <v>0</v>
      </c>
      <c r="N993" t="s">
        <v>8298</v>
      </c>
      <c r="O993" s="12">
        <f t="shared" si="76"/>
        <v>4</v>
      </c>
      <c r="P993" s="10">
        <f t="shared" si="77"/>
        <v>30.29</v>
      </c>
      <c r="Q993" s="14" t="s">
        <v>8325</v>
      </c>
      <c r="R993" t="s">
        <v>8326</v>
      </c>
      <c r="S993" s="19">
        <f t="shared" si="78"/>
        <v>42538.548472222225</v>
      </c>
      <c r="T993" s="19">
        <f t="shared" si="79"/>
        <v>42207.916666666664</v>
      </c>
      <c r="U993">
        <f t="shared" si="75"/>
        <v>2016</v>
      </c>
    </row>
    <row r="994" spans="1:21" ht="48" x14ac:dyDescent="0.2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 s="23">
        <v>1437620400</v>
      </c>
      <c r="J994">
        <v>1457475119</v>
      </c>
      <c r="K994" t="b">
        <v>0</v>
      </c>
      <c r="L994">
        <v>4</v>
      </c>
      <c r="M994" t="b">
        <v>0</v>
      </c>
      <c r="N994" t="s">
        <v>8298</v>
      </c>
      <c r="O994" s="12">
        <f t="shared" si="76"/>
        <v>0</v>
      </c>
      <c r="P994" s="10">
        <f t="shared" si="77"/>
        <v>116.75</v>
      </c>
      <c r="Q994" s="14" t="s">
        <v>8325</v>
      </c>
      <c r="R994" t="s">
        <v>8326</v>
      </c>
      <c r="S994" s="19">
        <f t="shared" si="78"/>
        <v>42437.71665509259</v>
      </c>
      <c r="T994" s="19">
        <f t="shared" si="79"/>
        <v>42207.916666666664</v>
      </c>
      <c r="U994">
        <f t="shared" si="75"/>
        <v>2016</v>
      </c>
    </row>
    <row r="995" spans="1:21" ht="48" x14ac:dyDescent="0.2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 s="23">
        <v>1437620400</v>
      </c>
      <c r="J995">
        <v>1476054568</v>
      </c>
      <c r="K995" t="b">
        <v>0</v>
      </c>
      <c r="L995">
        <v>196</v>
      </c>
      <c r="M995" t="b">
        <v>0</v>
      </c>
      <c r="N995" t="s">
        <v>8298</v>
      </c>
      <c r="O995" s="12">
        <f t="shared" si="76"/>
        <v>25</v>
      </c>
      <c r="P995" s="10">
        <f t="shared" si="77"/>
        <v>89.6</v>
      </c>
      <c r="Q995" s="14" t="s">
        <v>8325</v>
      </c>
      <c r="R995" t="s">
        <v>8326</v>
      </c>
      <c r="S995" s="19">
        <f t="shared" si="78"/>
        <v>42652.756574074076</v>
      </c>
      <c r="T995" s="19">
        <f t="shared" si="79"/>
        <v>42207.916666666664</v>
      </c>
      <c r="U995">
        <f t="shared" si="75"/>
        <v>2016</v>
      </c>
    </row>
    <row r="996" spans="1:21" ht="64" x14ac:dyDescent="0.2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 s="23">
        <v>1437620400</v>
      </c>
      <c r="J996">
        <v>1412835530</v>
      </c>
      <c r="K996" t="b">
        <v>0</v>
      </c>
      <c r="L996">
        <v>11</v>
      </c>
      <c r="M996" t="b">
        <v>0</v>
      </c>
      <c r="N996" t="s">
        <v>8298</v>
      </c>
      <c r="O996" s="12">
        <f t="shared" si="76"/>
        <v>2</v>
      </c>
      <c r="P996" s="10">
        <f t="shared" si="77"/>
        <v>424.45</v>
      </c>
      <c r="Q996" s="14" t="s">
        <v>8325</v>
      </c>
      <c r="R996" t="s">
        <v>8326</v>
      </c>
      <c r="S996" s="19">
        <f t="shared" si="78"/>
        <v>41921.054745370369</v>
      </c>
      <c r="T996" s="19">
        <f t="shared" si="79"/>
        <v>42207.916666666664</v>
      </c>
      <c r="U996">
        <f t="shared" si="75"/>
        <v>2014</v>
      </c>
    </row>
    <row r="997" spans="1:21" ht="48" x14ac:dyDescent="0.2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 s="23">
        <v>1437620400</v>
      </c>
      <c r="J997">
        <v>1415140480</v>
      </c>
      <c r="K997" t="b">
        <v>0</v>
      </c>
      <c r="L997">
        <v>9</v>
      </c>
      <c r="M997" t="b">
        <v>0</v>
      </c>
      <c r="N997" t="s">
        <v>8298</v>
      </c>
      <c r="O997" s="12">
        <f t="shared" si="76"/>
        <v>7</v>
      </c>
      <c r="P997" s="10">
        <f t="shared" si="77"/>
        <v>80.67</v>
      </c>
      <c r="Q997" s="14" t="s">
        <v>8325</v>
      </c>
      <c r="R997" t="s">
        <v>8326</v>
      </c>
      <c r="S997" s="19">
        <f t="shared" si="78"/>
        <v>41947.732407407406</v>
      </c>
      <c r="T997" s="19">
        <f t="shared" si="79"/>
        <v>42207.916666666664</v>
      </c>
      <c r="U997">
        <f t="shared" si="75"/>
        <v>2014</v>
      </c>
    </row>
    <row r="998" spans="1:21" ht="32" x14ac:dyDescent="0.2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 s="23">
        <v>1437620400</v>
      </c>
      <c r="J998">
        <v>1403902060</v>
      </c>
      <c r="K998" t="b">
        <v>0</v>
      </c>
      <c r="L998">
        <v>5</v>
      </c>
      <c r="M998" t="b">
        <v>0</v>
      </c>
      <c r="N998" t="s">
        <v>8298</v>
      </c>
      <c r="O998" s="12">
        <f t="shared" si="76"/>
        <v>2</v>
      </c>
      <c r="P998" s="10">
        <f t="shared" si="77"/>
        <v>13</v>
      </c>
      <c r="Q998" s="14" t="s">
        <v>8325</v>
      </c>
      <c r="R998" t="s">
        <v>8326</v>
      </c>
      <c r="S998" s="19">
        <f t="shared" si="78"/>
        <v>41817.658101851848</v>
      </c>
      <c r="T998" s="19">
        <f t="shared" si="79"/>
        <v>42207.916666666664</v>
      </c>
      <c r="U998">
        <f t="shared" si="75"/>
        <v>2014</v>
      </c>
    </row>
    <row r="999" spans="1:21" ht="32" x14ac:dyDescent="0.2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 s="23">
        <v>1437620400</v>
      </c>
      <c r="J999">
        <v>1414549697</v>
      </c>
      <c r="K999" t="b">
        <v>0</v>
      </c>
      <c r="L999">
        <v>8</v>
      </c>
      <c r="M999" t="b">
        <v>0</v>
      </c>
      <c r="N999" t="s">
        <v>8298</v>
      </c>
      <c r="O999" s="12">
        <f t="shared" si="76"/>
        <v>1</v>
      </c>
      <c r="P999" s="10">
        <f t="shared" si="77"/>
        <v>8.1300000000000008</v>
      </c>
      <c r="Q999" s="14" t="s">
        <v>8325</v>
      </c>
      <c r="R999" t="s">
        <v>8326</v>
      </c>
      <c r="S999" s="19">
        <f t="shared" si="78"/>
        <v>41940.894641203704</v>
      </c>
      <c r="T999" s="19">
        <f t="shared" si="79"/>
        <v>42207.916666666664</v>
      </c>
      <c r="U999">
        <f t="shared" si="75"/>
        <v>2014</v>
      </c>
    </row>
    <row r="1000" spans="1:21" ht="32" x14ac:dyDescent="0.2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 s="23">
        <v>1437620400</v>
      </c>
      <c r="J1000">
        <v>1444017801</v>
      </c>
      <c r="K1000" t="b">
        <v>0</v>
      </c>
      <c r="L1000">
        <v>229</v>
      </c>
      <c r="M1000" t="b">
        <v>0</v>
      </c>
      <c r="N1000" t="s">
        <v>8298</v>
      </c>
      <c r="O1000" s="12">
        <f t="shared" si="76"/>
        <v>59</v>
      </c>
      <c r="P1000" s="10">
        <f t="shared" si="77"/>
        <v>153.43</v>
      </c>
      <c r="Q1000" s="14" t="s">
        <v>8325</v>
      </c>
      <c r="R1000" t="s">
        <v>8326</v>
      </c>
      <c r="S1000" s="19">
        <f t="shared" si="78"/>
        <v>42281.960659722223</v>
      </c>
      <c r="T1000" s="19">
        <f t="shared" si="79"/>
        <v>42207.916666666664</v>
      </c>
      <c r="U1000">
        <f t="shared" si="75"/>
        <v>2015</v>
      </c>
    </row>
    <row r="1001" spans="1:21" ht="48" x14ac:dyDescent="0.2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 s="23">
        <v>1437620400</v>
      </c>
      <c r="J1001">
        <v>1413270690</v>
      </c>
      <c r="K1001" t="b">
        <v>0</v>
      </c>
      <c r="L1001">
        <v>40</v>
      </c>
      <c r="M1001" t="b">
        <v>0</v>
      </c>
      <c r="N1001" t="s">
        <v>8298</v>
      </c>
      <c r="O1001" s="12">
        <f t="shared" si="76"/>
        <v>8</v>
      </c>
      <c r="P1001" s="10">
        <f t="shared" si="77"/>
        <v>292.08</v>
      </c>
      <c r="Q1001" s="14" t="s">
        <v>8325</v>
      </c>
      <c r="R1001" t="s">
        <v>8326</v>
      </c>
      <c r="S1001" s="19">
        <f t="shared" si="78"/>
        <v>41926.091319444444</v>
      </c>
      <c r="T1001" s="19">
        <f t="shared" si="79"/>
        <v>42207.916666666664</v>
      </c>
      <c r="U1001">
        <f t="shared" si="75"/>
        <v>2014</v>
      </c>
    </row>
    <row r="1002" spans="1:21" ht="48" x14ac:dyDescent="0.2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 s="23">
        <v>1437620400</v>
      </c>
      <c r="J1002">
        <v>1484357160</v>
      </c>
      <c r="K1002" t="b">
        <v>0</v>
      </c>
      <c r="L1002">
        <v>6</v>
      </c>
      <c r="M1002" t="b">
        <v>0</v>
      </c>
      <c r="N1002" t="s">
        <v>8298</v>
      </c>
      <c r="O1002" s="12">
        <f t="shared" si="76"/>
        <v>2</v>
      </c>
      <c r="P1002" s="10">
        <f t="shared" si="77"/>
        <v>3304</v>
      </c>
      <c r="Q1002" s="14" t="s">
        <v>8325</v>
      </c>
      <c r="R1002" t="s">
        <v>8326</v>
      </c>
      <c r="S1002" s="19">
        <f t="shared" si="78"/>
        <v>42748.851388888885</v>
      </c>
      <c r="T1002" s="19">
        <f t="shared" si="79"/>
        <v>42207.916666666664</v>
      </c>
      <c r="U1002">
        <f t="shared" si="75"/>
        <v>2017</v>
      </c>
    </row>
    <row r="1003" spans="1:21" ht="48" x14ac:dyDescent="0.2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 s="23">
        <v>1437620400</v>
      </c>
      <c r="J1003">
        <v>1481908613</v>
      </c>
      <c r="K1003" t="b">
        <v>0</v>
      </c>
      <c r="L1003">
        <v>4</v>
      </c>
      <c r="M1003" t="b">
        <v>0</v>
      </c>
      <c r="N1003" t="s">
        <v>8298</v>
      </c>
      <c r="O1003" s="12">
        <f t="shared" si="76"/>
        <v>104</v>
      </c>
      <c r="P1003" s="10">
        <f t="shared" si="77"/>
        <v>1300</v>
      </c>
      <c r="Q1003" s="14" t="s">
        <v>8325</v>
      </c>
      <c r="R1003" t="s">
        <v>8326</v>
      </c>
      <c r="S1003" s="19">
        <f t="shared" si="78"/>
        <v>42720.511724537035</v>
      </c>
      <c r="T1003" s="19">
        <f t="shared" si="79"/>
        <v>42207.916666666664</v>
      </c>
      <c r="U1003">
        <f t="shared" si="75"/>
        <v>2016</v>
      </c>
    </row>
    <row r="1004" spans="1:21" ht="48" x14ac:dyDescent="0.2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 s="23">
        <v>1437620400</v>
      </c>
      <c r="J1004">
        <v>1447777514</v>
      </c>
      <c r="K1004" t="b">
        <v>0</v>
      </c>
      <c r="L1004">
        <v>22</v>
      </c>
      <c r="M1004" t="b">
        <v>0</v>
      </c>
      <c r="N1004" t="s">
        <v>8298</v>
      </c>
      <c r="O1004" s="12">
        <f t="shared" si="76"/>
        <v>30</v>
      </c>
      <c r="P1004" s="10">
        <f t="shared" si="77"/>
        <v>134.55000000000001</v>
      </c>
      <c r="Q1004" s="14" t="s">
        <v>8325</v>
      </c>
      <c r="R1004" t="s">
        <v>8326</v>
      </c>
      <c r="S1004" s="19">
        <f t="shared" si="78"/>
        <v>42325.475856481477</v>
      </c>
      <c r="T1004" s="19">
        <f t="shared" si="79"/>
        <v>42207.916666666664</v>
      </c>
      <c r="U1004">
        <f t="shared" si="75"/>
        <v>2015</v>
      </c>
    </row>
    <row r="1005" spans="1:21" ht="48" x14ac:dyDescent="0.2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 s="23">
        <v>1437620400</v>
      </c>
      <c r="J1005">
        <v>1487091661</v>
      </c>
      <c r="K1005" t="b">
        <v>0</v>
      </c>
      <c r="L1005">
        <v>15</v>
      </c>
      <c r="M1005" t="b">
        <v>0</v>
      </c>
      <c r="N1005" t="s">
        <v>8298</v>
      </c>
      <c r="O1005" s="12">
        <f t="shared" si="76"/>
        <v>16</v>
      </c>
      <c r="P1005" s="10">
        <f t="shared" si="77"/>
        <v>214.07</v>
      </c>
      <c r="Q1005" s="14" t="s">
        <v>8325</v>
      </c>
      <c r="R1005" t="s">
        <v>8326</v>
      </c>
      <c r="S1005" s="19">
        <f t="shared" si="78"/>
        <v>42780.500706018516</v>
      </c>
      <c r="T1005" s="19">
        <f t="shared" si="79"/>
        <v>42207.916666666664</v>
      </c>
      <c r="U1005">
        <f t="shared" si="75"/>
        <v>2017</v>
      </c>
    </row>
    <row r="1006" spans="1:21" ht="32" x14ac:dyDescent="0.2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 s="23">
        <v>1437620400</v>
      </c>
      <c r="J1006">
        <v>1453222827</v>
      </c>
      <c r="K1006" t="b">
        <v>0</v>
      </c>
      <c r="L1006">
        <v>95</v>
      </c>
      <c r="M1006" t="b">
        <v>0</v>
      </c>
      <c r="N1006" t="s">
        <v>8278</v>
      </c>
      <c r="O1006" s="12">
        <f t="shared" si="76"/>
        <v>82</v>
      </c>
      <c r="P1006" s="10">
        <f t="shared" si="77"/>
        <v>216.34</v>
      </c>
      <c r="Q1006" s="14" t="s">
        <v>8325</v>
      </c>
      <c r="R1006" t="s">
        <v>8327</v>
      </c>
      <c r="S1006" s="19">
        <f t="shared" si="78"/>
        <v>42388.5003125</v>
      </c>
      <c r="T1006" s="19">
        <f t="shared" si="79"/>
        <v>42207.916666666664</v>
      </c>
      <c r="U1006">
        <f t="shared" si="75"/>
        <v>2016</v>
      </c>
    </row>
    <row r="1007" spans="1:21" ht="32" x14ac:dyDescent="0.2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 s="23">
        <v>1437620400</v>
      </c>
      <c r="J1007">
        <v>1443538783</v>
      </c>
      <c r="K1007" t="b">
        <v>0</v>
      </c>
      <c r="L1007">
        <v>161</v>
      </c>
      <c r="M1007" t="b">
        <v>0</v>
      </c>
      <c r="N1007" t="s">
        <v>8278</v>
      </c>
      <c r="O1007" s="12">
        <f t="shared" si="76"/>
        <v>75</v>
      </c>
      <c r="P1007" s="10">
        <f t="shared" si="77"/>
        <v>932.31</v>
      </c>
      <c r="Q1007" s="14" t="s">
        <v>8325</v>
      </c>
      <c r="R1007" t="s">
        <v>8327</v>
      </c>
      <c r="S1007" s="19">
        <f t="shared" si="78"/>
        <v>42276.41646990741</v>
      </c>
      <c r="T1007" s="19">
        <f t="shared" si="79"/>
        <v>42207.916666666664</v>
      </c>
      <c r="U1007">
        <f t="shared" si="75"/>
        <v>2015</v>
      </c>
    </row>
    <row r="1008" spans="1:21" ht="48" x14ac:dyDescent="0.2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 s="23">
        <v>1437620400</v>
      </c>
      <c r="J1008">
        <v>1417654672</v>
      </c>
      <c r="K1008" t="b">
        <v>0</v>
      </c>
      <c r="L1008">
        <v>8</v>
      </c>
      <c r="M1008" t="b">
        <v>0</v>
      </c>
      <c r="N1008" t="s">
        <v>8278</v>
      </c>
      <c r="O1008" s="12">
        <f t="shared" si="76"/>
        <v>6</v>
      </c>
      <c r="P1008" s="10">
        <f t="shared" si="77"/>
        <v>29.25</v>
      </c>
      <c r="Q1008" s="14" t="s">
        <v>8325</v>
      </c>
      <c r="R1008" t="s">
        <v>8327</v>
      </c>
      <c r="S1008" s="19">
        <f t="shared" si="78"/>
        <v>41976.83185185185</v>
      </c>
      <c r="T1008" s="19">
        <f t="shared" si="79"/>
        <v>42207.916666666664</v>
      </c>
      <c r="U1008">
        <f t="shared" si="75"/>
        <v>2014</v>
      </c>
    </row>
    <row r="1009" spans="1:21" ht="48" x14ac:dyDescent="0.2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 s="23">
        <v>1437620400</v>
      </c>
      <c r="J1009">
        <v>1478095223</v>
      </c>
      <c r="K1009" t="b">
        <v>0</v>
      </c>
      <c r="L1009">
        <v>76</v>
      </c>
      <c r="M1009" t="b">
        <v>0</v>
      </c>
      <c r="N1009" t="s">
        <v>8278</v>
      </c>
      <c r="O1009" s="12">
        <f t="shared" si="76"/>
        <v>44</v>
      </c>
      <c r="P1009" s="10">
        <f t="shared" si="77"/>
        <v>174.95</v>
      </c>
      <c r="Q1009" s="14" t="s">
        <v>8325</v>
      </c>
      <c r="R1009" t="s">
        <v>8327</v>
      </c>
      <c r="S1009" s="19">
        <f t="shared" si="78"/>
        <v>42676.3752662037</v>
      </c>
      <c r="T1009" s="19">
        <f t="shared" si="79"/>
        <v>42207.916666666664</v>
      </c>
      <c r="U1009">
        <f t="shared" si="75"/>
        <v>2016</v>
      </c>
    </row>
    <row r="1010" spans="1:21" ht="48" x14ac:dyDescent="0.2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 s="23">
        <v>1437620400</v>
      </c>
      <c r="J1010">
        <v>1480361115</v>
      </c>
      <c r="K1010" t="b">
        <v>0</v>
      </c>
      <c r="L1010">
        <v>1</v>
      </c>
      <c r="M1010" t="b">
        <v>0</v>
      </c>
      <c r="N1010" t="s">
        <v>8278</v>
      </c>
      <c r="O1010" s="12">
        <f t="shared" si="76"/>
        <v>0</v>
      </c>
      <c r="P1010" s="10">
        <f t="shared" si="77"/>
        <v>250</v>
      </c>
      <c r="Q1010" s="14" t="s">
        <v>8325</v>
      </c>
      <c r="R1010" t="s">
        <v>8327</v>
      </c>
      <c r="S1010" s="19">
        <f t="shared" si="78"/>
        <v>42702.600868055553</v>
      </c>
      <c r="T1010" s="19">
        <f t="shared" si="79"/>
        <v>42207.916666666664</v>
      </c>
      <c r="U1010">
        <f t="shared" si="75"/>
        <v>2016</v>
      </c>
    </row>
    <row r="1011" spans="1:21" ht="48" x14ac:dyDescent="0.2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 s="23">
        <v>1437620400</v>
      </c>
      <c r="J1011">
        <v>1463754646</v>
      </c>
      <c r="K1011" t="b">
        <v>0</v>
      </c>
      <c r="L1011">
        <v>101</v>
      </c>
      <c r="M1011" t="b">
        <v>0</v>
      </c>
      <c r="N1011" t="s">
        <v>8278</v>
      </c>
      <c r="O1011" s="12">
        <f t="shared" si="76"/>
        <v>13</v>
      </c>
      <c r="P1011" s="10">
        <f t="shared" si="77"/>
        <v>65</v>
      </c>
      <c r="Q1011" s="14" t="s">
        <v>8325</v>
      </c>
      <c r="R1011" t="s">
        <v>8327</v>
      </c>
      <c r="S1011" s="19">
        <f t="shared" si="78"/>
        <v>42510.396365740737</v>
      </c>
      <c r="T1011" s="19">
        <f t="shared" si="79"/>
        <v>42207.916666666664</v>
      </c>
      <c r="U1011">
        <f t="shared" si="75"/>
        <v>2016</v>
      </c>
    </row>
    <row r="1012" spans="1:21" ht="48" x14ac:dyDescent="0.2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 s="23">
        <v>1437620400</v>
      </c>
      <c r="J1012">
        <v>1468180462</v>
      </c>
      <c r="K1012" t="b">
        <v>0</v>
      </c>
      <c r="L1012">
        <v>4</v>
      </c>
      <c r="M1012" t="b">
        <v>0</v>
      </c>
      <c r="N1012" t="s">
        <v>8278</v>
      </c>
      <c r="O1012" s="12">
        <f t="shared" si="76"/>
        <v>0</v>
      </c>
      <c r="P1012" s="10">
        <f t="shared" si="77"/>
        <v>55</v>
      </c>
      <c r="Q1012" s="14" t="s">
        <v>8325</v>
      </c>
      <c r="R1012" t="s">
        <v>8327</v>
      </c>
      <c r="S1012" s="19">
        <f t="shared" si="78"/>
        <v>42561.621087962958</v>
      </c>
      <c r="T1012" s="19">
        <f t="shared" si="79"/>
        <v>42207.916666666664</v>
      </c>
      <c r="U1012">
        <f t="shared" si="75"/>
        <v>2016</v>
      </c>
    </row>
    <row r="1013" spans="1:21" ht="48" x14ac:dyDescent="0.2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 s="23">
        <v>1437620400</v>
      </c>
      <c r="J1013">
        <v>1415050395</v>
      </c>
      <c r="K1013" t="b">
        <v>0</v>
      </c>
      <c r="L1013">
        <v>1</v>
      </c>
      <c r="M1013" t="b">
        <v>0</v>
      </c>
      <c r="N1013" t="s">
        <v>8278</v>
      </c>
      <c r="O1013" s="12">
        <f t="shared" si="76"/>
        <v>0</v>
      </c>
      <c r="P1013" s="10">
        <f t="shared" si="77"/>
        <v>75</v>
      </c>
      <c r="Q1013" s="14" t="s">
        <v>8325</v>
      </c>
      <c r="R1013" t="s">
        <v>8327</v>
      </c>
      <c r="S1013" s="19">
        <f t="shared" si="78"/>
        <v>41946.689756944441</v>
      </c>
      <c r="T1013" s="19">
        <f t="shared" si="79"/>
        <v>42207.916666666664</v>
      </c>
      <c r="U1013">
        <f t="shared" si="75"/>
        <v>2014</v>
      </c>
    </row>
    <row r="1014" spans="1:21" ht="48" x14ac:dyDescent="0.2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 s="23">
        <v>1437620400</v>
      </c>
      <c r="J1014">
        <v>1481366052</v>
      </c>
      <c r="K1014" t="b">
        <v>0</v>
      </c>
      <c r="L1014">
        <v>775</v>
      </c>
      <c r="M1014" t="b">
        <v>0</v>
      </c>
      <c r="N1014" t="s">
        <v>8278</v>
      </c>
      <c r="O1014" s="12">
        <f t="shared" si="76"/>
        <v>21535</v>
      </c>
      <c r="P1014" s="10">
        <f t="shared" si="77"/>
        <v>1389.36</v>
      </c>
      <c r="Q1014" s="14" t="s">
        <v>8325</v>
      </c>
      <c r="R1014" t="s">
        <v>8327</v>
      </c>
      <c r="S1014" s="19">
        <f t="shared" si="78"/>
        <v>42714.232083333329</v>
      </c>
      <c r="T1014" s="19">
        <f t="shared" si="79"/>
        <v>42207.916666666664</v>
      </c>
      <c r="U1014">
        <f t="shared" si="75"/>
        <v>2016</v>
      </c>
    </row>
    <row r="1015" spans="1:21" ht="48" x14ac:dyDescent="0.2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 s="23">
        <v>1437620400</v>
      </c>
      <c r="J1015">
        <v>1449000056</v>
      </c>
      <c r="K1015" t="b">
        <v>0</v>
      </c>
      <c r="L1015">
        <v>90</v>
      </c>
      <c r="M1015" t="b">
        <v>0</v>
      </c>
      <c r="N1015" t="s">
        <v>8278</v>
      </c>
      <c r="O1015" s="12">
        <f t="shared" si="76"/>
        <v>35</v>
      </c>
      <c r="P1015" s="10">
        <f t="shared" si="77"/>
        <v>95.91</v>
      </c>
      <c r="Q1015" s="14" t="s">
        <v>8325</v>
      </c>
      <c r="R1015" t="s">
        <v>8327</v>
      </c>
      <c r="S1015" s="19">
        <f t="shared" si="78"/>
        <v>42339.625648148147</v>
      </c>
      <c r="T1015" s="19">
        <f t="shared" si="79"/>
        <v>42207.916666666664</v>
      </c>
      <c r="U1015">
        <f t="shared" si="75"/>
        <v>2015</v>
      </c>
    </row>
    <row r="1016" spans="1:21" ht="32" x14ac:dyDescent="0.2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 s="23">
        <v>1437620400</v>
      </c>
      <c r="J1016">
        <v>1415750615</v>
      </c>
      <c r="K1016" t="b">
        <v>0</v>
      </c>
      <c r="L1016">
        <v>16</v>
      </c>
      <c r="M1016" t="b">
        <v>0</v>
      </c>
      <c r="N1016" t="s">
        <v>8278</v>
      </c>
      <c r="O1016" s="12">
        <f t="shared" si="76"/>
        <v>31</v>
      </c>
      <c r="P1016" s="10">
        <f t="shared" si="77"/>
        <v>191.25</v>
      </c>
      <c r="Q1016" s="14" t="s">
        <v>8325</v>
      </c>
      <c r="R1016" t="s">
        <v>8327</v>
      </c>
      <c r="S1016" s="19">
        <f t="shared" si="78"/>
        <v>41954.79415509259</v>
      </c>
      <c r="T1016" s="19">
        <f t="shared" si="79"/>
        <v>42207.916666666664</v>
      </c>
      <c r="U1016">
        <f t="shared" si="75"/>
        <v>2014</v>
      </c>
    </row>
    <row r="1017" spans="1:21" ht="32" x14ac:dyDescent="0.2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 s="23">
        <v>1437620400</v>
      </c>
      <c r="J1017">
        <v>1445893495</v>
      </c>
      <c r="K1017" t="b">
        <v>0</v>
      </c>
      <c r="L1017">
        <v>6</v>
      </c>
      <c r="M1017" t="b">
        <v>0</v>
      </c>
      <c r="N1017" t="s">
        <v>8278</v>
      </c>
      <c r="O1017" s="12">
        <f t="shared" si="76"/>
        <v>3</v>
      </c>
      <c r="P1017" s="10">
        <f t="shared" si="77"/>
        <v>40</v>
      </c>
      <c r="Q1017" s="14" t="s">
        <v>8325</v>
      </c>
      <c r="R1017" t="s">
        <v>8327</v>
      </c>
      <c r="S1017" s="19">
        <f t="shared" si="78"/>
        <v>42303.670081018521</v>
      </c>
      <c r="T1017" s="19">
        <f t="shared" si="79"/>
        <v>42207.916666666664</v>
      </c>
      <c r="U1017">
        <f t="shared" si="75"/>
        <v>2015</v>
      </c>
    </row>
    <row r="1018" spans="1:21" ht="48" x14ac:dyDescent="0.2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 s="23">
        <v>1437620400</v>
      </c>
      <c r="J1018">
        <v>1456108456</v>
      </c>
      <c r="K1018" t="b">
        <v>0</v>
      </c>
      <c r="L1018">
        <v>38</v>
      </c>
      <c r="M1018" t="b">
        <v>0</v>
      </c>
      <c r="N1018" t="s">
        <v>8278</v>
      </c>
      <c r="O1018" s="12">
        <f t="shared" si="76"/>
        <v>3</v>
      </c>
      <c r="P1018" s="10">
        <f t="shared" si="77"/>
        <v>74.790000000000006</v>
      </c>
      <c r="Q1018" s="14" t="s">
        <v>8325</v>
      </c>
      <c r="R1018" t="s">
        <v>8327</v>
      </c>
      <c r="S1018" s="19">
        <f t="shared" si="78"/>
        <v>42421.898796296293</v>
      </c>
      <c r="T1018" s="19">
        <f t="shared" si="79"/>
        <v>42207.916666666664</v>
      </c>
      <c r="U1018">
        <f t="shared" si="75"/>
        <v>2016</v>
      </c>
    </row>
    <row r="1019" spans="1:21" ht="48" x14ac:dyDescent="0.2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 s="23">
        <v>1437620400</v>
      </c>
      <c r="J1019">
        <v>1444666335</v>
      </c>
      <c r="K1019" t="b">
        <v>0</v>
      </c>
      <c r="L1019">
        <v>355</v>
      </c>
      <c r="M1019" t="b">
        <v>0</v>
      </c>
      <c r="N1019" t="s">
        <v>8278</v>
      </c>
      <c r="O1019" s="12">
        <f t="shared" si="76"/>
        <v>23</v>
      </c>
      <c r="P1019" s="10">
        <f t="shared" si="77"/>
        <v>161.12</v>
      </c>
      <c r="Q1019" s="14" t="s">
        <v>8325</v>
      </c>
      <c r="R1019" t="s">
        <v>8327</v>
      </c>
      <c r="S1019" s="19">
        <f t="shared" si="78"/>
        <v>42289.466840277775</v>
      </c>
      <c r="T1019" s="19">
        <f t="shared" si="79"/>
        <v>42207.916666666664</v>
      </c>
      <c r="U1019">
        <f t="shared" si="75"/>
        <v>2015</v>
      </c>
    </row>
    <row r="1020" spans="1:21" ht="48" x14ac:dyDescent="0.2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 s="23">
        <v>1437620400</v>
      </c>
      <c r="J1020">
        <v>1465904933</v>
      </c>
      <c r="K1020" t="b">
        <v>0</v>
      </c>
      <c r="L1020">
        <v>7</v>
      </c>
      <c r="M1020" t="b">
        <v>0</v>
      </c>
      <c r="N1020" t="s">
        <v>8278</v>
      </c>
      <c r="O1020" s="12">
        <f t="shared" si="76"/>
        <v>3</v>
      </c>
      <c r="P1020" s="10">
        <f t="shared" si="77"/>
        <v>88.71</v>
      </c>
      <c r="Q1020" s="14" t="s">
        <v>8325</v>
      </c>
      <c r="R1020" t="s">
        <v>8327</v>
      </c>
      <c r="S1020" s="19">
        <f t="shared" si="78"/>
        <v>42535.283946759257</v>
      </c>
      <c r="T1020" s="19">
        <f t="shared" si="79"/>
        <v>42207.916666666664</v>
      </c>
      <c r="U1020">
        <f t="shared" si="75"/>
        <v>2016</v>
      </c>
    </row>
    <row r="1021" spans="1:21" ht="32" x14ac:dyDescent="0.2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 s="23">
        <v>1437620400</v>
      </c>
      <c r="J1021">
        <v>1420500149</v>
      </c>
      <c r="K1021" t="b">
        <v>0</v>
      </c>
      <c r="L1021">
        <v>400</v>
      </c>
      <c r="M1021" t="b">
        <v>0</v>
      </c>
      <c r="N1021" t="s">
        <v>8278</v>
      </c>
      <c r="O1021" s="12">
        <f t="shared" si="76"/>
        <v>47</v>
      </c>
      <c r="P1021" s="10">
        <f t="shared" si="77"/>
        <v>53.25</v>
      </c>
      <c r="Q1021" s="14" t="s">
        <v>8325</v>
      </c>
      <c r="R1021" t="s">
        <v>8327</v>
      </c>
      <c r="S1021" s="19">
        <f t="shared" si="78"/>
        <v>42009.765613425923</v>
      </c>
      <c r="T1021" s="19">
        <f t="shared" si="79"/>
        <v>42207.916666666664</v>
      </c>
      <c r="U1021">
        <f t="shared" ref="U1021:U1084" si="80">YEAR(S1021)</f>
        <v>2015</v>
      </c>
    </row>
    <row r="1022" spans="1:21" ht="48" x14ac:dyDescent="0.2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 s="23">
        <v>1437620400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 s="12">
        <f t="shared" si="76"/>
        <v>206</v>
      </c>
      <c r="P1022" s="10">
        <f t="shared" si="77"/>
        <v>106.2</v>
      </c>
      <c r="Q1022" s="14" t="s">
        <v>8325</v>
      </c>
      <c r="R1022" t="s">
        <v>8327</v>
      </c>
      <c r="S1022" s="19">
        <f t="shared" si="78"/>
        <v>42126.861215277771</v>
      </c>
      <c r="T1022" s="19">
        <f t="shared" si="79"/>
        <v>42207.916666666664</v>
      </c>
      <c r="U1022">
        <f t="shared" si="80"/>
        <v>2015</v>
      </c>
    </row>
    <row r="1023" spans="1:21" ht="48" x14ac:dyDescent="0.2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 s="23">
        <v>1437620400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 s="12">
        <f t="shared" si="76"/>
        <v>352</v>
      </c>
      <c r="P1023" s="10">
        <f t="shared" si="77"/>
        <v>22.08</v>
      </c>
      <c r="Q1023" s="14" t="s">
        <v>8325</v>
      </c>
      <c r="R1023" t="s">
        <v>8327</v>
      </c>
      <c r="S1023" s="19">
        <f t="shared" si="78"/>
        <v>42271.043645833335</v>
      </c>
      <c r="T1023" s="19">
        <f t="shared" si="79"/>
        <v>42207.916666666664</v>
      </c>
      <c r="U1023">
        <f t="shared" si="80"/>
        <v>2015</v>
      </c>
    </row>
    <row r="1024" spans="1:21" ht="32" x14ac:dyDescent="0.2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 s="23">
        <v>1437620400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 s="12">
        <f t="shared" si="76"/>
        <v>115</v>
      </c>
      <c r="P1024" s="10">
        <f t="shared" si="77"/>
        <v>31.05</v>
      </c>
      <c r="Q1024" s="14" t="s">
        <v>8325</v>
      </c>
      <c r="R1024" t="s">
        <v>8327</v>
      </c>
      <c r="S1024" s="19">
        <f t="shared" si="78"/>
        <v>42111.438391203701</v>
      </c>
      <c r="T1024" s="19">
        <f t="shared" si="79"/>
        <v>42207.916666666664</v>
      </c>
      <c r="U1024">
        <f t="shared" si="80"/>
        <v>2015</v>
      </c>
    </row>
    <row r="1025" spans="1:21" ht="48" x14ac:dyDescent="0.2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 s="23">
        <v>1437620400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 s="12">
        <f t="shared" si="76"/>
        <v>237</v>
      </c>
      <c r="P1025" s="10">
        <f t="shared" si="77"/>
        <v>36.21</v>
      </c>
      <c r="Q1025" s="14" t="s">
        <v>8325</v>
      </c>
      <c r="R1025" t="s">
        <v>8327</v>
      </c>
      <c r="S1025" s="19">
        <f t="shared" si="78"/>
        <v>42145.711354166669</v>
      </c>
      <c r="T1025" s="19">
        <f t="shared" si="79"/>
        <v>42207.916666666664</v>
      </c>
      <c r="U1025">
        <f t="shared" si="80"/>
        <v>2015</v>
      </c>
    </row>
    <row r="1026" spans="1:21" ht="48" x14ac:dyDescent="0.2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 s="23">
        <v>1437620400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 s="12">
        <f t="shared" ref="O1026:O1089" si="81">ROUND(E1026/D1026*100,0)</f>
        <v>119</v>
      </c>
      <c r="P1026" s="10">
        <f t="shared" ref="P1026:P1089" si="82">IFERROR(ROUND(E1026/L1026,2),0)</f>
        <v>388.98</v>
      </c>
      <c r="Q1026" s="14" t="s">
        <v>8325</v>
      </c>
      <c r="R1026" t="s">
        <v>8327</v>
      </c>
      <c r="S1026" s="19">
        <f t="shared" si="78"/>
        <v>42370.372256944444</v>
      </c>
      <c r="T1026" s="19">
        <f t="shared" si="79"/>
        <v>42207.916666666664</v>
      </c>
      <c r="U1026">
        <f t="shared" si="80"/>
        <v>2016</v>
      </c>
    </row>
    <row r="1027" spans="1:21" ht="32" x14ac:dyDescent="0.2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 s="23">
        <v>1437620400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 s="12">
        <f t="shared" si="81"/>
        <v>110</v>
      </c>
      <c r="P1027" s="10">
        <f t="shared" si="82"/>
        <v>71.849999999999994</v>
      </c>
      <c r="Q1027" s="14" t="s">
        <v>8325</v>
      </c>
      <c r="R1027" t="s">
        <v>8327</v>
      </c>
      <c r="S1027" s="19">
        <f t="shared" ref="S1027:S1090" si="83">(J1027/86400)+25569+(-5/24)</f>
        <v>42049.625428240739</v>
      </c>
      <c r="T1027" s="19">
        <f t="shared" ref="T1027:T1090" si="84">(I1027/86400)+25569+(-5/24)</f>
        <v>42207.916666666664</v>
      </c>
      <c r="U1027">
        <f t="shared" si="80"/>
        <v>2015</v>
      </c>
    </row>
    <row r="1028" spans="1:21" ht="48" x14ac:dyDescent="0.2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 s="23">
        <v>1437620400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 s="12">
        <f t="shared" si="81"/>
        <v>100</v>
      </c>
      <c r="P1028" s="10">
        <f t="shared" si="82"/>
        <v>57.38</v>
      </c>
      <c r="Q1028" s="14" t="s">
        <v>8325</v>
      </c>
      <c r="R1028" t="s">
        <v>8327</v>
      </c>
      <c r="S1028" s="19">
        <f t="shared" si="83"/>
        <v>42426.199259259258</v>
      </c>
      <c r="T1028" s="19">
        <f t="shared" si="84"/>
        <v>42207.916666666664</v>
      </c>
      <c r="U1028">
        <f t="shared" si="80"/>
        <v>2016</v>
      </c>
    </row>
    <row r="1029" spans="1:21" ht="48" x14ac:dyDescent="0.2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 s="23">
        <v>1437620400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 s="12">
        <f t="shared" si="81"/>
        <v>103</v>
      </c>
      <c r="P1029" s="10">
        <f t="shared" si="82"/>
        <v>69.67</v>
      </c>
      <c r="Q1029" s="14" t="s">
        <v>8325</v>
      </c>
      <c r="R1029" t="s">
        <v>8327</v>
      </c>
      <c r="S1029" s="19">
        <f t="shared" si="83"/>
        <v>41904.825775462959</v>
      </c>
      <c r="T1029" s="19">
        <f t="shared" si="84"/>
        <v>42207.916666666664</v>
      </c>
      <c r="U1029">
        <f t="shared" si="80"/>
        <v>2014</v>
      </c>
    </row>
    <row r="1030" spans="1:21" ht="48" x14ac:dyDescent="0.2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 s="23">
        <v>1437620400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 s="12">
        <f t="shared" si="81"/>
        <v>117</v>
      </c>
      <c r="P1030" s="10">
        <f t="shared" si="82"/>
        <v>45.99</v>
      </c>
      <c r="Q1030" s="14" t="s">
        <v>8325</v>
      </c>
      <c r="R1030" t="s">
        <v>8327</v>
      </c>
      <c r="S1030" s="19">
        <f t="shared" si="83"/>
        <v>42755.419039351851</v>
      </c>
      <c r="T1030" s="19">
        <f t="shared" si="84"/>
        <v>42207.916666666664</v>
      </c>
      <c r="U1030">
        <f t="shared" si="80"/>
        <v>2017</v>
      </c>
    </row>
    <row r="1031" spans="1:21" ht="32" x14ac:dyDescent="0.2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 s="23">
        <v>1437620400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 s="12">
        <f t="shared" si="81"/>
        <v>112</v>
      </c>
      <c r="P1031" s="10">
        <f t="shared" si="82"/>
        <v>79.260000000000005</v>
      </c>
      <c r="Q1031" s="14" t="s">
        <v>8325</v>
      </c>
      <c r="R1031" t="s">
        <v>8327</v>
      </c>
      <c r="S1031" s="19">
        <f t="shared" si="83"/>
        <v>42044.503553240742</v>
      </c>
      <c r="T1031" s="19">
        <f t="shared" si="84"/>
        <v>42207.916666666664</v>
      </c>
      <c r="U1031">
        <f t="shared" si="80"/>
        <v>2015</v>
      </c>
    </row>
    <row r="1032" spans="1:21" ht="32" x14ac:dyDescent="0.2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 s="23">
        <v>1437620400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 s="12">
        <f t="shared" si="81"/>
        <v>342</v>
      </c>
      <c r="P1032" s="10">
        <f t="shared" si="82"/>
        <v>43.03</v>
      </c>
      <c r="Q1032" s="14" t="s">
        <v>8325</v>
      </c>
      <c r="R1032" t="s">
        <v>8327</v>
      </c>
      <c r="S1032" s="19">
        <f t="shared" si="83"/>
        <v>42611.274872685179</v>
      </c>
      <c r="T1032" s="19">
        <f t="shared" si="84"/>
        <v>42207.916666666664</v>
      </c>
      <c r="U1032">
        <f t="shared" si="80"/>
        <v>2016</v>
      </c>
    </row>
    <row r="1033" spans="1:21" ht="48" x14ac:dyDescent="0.2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 s="23">
        <v>1437620400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 s="12">
        <f t="shared" si="81"/>
        <v>107</v>
      </c>
      <c r="P1033" s="10">
        <f t="shared" si="82"/>
        <v>108.48</v>
      </c>
      <c r="Q1033" s="14" t="s">
        <v>8325</v>
      </c>
      <c r="R1033" t="s">
        <v>8327</v>
      </c>
      <c r="S1033" s="19">
        <f t="shared" si="83"/>
        <v>42324.555671296293</v>
      </c>
      <c r="T1033" s="19">
        <f t="shared" si="84"/>
        <v>42207.916666666664</v>
      </c>
      <c r="U1033">
        <f t="shared" si="80"/>
        <v>2015</v>
      </c>
    </row>
    <row r="1034" spans="1:21" ht="16" x14ac:dyDescent="0.2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 s="23">
        <v>1437620400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 s="12">
        <f t="shared" si="81"/>
        <v>108</v>
      </c>
      <c r="P1034" s="10">
        <f t="shared" si="82"/>
        <v>61.03</v>
      </c>
      <c r="Q1034" s="14" t="s">
        <v>8325</v>
      </c>
      <c r="R1034" t="s">
        <v>8327</v>
      </c>
      <c r="S1034" s="19">
        <f t="shared" si="83"/>
        <v>42514.458622685182</v>
      </c>
      <c r="T1034" s="19">
        <f t="shared" si="84"/>
        <v>42207.916666666664</v>
      </c>
      <c r="U1034">
        <f t="shared" si="80"/>
        <v>2016</v>
      </c>
    </row>
    <row r="1035" spans="1:21" ht="48" x14ac:dyDescent="0.2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 s="23">
        <v>1437620400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 s="12">
        <f t="shared" si="81"/>
        <v>103</v>
      </c>
      <c r="P1035" s="10">
        <f t="shared" si="82"/>
        <v>50.59</v>
      </c>
      <c r="Q1035" s="14" t="s">
        <v>8325</v>
      </c>
      <c r="R1035" t="s">
        <v>8327</v>
      </c>
      <c r="S1035" s="19">
        <f t="shared" si="83"/>
        <v>42688.52407407407</v>
      </c>
      <c r="T1035" s="19">
        <f t="shared" si="84"/>
        <v>42207.916666666664</v>
      </c>
      <c r="U1035">
        <f t="shared" si="80"/>
        <v>2016</v>
      </c>
    </row>
    <row r="1036" spans="1:21" ht="48" x14ac:dyDescent="0.2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 s="23">
        <v>1437620400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 s="12">
        <f t="shared" si="81"/>
        <v>130</v>
      </c>
      <c r="P1036" s="10">
        <f t="shared" si="82"/>
        <v>39.159999999999997</v>
      </c>
      <c r="Q1036" s="14" t="s">
        <v>8325</v>
      </c>
      <c r="R1036" t="s">
        <v>8327</v>
      </c>
      <c r="S1036" s="19">
        <f t="shared" si="83"/>
        <v>42554.958379629628</v>
      </c>
      <c r="T1036" s="19">
        <f t="shared" si="84"/>
        <v>42207.916666666664</v>
      </c>
      <c r="U1036">
        <f t="shared" si="80"/>
        <v>2016</v>
      </c>
    </row>
    <row r="1037" spans="1:21" ht="48" x14ac:dyDescent="0.2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 s="23">
        <v>1437620400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 s="12">
        <f t="shared" si="81"/>
        <v>108</v>
      </c>
      <c r="P1037" s="10">
        <f t="shared" si="82"/>
        <v>65.16</v>
      </c>
      <c r="Q1037" s="14" t="s">
        <v>8325</v>
      </c>
      <c r="R1037" t="s">
        <v>8327</v>
      </c>
      <c r="S1037" s="19">
        <f t="shared" si="83"/>
        <v>42016.43310185185</v>
      </c>
      <c r="T1037" s="19">
        <f t="shared" si="84"/>
        <v>42207.916666666664</v>
      </c>
      <c r="U1037">
        <f t="shared" si="80"/>
        <v>2015</v>
      </c>
    </row>
    <row r="1038" spans="1:21" ht="48" x14ac:dyDescent="0.2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 s="23">
        <v>1437620400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 s="12">
        <f t="shared" si="81"/>
        <v>112</v>
      </c>
      <c r="P1038" s="10">
        <f t="shared" si="82"/>
        <v>23.96</v>
      </c>
      <c r="Q1038" s="14" t="s">
        <v>8325</v>
      </c>
      <c r="R1038" t="s">
        <v>8327</v>
      </c>
      <c r="S1038" s="19">
        <f t="shared" si="83"/>
        <v>41249.240624999999</v>
      </c>
      <c r="T1038" s="19">
        <f t="shared" si="84"/>
        <v>42207.916666666664</v>
      </c>
      <c r="U1038">
        <f t="shared" si="80"/>
        <v>2012</v>
      </c>
    </row>
    <row r="1039" spans="1:21" ht="48" x14ac:dyDescent="0.2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 s="23">
        <v>1437620400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 s="12">
        <f t="shared" si="81"/>
        <v>102</v>
      </c>
      <c r="P1039" s="10">
        <f t="shared" si="82"/>
        <v>48.62</v>
      </c>
      <c r="Q1039" s="14" t="s">
        <v>8325</v>
      </c>
      <c r="R1039" t="s">
        <v>8327</v>
      </c>
      <c r="S1039" s="19">
        <f t="shared" si="83"/>
        <v>42119.61414351852</v>
      </c>
      <c r="T1039" s="19">
        <f t="shared" si="84"/>
        <v>42207.916666666664</v>
      </c>
      <c r="U1039">
        <f t="shared" si="80"/>
        <v>2015</v>
      </c>
    </row>
    <row r="1040" spans="1:21" ht="48" x14ac:dyDescent="0.2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 s="23">
        <v>1437620400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 s="12">
        <f t="shared" si="81"/>
        <v>145</v>
      </c>
      <c r="P1040" s="10">
        <f t="shared" si="82"/>
        <v>35.74</v>
      </c>
      <c r="Q1040" s="14" t="s">
        <v>8325</v>
      </c>
      <c r="R1040" t="s">
        <v>8327</v>
      </c>
      <c r="S1040" s="19">
        <f t="shared" si="83"/>
        <v>42418.023414351854</v>
      </c>
      <c r="T1040" s="19">
        <f t="shared" si="84"/>
        <v>42207.916666666664</v>
      </c>
      <c r="U1040">
        <f t="shared" si="80"/>
        <v>2016</v>
      </c>
    </row>
    <row r="1041" spans="1:21" ht="48" x14ac:dyDescent="0.2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 s="23">
        <v>1437620400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 s="12">
        <f t="shared" si="81"/>
        <v>128</v>
      </c>
      <c r="P1041" s="10">
        <f t="shared" si="82"/>
        <v>21.37</v>
      </c>
      <c r="Q1041" s="14" t="s">
        <v>8325</v>
      </c>
      <c r="R1041" t="s">
        <v>8327</v>
      </c>
      <c r="S1041" s="19">
        <f t="shared" si="83"/>
        <v>42691.900995370372</v>
      </c>
      <c r="T1041" s="19">
        <f t="shared" si="84"/>
        <v>42207.916666666664</v>
      </c>
      <c r="U1041">
        <f t="shared" si="80"/>
        <v>2016</v>
      </c>
    </row>
    <row r="1042" spans="1:21" ht="48" x14ac:dyDescent="0.2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 s="23">
        <v>1437620400</v>
      </c>
      <c r="J1042">
        <v>1469725209</v>
      </c>
      <c r="K1042" t="b">
        <v>0</v>
      </c>
      <c r="L1042">
        <v>1</v>
      </c>
      <c r="M1042" t="b">
        <v>0</v>
      </c>
      <c r="N1042" t="s">
        <v>8278</v>
      </c>
      <c r="O1042" s="12">
        <f t="shared" si="81"/>
        <v>0</v>
      </c>
      <c r="P1042" s="10">
        <f t="shared" si="82"/>
        <v>250</v>
      </c>
      <c r="Q1042" s="14" t="s">
        <v>8325</v>
      </c>
      <c r="R1042" t="s">
        <v>8327</v>
      </c>
      <c r="S1042" s="19">
        <f t="shared" si="83"/>
        <v>42579.500104166662</v>
      </c>
      <c r="T1042" s="19">
        <f t="shared" si="84"/>
        <v>42207.916666666664</v>
      </c>
      <c r="U1042">
        <f t="shared" si="80"/>
        <v>2016</v>
      </c>
    </row>
    <row r="1043" spans="1:21" ht="48" x14ac:dyDescent="0.2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 s="23">
        <v>1437620400</v>
      </c>
      <c r="J1043">
        <v>1405041992</v>
      </c>
      <c r="K1043" t="b">
        <v>0</v>
      </c>
      <c r="L1043">
        <v>0</v>
      </c>
      <c r="M1043" t="b">
        <v>0</v>
      </c>
      <c r="N1043" t="s">
        <v>8278</v>
      </c>
      <c r="O1043" s="12">
        <f t="shared" si="81"/>
        <v>0</v>
      </c>
      <c r="P1043" s="10">
        <f t="shared" si="82"/>
        <v>0</v>
      </c>
      <c r="Q1043" s="14" t="s">
        <v>8325</v>
      </c>
      <c r="R1043" t="s">
        <v>8327</v>
      </c>
      <c r="S1043" s="19">
        <f t="shared" si="83"/>
        <v>41830.851759259254</v>
      </c>
      <c r="T1043" s="19">
        <f t="shared" si="84"/>
        <v>42207.916666666664</v>
      </c>
      <c r="U1043">
        <f t="shared" si="80"/>
        <v>2014</v>
      </c>
    </row>
    <row r="1044" spans="1:21" ht="48" x14ac:dyDescent="0.2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 s="23">
        <v>1437620400</v>
      </c>
      <c r="J1044">
        <v>1406824948</v>
      </c>
      <c r="K1044" t="b">
        <v>0</v>
      </c>
      <c r="L1044">
        <v>1</v>
      </c>
      <c r="M1044" t="b">
        <v>0</v>
      </c>
      <c r="N1044" t="s">
        <v>8278</v>
      </c>
      <c r="O1044" s="12">
        <f t="shared" si="81"/>
        <v>2</v>
      </c>
      <c r="P1044" s="10">
        <f t="shared" si="82"/>
        <v>10</v>
      </c>
      <c r="Q1044" s="14" t="s">
        <v>8325</v>
      </c>
      <c r="R1044" t="s">
        <v>8327</v>
      </c>
      <c r="S1044" s="19">
        <f t="shared" si="83"/>
        <v>41851.487824074073</v>
      </c>
      <c r="T1044" s="19">
        <f t="shared" si="84"/>
        <v>42207.916666666664</v>
      </c>
      <c r="U1044">
        <f t="shared" si="80"/>
        <v>2014</v>
      </c>
    </row>
    <row r="1045" spans="1:21" ht="48" x14ac:dyDescent="0.2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 s="23">
        <v>1437620400</v>
      </c>
      <c r="J1045">
        <v>1429509855</v>
      </c>
      <c r="K1045" t="b">
        <v>0</v>
      </c>
      <c r="L1045">
        <v>292</v>
      </c>
      <c r="M1045" t="b">
        <v>0</v>
      </c>
      <c r="N1045" t="s">
        <v>8278</v>
      </c>
      <c r="O1045" s="12">
        <f t="shared" si="81"/>
        <v>9</v>
      </c>
      <c r="P1045" s="10">
        <f t="shared" si="82"/>
        <v>29.24</v>
      </c>
      <c r="Q1045" s="14" t="s">
        <v>8325</v>
      </c>
      <c r="R1045" t="s">
        <v>8327</v>
      </c>
      <c r="S1045" s="19">
        <f t="shared" si="83"/>
        <v>42114.044618055552</v>
      </c>
      <c r="T1045" s="19">
        <f t="shared" si="84"/>
        <v>42207.916666666664</v>
      </c>
      <c r="U1045">
        <f t="shared" si="80"/>
        <v>2015</v>
      </c>
    </row>
    <row r="1046" spans="1:21" ht="48" x14ac:dyDescent="0.2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 s="23">
        <v>1437620400</v>
      </c>
      <c r="J1046">
        <v>1420668801</v>
      </c>
      <c r="K1046" t="b">
        <v>0</v>
      </c>
      <c r="L1046">
        <v>2</v>
      </c>
      <c r="M1046" t="b">
        <v>0</v>
      </c>
      <c r="N1046" t="s">
        <v>8291</v>
      </c>
      <c r="O1046" s="12">
        <f t="shared" si="81"/>
        <v>0</v>
      </c>
      <c r="P1046" s="10">
        <f t="shared" si="82"/>
        <v>3</v>
      </c>
      <c r="Q1046" s="14" t="s">
        <v>8325</v>
      </c>
      <c r="R1046" t="s">
        <v>8328</v>
      </c>
      <c r="S1046" s="19">
        <f t="shared" si="83"/>
        <v>42011.717604166661</v>
      </c>
      <c r="T1046" s="19">
        <f t="shared" si="84"/>
        <v>42207.916666666664</v>
      </c>
      <c r="U1046">
        <f t="shared" si="80"/>
        <v>2015</v>
      </c>
    </row>
    <row r="1047" spans="1:21" ht="48" x14ac:dyDescent="0.2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 s="23">
        <v>1437620400</v>
      </c>
      <c r="J1047">
        <v>1406235550</v>
      </c>
      <c r="K1047" t="b">
        <v>0</v>
      </c>
      <c r="L1047">
        <v>8</v>
      </c>
      <c r="M1047" t="b">
        <v>0</v>
      </c>
      <c r="N1047" t="s">
        <v>8291</v>
      </c>
      <c r="O1047" s="12">
        <f t="shared" si="81"/>
        <v>3</v>
      </c>
      <c r="P1047" s="10">
        <f t="shared" si="82"/>
        <v>33.25</v>
      </c>
      <c r="Q1047" s="14" t="s">
        <v>8325</v>
      </c>
      <c r="R1047" t="s">
        <v>8328</v>
      </c>
      <c r="S1047" s="19">
        <f t="shared" si="83"/>
        <v>41844.666087962956</v>
      </c>
      <c r="T1047" s="19">
        <f t="shared" si="84"/>
        <v>42207.916666666664</v>
      </c>
      <c r="U1047">
        <f t="shared" si="80"/>
        <v>2014</v>
      </c>
    </row>
    <row r="1048" spans="1:21" ht="48" x14ac:dyDescent="0.2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 s="23">
        <v>1437620400</v>
      </c>
      <c r="J1048">
        <v>1447273560</v>
      </c>
      <c r="K1048" t="b">
        <v>0</v>
      </c>
      <c r="L1048">
        <v>0</v>
      </c>
      <c r="M1048" t="b">
        <v>0</v>
      </c>
      <c r="N1048" t="s">
        <v>8291</v>
      </c>
      <c r="O1048" s="12">
        <f t="shared" si="81"/>
        <v>0</v>
      </c>
      <c r="P1048" s="10">
        <f t="shared" si="82"/>
        <v>0</v>
      </c>
      <c r="Q1048" s="14" t="s">
        <v>8325</v>
      </c>
      <c r="R1048" t="s">
        <v>8328</v>
      </c>
      <c r="S1048" s="19">
        <f t="shared" si="83"/>
        <v>42319.643055555549</v>
      </c>
      <c r="T1048" s="19">
        <f t="shared" si="84"/>
        <v>42207.916666666664</v>
      </c>
      <c r="U1048">
        <f t="shared" si="80"/>
        <v>2015</v>
      </c>
    </row>
    <row r="1049" spans="1:21" ht="48" x14ac:dyDescent="0.2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 s="23">
        <v>1437620400</v>
      </c>
      <c r="J1049">
        <v>1412624315</v>
      </c>
      <c r="K1049" t="b">
        <v>0</v>
      </c>
      <c r="L1049">
        <v>1</v>
      </c>
      <c r="M1049" t="b">
        <v>0</v>
      </c>
      <c r="N1049" t="s">
        <v>8291</v>
      </c>
      <c r="O1049" s="12">
        <f t="shared" si="81"/>
        <v>0</v>
      </c>
      <c r="P1049" s="10">
        <f t="shared" si="82"/>
        <v>1</v>
      </c>
      <c r="Q1049" s="14" t="s">
        <v>8325</v>
      </c>
      <c r="R1049" t="s">
        <v>8328</v>
      </c>
      <c r="S1049" s="19">
        <f t="shared" si="83"/>
        <v>41918.610127314816</v>
      </c>
      <c r="T1049" s="19">
        <f t="shared" si="84"/>
        <v>42207.916666666664</v>
      </c>
      <c r="U1049">
        <f t="shared" si="80"/>
        <v>2014</v>
      </c>
    </row>
    <row r="1050" spans="1:21" ht="48" x14ac:dyDescent="0.2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 s="23">
        <v>1437620400</v>
      </c>
      <c r="J1050">
        <v>1471310189</v>
      </c>
      <c r="K1050" t="b">
        <v>0</v>
      </c>
      <c r="L1050">
        <v>4</v>
      </c>
      <c r="M1050" t="b">
        <v>0</v>
      </c>
      <c r="N1050" t="s">
        <v>8291</v>
      </c>
      <c r="O1050" s="12">
        <f t="shared" si="81"/>
        <v>1</v>
      </c>
      <c r="P1050" s="10">
        <f t="shared" si="82"/>
        <v>53</v>
      </c>
      <c r="Q1050" s="14" t="s">
        <v>8325</v>
      </c>
      <c r="R1050" t="s">
        <v>8328</v>
      </c>
      <c r="S1050" s="19">
        <f t="shared" si="83"/>
        <v>42597.844780092586</v>
      </c>
      <c r="T1050" s="19">
        <f t="shared" si="84"/>
        <v>42207.916666666664</v>
      </c>
      <c r="U1050">
        <f t="shared" si="80"/>
        <v>2016</v>
      </c>
    </row>
    <row r="1051" spans="1:21" ht="16" x14ac:dyDescent="0.2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 s="23">
        <v>1437620400</v>
      </c>
      <c r="J1051">
        <v>1452680445</v>
      </c>
      <c r="K1051" t="b">
        <v>0</v>
      </c>
      <c r="L1051">
        <v>0</v>
      </c>
      <c r="M1051" t="b">
        <v>0</v>
      </c>
      <c r="N1051" t="s">
        <v>8291</v>
      </c>
      <c r="O1051" s="12">
        <f t="shared" si="81"/>
        <v>0</v>
      </c>
      <c r="P1051" s="10">
        <f t="shared" si="82"/>
        <v>0</v>
      </c>
      <c r="Q1051" s="14" t="s">
        <v>8325</v>
      </c>
      <c r="R1051" t="s">
        <v>8328</v>
      </c>
      <c r="S1051" s="19">
        <f t="shared" si="83"/>
        <v>42382.222743055558</v>
      </c>
      <c r="T1051" s="19">
        <f t="shared" si="84"/>
        <v>42207.916666666664</v>
      </c>
      <c r="U1051">
        <f t="shared" si="80"/>
        <v>2016</v>
      </c>
    </row>
    <row r="1052" spans="1:21" ht="16" x14ac:dyDescent="0.2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 s="23">
        <v>1437620400</v>
      </c>
      <c r="J1052">
        <v>1439665677</v>
      </c>
      <c r="K1052" t="b">
        <v>0</v>
      </c>
      <c r="L1052">
        <v>0</v>
      </c>
      <c r="M1052" t="b">
        <v>0</v>
      </c>
      <c r="N1052" t="s">
        <v>8291</v>
      </c>
      <c r="O1052" s="12">
        <f t="shared" si="81"/>
        <v>0</v>
      </c>
      <c r="P1052" s="10">
        <f t="shared" si="82"/>
        <v>0</v>
      </c>
      <c r="Q1052" s="14" t="s">
        <v>8325</v>
      </c>
      <c r="R1052" t="s">
        <v>8328</v>
      </c>
      <c r="S1052" s="19">
        <f t="shared" si="83"/>
        <v>42231.588854166665</v>
      </c>
      <c r="T1052" s="19">
        <f t="shared" si="84"/>
        <v>42207.916666666664</v>
      </c>
      <c r="U1052">
        <f t="shared" si="80"/>
        <v>2015</v>
      </c>
    </row>
    <row r="1053" spans="1:21" ht="48" x14ac:dyDescent="0.2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 s="23">
        <v>1437620400</v>
      </c>
      <c r="J1053">
        <v>1406679625</v>
      </c>
      <c r="K1053" t="b">
        <v>0</v>
      </c>
      <c r="L1053">
        <v>0</v>
      </c>
      <c r="M1053" t="b">
        <v>0</v>
      </c>
      <c r="N1053" t="s">
        <v>8291</v>
      </c>
      <c r="O1053" s="12">
        <f t="shared" si="81"/>
        <v>0</v>
      </c>
      <c r="P1053" s="10">
        <f t="shared" si="82"/>
        <v>0</v>
      </c>
      <c r="Q1053" s="14" t="s">
        <v>8325</v>
      </c>
      <c r="R1053" t="s">
        <v>8328</v>
      </c>
      <c r="S1053" s="19">
        <f t="shared" si="83"/>
        <v>41849.805844907409</v>
      </c>
      <c r="T1053" s="19">
        <f t="shared" si="84"/>
        <v>42207.916666666664</v>
      </c>
      <c r="U1053">
        <f t="shared" si="80"/>
        <v>2014</v>
      </c>
    </row>
    <row r="1054" spans="1:21" ht="64" x14ac:dyDescent="0.2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 s="23">
        <v>1437620400</v>
      </c>
      <c r="J1054">
        <v>1461438495</v>
      </c>
      <c r="K1054" t="b">
        <v>0</v>
      </c>
      <c r="L1054">
        <v>0</v>
      </c>
      <c r="M1054" t="b">
        <v>0</v>
      </c>
      <c r="N1054" t="s">
        <v>8291</v>
      </c>
      <c r="O1054" s="12">
        <f t="shared" si="81"/>
        <v>0</v>
      </c>
      <c r="P1054" s="10">
        <f t="shared" si="82"/>
        <v>0</v>
      </c>
      <c r="Q1054" s="14" t="s">
        <v>8325</v>
      </c>
      <c r="R1054" t="s">
        <v>8328</v>
      </c>
      <c r="S1054" s="19">
        <f t="shared" si="83"/>
        <v>42483.589062499996</v>
      </c>
      <c r="T1054" s="19">
        <f t="shared" si="84"/>
        <v>42207.916666666664</v>
      </c>
      <c r="U1054">
        <f t="shared" si="80"/>
        <v>2016</v>
      </c>
    </row>
    <row r="1055" spans="1:21" ht="48" x14ac:dyDescent="0.2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 s="23">
        <v>1437620400</v>
      </c>
      <c r="J1055">
        <v>1486613332</v>
      </c>
      <c r="K1055" t="b">
        <v>0</v>
      </c>
      <c r="L1055">
        <v>1</v>
      </c>
      <c r="M1055" t="b">
        <v>0</v>
      </c>
      <c r="N1055" t="s">
        <v>8291</v>
      </c>
      <c r="O1055" s="12">
        <f t="shared" si="81"/>
        <v>1</v>
      </c>
      <c r="P1055" s="10">
        <f t="shared" si="82"/>
        <v>15</v>
      </c>
      <c r="Q1055" s="14" t="s">
        <v>8325</v>
      </c>
      <c r="R1055" t="s">
        <v>8328</v>
      </c>
      <c r="S1055" s="19">
        <f t="shared" si="83"/>
        <v>42774.964490740742</v>
      </c>
      <c r="T1055" s="19">
        <f t="shared" si="84"/>
        <v>42207.916666666664</v>
      </c>
      <c r="U1055">
        <f t="shared" si="80"/>
        <v>2017</v>
      </c>
    </row>
    <row r="1056" spans="1:21" ht="48" x14ac:dyDescent="0.2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 s="23">
        <v>1437620400</v>
      </c>
      <c r="J1056">
        <v>1405110399</v>
      </c>
      <c r="K1056" t="b">
        <v>0</v>
      </c>
      <c r="L1056">
        <v>0</v>
      </c>
      <c r="M1056" t="b">
        <v>0</v>
      </c>
      <c r="N1056" t="s">
        <v>8291</v>
      </c>
      <c r="O1056" s="12">
        <f t="shared" si="81"/>
        <v>0</v>
      </c>
      <c r="P1056" s="10">
        <f t="shared" si="82"/>
        <v>0</v>
      </c>
      <c r="Q1056" s="14" t="s">
        <v>8325</v>
      </c>
      <c r="R1056" t="s">
        <v>8328</v>
      </c>
      <c r="S1056" s="19">
        <f t="shared" si="83"/>
        <v>41831.643506944441</v>
      </c>
      <c r="T1056" s="19">
        <f t="shared" si="84"/>
        <v>42207.916666666664</v>
      </c>
      <c r="U1056">
        <f t="shared" si="80"/>
        <v>2014</v>
      </c>
    </row>
    <row r="1057" spans="1:21" ht="48" x14ac:dyDescent="0.2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 s="23">
        <v>1437620400</v>
      </c>
      <c r="J1057">
        <v>1454802545</v>
      </c>
      <c r="K1057" t="b">
        <v>0</v>
      </c>
      <c r="L1057">
        <v>0</v>
      </c>
      <c r="M1057" t="b">
        <v>0</v>
      </c>
      <c r="N1057" t="s">
        <v>8291</v>
      </c>
      <c r="O1057" s="12">
        <f t="shared" si="81"/>
        <v>0</v>
      </c>
      <c r="P1057" s="10">
        <f t="shared" si="82"/>
        <v>0</v>
      </c>
      <c r="Q1057" s="14" t="s">
        <v>8325</v>
      </c>
      <c r="R1057" t="s">
        <v>8328</v>
      </c>
      <c r="S1057" s="19">
        <f t="shared" si="83"/>
        <v>42406.784085648142</v>
      </c>
      <c r="T1057" s="19">
        <f t="shared" si="84"/>
        <v>42207.916666666664</v>
      </c>
      <c r="U1057">
        <f t="shared" si="80"/>
        <v>2016</v>
      </c>
    </row>
    <row r="1058" spans="1:21" ht="48" x14ac:dyDescent="0.2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 s="23">
        <v>1437620400</v>
      </c>
      <c r="J1058">
        <v>1424711777</v>
      </c>
      <c r="K1058" t="b">
        <v>0</v>
      </c>
      <c r="L1058">
        <v>0</v>
      </c>
      <c r="M1058" t="b">
        <v>0</v>
      </c>
      <c r="N1058" t="s">
        <v>8291</v>
      </c>
      <c r="O1058" s="12">
        <f t="shared" si="81"/>
        <v>0</v>
      </c>
      <c r="P1058" s="10">
        <f t="shared" si="82"/>
        <v>0</v>
      </c>
      <c r="Q1058" s="14" t="s">
        <v>8325</v>
      </c>
      <c r="R1058" t="s">
        <v>8328</v>
      </c>
      <c r="S1058" s="19">
        <f t="shared" si="83"/>
        <v>42058.511307870365</v>
      </c>
      <c r="T1058" s="19">
        <f t="shared" si="84"/>
        <v>42207.916666666664</v>
      </c>
      <c r="U1058">
        <f t="shared" si="80"/>
        <v>2015</v>
      </c>
    </row>
    <row r="1059" spans="1:21" ht="32" x14ac:dyDescent="0.2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 s="23">
        <v>1437620400</v>
      </c>
      <c r="J1059">
        <v>1478292883</v>
      </c>
      <c r="K1059" t="b">
        <v>0</v>
      </c>
      <c r="L1059">
        <v>0</v>
      </c>
      <c r="M1059" t="b">
        <v>0</v>
      </c>
      <c r="N1059" t="s">
        <v>8291</v>
      </c>
      <c r="O1059" s="12">
        <f t="shared" si="81"/>
        <v>0</v>
      </c>
      <c r="P1059" s="10">
        <f t="shared" si="82"/>
        <v>0</v>
      </c>
      <c r="Q1059" s="14" t="s">
        <v>8325</v>
      </c>
      <c r="R1059" t="s">
        <v>8328</v>
      </c>
      <c r="S1059" s="19">
        <f t="shared" si="83"/>
        <v>42678.662997685184</v>
      </c>
      <c r="T1059" s="19">
        <f t="shared" si="84"/>
        <v>42207.916666666664</v>
      </c>
      <c r="U1059">
        <f t="shared" si="80"/>
        <v>2016</v>
      </c>
    </row>
    <row r="1060" spans="1:21" ht="48" x14ac:dyDescent="0.2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 s="23">
        <v>1437620400</v>
      </c>
      <c r="J1060">
        <v>1423777043</v>
      </c>
      <c r="K1060" t="b">
        <v>0</v>
      </c>
      <c r="L1060">
        <v>0</v>
      </c>
      <c r="M1060" t="b">
        <v>0</v>
      </c>
      <c r="N1060" t="s">
        <v>8291</v>
      </c>
      <c r="O1060" s="12">
        <f t="shared" si="81"/>
        <v>0</v>
      </c>
      <c r="P1060" s="10">
        <f t="shared" si="82"/>
        <v>0</v>
      </c>
      <c r="Q1060" s="14" t="s">
        <v>8325</v>
      </c>
      <c r="R1060" t="s">
        <v>8328</v>
      </c>
      <c r="S1060" s="19">
        <f t="shared" si="83"/>
        <v>42047.692627314813</v>
      </c>
      <c r="T1060" s="19">
        <f t="shared" si="84"/>
        <v>42207.916666666664</v>
      </c>
      <c r="U1060">
        <f t="shared" si="80"/>
        <v>2015</v>
      </c>
    </row>
    <row r="1061" spans="1:21" ht="16" x14ac:dyDescent="0.2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 s="23">
        <v>1437620400</v>
      </c>
      <c r="J1061">
        <v>1423681056</v>
      </c>
      <c r="K1061" t="b">
        <v>0</v>
      </c>
      <c r="L1061">
        <v>0</v>
      </c>
      <c r="M1061" t="b">
        <v>0</v>
      </c>
      <c r="N1061" t="s">
        <v>8291</v>
      </c>
      <c r="O1061" s="12">
        <f t="shared" si="81"/>
        <v>0</v>
      </c>
      <c r="P1061" s="10">
        <f t="shared" si="82"/>
        <v>0</v>
      </c>
      <c r="Q1061" s="14" t="s">
        <v>8325</v>
      </c>
      <c r="R1061" t="s">
        <v>8328</v>
      </c>
      <c r="S1061" s="19">
        <f t="shared" si="83"/>
        <v>42046.581666666665</v>
      </c>
      <c r="T1061" s="19">
        <f t="shared" si="84"/>
        <v>42207.916666666664</v>
      </c>
      <c r="U1061">
        <f t="shared" si="80"/>
        <v>2015</v>
      </c>
    </row>
    <row r="1062" spans="1:21" ht="48" x14ac:dyDescent="0.2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 s="23">
        <v>1437620400</v>
      </c>
      <c r="J1062">
        <v>1426542893</v>
      </c>
      <c r="K1062" t="b">
        <v>0</v>
      </c>
      <c r="L1062">
        <v>1</v>
      </c>
      <c r="M1062" t="b">
        <v>0</v>
      </c>
      <c r="N1062" t="s">
        <v>8291</v>
      </c>
      <c r="O1062" s="12">
        <f t="shared" si="81"/>
        <v>1</v>
      </c>
      <c r="P1062" s="10">
        <f t="shared" si="82"/>
        <v>50</v>
      </c>
      <c r="Q1062" s="14" t="s">
        <v>8325</v>
      </c>
      <c r="R1062" t="s">
        <v>8328</v>
      </c>
      <c r="S1062" s="19">
        <f t="shared" si="83"/>
        <v>42079.704780092587</v>
      </c>
      <c r="T1062" s="19">
        <f t="shared" si="84"/>
        <v>42207.916666666664</v>
      </c>
      <c r="U1062">
        <f t="shared" si="80"/>
        <v>2015</v>
      </c>
    </row>
    <row r="1063" spans="1:21" ht="32" x14ac:dyDescent="0.2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 s="23">
        <v>1437620400</v>
      </c>
      <c r="J1063">
        <v>1456987108</v>
      </c>
      <c r="K1063" t="b">
        <v>0</v>
      </c>
      <c r="L1063">
        <v>0</v>
      </c>
      <c r="M1063" t="b">
        <v>0</v>
      </c>
      <c r="N1063" t="s">
        <v>8291</v>
      </c>
      <c r="O1063" s="12">
        <f t="shared" si="81"/>
        <v>0</v>
      </c>
      <c r="P1063" s="10">
        <f t="shared" si="82"/>
        <v>0</v>
      </c>
      <c r="Q1063" s="14" t="s">
        <v>8325</v>
      </c>
      <c r="R1063" t="s">
        <v>8328</v>
      </c>
      <c r="S1063" s="19">
        <f t="shared" si="83"/>
        <v>42432.068379629629</v>
      </c>
      <c r="T1063" s="19">
        <f t="shared" si="84"/>
        <v>42207.916666666664</v>
      </c>
      <c r="U1063">
        <f t="shared" si="80"/>
        <v>2016</v>
      </c>
    </row>
    <row r="1064" spans="1:21" ht="16" x14ac:dyDescent="0.2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 s="23">
        <v>1437620400</v>
      </c>
      <c r="J1064">
        <v>1467746541</v>
      </c>
      <c r="K1064" t="b">
        <v>0</v>
      </c>
      <c r="L1064">
        <v>4</v>
      </c>
      <c r="M1064" t="b">
        <v>0</v>
      </c>
      <c r="N1064" t="s">
        <v>8291</v>
      </c>
      <c r="O1064" s="12">
        <f t="shared" si="81"/>
        <v>95</v>
      </c>
      <c r="P1064" s="10">
        <f t="shared" si="82"/>
        <v>47.5</v>
      </c>
      <c r="Q1064" s="14" t="s">
        <v>8325</v>
      </c>
      <c r="R1064" t="s">
        <v>8328</v>
      </c>
      <c r="S1064" s="19">
        <f t="shared" si="83"/>
        <v>42556.598854166667</v>
      </c>
      <c r="T1064" s="19">
        <f t="shared" si="84"/>
        <v>42207.916666666664</v>
      </c>
      <c r="U1064">
        <f t="shared" si="80"/>
        <v>2016</v>
      </c>
    </row>
    <row r="1065" spans="1:21" ht="48" x14ac:dyDescent="0.2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 s="23">
        <v>1437620400</v>
      </c>
      <c r="J1065">
        <v>1470012262</v>
      </c>
      <c r="K1065" t="b">
        <v>0</v>
      </c>
      <c r="L1065">
        <v>0</v>
      </c>
      <c r="M1065" t="b">
        <v>0</v>
      </c>
      <c r="N1065" t="s">
        <v>8291</v>
      </c>
      <c r="O1065" s="12">
        <f t="shared" si="81"/>
        <v>0</v>
      </c>
      <c r="P1065" s="10">
        <f t="shared" si="82"/>
        <v>0</v>
      </c>
      <c r="Q1065" s="14" t="s">
        <v>8325</v>
      </c>
      <c r="R1065" t="s">
        <v>8328</v>
      </c>
      <c r="S1065" s="19">
        <f t="shared" si="83"/>
        <v>42582.822476851848</v>
      </c>
      <c r="T1065" s="19">
        <f t="shared" si="84"/>
        <v>42207.916666666664</v>
      </c>
      <c r="U1065">
        <f t="shared" si="80"/>
        <v>2016</v>
      </c>
    </row>
    <row r="1066" spans="1:21" ht="48" x14ac:dyDescent="0.2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 s="23">
        <v>1437620400</v>
      </c>
      <c r="J1066">
        <v>1369286903</v>
      </c>
      <c r="K1066" t="b">
        <v>0</v>
      </c>
      <c r="L1066">
        <v>123</v>
      </c>
      <c r="M1066" t="b">
        <v>0</v>
      </c>
      <c r="N1066" t="s">
        <v>8291</v>
      </c>
      <c r="O1066" s="12">
        <f t="shared" si="81"/>
        <v>9</v>
      </c>
      <c r="P1066" s="10">
        <f t="shared" si="82"/>
        <v>65.67</v>
      </c>
      <c r="Q1066" s="14" t="s">
        <v>8325</v>
      </c>
      <c r="R1066" t="s">
        <v>8328</v>
      </c>
      <c r="S1066" s="19">
        <f t="shared" si="83"/>
        <v>41417.019710648143</v>
      </c>
      <c r="T1066" s="19">
        <f t="shared" si="84"/>
        <v>42207.916666666664</v>
      </c>
      <c r="U1066">
        <f t="shared" si="80"/>
        <v>2013</v>
      </c>
    </row>
    <row r="1067" spans="1:21" ht="48" x14ac:dyDescent="0.2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 s="23">
        <v>1437620400</v>
      </c>
      <c r="J1067">
        <v>1390381722</v>
      </c>
      <c r="K1067" t="b">
        <v>0</v>
      </c>
      <c r="L1067">
        <v>5</v>
      </c>
      <c r="M1067" t="b">
        <v>0</v>
      </c>
      <c r="N1067" t="s">
        <v>8291</v>
      </c>
      <c r="O1067" s="12">
        <f t="shared" si="81"/>
        <v>3</v>
      </c>
      <c r="P1067" s="10">
        <f t="shared" si="82"/>
        <v>16.2</v>
      </c>
      <c r="Q1067" s="14" t="s">
        <v>8325</v>
      </c>
      <c r="R1067" t="s">
        <v>8328</v>
      </c>
      <c r="S1067" s="19">
        <f t="shared" si="83"/>
        <v>41661.172708333332</v>
      </c>
      <c r="T1067" s="19">
        <f t="shared" si="84"/>
        <v>42207.916666666664</v>
      </c>
      <c r="U1067">
        <f t="shared" si="80"/>
        <v>2014</v>
      </c>
    </row>
    <row r="1068" spans="1:21" ht="48" x14ac:dyDescent="0.2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 s="23">
        <v>1437620400</v>
      </c>
      <c r="J1068">
        <v>1371769582</v>
      </c>
      <c r="K1068" t="b">
        <v>0</v>
      </c>
      <c r="L1068">
        <v>148</v>
      </c>
      <c r="M1068" t="b">
        <v>0</v>
      </c>
      <c r="N1068" t="s">
        <v>8291</v>
      </c>
      <c r="O1068" s="12">
        <f t="shared" si="81"/>
        <v>3</v>
      </c>
      <c r="P1068" s="10">
        <f t="shared" si="82"/>
        <v>34.130000000000003</v>
      </c>
      <c r="Q1068" s="14" t="s">
        <v>8325</v>
      </c>
      <c r="R1068" t="s">
        <v>8328</v>
      </c>
      <c r="S1068" s="19">
        <f t="shared" si="83"/>
        <v>41445.754421296289</v>
      </c>
      <c r="T1068" s="19">
        <f t="shared" si="84"/>
        <v>42207.916666666664</v>
      </c>
      <c r="U1068">
        <f t="shared" si="80"/>
        <v>2013</v>
      </c>
    </row>
    <row r="1069" spans="1:21" ht="48" x14ac:dyDescent="0.2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 s="23">
        <v>1437620400</v>
      </c>
      <c r="J1069">
        <v>1385065931</v>
      </c>
      <c r="K1069" t="b">
        <v>0</v>
      </c>
      <c r="L1069">
        <v>10</v>
      </c>
      <c r="M1069" t="b">
        <v>0</v>
      </c>
      <c r="N1069" t="s">
        <v>8291</v>
      </c>
      <c r="O1069" s="12">
        <f t="shared" si="81"/>
        <v>26</v>
      </c>
      <c r="P1069" s="10">
        <f t="shared" si="82"/>
        <v>13</v>
      </c>
      <c r="Q1069" s="14" t="s">
        <v>8325</v>
      </c>
      <c r="R1069" t="s">
        <v>8328</v>
      </c>
      <c r="S1069" s="19">
        <f t="shared" si="83"/>
        <v>41599.647349537037</v>
      </c>
      <c r="T1069" s="19">
        <f t="shared" si="84"/>
        <v>42207.916666666664</v>
      </c>
      <c r="U1069">
        <f t="shared" si="80"/>
        <v>2013</v>
      </c>
    </row>
    <row r="1070" spans="1:21" ht="48" x14ac:dyDescent="0.2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 s="23">
        <v>1437620400</v>
      </c>
      <c r="J1070">
        <v>1457686464</v>
      </c>
      <c r="K1070" t="b">
        <v>0</v>
      </c>
      <c r="L1070">
        <v>4</v>
      </c>
      <c r="M1070" t="b">
        <v>0</v>
      </c>
      <c r="N1070" t="s">
        <v>8291</v>
      </c>
      <c r="O1070" s="12">
        <f t="shared" si="81"/>
        <v>0</v>
      </c>
      <c r="P1070" s="10">
        <f t="shared" si="82"/>
        <v>11.25</v>
      </c>
      <c r="Q1070" s="14" t="s">
        <v>8325</v>
      </c>
      <c r="R1070" t="s">
        <v>8328</v>
      </c>
      <c r="S1070" s="19">
        <f t="shared" si="83"/>
        <v>42440.162777777776</v>
      </c>
      <c r="T1070" s="19">
        <f t="shared" si="84"/>
        <v>42207.916666666664</v>
      </c>
      <c r="U1070">
        <f t="shared" si="80"/>
        <v>2016</v>
      </c>
    </row>
    <row r="1071" spans="1:21" ht="48" x14ac:dyDescent="0.2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 s="23">
        <v>1437620400</v>
      </c>
      <c r="J1071">
        <v>1382679059</v>
      </c>
      <c r="K1071" t="b">
        <v>0</v>
      </c>
      <c r="L1071">
        <v>21</v>
      </c>
      <c r="M1071" t="b">
        <v>0</v>
      </c>
      <c r="N1071" t="s">
        <v>8291</v>
      </c>
      <c r="O1071" s="12">
        <f t="shared" si="81"/>
        <v>39</v>
      </c>
      <c r="P1071" s="10">
        <f t="shared" si="82"/>
        <v>40.479999999999997</v>
      </c>
      <c r="Q1071" s="14" t="s">
        <v>8325</v>
      </c>
      <c r="R1071" t="s">
        <v>8328</v>
      </c>
      <c r="S1071" s="19">
        <f t="shared" si="83"/>
        <v>41572.021516203698</v>
      </c>
      <c r="T1071" s="19">
        <f t="shared" si="84"/>
        <v>42207.916666666664</v>
      </c>
      <c r="U1071">
        <f t="shared" si="80"/>
        <v>2013</v>
      </c>
    </row>
    <row r="1072" spans="1:21" ht="48" x14ac:dyDescent="0.2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 s="23">
        <v>1437620400</v>
      </c>
      <c r="J1072">
        <v>1347322622</v>
      </c>
      <c r="K1072" t="b">
        <v>0</v>
      </c>
      <c r="L1072">
        <v>2</v>
      </c>
      <c r="M1072" t="b">
        <v>0</v>
      </c>
      <c r="N1072" t="s">
        <v>8291</v>
      </c>
      <c r="O1072" s="12">
        <f t="shared" si="81"/>
        <v>1</v>
      </c>
      <c r="P1072" s="10">
        <f t="shared" si="82"/>
        <v>35</v>
      </c>
      <c r="Q1072" s="14" t="s">
        <v>8325</v>
      </c>
      <c r="R1072" t="s">
        <v>8328</v>
      </c>
      <c r="S1072" s="19">
        <f t="shared" si="83"/>
        <v>41162.803495370368</v>
      </c>
      <c r="T1072" s="19">
        <f t="shared" si="84"/>
        <v>42207.916666666664</v>
      </c>
      <c r="U1072">
        <f t="shared" si="80"/>
        <v>2012</v>
      </c>
    </row>
    <row r="1073" spans="1:21" ht="48" x14ac:dyDescent="0.2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 s="23">
        <v>1437620400</v>
      </c>
      <c r="J1073">
        <v>1445191493</v>
      </c>
      <c r="K1073" t="b">
        <v>0</v>
      </c>
      <c r="L1073">
        <v>0</v>
      </c>
      <c r="M1073" t="b">
        <v>0</v>
      </c>
      <c r="N1073" t="s">
        <v>8291</v>
      </c>
      <c r="O1073" s="12">
        <f t="shared" si="81"/>
        <v>0</v>
      </c>
      <c r="P1073" s="10">
        <f t="shared" si="82"/>
        <v>0</v>
      </c>
      <c r="Q1073" s="14" t="s">
        <v>8325</v>
      </c>
      <c r="R1073" t="s">
        <v>8328</v>
      </c>
      <c r="S1073" s="19">
        <f t="shared" si="83"/>
        <v>42295.545057870368</v>
      </c>
      <c r="T1073" s="19">
        <f t="shared" si="84"/>
        <v>42207.916666666664</v>
      </c>
      <c r="U1073">
        <f t="shared" si="80"/>
        <v>2015</v>
      </c>
    </row>
    <row r="1074" spans="1:21" ht="48" x14ac:dyDescent="0.2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 s="23">
        <v>1437620400</v>
      </c>
      <c r="J1074">
        <v>1389038297</v>
      </c>
      <c r="K1074" t="b">
        <v>0</v>
      </c>
      <c r="L1074">
        <v>4</v>
      </c>
      <c r="M1074" t="b">
        <v>0</v>
      </c>
      <c r="N1074" t="s">
        <v>8291</v>
      </c>
      <c r="O1074" s="12">
        <f t="shared" si="81"/>
        <v>0</v>
      </c>
      <c r="P1074" s="10">
        <f t="shared" si="82"/>
        <v>12.75</v>
      </c>
      <c r="Q1074" s="14" t="s">
        <v>8325</v>
      </c>
      <c r="R1074" t="s">
        <v>8328</v>
      </c>
      <c r="S1074" s="19">
        <f t="shared" si="83"/>
        <v>41645.623807870368</v>
      </c>
      <c r="T1074" s="19">
        <f t="shared" si="84"/>
        <v>42207.916666666664</v>
      </c>
      <c r="U1074">
        <f t="shared" si="80"/>
        <v>2014</v>
      </c>
    </row>
    <row r="1075" spans="1:21" ht="32" x14ac:dyDescent="0.2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 s="23">
        <v>1437620400</v>
      </c>
      <c r="J1075">
        <v>1316214541</v>
      </c>
      <c r="K1075" t="b">
        <v>0</v>
      </c>
      <c r="L1075">
        <v>1</v>
      </c>
      <c r="M1075" t="b">
        <v>0</v>
      </c>
      <c r="N1075" t="s">
        <v>8291</v>
      </c>
      <c r="O1075" s="12">
        <f t="shared" si="81"/>
        <v>1</v>
      </c>
      <c r="P1075" s="10">
        <f t="shared" si="82"/>
        <v>10</v>
      </c>
      <c r="Q1075" s="14" t="s">
        <v>8325</v>
      </c>
      <c r="R1075" t="s">
        <v>8328</v>
      </c>
      <c r="S1075" s="19">
        <f t="shared" si="83"/>
        <v>40802.756261574068</v>
      </c>
      <c r="T1075" s="19">
        <f t="shared" si="84"/>
        <v>42207.916666666664</v>
      </c>
      <c r="U1075">
        <f t="shared" si="80"/>
        <v>2011</v>
      </c>
    </row>
    <row r="1076" spans="1:21" ht="48" x14ac:dyDescent="0.2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 s="23">
        <v>1437620400</v>
      </c>
      <c r="J1076">
        <v>1386216545</v>
      </c>
      <c r="K1076" t="b">
        <v>0</v>
      </c>
      <c r="L1076">
        <v>30</v>
      </c>
      <c r="M1076" t="b">
        <v>0</v>
      </c>
      <c r="N1076" t="s">
        <v>8291</v>
      </c>
      <c r="O1076" s="12">
        <f t="shared" si="81"/>
        <v>6</v>
      </c>
      <c r="P1076" s="10">
        <f t="shared" si="82"/>
        <v>113.57</v>
      </c>
      <c r="Q1076" s="14" t="s">
        <v>8325</v>
      </c>
      <c r="R1076" t="s">
        <v>8328</v>
      </c>
      <c r="S1076" s="19">
        <f t="shared" si="83"/>
        <v>41612.964641203704</v>
      </c>
      <c r="T1076" s="19">
        <f t="shared" si="84"/>
        <v>42207.916666666664</v>
      </c>
      <c r="U1076">
        <f t="shared" si="80"/>
        <v>2013</v>
      </c>
    </row>
    <row r="1077" spans="1:21" ht="32" x14ac:dyDescent="0.2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 s="23">
        <v>1437620400</v>
      </c>
      <c r="J1077">
        <v>1333748516</v>
      </c>
      <c r="K1077" t="b">
        <v>0</v>
      </c>
      <c r="L1077">
        <v>3</v>
      </c>
      <c r="M1077" t="b">
        <v>0</v>
      </c>
      <c r="N1077" t="s">
        <v>8291</v>
      </c>
      <c r="O1077" s="12">
        <f t="shared" si="81"/>
        <v>5</v>
      </c>
      <c r="P1077" s="10">
        <f t="shared" si="82"/>
        <v>15</v>
      </c>
      <c r="Q1077" s="14" t="s">
        <v>8325</v>
      </c>
      <c r="R1077" t="s">
        <v>8328</v>
      </c>
      <c r="S1077" s="19">
        <f t="shared" si="83"/>
        <v>41005.695787037032</v>
      </c>
      <c r="T1077" s="19">
        <f t="shared" si="84"/>
        <v>42207.916666666664</v>
      </c>
      <c r="U1077">
        <f t="shared" si="80"/>
        <v>2012</v>
      </c>
    </row>
    <row r="1078" spans="1:21" ht="48" x14ac:dyDescent="0.2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 s="23">
        <v>1437620400</v>
      </c>
      <c r="J1078">
        <v>1405674250</v>
      </c>
      <c r="K1078" t="b">
        <v>0</v>
      </c>
      <c r="L1078">
        <v>975</v>
      </c>
      <c r="M1078" t="b">
        <v>0</v>
      </c>
      <c r="N1078" t="s">
        <v>8291</v>
      </c>
      <c r="O1078" s="12">
        <f t="shared" si="81"/>
        <v>63</v>
      </c>
      <c r="P1078" s="10">
        <f t="shared" si="82"/>
        <v>48.28</v>
      </c>
      <c r="Q1078" s="14" t="s">
        <v>8325</v>
      </c>
      <c r="R1078" t="s">
        <v>8328</v>
      </c>
      <c r="S1078" s="19">
        <f t="shared" si="83"/>
        <v>41838.169560185182</v>
      </c>
      <c r="T1078" s="19">
        <f t="shared" si="84"/>
        <v>42207.916666666664</v>
      </c>
      <c r="U1078">
        <f t="shared" si="80"/>
        <v>2014</v>
      </c>
    </row>
    <row r="1079" spans="1:21" ht="48" x14ac:dyDescent="0.2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 s="23">
        <v>1437620400</v>
      </c>
      <c r="J1079">
        <v>1450152011</v>
      </c>
      <c r="K1079" t="b">
        <v>0</v>
      </c>
      <c r="L1079">
        <v>167</v>
      </c>
      <c r="M1079" t="b">
        <v>0</v>
      </c>
      <c r="N1079" t="s">
        <v>8291</v>
      </c>
      <c r="O1079" s="12">
        <f t="shared" si="81"/>
        <v>29</v>
      </c>
      <c r="P1079" s="10">
        <f t="shared" si="82"/>
        <v>43.98</v>
      </c>
      <c r="Q1079" s="14" t="s">
        <v>8325</v>
      </c>
      <c r="R1079" t="s">
        <v>8328</v>
      </c>
      <c r="S1079" s="19">
        <f t="shared" si="83"/>
        <v>42352.958460648144</v>
      </c>
      <c r="T1079" s="19">
        <f t="shared" si="84"/>
        <v>42207.916666666664</v>
      </c>
      <c r="U1079">
        <f t="shared" si="80"/>
        <v>2015</v>
      </c>
    </row>
    <row r="1080" spans="1:21" ht="48" x14ac:dyDescent="0.2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 s="23">
        <v>1437620400</v>
      </c>
      <c r="J1080">
        <v>1307421721</v>
      </c>
      <c r="K1080" t="b">
        <v>0</v>
      </c>
      <c r="L1080">
        <v>5</v>
      </c>
      <c r="M1080" t="b">
        <v>0</v>
      </c>
      <c r="N1080" t="s">
        <v>8291</v>
      </c>
      <c r="O1080" s="12">
        <f t="shared" si="81"/>
        <v>8</v>
      </c>
      <c r="P1080" s="10">
        <f t="shared" si="82"/>
        <v>9</v>
      </c>
      <c r="Q1080" s="14" t="s">
        <v>8325</v>
      </c>
      <c r="R1080" t="s">
        <v>8328</v>
      </c>
      <c r="S1080" s="19">
        <f t="shared" si="83"/>
        <v>40700.987511574072</v>
      </c>
      <c r="T1080" s="19">
        <f t="shared" si="84"/>
        <v>42207.916666666664</v>
      </c>
      <c r="U1080">
        <f t="shared" si="80"/>
        <v>2011</v>
      </c>
    </row>
    <row r="1081" spans="1:21" ht="48" x14ac:dyDescent="0.2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 s="23">
        <v>1437620400</v>
      </c>
      <c r="J1081">
        <v>1461072936</v>
      </c>
      <c r="K1081" t="b">
        <v>0</v>
      </c>
      <c r="L1081">
        <v>18</v>
      </c>
      <c r="M1081" t="b">
        <v>0</v>
      </c>
      <c r="N1081" t="s">
        <v>8291</v>
      </c>
      <c r="O1081" s="12">
        <f t="shared" si="81"/>
        <v>3</v>
      </c>
      <c r="P1081" s="10">
        <f t="shared" si="82"/>
        <v>37.67</v>
      </c>
      <c r="Q1081" s="14" t="s">
        <v>8325</v>
      </c>
      <c r="R1081" t="s">
        <v>8328</v>
      </c>
      <c r="S1081" s="19">
        <f t="shared" si="83"/>
        <v>42479.358055555553</v>
      </c>
      <c r="T1081" s="19">
        <f t="shared" si="84"/>
        <v>42207.916666666664</v>
      </c>
      <c r="U1081">
        <f t="shared" si="80"/>
        <v>2016</v>
      </c>
    </row>
    <row r="1082" spans="1:21" ht="48" x14ac:dyDescent="0.2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 s="23">
        <v>1437620400</v>
      </c>
      <c r="J1082">
        <v>1397186333</v>
      </c>
      <c r="K1082" t="b">
        <v>0</v>
      </c>
      <c r="L1082">
        <v>98</v>
      </c>
      <c r="M1082" t="b">
        <v>0</v>
      </c>
      <c r="N1082" t="s">
        <v>8291</v>
      </c>
      <c r="O1082" s="12">
        <f t="shared" si="81"/>
        <v>9</v>
      </c>
      <c r="P1082" s="10">
        <f t="shared" si="82"/>
        <v>18.579999999999998</v>
      </c>
      <c r="Q1082" s="14" t="s">
        <v>8325</v>
      </c>
      <c r="R1082" t="s">
        <v>8328</v>
      </c>
      <c r="S1082" s="19">
        <f t="shared" si="83"/>
        <v>41739.929780092592</v>
      </c>
      <c r="T1082" s="19">
        <f t="shared" si="84"/>
        <v>42207.916666666664</v>
      </c>
      <c r="U1082">
        <f t="shared" si="80"/>
        <v>2014</v>
      </c>
    </row>
    <row r="1083" spans="1:21" ht="48" x14ac:dyDescent="0.2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 s="23">
        <v>1437620400</v>
      </c>
      <c r="J1083">
        <v>1419891292</v>
      </c>
      <c r="K1083" t="b">
        <v>0</v>
      </c>
      <c r="L1083">
        <v>4</v>
      </c>
      <c r="M1083" t="b">
        <v>0</v>
      </c>
      <c r="N1083" t="s">
        <v>8291</v>
      </c>
      <c r="O1083" s="12">
        <f t="shared" si="81"/>
        <v>0</v>
      </c>
      <c r="P1083" s="10">
        <f t="shared" si="82"/>
        <v>3</v>
      </c>
      <c r="Q1083" s="14" t="s">
        <v>8325</v>
      </c>
      <c r="R1083" t="s">
        <v>8328</v>
      </c>
      <c r="S1083" s="19">
        <f t="shared" si="83"/>
        <v>42002.718657407408</v>
      </c>
      <c r="T1083" s="19">
        <f t="shared" si="84"/>
        <v>42207.916666666664</v>
      </c>
      <c r="U1083">
        <f t="shared" si="80"/>
        <v>2014</v>
      </c>
    </row>
    <row r="1084" spans="1:21" ht="32" x14ac:dyDescent="0.2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 s="23">
        <v>1437620400</v>
      </c>
      <c r="J1084">
        <v>1342043088</v>
      </c>
      <c r="K1084" t="b">
        <v>0</v>
      </c>
      <c r="L1084">
        <v>3</v>
      </c>
      <c r="M1084" t="b">
        <v>0</v>
      </c>
      <c r="N1084" t="s">
        <v>8291</v>
      </c>
      <c r="O1084" s="12">
        <f t="shared" si="81"/>
        <v>1</v>
      </c>
      <c r="P1084" s="10">
        <f t="shared" si="82"/>
        <v>18.670000000000002</v>
      </c>
      <c r="Q1084" s="14" t="s">
        <v>8325</v>
      </c>
      <c r="R1084" t="s">
        <v>8328</v>
      </c>
      <c r="S1084" s="19">
        <f t="shared" si="83"/>
        <v>41101.697777777772</v>
      </c>
      <c r="T1084" s="19">
        <f t="shared" si="84"/>
        <v>42207.916666666664</v>
      </c>
      <c r="U1084">
        <f t="shared" si="80"/>
        <v>2012</v>
      </c>
    </row>
    <row r="1085" spans="1:21" ht="48" x14ac:dyDescent="0.2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 s="23">
        <v>1437620400</v>
      </c>
      <c r="J1085">
        <v>1401810583</v>
      </c>
      <c r="K1085" t="b">
        <v>0</v>
      </c>
      <c r="L1085">
        <v>1</v>
      </c>
      <c r="M1085" t="b">
        <v>0</v>
      </c>
      <c r="N1085" t="s">
        <v>8291</v>
      </c>
      <c r="O1085" s="12">
        <f t="shared" si="81"/>
        <v>1</v>
      </c>
      <c r="P1085" s="10">
        <f t="shared" si="82"/>
        <v>410</v>
      </c>
      <c r="Q1085" s="14" t="s">
        <v>8325</v>
      </c>
      <c r="R1085" t="s">
        <v>8328</v>
      </c>
      <c r="S1085" s="19">
        <f t="shared" si="83"/>
        <v>41793.451192129629</v>
      </c>
      <c r="T1085" s="19">
        <f t="shared" si="84"/>
        <v>42207.916666666664</v>
      </c>
      <c r="U1085">
        <f t="shared" ref="U1085:U1148" si="85">YEAR(S1085)</f>
        <v>2014</v>
      </c>
    </row>
    <row r="1086" spans="1:21" ht="16" x14ac:dyDescent="0.2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 s="23">
        <v>1437620400</v>
      </c>
      <c r="J1086">
        <v>1404942804</v>
      </c>
      <c r="K1086" t="b">
        <v>0</v>
      </c>
      <c r="L1086">
        <v>0</v>
      </c>
      <c r="M1086" t="b">
        <v>0</v>
      </c>
      <c r="N1086" t="s">
        <v>8291</v>
      </c>
      <c r="O1086" s="12">
        <f t="shared" si="81"/>
        <v>0</v>
      </c>
      <c r="P1086" s="10">
        <f t="shared" si="82"/>
        <v>0</v>
      </c>
      <c r="Q1086" s="14" t="s">
        <v>8325</v>
      </c>
      <c r="R1086" t="s">
        <v>8328</v>
      </c>
      <c r="S1086" s="19">
        <f t="shared" si="83"/>
        <v>41829.703749999993</v>
      </c>
      <c r="T1086" s="19">
        <f t="shared" si="84"/>
        <v>42207.916666666664</v>
      </c>
      <c r="U1086">
        <f t="shared" si="85"/>
        <v>2014</v>
      </c>
    </row>
    <row r="1087" spans="1:21" ht="32" x14ac:dyDescent="0.2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 s="23">
        <v>1437620400</v>
      </c>
      <c r="J1087">
        <v>1455379575</v>
      </c>
      <c r="K1087" t="b">
        <v>0</v>
      </c>
      <c r="L1087">
        <v>9</v>
      </c>
      <c r="M1087" t="b">
        <v>0</v>
      </c>
      <c r="N1087" t="s">
        <v>8291</v>
      </c>
      <c r="O1087" s="12">
        <f t="shared" si="81"/>
        <v>3</v>
      </c>
      <c r="P1087" s="10">
        <f t="shared" si="82"/>
        <v>114</v>
      </c>
      <c r="Q1087" s="14" t="s">
        <v>8325</v>
      </c>
      <c r="R1087" t="s">
        <v>8328</v>
      </c>
      <c r="S1087" s="19">
        <f t="shared" si="83"/>
        <v>42413.462673611109</v>
      </c>
      <c r="T1087" s="19">
        <f t="shared" si="84"/>
        <v>42207.916666666664</v>
      </c>
      <c r="U1087">
        <f t="shared" si="85"/>
        <v>2016</v>
      </c>
    </row>
    <row r="1088" spans="1:21" ht="16" x14ac:dyDescent="0.2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 s="23">
        <v>1437620400</v>
      </c>
      <c r="J1088">
        <v>1406321291</v>
      </c>
      <c r="K1088" t="b">
        <v>0</v>
      </c>
      <c r="L1088">
        <v>2</v>
      </c>
      <c r="M1088" t="b">
        <v>0</v>
      </c>
      <c r="N1088" t="s">
        <v>8291</v>
      </c>
      <c r="O1088" s="12">
        <f t="shared" si="81"/>
        <v>0</v>
      </c>
      <c r="P1088" s="10">
        <f t="shared" si="82"/>
        <v>7.5</v>
      </c>
      <c r="Q1088" s="14" t="s">
        <v>8325</v>
      </c>
      <c r="R1088" t="s">
        <v>8328</v>
      </c>
      <c r="S1088" s="19">
        <f t="shared" si="83"/>
        <v>41845.658460648148</v>
      </c>
      <c r="T1088" s="19">
        <f t="shared" si="84"/>
        <v>42207.916666666664</v>
      </c>
      <c r="U1088">
        <f t="shared" si="85"/>
        <v>2014</v>
      </c>
    </row>
    <row r="1089" spans="1:21" ht="48" x14ac:dyDescent="0.2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 s="23">
        <v>1437620400</v>
      </c>
      <c r="J1089">
        <v>1400260087</v>
      </c>
      <c r="K1089" t="b">
        <v>0</v>
      </c>
      <c r="L1089">
        <v>0</v>
      </c>
      <c r="M1089" t="b">
        <v>0</v>
      </c>
      <c r="N1089" t="s">
        <v>8291</v>
      </c>
      <c r="O1089" s="12">
        <f t="shared" si="81"/>
        <v>0</v>
      </c>
      <c r="P1089" s="10">
        <f t="shared" si="82"/>
        <v>0</v>
      </c>
      <c r="Q1089" s="14" t="s">
        <v>8325</v>
      </c>
      <c r="R1089" t="s">
        <v>8328</v>
      </c>
      <c r="S1089" s="19">
        <f t="shared" si="83"/>
        <v>41775.505636574067</v>
      </c>
      <c r="T1089" s="19">
        <f t="shared" si="84"/>
        <v>42207.916666666664</v>
      </c>
      <c r="U1089">
        <f t="shared" si="85"/>
        <v>2014</v>
      </c>
    </row>
    <row r="1090" spans="1:21" ht="32" x14ac:dyDescent="0.2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 s="23">
        <v>1437620400</v>
      </c>
      <c r="J1090">
        <v>1395774667</v>
      </c>
      <c r="K1090" t="b">
        <v>0</v>
      </c>
      <c r="L1090">
        <v>147</v>
      </c>
      <c r="M1090" t="b">
        <v>0</v>
      </c>
      <c r="N1090" t="s">
        <v>8291</v>
      </c>
      <c r="O1090" s="12">
        <f t="shared" ref="O1090:O1153" si="86">ROUND(E1090/D1090*100,0)</f>
        <v>14</v>
      </c>
      <c r="P1090" s="10">
        <f t="shared" ref="P1090:P1153" si="87">IFERROR(ROUND(E1090/L1090,2),0)</f>
        <v>43.42</v>
      </c>
      <c r="Q1090" s="14" t="s">
        <v>8325</v>
      </c>
      <c r="R1090" t="s">
        <v>8328</v>
      </c>
      <c r="S1090" s="19">
        <f t="shared" si="83"/>
        <v>41723.591053240736</v>
      </c>
      <c r="T1090" s="19">
        <f t="shared" si="84"/>
        <v>42207.916666666664</v>
      </c>
      <c r="U1090">
        <f t="shared" si="85"/>
        <v>2014</v>
      </c>
    </row>
    <row r="1091" spans="1:21" ht="32" x14ac:dyDescent="0.2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 s="23">
        <v>1437620400</v>
      </c>
      <c r="J1091">
        <v>1432701175</v>
      </c>
      <c r="K1091" t="b">
        <v>0</v>
      </c>
      <c r="L1091">
        <v>49</v>
      </c>
      <c r="M1091" t="b">
        <v>0</v>
      </c>
      <c r="N1091" t="s">
        <v>8291</v>
      </c>
      <c r="O1091" s="12">
        <f t="shared" si="86"/>
        <v>8</v>
      </c>
      <c r="P1091" s="10">
        <f t="shared" si="87"/>
        <v>23.96</v>
      </c>
      <c r="Q1091" s="14" t="s">
        <v>8325</v>
      </c>
      <c r="R1091" t="s">
        <v>8328</v>
      </c>
      <c r="S1091" s="19">
        <f t="shared" ref="S1091:S1154" si="88">(J1091/86400)+25569+(-5/24)</f>
        <v>42150.981192129628</v>
      </c>
      <c r="T1091" s="19">
        <f t="shared" ref="T1091:T1154" si="89">(I1091/86400)+25569+(-5/24)</f>
        <v>42207.916666666664</v>
      </c>
      <c r="U1091">
        <f t="shared" si="85"/>
        <v>2015</v>
      </c>
    </row>
    <row r="1092" spans="1:21" ht="48" x14ac:dyDescent="0.2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 s="23">
        <v>1437620400</v>
      </c>
      <c r="J1092">
        <v>1430281653</v>
      </c>
      <c r="K1092" t="b">
        <v>0</v>
      </c>
      <c r="L1092">
        <v>1</v>
      </c>
      <c r="M1092" t="b">
        <v>0</v>
      </c>
      <c r="N1092" t="s">
        <v>8291</v>
      </c>
      <c r="O1092" s="12">
        <f t="shared" si="86"/>
        <v>0</v>
      </c>
      <c r="P1092" s="10">
        <f t="shared" si="87"/>
        <v>5</v>
      </c>
      <c r="Q1092" s="14" t="s">
        <v>8325</v>
      </c>
      <c r="R1092" t="s">
        <v>8328</v>
      </c>
      <c r="S1092" s="19">
        <f t="shared" si="88"/>
        <v>42122.977465277778</v>
      </c>
      <c r="T1092" s="19">
        <f t="shared" si="89"/>
        <v>42207.916666666664</v>
      </c>
      <c r="U1092">
        <f t="shared" si="85"/>
        <v>2015</v>
      </c>
    </row>
    <row r="1093" spans="1:21" ht="48" x14ac:dyDescent="0.2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 s="23">
        <v>1437620400</v>
      </c>
      <c r="J1093">
        <v>1457725272</v>
      </c>
      <c r="K1093" t="b">
        <v>0</v>
      </c>
      <c r="L1093">
        <v>2</v>
      </c>
      <c r="M1093" t="b">
        <v>0</v>
      </c>
      <c r="N1093" t="s">
        <v>8291</v>
      </c>
      <c r="O1093" s="12">
        <f t="shared" si="86"/>
        <v>13</v>
      </c>
      <c r="P1093" s="10">
        <f t="shared" si="87"/>
        <v>12.5</v>
      </c>
      <c r="Q1093" s="14" t="s">
        <v>8325</v>
      </c>
      <c r="R1093" t="s">
        <v>8328</v>
      </c>
      <c r="S1093" s="19">
        <f t="shared" si="88"/>
        <v>42440.611944444441</v>
      </c>
      <c r="T1093" s="19">
        <f t="shared" si="89"/>
        <v>42207.916666666664</v>
      </c>
      <c r="U1093">
        <f t="shared" si="85"/>
        <v>2016</v>
      </c>
    </row>
    <row r="1094" spans="1:21" ht="48" x14ac:dyDescent="0.2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 s="23">
        <v>1437620400</v>
      </c>
      <c r="J1094">
        <v>1354840638</v>
      </c>
      <c r="K1094" t="b">
        <v>0</v>
      </c>
      <c r="L1094">
        <v>7</v>
      </c>
      <c r="M1094" t="b">
        <v>0</v>
      </c>
      <c r="N1094" t="s">
        <v>8291</v>
      </c>
      <c r="O1094" s="12">
        <f t="shared" si="86"/>
        <v>1</v>
      </c>
      <c r="P1094" s="10">
        <f t="shared" si="87"/>
        <v>3</v>
      </c>
      <c r="Q1094" s="14" t="s">
        <v>8325</v>
      </c>
      <c r="R1094" t="s">
        <v>8328</v>
      </c>
      <c r="S1094" s="19">
        <f t="shared" si="88"/>
        <v>41249.817569444444</v>
      </c>
      <c r="T1094" s="19">
        <f t="shared" si="89"/>
        <v>42207.916666666664</v>
      </c>
      <c r="U1094">
        <f t="shared" si="85"/>
        <v>2012</v>
      </c>
    </row>
    <row r="1095" spans="1:21" ht="48" x14ac:dyDescent="0.2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 s="23">
        <v>1437620400</v>
      </c>
      <c r="J1095">
        <v>1453936937</v>
      </c>
      <c r="K1095" t="b">
        <v>0</v>
      </c>
      <c r="L1095">
        <v>4</v>
      </c>
      <c r="M1095" t="b">
        <v>0</v>
      </c>
      <c r="N1095" t="s">
        <v>8291</v>
      </c>
      <c r="O1095" s="12">
        <f t="shared" si="86"/>
        <v>14</v>
      </c>
      <c r="P1095" s="10">
        <f t="shared" si="87"/>
        <v>10.56</v>
      </c>
      <c r="Q1095" s="14" t="s">
        <v>8325</v>
      </c>
      <c r="R1095" t="s">
        <v>8328</v>
      </c>
      <c r="S1095" s="19">
        <f t="shared" si="88"/>
        <v>42396.765474537031</v>
      </c>
      <c r="T1095" s="19">
        <f t="shared" si="89"/>
        <v>42207.916666666664</v>
      </c>
      <c r="U1095">
        <f t="shared" si="85"/>
        <v>2016</v>
      </c>
    </row>
    <row r="1096" spans="1:21" ht="48" x14ac:dyDescent="0.2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 s="23">
        <v>1437620400</v>
      </c>
      <c r="J1096">
        <v>1315588033</v>
      </c>
      <c r="K1096" t="b">
        <v>0</v>
      </c>
      <c r="L1096">
        <v>27</v>
      </c>
      <c r="M1096" t="b">
        <v>0</v>
      </c>
      <c r="N1096" t="s">
        <v>8291</v>
      </c>
      <c r="O1096" s="12">
        <f t="shared" si="86"/>
        <v>18</v>
      </c>
      <c r="P1096" s="10">
        <f t="shared" si="87"/>
        <v>122</v>
      </c>
      <c r="Q1096" s="14" t="s">
        <v>8325</v>
      </c>
      <c r="R1096" t="s">
        <v>8328</v>
      </c>
      <c r="S1096" s="19">
        <f t="shared" si="88"/>
        <v>40795.505011574074</v>
      </c>
      <c r="T1096" s="19">
        <f t="shared" si="89"/>
        <v>42207.916666666664</v>
      </c>
      <c r="U1096">
        <f t="shared" si="85"/>
        <v>2011</v>
      </c>
    </row>
    <row r="1097" spans="1:21" ht="48" x14ac:dyDescent="0.2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 s="23">
        <v>1437620400</v>
      </c>
      <c r="J1097">
        <v>1375275220</v>
      </c>
      <c r="K1097" t="b">
        <v>0</v>
      </c>
      <c r="L1097">
        <v>94</v>
      </c>
      <c r="M1097" t="b">
        <v>0</v>
      </c>
      <c r="N1097" t="s">
        <v>8291</v>
      </c>
      <c r="O1097" s="12">
        <f t="shared" si="86"/>
        <v>5</v>
      </c>
      <c r="P1097" s="10">
        <f t="shared" si="87"/>
        <v>267.81</v>
      </c>
      <c r="Q1097" s="14" t="s">
        <v>8325</v>
      </c>
      <c r="R1097" t="s">
        <v>8328</v>
      </c>
      <c r="S1097" s="19">
        <f t="shared" si="88"/>
        <v>41486.328935185185</v>
      </c>
      <c r="T1097" s="19">
        <f t="shared" si="89"/>
        <v>42207.916666666664</v>
      </c>
      <c r="U1097">
        <f t="shared" si="85"/>
        <v>2013</v>
      </c>
    </row>
    <row r="1098" spans="1:21" ht="48" x14ac:dyDescent="0.2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 s="23">
        <v>1437620400</v>
      </c>
      <c r="J1098">
        <v>1409747154</v>
      </c>
      <c r="K1098" t="b">
        <v>0</v>
      </c>
      <c r="L1098">
        <v>29</v>
      </c>
      <c r="M1098" t="b">
        <v>0</v>
      </c>
      <c r="N1098" t="s">
        <v>8291</v>
      </c>
      <c r="O1098" s="12">
        <f t="shared" si="86"/>
        <v>18</v>
      </c>
      <c r="P1098" s="10">
        <f t="shared" si="87"/>
        <v>74.209999999999994</v>
      </c>
      <c r="Q1098" s="14" t="s">
        <v>8325</v>
      </c>
      <c r="R1098" t="s">
        <v>8328</v>
      </c>
      <c r="S1098" s="19">
        <f t="shared" si="88"/>
        <v>41885.309652777774</v>
      </c>
      <c r="T1098" s="19">
        <f t="shared" si="89"/>
        <v>42207.916666666664</v>
      </c>
      <c r="U1098">
        <f t="shared" si="85"/>
        <v>2014</v>
      </c>
    </row>
    <row r="1099" spans="1:21" ht="48" x14ac:dyDescent="0.2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 s="23">
        <v>1437620400</v>
      </c>
      <c r="J1099">
        <v>1390330877</v>
      </c>
      <c r="K1099" t="b">
        <v>0</v>
      </c>
      <c r="L1099">
        <v>7</v>
      </c>
      <c r="M1099" t="b">
        <v>0</v>
      </c>
      <c r="N1099" t="s">
        <v>8291</v>
      </c>
      <c r="O1099" s="12">
        <f t="shared" si="86"/>
        <v>0</v>
      </c>
      <c r="P1099" s="10">
        <f t="shared" si="87"/>
        <v>6.71</v>
      </c>
      <c r="Q1099" s="14" t="s">
        <v>8325</v>
      </c>
      <c r="R1099" t="s">
        <v>8328</v>
      </c>
      <c r="S1099" s="19">
        <f t="shared" si="88"/>
        <v>41660.584224537037</v>
      </c>
      <c r="T1099" s="19">
        <f t="shared" si="89"/>
        <v>42207.916666666664</v>
      </c>
      <c r="U1099">
        <f t="shared" si="85"/>
        <v>2014</v>
      </c>
    </row>
    <row r="1100" spans="1:21" ht="32" x14ac:dyDescent="0.2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 s="23">
        <v>1437620400</v>
      </c>
      <c r="J1100">
        <v>1394821095</v>
      </c>
      <c r="K1100" t="b">
        <v>0</v>
      </c>
      <c r="L1100">
        <v>22</v>
      </c>
      <c r="M1100" t="b">
        <v>0</v>
      </c>
      <c r="N1100" t="s">
        <v>8291</v>
      </c>
      <c r="O1100" s="12">
        <f t="shared" si="86"/>
        <v>7</v>
      </c>
      <c r="P1100" s="10">
        <f t="shared" si="87"/>
        <v>81.95</v>
      </c>
      <c r="Q1100" s="14" t="s">
        <v>8325</v>
      </c>
      <c r="R1100" t="s">
        <v>8328</v>
      </c>
      <c r="S1100" s="19">
        <f t="shared" si="88"/>
        <v>41712.554340277777</v>
      </c>
      <c r="T1100" s="19">
        <f t="shared" si="89"/>
        <v>42207.916666666664</v>
      </c>
      <c r="U1100">
        <f t="shared" si="85"/>
        <v>2014</v>
      </c>
    </row>
    <row r="1101" spans="1:21" ht="48" x14ac:dyDescent="0.2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 s="23">
        <v>1437620400</v>
      </c>
      <c r="J1101">
        <v>1428955468</v>
      </c>
      <c r="K1101" t="b">
        <v>0</v>
      </c>
      <c r="L1101">
        <v>1</v>
      </c>
      <c r="M1101" t="b">
        <v>0</v>
      </c>
      <c r="N1101" t="s">
        <v>8291</v>
      </c>
      <c r="O1101" s="12">
        <f t="shared" si="86"/>
        <v>1</v>
      </c>
      <c r="P1101" s="10">
        <f t="shared" si="87"/>
        <v>25</v>
      </c>
      <c r="Q1101" s="14" t="s">
        <v>8325</v>
      </c>
      <c r="R1101" t="s">
        <v>8328</v>
      </c>
      <c r="S1101" s="19">
        <f t="shared" si="88"/>
        <v>42107.628101851849</v>
      </c>
      <c r="T1101" s="19">
        <f t="shared" si="89"/>
        <v>42207.916666666664</v>
      </c>
      <c r="U1101">
        <f t="shared" si="85"/>
        <v>2015</v>
      </c>
    </row>
    <row r="1102" spans="1:21" ht="48" x14ac:dyDescent="0.2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 s="23">
        <v>1437620400</v>
      </c>
      <c r="J1102">
        <v>1452825571</v>
      </c>
      <c r="K1102" t="b">
        <v>0</v>
      </c>
      <c r="L1102">
        <v>10</v>
      </c>
      <c r="M1102" t="b">
        <v>0</v>
      </c>
      <c r="N1102" t="s">
        <v>8291</v>
      </c>
      <c r="O1102" s="12">
        <f t="shared" si="86"/>
        <v>3</v>
      </c>
      <c r="P1102" s="10">
        <f t="shared" si="87"/>
        <v>10</v>
      </c>
      <c r="Q1102" s="14" t="s">
        <v>8325</v>
      </c>
      <c r="R1102" t="s">
        <v>8328</v>
      </c>
      <c r="S1102" s="19">
        <f t="shared" si="88"/>
        <v>42383.902442129627</v>
      </c>
      <c r="T1102" s="19">
        <f t="shared" si="89"/>
        <v>42207.916666666664</v>
      </c>
      <c r="U1102">
        <f t="shared" si="85"/>
        <v>2016</v>
      </c>
    </row>
    <row r="1103" spans="1:21" ht="32" x14ac:dyDescent="0.2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 s="23">
        <v>1437620400</v>
      </c>
      <c r="J1103">
        <v>1466188338</v>
      </c>
      <c r="K1103" t="b">
        <v>0</v>
      </c>
      <c r="L1103">
        <v>6</v>
      </c>
      <c r="M1103" t="b">
        <v>0</v>
      </c>
      <c r="N1103" t="s">
        <v>8291</v>
      </c>
      <c r="O1103" s="12">
        <f t="shared" si="86"/>
        <v>0</v>
      </c>
      <c r="P1103" s="10">
        <f t="shared" si="87"/>
        <v>6.83</v>
      </c>
      <c r="Q1103" s="14" t="s">
        <v>8325</v>
      </c>
      <c r="R1103" t="s">
        <v>8328</v>
      </c>
      <c r="S1103" s="19">
        <f t="shared" si="88"/>
        <v>42538.564097222225</v>
      </c>
      <c r="T1103" s="19">
        <f t="shared" si="89"/>
        <v>42207.916666666664</v>
      </c>
      <c r="U1103">
        <f t="shared" si="85"/>
        <v>2016</v>
      </c>
    </row>
    <row r="1104" spans="1:21" ht="48" x14ac:dyDescent="0.2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 s="23">
        <v>1437620400</v>
      </c>
      <c r="J1104">
        <v>1383095125</v>
      </c>
      <c r="K1104" t="b">
        <v>0</v>
      </c>
      <c r="L1104">
        <v>24</v>
      </c>
      <c r="M1104" t="b">
        <v>0</v>
      </c>
      <c r="N1104" t="s">
        <v>8291</v>
      </c>
      <c r="O1104" s="12">
        <f t="shared" si="86"/>
        <v>5</v>
      </c>
      <c r="P1104" s="10">
        <f t="shared" si="87"/>
        <v>17.71</v>
      </c>
      <c r="Q1104" s="14" t="s">
        <v>8325</v>
      </c>
      <c r="R1104" t="s">
        <v>8328</v>
      </c>
      <c r="S1104" s="19">
        <f t="shared" si="88"/>
        <v>41576.837094907409</v>
      </c>
      <c r="T1104" s="19">
        <f t="shared" si="89"/>
        <v>42207.916666666664</v>
      </c>
      <c r="U1104">
        <f t="shared" si="85"/>
        <v>2013</v>
      </c>
    </row>
    <row r="1105" spans="1:21" ht="48" x14ac:dyDescent="0.2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 s="23">
        <v>1437620400</v>
      </c>
      <c r="J1105">
        <v>1461043190</v>
      </c>
      <c r="K1105" t="b">
        <v>0</v>
      </c>
      <c r="L1105">
        <v>15</v>
      </c>
      <c r="M1105" t="b">
        <v>0</v>
      </c>
      <c r="N1105" t="s">
        <v>8291</v>
      </c>
      <c r="O1105" s="12">
        <f t="shared" si="86"/>
        <v>2</v>
      </c>
      <c r="P1105" s="10">
        <f t="shared" si="87"/>
        <v>16.2</v>
      </c>
      <c r="Q1105" s="14" t="s">
        <v>8325</v>
      </c>
      <c r="R1105" t="s">
        <v>8328</v>
      </c>
      <c r="S1105" s="19">
        <f t="shared" si="88"/>
        <v>42479.013773148145</v>
      </c>
      <c r="T1105" s="19">
        <f t="shared" si="89"/>
        <v>42207.916666666664</v>
      </c>
      <c r="U1105">
        <f t="shared" si="85"/>
        <v>2016</v>
      </c>
    </row>
    <row r="1106" spans="1:21" ht="48" x14ac:dyDescent="0.2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 s="23">
        <v>1437620400</v>
      </c>
      <c r="J1106">
        <v>1399888221</v>
      </c>
      <c r="K1106" t="b">
        <v>0</v>
      </c>
      <c r="L1106">
        <v>37</v>
      </c>
      <c r="M1106" t="b">
        <v>0</v>
      </c>
      <c r="N1106" t="s">
        <v>8277</v>
      </c>
      <c r="O1106" s="12">
        <f t="shared" si="86"/>
        <v>5</v>
      </c>
      <c r="P1106" s="10">
        <f t="shared" si="87"/>
        <v>80.3</v>
      </c>
      <c r="Q1106" s="14" t="s">
        <v>8325</v>
      </c>
      <c r="R1106" t="s">
        <v>8329</v>
      </c>
      <c r="S1106" s="19">
        <f t="shared" si="88"/>
        <v>41771.201631944445</v>
      </c>
      <c r="T1106" s="19">
        <f t="shared" si="89"/>
        <v>42207.916666666664</v>
      </c>
      <c r="U1106">
        <f t="shared" si="85"/>
        <v>2014</v>
      </c>
    </row>
    <row r="1107" spans="1:21" ht="48" x14ac:dyDescent="0.2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 s="23">
        <v>1437620400</v>
      </c>
      <c r="J1107">
        <v>1393038927</v>
      </c>
      <c r="K1107" t="b">
        <v>0</v>
      </c>
      <c r="L1107">
        <v>20</v>
      </c>
      <c r="M1107" t="b">
        <v>0</v>
      </c>
      <c r="N1107" t="s">
        <v>8277</v>
      </c>
      <c r="O1107" s="12">
        <f t="shared" si="86"/>
        <v>0</v>
      </c>
      <c r="P1107" s="10">
        <f t="shared" si="87"/>
        <v>71.55</v>
      </c>
      <c r="Q1107" s="14" t="s">
        <v>8325</v>
      </c>
      <c r="R1107" t="s">
        <v>8329</v>
      </c>
      <c r="S1107" s="19">
        <f t="shared" si="88"/>
        <v>41691.927395833329</v>
      </c>
      <c r="T1107" s="19">
        <f t="shared" si="89"/>
        <v>42207.916666666664</v>
      </c>
      <c r="U1107">
        <f t="shared" si="85"/>
        <v>2014</v>
      </c>
    </row>
    <row r="1108" spans="1:21" ht="48" x14ac:dyDescent="0.2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 s="23">
        <v>1437620400</v>
      </c>
      <c r="J1108">
        <v>1330969575</v>
      </c>
      <c r="K1108" t="b">
        <v>0</v>
      </c>
      <c r="L1108">
        <v>7</v>
      </c>
      <c r="M1108" t="b">
        <v>0</v>
      </c>
      <c r="N1108" t="s">
        <v>8277</v>
      </c>
      <c r="O1108" s="12">
        <f t="shared" si="86"/>
        <v>41</v>
      </c>
      <c r="P1108" s="10">
        <f t="shared" si="87"/>
        <v>23.57</v>
      </c>
      <c r="Q1108" s="14" t="s">
        <v>8325</v>
      </c>
      <c r="R1108" t="s">
        <v>8329</v>
      </c>
      <c r="S1108" s="19">
        <f t="shared" si="88"/>
        <v>40973.532118055555</v>
      </c>
      <c r="T1108" s="19">
        <f t="shared" si="89"/>
        <v>42207.916666666664</v>
      </c>
      <c r="U1108">
        <f t="shared" si="85"/>
        <v>2012</v>
      </c>
    </row>
    <row r="1109" spans="1:21" ht="64" x14ac:dyDescent="0.2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 s="23">
        <v>1437620400</v>
      </c>
      <c r="J1109">
        <v>1403556024</v>
      </c>
      <c r="K1109" t="b">
        <v>0</v>
      </c>
      <c r="L1109">
        <v>0</v>
      </c>
      <c r="M1109" t="b">
        <v>0</v>
      </c>
      <c r="N1109" t="s">
        <v>8277</v>
      </c>
      <c r="O1109" s="12">
        <f t="shared" si="86"/>
        <v>0</v>
      </c>
      <c r="P1109" s="10">
        <f t="shared" si="87"/>
        <v>0</v>
      </c>
      <c r="Q1109" s="14" t="s">
        <v>8325</v>
      </c>
      <c r="R1109" t="s">
        <v>8329</v>
      </c>
      <c r="S1109" s="19">
        <f t="shared" si="88"/>
        <v>41813.653055555551</v>
      </c>
      <c r="T1109" s="19">
        <f t="shared" si="89"/>
        <v>42207.916666666664</v>
      </c>
      <c r="U1109">
        <f t="shared" si="85"/>
        <v>2014</v>
      </c>
    </row>
    <row r="1110" spans="1:21" ht="48" x14ac:dyDescent="0.2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 s="23">
        <v>1437620400</v>
      </c>
      <c r="J1110">
        <v>1329146235</v>
      </c>
      <c r="K1110" t="b">
        <v>0</v>
      </c>
      <c r="L1110">
        <v>21</v>
      </c>
      <c r="M1110" t="b">
        <v>0</v>
      </c>
      <c r="N1110" t="s">
        <v>8277</v>
      </c>
      <c r="O1110" s="12">
        <f t="shared" si="86"/>
        <v>3</v>
      </c>
      <c r="P1110" s="10">
        <f t="shared" si="87"/>
        <v>34.880000000000003</v>
      </c>
      <c r="Q1110" s="14" t="s">
        <v>8325</v>
      </c>
      <c r="R1110" t="s">
        <v>8329</v>
      </c>
      <c r="S1110" s="19">
        <f t="shared" si="88"/>
        <v>40952.42864583333</v>
      </c>
      <c r="T1110" s="19">
        <f t="shared" si="89"/>
        <v>42207.916666666664</v>
      </c>
      <c r="U1110">
        <f t="shared" si="85"/>
        <v>2012</v>
      </c>
    </row>
    <row r="1111" spans="1:21" ht="48" x14ac:dyDescent="0.2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 s="23">
        <v>1437620400</v>
      </c>
      <c r="J1111">
        <v>1476900190</v>
      </c>
      <c r="K1111" t="b">
        <v>0</v>
      </c>
      <c r="L1111">
        <v>3</v>
      </c>
      <c r="M1111" t="b">
        <v>0</v>
      </c>
      <c r="N1111" t="s">
        <v>8277</v>
      </c>
      <c r="O1111" s="12">
        <f t="shared" si="86"/>
        <v>0</v>
      </c>
      <c r="P1111" s="10">
        <f t="shared" si="87"/>
        <v>15</v>
      </c>
      <c r="Q1111" s="14" t="s">
        <v>8325</v>
      </c>
      <c r="R1111" t="s">
        <v>8329</v>
      </c>
      <c r="S1111" s="19">
        <f t="shared" si="88"/>
        <v>42662.543865740743</v>
      </c>
      <c r="T1111" s="19">
        <f t="shared" si="89"/>
        <v>42207.916666666664</v>
      </c>
      <c r="U1111">
        <f t="shared" si="85"/>
        <v>2016</v>
      </c>
    </row>
    <row r="1112" spans="1:21" ht="48" x14ac:dyDescent="0.2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 s="23">
        <v>1437620400</v>
      </c>
      <c r="J1112">
        <v>1352327022</v>
      </c>
      <c r="K1112" t="b">
        <v>0</v>
      </c>
      <c r="L1112">
        <v>11</v>
      </c>
      <c r="M1112" t="b">
        <v>0</v>
      </c>
      <c r="N1112" t="s">
        <v>8277</v>
      </c>
      <c r="O1112" s="12">
        <f t="shared" si="86"/>
        <v>1</v>
      </c>
      <c r="P1112" s="10">
        <f t="shared" si="87"/>
        <v>23.18</v>
      </c>
      <c r="Q1112" s="14" t="s">
        <v>8325</v>
      </c>
      <c r="R1112" t="s">
        <v>8329</v>
      </c>
      <c r="S1112" s="19">
        <f t="shared" si="88"/>
        <v>41220.72479166666</v>
      </c>
      <c r="T1112" s="19">
        <f t="shared" si="89"/>
        <v>42207.916666666664</v>
      </c>
      <c r="U1112">
        <f t="shared" si="85"/>
        <v>2012</v>
      </c>
    </row>
    <row r="1113" spans="1:21" ht="48" x14ac:dyDescent="0.2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 s="23">
        <v>1437620400</v>
      </c>
      <c r="J1113">
        <v>1449636790</v>
      </c>
      <c r="K1113" t="b">
        <v>0</v>
      </c>
      <c r="L1113">
        <v>1</v>
      </c>
      <c r="M1113" t="b">
        <v>0</v>
      </c>
      <c r="N1113" t="s">
        <v>8277</v>
      </c>
      <c r="O1113" s="12">
        <f t="shared" si="86"/>
        <v>0</v>
      </c>
      <c r="P1113" s="10">
        <f t="shared" si="87"/>
        <v>1</v>
      </c>
      <c r="Q1113" s="14" t="s">
        <v>8325</v>
      </c>
      <c r="R1113" t="s">
        <v>8329</v>
      </c>
      <c r="S1113" s="19">
        <f t="shared" si="88"/>
        <v>42346.995254629626</v>
      </c>
      <c r="T1113" s="19">
        <f t="shared" si="89"/>
        <v>42207.916666666664</v>
      </c>
      <c r="U1113">
        <f t="shared" si="85"/>
        <v>2015</v>
      </c>
    </row>
    <row r="1114" spans="1:21" ht="48" x14ac:dyDescent="0.2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 s="23">
        <v>1437620400</v>
      </c>
      <c r="J1114">
        <v>1416507211</v>
      </c>
      <c r="K1114" t="b">
        <v>0</v>
      </c>
      <c r="L1114">
        <v>312</v>
      </c>
      <c r="M1114" t="b">
        <v>0</v>
      </c>
      <c r="N1114" t="s">
        <v>8277</v>
      </c>
      <c r="O1114" s="12">
        <f t="shared" si="86"/>
        <v>36</v>
      </c>
      <c r="P1114" s="10">
        <f t="shared" si="87"/>
        <v>100.23</v>
      </c>
      <c r="Q1114" s="14" t="s">
        <v>8325</v>
      </c>
      <c r="R1114" t="s">
        <v>8329</v>
      </c>
      <c r="S1114" s="19">
        <f t="shared" si="88"/>
        <v>41963.551053240742</v>
      </c>
      <c r="T1114" s="19">
        <f t="shared" si="89"/>
        <v>42207.916666666664</v>
      </c>
      <c r="U1114">
        <f t="shared" si="85"/>
        <v>2014</v>
      </c>
    </row>
    <row r="1115" spans="1:21" ht="48" x14ac:dyDescent="0.2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 s="23">
        <v>1437620400</v>
      </c>
      <c r="J1115">
        <v>1405466820</v>
      </c>
      <c r="K1115" t="b">
        <v>0</v>
      </c>
      <c r="L1115">
        <v>1</v>
      </c>
      <c r="M1115" t="b">
        <v>0</v>
      </c>
      <c r="N1115" t="s">
        <v>8277</v>
      </c>
      <c r="O1115" s="12">
        <f t="shared" si="86"/>
        <v>1</v>
      </c>
      <c r="P1115" s="10">
        <f t="shared" si="87"/>
        <v>5</v>
      </c>
      <c r="Q1115" s="14" t="s">
        <v>8325</v>
      </c>
      <c r="R1115" t="s">
        <v>8329</v>
      </c>
      <c r="S1115" s="19">
        <f t="shared" si="88"/>
        <v>41835.768749999996</v>
      </c>
      <c r="T1115" s="19">
        <f t="shared" si="89"/>
        <v>42207.916666666664</v>
      </c>
      <c r="U1115">
        <f t="shared" si="85"/>
        <v>2014</v>
      </c>
    </row>
    <row r="1116" spans="1:21" ht="48" x14ac:dyDescent="0.2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 s="23">
        <v>1437620400</v>
      </c>
      <c r="J1116">
        <v>1378714687</v>
      </c>
      <c r="K1116" t="b">
        <v>0</v>
      </c>
      <c r="L1116">
        <v>3</v>
      </c>
      <c r="M1116" t="b">
        <v>0</v>
      </c>
      <c r="N1116" t="s">
        <v>8277</v>
      </c>
      <c r="O1116" s="12">
        <f t="shared" si="86"/>
        <v>0</v>
      </c>
      <c r="P1116" s="10">
        <f t="shared" si="87"/>
        <v>3.33</v>
      </c>
      <c r="Q1116" s="14" t="s">
        <v>8325</v>
      </c>
      <c r="R1116" t="s">
        <v>8329</v>
      </c>
      <c r="S1116" s="19">
        <f t="shared" si="88"/>
        <v>41526.13758101852</v>
      </c>
      <c r="T1116" s="19">
        <f t="shared" si="89"/>
        <v>42207.916666666664</v>
      </c>
      <c r="U1116">
        <f t="shared" si="85"/>
        <v>2013</v>
      </c>
    </row>
    <row r="1117" spans="1:21" ht="48" x14ac:dyDescent="0.2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 s="23">
        <v>1437620400</v>
      </c>
      <c r="J1117">
        <v>1456764095</v>
      </c>
      <c r="K1117" t="b">
        <v>0</v>
      </c>
      <c r="L1117">
        <v>4</v>
      </c>
      <c r="M1117" t="b">
        <v>0</v>
      </c>
      <c r="N1117" t="s">
        <v>8277</v>
      </c>
      <c r="O1117" s="12">
        <f t="shared" si="86"/>
        <v>0</v>
      </c>
      <c r="P1117" s="10">
        <f t="shared" si="87"/>
        <v>13.25</v>
      </c>
      <c r="Q1117" s="14" t="s">
        <v>8325</v>
      </c>
      <c r="R1117" t="s">
        <v>8329</v>
      </c>
      <c r="S1117" s="19">
        <f t="shared" si="88"/>
        <v>42429.487210648142</v>
      </c>
      <c r="T1117" s="19">
        <f t="shared" si="89"/>
        <v>42207.916666666664</v>
      </c>
      <c r="U1117">
        <f t="shared" si="85"/>
        <v>2016</v>
      </c>
    </row>
    <row r="1118" spans="1:21" ht="32" x14ac:dyDescent="0.2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 s="23">
        <v>1437620400</v>
      </c>
      <c r="J1118">
        <v>1334089208</v>
      </c>
      <c r="K1118" t="b">
        <v>0</v>
      </c>
      <c r="L1118">
        <v>10</v>
      </c>
      <c r="M1118" t="b">
        <v>0</v>
      </c>
      <c r="N1118" t="s">
        <v>8277</v>
      </c>
      <c r="O1118" s="12">
        <f t="shared" si="86"/>
        <v>0</v>
      </c>
      <c r="P1118" s="10">
        <f t="shared" si="87"/>
        <v>17.850000000000001</v>
      </c>
      <c r="Q1118" s="14" t="s">
        <v>8325</v>
      </c>
      <c r="R1118" t="s">
        <v>8329</v>
      </c>
      <c r="S1118" s="19">
        <f t="shared" si="88"/>
        <v>41009.638981481483</v>
      </c>
      <c r="T1118" s="19">
        <f t="shared" si="89"/>
        <v>42207.916666666664</v>
      </c>
      <c r="U1118">
        <f t="shared" si="85"/>
        <v>2012</v>
      </c>
    </row>
    <row r="1119" spans="1:21" ht="48" x14ac:dyDescent="0.2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 s="23">
        <v>1437620400</v>
      </c>
      <c r="J1119">
        <v>1448461313</v>
      </c>
      <c r="K1119" t="b">
        <v>0</v>
      </c>
      <c r="L1119">
        <v>8</v>
      </c>
      <c r="M1119" t="b">
        <v>0</v>
      </c>
      <c r="N1119" t="s">
        <v>8277</v>
      </c>
      <c r="O1119" s="12">
        <f t="shared" si="86"/>
        <v>8</v>
      </c>
      <c r="P1119" s="10">
        <f t="shared" si="87"/>
        <v>10.38</v>
      </c>
      <c r="Q1119" s="14" t="s">
        <v>8325</v>
      </c>
      <c r="R1119" t="s">
        <v>8329</v>
      </c>
      <c r="S1119" s="19">
        <f t="shared" si="88"/>
        <v>42333.390196759261</v>
      </c>
      <c r="T1119" s="19">
        <f t="shared" si="89"/>
        <v>42207.916666666664</v>
      </c>
      <c r="U1119">
        <f t="shared" si="85"/>
        <v>2015</v>
      </c>
    </row>
    <row r="1120" spans="1:21" ht="48" x14ac:dyDescent="0.2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 s="23">
        <v>1437620400</v>
      </c>
      <c r="J1120">
        <v>1394078379</v>
      </c>
      <c r="K1120" t="b">
        <v>0</v>
      </c>
      <c r="L1120">
        <v>3</v>
      </c>
      <c r="M1120" t="b">
        <v>0</v>
      </c>
      <c r="N1120" t="s">
        <v>8277</v>
      </c>
      <c r="O1120" s="12">
        <f t="shared" si="86"/>
        <v>2</v>
      </c>
      <c r="P1120" s="10">
        <f t="shared" si="87"/>
        <v>36.33</v>
      </c>
      <c r="Q1120" s="14" t="s">
        <v>8325</v>
      </c>
      <c r="R1120" t="s">
        <v>8329</v>
      </c>
      <c r="S1120" s="19">
        <f t="shared" si="88"/>
        <v>41703.958090277774</v>
      </c>
      <c r="T1120" s="19">
        <f t="shared" si="89"/>
        <v>42207.916666666664</v>
      </c>
      <c r="U1120">
        <f t="shared" si="85"/>
        <v>2014</v>
      </c>
    </row>
    <row r="1121" spans="1:21" ht="48" x14ac:dyDescent="0.2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 s="23">
        <v>1437620400</v>
      </c>
      <c r="J1121">
        <v>1395687664</v>
      </c>
      <c r="K1121" t="b">
        <v>0</v>
      </c>
      <c r="L1121">
        <v>1</v>
      </c>
      <c r="M1121" t="b">
        <v>0</v>
      </c>
      <c r="N1121" t="s">
        <v>8277</v>
      </c>
      <c r="O1121" s="12">
        <f t="shared" si="86"/>
        <v>0</v>
      </c>
      <c r="P1121" s="10">
        <f t="shared" si="87"/>
        <v>5</v>
      </c>
      <c r="Q1121" s="14" t="s">
        <v>8325</v>
      </c>
      <c r="R1121" t="s">
        <v>8329</v>
      </c>
      <c r="S1121" s="19">
        <f t="shared" si="88"/>
        <v>41722.584074074075</v>
      </c>
      <c r="T1121" s="19">
        <f t="shared" si="89"/>
        <v>42207.916666666664</v>
      </c>
      <c r="U1121">
        <f t="shared" si="85"/>
        <v>2014</v>
      </c>
    </row>
    <row r="1122" spans="1:21" ht="32" x14ac:dyDescent="0.2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 s="23">
        <v>1437620400</v>
      </c>
      <c r="J1122">
        <v>1315947400</v>
      </c>
      <c r="K1122" t="b">
        <v>0</v>
      </c>
      <c r="L1122">
        <v>0</v>
      </c>
      <c r="M1122" t="b">
        <v>0</v>
      </c>
      <c r="N1122" t="s">
        <v>8277</v>
      </c>
      <c r="O1122" s="12">
        <f t="shared" si="86"/>
        <v>0</v>
      </c>
      <c r="P1122" s="10">
        <f t="shared" si="87"/>
        <v>0</v>
      </c>
      <c r="Q1122" s="14" t="s">
        <v>8325</v>
      </c>
      <c r="R1122" t="s">
        <v>8329</v>
      </c>
      <c r="S1122" s="19">
        <f t="shared" si="88"/>
        <v>40799.664351851847</v>
      </c>
      <c r="T1122" s="19">
        <f t="shared" si="89"/>
        <v>42207.916666666664</v>
      </c>
      <c r="U1122">
        <f t="shared" si="85"/>
        <v>2011</v>
      </c>
    </row>
    <row r="1123" spans="1:21" ht="48" x14ac:dyDescent="0.2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 s="23">
        <v>1437620400</v>
      </c>
      <c r="J1123">
        <v>1455315916</v>
      </c>
      <c r="K1123" t="b">
        <v>0</v>
      </c>
      <c r="L1123">
        <v>5</v>
      </c>
      <c r="M1123" t="b">
        <v>0</v>
      </c>
      <c r="N1123" t="s">
        <v>8277</v>
      </c>
      <c r="O1123" s="12">
        <f t="shared" si="86"/>
        <v>0</v>
      </c>
      <c r="P1123" s="10">
        <f t="shared" si="87"/>
        <v>5.8</v>
      </c>
      <c r="Q1123" s="14" t="s">
        <v>8325</v>
      </c>
      <c r="R1123" t="s">
        <v>8329</v>
      </c>
      <c r="S1123" s="19">
        <f t="shared" si="88"/>
        <v>42412.72587962963</v>
      </c>
      <c r="T1123" s="19">
        <f t="shared" si="89"/>
        <v>42207.916666666664</v>
      </c>
      <c r="U1123">
        <f t="shared" si="85"/>
        <v>2016</v>
      </c>
    </row>
    <row r="1124" spans="1:21" ht="48" x14ac:dyDescent="0.2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 s="23">
        <v>1437620400</v>
      </c>
      <c r="J1124">
        <v>1368723225</v>
      </c>
      <c r="K1124" t="b">
        <v>0</v>
      </c>
      <c r="L1124">
        <v>0</v>
      </c>
      <c r="M1124" t="b">
        <v>0</v>
      </c>
      <c r="N1124" t="s">
        <v>8277</v>
      </c>
      <c r="O1124" s="12">
        <f t="shared" si="86"/>
        <v>0</v>
      </c>
      <c r="P1124" s="10">
        <f t="shared" si="87"/>
        <v>0</v>
      </c>
      <c r="Q1124" s="14" t="s">
        <v>8325</v>
      </c>
      <c r="R1124" t="s">
        <v>8329</v>
      </c>
      <c r="S1124" s="19">
        <f t="shared" si="88"/>
        <v>41410.495659722219</v>
      </c>
      <c r="T1124" s="19">
        <f t="shared" si="89"/>
        <v>42207.916666666664</v>
      </c>
      <c r="U1124">
        <f t="shared" si="85"/>
        <v>2013</v>
      </c>
    </row>
    <row r="1125" spans="1:21" ht="48" x14ac:dyDescent="0.2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 s="23">
        <v>1437620400</v>
      </c>
      <c r="J1125">
        <v>1395318848</v>
      </c>
      <c r="K1125" t="b">
        <v>0</v>
      </c>
      <c r="L1125">
        <v>3</v>
      </c>
      <c r="M1125" t="b">
        <v>0</v>
      </c>
      <c r="N1125" t="s">
        <v>8277</v>
      </c>
      <c r="O1125" s="12">
        <f t="shared" si="86"/>
        <v>0</v>
      </c>
      <c r="P1125" s="10">
        <f t="shared" si="87"/>
        <v>3.67</v>
      </c>
      <c r="Q1125" s="14" t="s">
        <v>8325</v>
      </c>
      <c r="R1125" t="s">
        <v>8329</v>
      </c>
      <c r="S1125" s="19">
        <f t="shared" si="88"/>
        <v>41718.315370370365</v>
      </c>
      <c r="T1125" s="19">
        <f t="shared" si="89"/>
        <v>42207.916666666664</v>
      </c>
      <c r="U1125">
        <f t="shared" si="85"/>
        <v>2014</v>
      </c>
    </row>
    <row r="1126" spans="1:21" ht="48" x14ac:dyDescent="0.2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 s="23">
        <v>1437620400</v>
      </c>
      <c r="J1126">
        <v>1427817651</v>
      </c>
      <c r="K1126" t="b">
        <v>0</v>
      </c>
      <c r="L1126">
        <v>7</v>
      </c>
      <c r="M1126" t="b">
        <v>0</v>
      </c>
      <c r="N1126" t="s">
        <v>8277</v>
      </c>
      <c r="O1126" s="12">
        <f t="shared" si="86"/>
        <v>0</v>
      </c>
      <c r="P1126" s="10">
        <f t="shared" si="87"/>
        <v>60.71</v>
      </c>
      <c r="Q1126" s="14" t="s">
        <v>8325</v>
      </c>
      <c r="R1126" t="s">
        <v>8329</v>
      </c>
      <c r="S1126" s="19">
        <f t="shared" si="88"/>
        <v>42094.458923611113</v>
      </c>
      <c r="T1126" s="19">
        <f t="shared" si="89"/>
        <v>42207.916666666664</v>
      </c>
      <c r="U1126">
        <f t="shared" si="85"/>
        <v>2015</v>
      </c>
    </row>
    <row r="1127" spans="1:21" ht="48" x14ac:dyDescent="0.2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 s="23">
        <v>1437620400</v>
      </c>
      <c r="J1127">
        <v>1438009130</v>
      </c>
      <c r="K1127" t="b">
        <v>0</v>
      </c>
      <c r="L1127">
        <v>0</v>
      </c>
      <c r="M1127" t="b">
        <v>0</v>
      </c>
      <c r="N1127" t="s">
        <v>8277</v>
      </c>
      <c r="O1127" s="12">
        <f t="shared" si="86"/>
        <v>0</v>
      </c>
      <c r="P1127" s="10">
        <f t="shared" si="87"/>
        <v>0</v>
      </c>
      <c r="Q1127" s="14" t="s">
        <v>8325</v>
      </c>
      <c r="R1127" t="s">
        <v>8329</v>
      </c>
      <c r="S1127" s="19">
        <f t="shared" si="88"/>
        <v>42212.415856481479</v>
      </c>
      <c r="T1127" s="19">
        <f t="shared" si="89"/>
        <v>42207.916666666664</v>
      </c>
      <c r="U1127">
        <f t="shared" si="85"/>
        <v>2015</v>
      </c>
    </row>
    <row r="1128" spans="1:21" ht="32" x14ac:dyDescent="0.2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 s="23">
        <v>1437620400</v>
      </c>
      <c r="J1128">
        <v>1465890694</v>
      </c>
      <c r="K1128" t="b">
        <v>0</v>
      </c>
      <c r="L1128">
        <v>2</v>
      </c>
      <c r="M1128" t="b">
        <v>0</v>
      </c>
      <c r="N1128" t="s">
        <v>8277</v>
      </c>
      <c r="O1128" s="12">
        <f t="shared" si="86"/>
        <v>1</v>
      </c>
      <c r="P1128" s="10">
        <f t="shared" si="87"/>
        <v>5</v>
      </c>
      <c r="Q1128" s="14" t="s">
        <v>8325</v>
      </c>
      <c r="R1128" t="s">
        <v>8329</v>
      </c>
      <c r="S1128" s="19">
        <f t="shared" si="88"/>
        <v>42535.119143518517</v>
      </c>
      <c r="T1128" s="19">
        <f t="shared" si="89"/>
        <v>42207.916666666664</v>
      </c>
      <c r="U1128">
        <f t="shared" si="85"/>
        <v>2016</v>
      </c>
    </row>
    <row r="1129" spans="1:21" ht="64" x14ac:dyDescent="0.2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 s="23">
        <v>1437620400</v>
      </c>
      <c r="J1129">
        <v>1413318600</v>
      </c>
      <c r="K1129" t="b">
        <v>0</v>
      </c>
      <c r="L1129">
        <v>23</v>
      </c>
      <c r="M1129" t="b">
        <v>0</v>
      </c>
      <c r="N1129" t="s">
        <v>8277</v>
      </c>
      <c r="O1129" s="12">
        <f t="shared" si="86"/>
        <v>2</v>
      </c>
      <c r="P1129" s="10">
        <f t="shared" si="87"/>
        <v>25.43</v>
      </c>
      <c r="Q1129" s="14" t="s">
        <v>8325</v>
      </c>
      <c r="R1129" t="s">
        <v>8329</v>
      </c>
      <c r="S1129" s="19">
        <f t="shared" si="88"/>
        <v>41926.645833333328</v>
      </c>
      <c r="T1129" s="19">
        <f t="shared" si="89"/>
        <v>42207.916666666664</v>
      </c>
      <c r="U1129">
        <f t="shared" si="85"/>
        <v>2014</v>
      </c>
    </row>
    <row r="1130" spans="1:21" ht="16" x14ac:dyDescent="0.2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 s="23">
        <v>1437620400</v>
      </c>
      <c r="J1130">
        <v>1404833717</v>
      </c>
      <c r="K1130" t="b">
        <v>0</v>
      </c>
      <c r="L1130">
        <v>1</v>
      </c>
      <c r="M1130" t="b">
        <v>0</v>
      </c>
      <c r="N1130" t="s">
        <v>8277</v>
      </c>
      <c r="O1130" s="12">
        <f t="shared" si="86"/>
        <v>0</v>
      </c>
      <c r="P1130" s="10">
        <f t="shared" si="87"/>
        <v>1</v>
      </c>
      <c r="Q1130" s="14" t="s">
        <v>8325</v>
      </c>
      <c r="R1130" t="s">
        <v>8329</v>
      </c>
      <c r="S1130" s="19">
        <f t="shared" si="88"/>
        <v>41828.441168981481</v>
      </c>
      <c r="T1130" s="19">
        <f t="shared" si="89"/>
        <v>42207.916666666664</v>
      </c>
      <c r="U1130">
        <f t="shared" si="85"/>
        <v>2014</v>
      </c>
    </row>
    <row r="1131" spans="1:21" ht="48" x14ac:dyDescent="0.2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 s="23">
        <v>1437620400</v>
      </c>
      <c r="J1131">
        <v>1462515693</v>
      </c>
      <c r="K1131" t="b">
        <v>0</v>
      </c>
      <c r="L1131">
        <v>2</v>
      </c>
      <c r="M1131" t="b">
        <v>0</v>
      </c>
      <c r="N1131" t="s">
        <v>8277</v>
      </c>
      <c r="O1131" s="12">
        <f t="shared" si="86"/>
        <v>0</v>
      </c>
      <c r="P1131" s="10">
        <f t="shared" si="87"/>
        <v>10.5</v>
      </c>
      <c r="Q1131" s="14" t="s">
        <v>8325</v>
      </c>
      <c r="R1131" t="s">
        <v>8329</v>
      </c>
      <c r="S1131" s="19">
        <f t="shared" si="88"/>
        <v>42496.056631944441</v>
      </c>
      <c r="T1131" s="19">
        <f t="shared" si="89"/>
        <v>42207.916666666664</v>
      </c>
      <c r="U1131">
        <f t="shared" si="85"/>
        <v>2016</v>
      </c>
    </row>
    <row r="1132" spans="1:21" ht="48" x14ac:dyDescent="0.2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 s="23">
        <v>1437620400</v>
      </c>
      <c r="J1132">
        <v>1411775700</v>
      </c>
      <c r="K1132" t="b">
        <v>0</v>
      </c>
      <c r="L1132">
        <v>3</v>
      </c>
      <c r="M1132" t="b">
        <v>0</v>
      </c>
      <c r="N1132" t="s">
        <v>8277</v>
      </c>
      <c r="O1132" s="12">
        <f t="shared" si="86"/>
        <v>0</v>
      </c>
      <c r="P1132" s="10">
        <f t="shared" si="87"/>
        <v>3.67</v>
      </c>
      <c r="Q1132" s="14" t="s">
        <v>8325</v>
      </c>
      <c r="R1132" t="s">
        <v>8329</v>
      </c>
      <c r="S1132" s="19">
        <f t="shared" si="88"/>
        <v>41908.788194444445</v>
      </c>
      <c r="T1132" s="19">
        <f t="shared" si="89"/>
        <v>42207.916666666664</v>
      </c>
      <c r="U1132">
        <f t="shared" si="85"/>
        <v>2014</v>
      </c>
    </row>
    <row r="1133" spans="1:21" ht="48" x14ac:dyDescent="0.2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 s="23">
        <v>1437620400</v>
      </c>
      <c r="J1133">
        <v>1448401668</v>
      </c>
      <c r="K1133" t="b">
        <v>0</v>
      </c>
      <c r="L1133">
        <v>0</v>
      </c>
      <c r="M1133" t="b">
        <v>0</v>
      </c>
      <c r="N1133" t="s">
        <v>8277</v>
      </c>
      <c r="O1133" s="12">
        <f t="shared" si="86"/>
        <v>0</v>
      </c>
      <c r="P1133" s="10">
        <f t="shared" si="87"/>
        <v>0</v>
      </c>
      <c r="Q1133" s="14" t="s">
        <v>8325</v>
      </c>
      <c r="R1133" t="s">
        <v>8329</v>
      </c>
      <c r="S1133" s="19">
        <f t="shared" si="88"/>
        <v>42332.699861111112</v>
      </c>
      <c r="T1133" s="19">
        <f t="shared" si="89"/>
        <v>42207.916666666664</v>
      </c>
      <c r="U1133">
        <f t="shared" si="85"/>
        <v>2015</v>
      </c>
    </row>
    <row r="1134" spans="1:21" ht="48" x14ac:dyDescent="0.2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 s="23">
        <v>1437620400</v>
      </c>
      <c r="J1134">
        <v>1480646771</v>
      </c>
      <c r="K1134" t="b">
        <v>0</v>
      </c>
      <c r="L1134">
        <v>13</v>
      </c>
      <c r="M1134" t="b">
        <v>0</v>
      </c>
      <c r="N1134" t="s">
        <v>8277</v>
      </c>
      <c r="O1134" s="12">
        <f t="shared" si="86"/>
        <v>14</v>
      </c>
      <c r="P1134" s="10">
        <f t="shared" si="87"/>
        <v>110.62</v>
      </c>
      <c r="Q1134" s="14" t="s">
        <v>8325</v>
      </c>
      <c r="R1134" t="s">
        <v>8329</v>
      </c>
      <c r="S1134" s="19">
        <f t="shared" si="88"/>
        <v>42705.907071759262</v>
      </c>
      <c r="T1134" s="19">
        <f t="shared" si="89"/>
        <v>42207.916666666664</v>
      </c>
      <c r="U1134">
        <f t="shared" si="85"/>
        <v>2016</v>
      </c>
    </row>
    <row r="1135" spans="1:21" ht="48" x14ac:dyDescent="0.2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 s="23">
        <v>1437620400</v>
      </c>
      <c r="J1135">
        <v>1404207981</v>
      </c>
      <c r="K1135" t="b">
        <v>0</v>
      </c>
      <c r="L1135">
        <v>1</v>
      </c>
      <c r="M1135" t="b">
        <v>0</v>
      </c>
      <c r="N1135" t="s">
        <v>8277</v>
      </c>
      <c r="O1135" s="12">
        <f t="shared" si="86"/>
        <v>1</v>
      </c>
      <c r="P1135" s="10">
        <f t="shared" si="87"/>
        <v>20</v>
      </c>
      <c r="Q1135" s="14" t="s">
        <v>8325</v>
      </c>
      <c r="R1135" t="s">
        <v>8329</v>
      </c>
      <c r="S1135" s="19">
        <f t="shared" si="88"/>
        <v>41821.198854166665</v>
      </c>
      <c r="T1135" s="19">
        <f t="shared" si="89"/>
        <v>42207.916666666664</v>
      </c>
      <c r="U1135">
        <f t="shared" si="85"/>
        <v>2014</v>
      </c>
    </row>
    <row r="1136" spans="1:21" ht="48" x14ac:dyDescent="0.2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 s="23">
        <v>1437620400</v>
      </c>
      <c r="J1136">
        <v>1416034228</v>
      </c>
      <c r="K1136" t="b">
        <v>0</v>
      </c>
      <c r="L1136">
        <v>1</v>
      </c>
      <c r="M1136" t="b">
        <v>0</v>
      </c>
      <c r="N1136" t="s">
        <v>8277</v>
      </c>
      <c r="O1136" s="12">
        <f t="shared" si="86"/>
        <v>0</v>
      </c>
      <c r="P1136" s="10">
        <f t="shared" si="87"/>
        <v>1</v>
      </c>
      <c r="Q1136" s="14" t="s">
        <v>8325</v>
      </c>
      <c r="R1136" t="s">
        <v>8329</v>
      </c>
      <c r="S1136" s="19">
        <f t="shared" si="88"/>
        <v>41958.07671296296</v>
      </c>
      <c r="T1136" s="19">
        <f t="shared" si="89"/>
        <v>42207.916666666664</v>
      </c>
      <c r="U1136">
        <f t="shared" si="85"/>
        <v>2014</v>
      </c>
    </row>
    <row r="1137" spans="1:21" ht="64" x14ac:dyDescent="0.2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 s="23">
        <v>1437620400</v>
      </c>
      <c r="J1137">
        <v>1467935094</v>
      </c>
      <c r="K1137" t="b">
        <v>0</v>
      </c>
      <c r="L1137">
        <v>1</v>
      </c>
      <c r="M1137" t="b">
        <v>0</v>
      </c>
      <c r="N1137" t="s">
        <v>8277</v>
      </c>
      <c r="O1137" s="12">
        <f t="shared" si="86"/>
        <v>5</v>
      </c>
      <c r="P1137" s="10">
        <f t="shared" si="87"/>
        <v>50</v>
      </c>
      <c r="Q1137" s="14" t="s">
        <v>8325</v>
      </c>
      <c r="R1137" t="s">
        <v>8329</v>
      </c>
      <c r="S1137" s="19">
        <f t="shared" si="88"/>
        <v>42558.781180555554</v>
      </c>
      <c r="T1137" s="19">
        <f t="shared" si="89"/>
        <v>42207.916666666664</v>
      </c>
      <c r="U1137">
        <f t="shared" si="85"/>
        <v>2016</v>
      </c>
    </row>
    <row r="1138" spans="1:21" ht="48" x14ac:dyDescent="0.2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 s="23">
        <v>1437620400</v>
      </c>
      <c r="J1138">
        <v>1447949229</v>
      </c>
      <c r="K1138" t="b">
        <v>0</v>
      </c>
      <c r="L1138">
        <v>6</v>
      </c>
      <c r="M1138" t="b">
        <v>0</v>
      </c>
      <c r="N1138" t="s">
        <v>8277</v>
      </c>
      <c r="O1138" s="12">
        <f t="shared" si="86"/>
        <v>6</v>
      </c>
      <c r="P1138" s="10">
        <f t="shared" si="87"/>
        <v>45</v>
      </c>
      <c r="Q1138" s="14" t="s">
        <v>8325</v>
      </c>
      <c r="R1138" t="s">
        <v>8329</v>
      </c>
      <c r="S1138" s="19">
        <f t="shared" si="88"/>
        <v>42327.46329861111</v>
      </c>
      <c r="T1138" s="19">
        <f t="shared" si="89"/>
        <v>42207.916666666664</v>
      </c>
      <c r="U1138">
        <f t="shared" si="85"/>
        <v>2015</v>
      </c>
    </row>
    <row r="1139" spans="1:21" ht="48" x14ac:dyDescent="0.2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 s="23">
        <v>1437620400</v>
      </c>
      <c r="J1139">
        <v>1458848421</v>
      </c>
      <c r="K1139" t="b">
        <v>0</v>
      </c>
      <c r="L1139">
        <v>39</v>
      </c>
      <c r="M1139" t="b">
        <v>0</v>
      </c>
      <c r="N1139" t="s">
        <v>8277</v>
      </c>
      <c r="O1139" s="12">
        <f t="shared" si="86"/>
        <v>40</v>
      </c>
      <c r="P1139" s="10">
        <f t="shared" si="87"/>
        <v>253.21</v>
      </c>
      <c r="Q1139" s="14" t="s">
        <v>8325</v>
      </c>
      <c r="R1139" t="s">
        <v>8329</v>
      </c>
      <c r="S1139" s="19">
        <f t="shared" si="88"/>
        <v>42453.611354166664</v>
      </c>
      <c r="T1139" s="19">
        <f t="shared" si="89"/>
        <v>42207.916666666664</v>
      </c>
      <c r="U1139">
        <f t="shared" si="85"/>
        <v>2016</v>
      </c>
    </row>
    <row r="1140" spans="1:21" ht="48" x14ac:dyDescent="0.2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 s="23">
        <v>1437620400</v>
      </c>
      <c r="J1140">
        <v>1483307131</v>
      </c>
      <c r="K1140" t="b">
        <v>0</v>
      </c>
      <c r="L1140">
        <v>4</v>
      </c>
      <c r="M1140" t="b">
        <v>0</v>
      </c>
      <c r="N1140" t="s">
        <v>8277</v>
      </c>
      <c r="O1140" s="12">
        <f t="shared" si="86"/>
        <v>0</v>
      </c>
      <c r="P1140" s="10">
        <f t="shared" si="87"/>
        <v>31.25</v>
      </c>
      <c r="Q1140" s="14" t="s">
        <v>8325</v>
      </c>
      <c r="R1140" t="s">
        <v>8329</v>
      </c>
      <c r="S1140" s="19">
        <f t="shared" si="88"/>
        <v>42736.698275462964</v>
      </c>
      <c r="T1140" s="19">
        <f t="shared" si="89"/>
        <v>42207.916666666664</v>
      </c>
      <c r="U1140">
        <f t="shared" si="85"/>
        <v>2017</v>
      </c>
    </row>
    <row r="1141" spans="1:21" ht="48" x14ac:dyDescent="0.2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 s="23">
        <v>1437620400</v>
      </c>
      <c r="J1141">
        <v>1417508426</v>
      </c>
      <c r="K1141" t="b">
        <v>0</v>
      </c>
      <c r="L1141">
        <v>1</v>
      </c>
      <c r="M1141" t="b">
        <v>0</v>
      </c>
      <c r="N1141" t="s">
        <v>8277</v>
      </c>
      <c r="O1141" s="12">
        <f t="shared" si="86"/>
        <v>0</v>
      </c>
      <c r="P1141" s="10">
        <f t="shared" si="87"/>
        <v>5</v>
      </c>
      <c r="Q1141" s="14" t="s">
        <v>8325</v>
      </c>
      <c r="R1141" t="s">
        <v>8329</v>
      </c>
      <c r="S1141" s="19">
        <f t="shared" si="88"/>
        <v>41975.139189814814</v>
      </c>
      <c r="T1141" s="19">
        <f t="shared" si="89"/>
        <v>42207.916666666664</v>
      </c>
      <c r="U1141">
        <f t="shared" si="85"/>
        <v>2014</v>
      </c>
    </row>
    <row r="1142" spans="1:21" ht="48" x14ac:dyDescent="0.2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 s="23">
        <v>1437620400</v>
      </c>
      <c r="J1142">
        <v>1436267121</v>
      </c>
      <c r="K1142" t="b">
        <v>0</v>
      </c>
      <c r="L1142">
        <v>0</v>
      </c>
      <c r="M1142" t="b">
        <v>0</v>
      </c>
      <c r="N1142" t="s">
        <v>8277</v>
      </c>
      <c r="O1142" s="12">
        <f t="shared" si="86"/>
        <v>0</v>
      </c>
      <c r="P1142" s="10">
        <f t="shared" si="87"/>
        <v>0</v>
      </c>
      <c r="Q1142" s="14" t="s">
        <v>8325</v>
      </c>
      <c r="R1142" t="s">
        <v>8329</v>
      </c>
      <c r="S1142" s="19">
        <f t="shared" si="88"/>
        <v>42192.253715277773</v>
      </c>
      <c r="T1142" s="19">
        <f t="shared" si="89"/>
        <v>42207.916666666664</v>
      </c>
      <c r="U1142">
        <f t="shared" si="85"/>
        <v>2015</v>
      </c>
    </row>
    <row r="1143" spans="1:21" ht="16" x14ac:dyDescent="0.2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 s="23">
        <v>1437620400</v>
      </c>
      <c r="J1143">
        <v>1433868450</v>
      </c>
      <c r="K1143" t="b">
        <v>0</v>
      </c>
      <c r="L1143">
        <v>0</v>
      </c>
      <c r="M1143" t="b">
        <v>0</v>
      </c>
      <c r="N1143" t="s">
        <v>8277</v>
      </c>
      <c r="O1143" s="12">
        <f t="shared" si="86"/>
        <v>0</v>
      </c>
      <c r="P1143" s="10">
        <f t="shared" si="87"/>
        <v>0</v>
      </c>
      <c r="Q1143" s="14" t="s">
        <v>8325</v>
      </c>
      <c r="R1143" t="s">
        <v>8329</v>
      </c>
      <c r="S1143" s="19">
        <f t="shared" si="88"/>
        <v>42164.491319444445</v>
      </c>
      <c r="T1143" s="19">
        <f t="shared" si="89"/>
        <v>42207.916666666664</v>
      </c>
      <c r="U1143">
        <f t="shared" si="85"/>
        <v>2015</v>
      </c>
    </row>
    <row r="1144" spans="1:21" ht="48" x14ac:dyDescent="0.2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 s="23">
        <v>1437620400</v>
      </c>
      <c r="J1144">
        <v>1421539727</v>
      </c>
      <c r="K1144" t="b">
        <v>0</v>
      </c>
      <c r="L1144">
        <v>0</v>
      </c>
      <c r="M1144" t="b">
        <v>0</v>
      </c>
      <c r="N1144" t="s">
        <v>8277</v>
      </c>
      <c r="O1144" s="12">
        <f t="shared" si="86"/>
        <v>0</v>
      </c>
      <c r="P1144" s="10">
        <f t="shared" si="87"/>
        <v>0</v>
      </c>
      <c r="Q1144" s="14" t="s">
        <v>8325</v>
      </c>
      <c r="R1144" t="s">
        <v>8329</v>
      </c>
      <c r="S1144" s="19">
        <f t="shared" si="88"/>
        <v>42021.797766203701</v>
      </c>
      <c r="T1144" s="19">
        <f t="shared" si="89"/>
        <v>42207.916666666664</v>
      </c>
      <c r="U1144">
        <f t="shared" si="85"/>
        <v>2015</v>
      </c>
    </row>
    <row r="1145" spans="1:21" ht="48" x14ac:dyDescent="0.2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 s="23">
        <v>1437620400</v>
      </c>
      <c r="J1145">
        <v>1447735126</v>
      </c>
      <c r="K1145" t="b">
        <v>0</v>
      </c>
      <c r="L1145">
        <v>8</v>
      </c>
      <c r="M1145" t="b">
        <v>0</v>
      </c>
      <c r="N1145" t="s">
        <v>8277</v>
      </c>
      <c r="O1145" s="12">
        <f t="shared" si="86"/>
        <v>0</v>
      </c>
      <c r="P1145" s="10">
        <f t="shared" si="87"/>
        <v>23.25</v>
      </c>
      <c r="Q1145" s="14" t="s">
        <v>8325</v>
      </c>
      <c r="R1145" t="s">
        <v>8329</v>
      </c>
      <c r="S1145" s="19">
        <f t="shared" si="88"/>
        <v>42324.985254629624</v>
      </c>
      <c r="T1145" s="19">
        <f t="shared" si="89"/>
        <v>42207.916666666664</v>
      </c>
      <c r="U1145">
        <f t="shared" si="85"/>
        <v>2015</v>
      </c>
    </row>
    <row r="1146" spans="1:21" ht="48" x14ac:dyDescent="0.2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 s="23">
        <v>1437620400</v>
      </c>
      <c r="J1146">
        <v>1427689320</v>
      </c>
      <c r="K1146" t="b">
        <v>0</v>
      </c>
      <c r="L1146">
        <v>0</v>
      </c>
      <c r="M1146" t="b">
        <v>0</v>
      </c>
      <c r="N1146" t="s">
        <v>8277</v>
      </c>
      <c r="O1146" s="12">
        <f t="shared" si="86"/>
        <v>0</v>
      </c>
      <c r="P1146" s="10">
        <f t="shared" si="87"/>
        <v>0</v>
      </c>
      <c r="Q1146" s="14" t="s">
        <v>8325</v>
      </c>
      <c r="R1146" t="s">
        <v>8329</v>
      </c>
      <c r="S1146" s="19">
        <f t="shared" si="88"/>
        <v>42092.973611111105</v>
      </c>
      <c r="T1146" s="19">
        <f t="shared" si="89"/>
        <v>42207.916666666664</v>
      </c>
      <c r="U1146">
        <f t="shared" si="85"/>
        <v>2015</v>
      </c>
    </row>
    <row r="1147" spans="1:21" ht="48" x14ac:dyDescent="0.2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 s="23">
        <v>1437620400</v>
      </c>
      <c r="J1147">
        <v>1407088592</v>
      </c>
      <c r="K1147" t="b">
        <v>0</v>
      </c>
      <c r="L1147">
        <v>1</v>
      </c>
      <c r="M1147" t="b">
        <v>0</v>
      </c>
      <c r="N1147" t="s">
        <v>8277</v>
      </c>
      <c r="O1147" s="12">
        <f t="shared" si="86"/>
        <v>0</v>
      </c>
      <c r="P1147" s="10">
        <f t="shared" si="87"/>
        <v>100</v>
      </c>
      <c r="Q1147" s="14" t="s">
        <v>8325</v>
      </c>
      <c r="R1147" t="s">
        <v>8329</v>
      </c>
      <c r="S1147" s="19">
        <f t="shared" si="88"/>
        <v>41854.539259259254</v>
      </c>
      <c r="T1147" s="19">
        <f t="shared" si="89"/>
        <v>42207.916666666664</v>
      </c>
      <c r="U1147">
        <f t="shared" si="85"/>
        <v>2014</v>
      </c>
    </row>
    <row r="1148" spans="1:21" ht="32" x14ac:dyDescent="0.2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 s="23">
        <v>1437620400</v>
      </c>
      <c r="J1148">
        <v>1395787973</v>
      </c>
      <c r="K1148" t="b">
        <v>0</v>
      </c>
      <c r="L1148">
        <v>12</v>
      </c>
      <c r="M1148" t="b">
        <v>0</v>
      </c>
      <c r="N1148" t="s">
        <v>8277</v>
      </c>
      <c r="O1148" s="12">
        <f t="shared" si="86"/>
        <v>9</v>
      </c>
      <c r="P1148" s="10">
        <f t="shared" si="87"/>
        <v>44.17</v>
      </c>
      <c r="Q1148" s="14" t="s">
        <v>8325</v>
      </c>
      <c r="R1148" t="s">
        <v>8329</v>
      </c>
      <c r="S1148" s="19">
        <f t="shared" si="88"/>
        <v>41723.745057870365</v>
      </c>
      <c r="T1148" s="19">
        <f t="shared" si="89"/>
        <v>42207.916666666664</v>
      </c>
      <c r="U1148">
        <f t="shared" si="85"/>
        <v>2014</v>
      </c>
    </row>
    <row r="1149" spans="1:21" ht="48" x14ac:dyDescent="0.2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 s="23">
        <v>1437620400</v>
      </c>
      <c r="J1149">
        <v>1408576783</v>
      </c>
      <c r="K1149" t="b">
        <v>0</v>
      </c>
      <c r="L1149">
        <v>0</v>
      </c>
      <c r="M1149" t="b">
        <v>0</v>
      </c>
      <c r="N1149" t="s">
        <v>8277</v>
      </c>
      <c r="O1149" s="12">
        <f t="shared" si="86"/>
        <v>0</v>
      </c>
      <c r="P1149" s="10">
        <f t="shared" si="87"/>
        <v>0</v>
      </c>
      <c r="Q1149" s="14" t="s">
        <v>8325</v>
      </c>
      <c r="R1149" t="s">
        <v>8329</v>
      </c>
      <c r="S1149" s="19">
        <f t="shared" si="88"/>
        <v>41871.763692129629</v>
      </c>
      <c r="T1149" s="19">
        <f t="shared" si="89"/>
        <v>42207.916666666664</v>
      </c>
      <c r="U1149">
        <f t="shared" ref="U1149:U1212" si="90">YEAR(S1149)</f>
        <v>2014</v>
      </c>
    </row>
    <row r="1150" spans="1:21" ht="32" x14ac:dyDescent="0.2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 s="23">
        <v>1437620400</v>
      </c>
      <c r="J1150">
        <v>1477973181</v>
      </c>
      <c r="K1150" t="b">
        <v>0</v>
      </c>
      <c r="L1150">
        <v>3</v>
      </c>
      <c r="M1150" t="b">
        <v>0</v>
      </c>
      <c r="N1150" t="s">
        <v>8277</v>
      </c>
      <c r="O1150" s="12">
        <f t="shared" si="86"/>
        <v>0</v>
      </c>
      <c r="P1150" s="10">
        <f t="shared" si="87"/>
        <v>24.33</v>
      </c>
      <c r="Q1150" s="14" t="s">
        <v>8325</v>
      </c>
      <c r="R1150" t="s">
        <v>8329</v>
      </c>
      <c r="S1150" s="19">
        <f t="shared" si="88"/>
        <v>42674.962743055548</v>
      </c>
      <c r="T1150" s="19">
        <f t="shared" si="89"/>
        <v>42207.916666666664</v>
      </c>
      <c r="U1150">
        <f t="shared" si="90"/>
        <v>2016</v>
      </c>
    </row>
    <row r="1151" spans="1:21" ht="32" x14ac:dyDescent="0.2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 s="23">
        <v>1437620400</v>
      </c>
      <c r="J1151">
        <v>1463504566</v>
      </c>
      <c r="K1151" t="b">
        <v>0</v>
      </c>
      <c r="L1151">
        <v>2</v>
      </c>
      <c r="M1151" t="b">
        <v>0</v>
      </c>
      <c r="N1151" t="s">
        <v>8277</v>
      </c>
      <c r="O1151" s="12">
        <f t="shared" si="86"/>
        <v>0</v>
      </c>
      <c r="P1151" s="10">
        <f t="shared" si="87"/>
        <v>37.5</v>
      </c>
      <c r="Q1151" s="14" t="s">
        <v>8325</v>
      </c>
      <c r="R1151" t="s">
        <v>8329</v>
      </c>
      <c r="S1151" s="19">
        <f t="shared" si="88"/>
        <v>42507.501921296294</v>
      </c>
      <c r="T1151" s="19">
        <f t="shared" si="89"/>
        <v>42207.916666666664</v>
      </c>
      <c r="U1151">
        <f t="shared" si="90"/>
        <v>2016</v>
      </c>
    </row>
    <row r="1152" spans="1:21" ht="32" x14ac:dyDescent="0.2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 s="23">
        <v>1437620400</v>
      </c>
      <c r="J1152">
        <v>1447109675</v>
      </c>
      <c r="K1152" t="b">
        <v>0</v>
      </c>
      <c r="L1152">
        <v>6</v>
      </c>
      <c r="M1152" t="b">
        <v>0</v>
      </c>
      <c r="N1152" t="s">
        <v>8277</v>
      </c>
      <c r="O1152" s="12">
        <f t="shared" si="86"/>
        <v>10</v>
      </c>
      <c r="P1152" s="10">
        <f t="shared" si="87"/>
        <v>42</v>
      </c>
      <c r="Q1152" s="14" t="s">
        <v>8325</v>
      </c>
      <c r="R1152" t="s">
        <v>8329</v>
      </c>
      <c r="S1152" s="19">
        <f t="shared" si="88"/>
        <v>42317.74623842592</v>
      </c>
      <c r="T1152" s="19">
        <f t="shared" si="89"/>
        <v>42207.916666666664</v>
      </c>
      <c r="U1152">
        <f t="shared" si="90"/>
        <v>2015</v>
      </c>
    </row>
    <row r="1153" spans="1:21" ht="48" x14ac:dyDescent="0.2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 s="23">
        <v>1437620400</v>
      </c>
      <c r="J1153">
        <v>1439000863</v>
      </c>
      <c r="K1153" t="b">
        <v>0</v>
      </c>
      <c r="L1153">
        <v>0</v>
      </c>
      <c r="M1153" t="b">
        <v>0</v>
      </c>
      <c r="N1153" t="s">
        <v>8277</v>
      </c>
      <c r="O1153" s="12">
        <f t="shared" si="86"/>
        <v>0</v>
      </c>
      <c r="P1153" s="10">
        <f t="shared" si="87"/>
        <v>0</v>
      </c>
      <c r="Q1153" s="14" t="s">
        <v>8325</v>
      </c>
      <c r="R1153" t="s">
        <v>8329</v>
      </c>
      <c r="S1153" s="19">
        <f t="shared" si="88"/>
        <v>42223.894247685188</v>
      </c>
      <c r="T1153" s="19">
        <f t="shared" si="89"/>
        <v>42207.916666666664</v>
      </c>
      <c r="U1153">
        <f t="shared" si="90"/>
        <v>2015</v>
      </c>
    </row>
    <row r="1154" spans="1:21" ht="16" x14ac:dyDescent="0.2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 s="23">
        <v>1437620400</v>
      </c>
      <c r="J1154">
        <v>1429117312</v>
      </c>
      <c r="K1154" t="b">
        <v>0</v>
      </c>
      <c r="L1154">
        <v>15</v>
      </c>
      <c r="M1154" t="b">
        <v>0</v>
      </c>
      <c r="N1154" t="s">
        <v>8277</v>
      </c>
      <c r="O1154" s="12">
        <f t="shared" ref="O1154:O1217" si="91">ROUND(E1154/D1154*100,0)</f>
        <v>6</v>
      </c>
      <c r="P1154" s="10">
        <f t="shared" ref="P1154:P1217" si="92">IFERROR(ROUND(E1154/L1154,2),0)</f>
        <v>60.73</v>
      </c>
      <c r="Q1154" s="14" t="s">
        <v>8325</v>
      </c>
      <c r="R1154" t="s">
        <v>8329</v>
      </c>
      <c r="S1154" s="19">
        <f t="shared" si="88"/>
        <v>42109.501296296294</v>
      </c>
      <c r="T1154" s="19">
        <f t="shared" si="89"/>
        <v>42207.916666666664</v>
      </c>
      <c r="U1154">
        <f t="shared" si="90"/>
        <v>2015</v>
      </c>
    </row>
    <row r="1155" spans="1:21" ht="32" x14ac:dyDescent="0.2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 s="23">
        <v>1437620400</v>
      </c>
      <c r="J1155">
        <v>1432055305</v>
      </c>
      <c r="K1155" t="b">
        <v>0</v>
      </c>
      <c r="L1155">
        <v>1</v>
      </c>
      <c r="M1155" t="b">
        <v>0</v>
      </c>
      <c r="N1155" t="s">
        <v>8277</v>
      </c>
      <c r="O1155" s="12">
        <f t="shared" si="91"/>
        <v>1</v>
      </c>
      <c r="P1155" s="10">
        <f t="shared" si="92"/>
        <v>50</v>
      </c>
      <c r="Q1155" s="14" t="s">
        <v>8325</v>
      </c>
      <c r="R1155" t="s">
        <v>8329</v>
      </c>
      <c r="S1155" s="19">
        <f t="shared" ref="S1155:S1218" si="93">(J1155/86400)+25569+(-5/24)</f>
        <v>42143.505844907406</v>
      </c>
      <c r="T1155" s="19">
        <f t="shared" ref="T1155:T1218" si="94">(I1155/86400)+25569+(-5/24)</f>
        <v>42207.916666666664</v>
      </c>
      <c r="U1155">
        <f t="shared" si="90"/>
        <v>2015</v>
      </c>
    </row>
    <row r="1156" spans="1:21" ht="48" x14ac:dyDescent="0.2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 s="23">
        <v>1437620400</v>
      </c>
      <c r="J1156">
        <v>1438915006</v>
      </c>
      <c r="K1156" t="b">
        <v>0</v>
      </c>
      <c r="L1156">
        <v>3</v>
      </c>
      <c r="M1156" t="b">
        <v>0</v>
      </c>
      <c r="N1156" t="s">
        <v>8277</v>
      </c>
      <c r="O1156" s="12">
        <f t="shared" si="91"/>
        <v>7</v>
      </c>
      <c r="P1156" s="10">
        <f t="shared" si="92"/>
        <v>108.33</v>
      </c>
      <c r="Q1156" s="14" t="s">
        <v>8325</v>
      </c>
      <c r="R1156" t="s">
        <v>8329</v>
      </c>
      <c r="S1156" s="19">
        <f t="shared" si="93"/>
        <v>42222.900532407402</v>
      </c>
      <c r="T1156" s="19">
        <f t="shared" si="94"/>
        <v>42207.916666666664</v>
      </c>
      <c r="U1156">
        <f t="shared" si="90"/>
        <v>2015</v>
      </c>
    </row>
    <row r="1157" spans="1:21" ht="48" x14ac:dyDescent="0.2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 s="23">
        <v>1437620400</v>
      </c>
      <c r="J1157">
        <v>1405448408</v>
      </c>
      <c r="K1157" t="b">
        <v>0</v>
      </c>
      <c r="L1157">
        <v>8</v>
      </c>
      <c r="M1157" t="b">
        <v>0</v>
      </c>
      <c r="N1157" t="s">
        <v>8277</v>
      </c>
      <c r="O1157" s="12">
        <f t="shared" si="91"/>
        <v>1</v>
      </c>
      <c r="P1157" s="10">
        <f t="shared" si="92"/>
        <v>23.5</v>
      </c>
      <c r="Q1157" s="14" t="s">
        <v>8325</v>
      </c>
      <c r="R1157" t="s">
        <v>8329</v>
      </c>
      <c r="S1157" s="19">
        <f t="shared" si="93"/>
        <v>41835.555648148147</v>
      </c>
      <c r="T1157" s="19">
        <f t="shared" si="94"/>
        <v>42207.916666666664</v>
      </c>
      <c r="U1157">
        <f t="shared" si="90"/>
        <v>2014</v>
      </c>
    </row>
    <row r="1158" spans="1:21" ht="48" x14ac:dyDescent="0.2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 s="23">
        <v>1437620400</v>
      </c>
      <c r="J1158">
        <v>1422150162</v>
      </c>
      <c r="K1158" t="b">
        <v>0</v>
      </c>
      <c r="L1158">
        <v>0</v>
      </c>
      <c r="M1158" t="b">
        <v>0</v>
      </c>
      <c r="N1158" t="s">
        <v>8277</v>
      </c>
      <c r="O1158" s="12">
        <f t="shared" si="91"/>
        <v>0</v>
      </c>
      <c r="P1158" s="10">
        <f t="shared" si="92"/>
        <v>0</v>
      </c>
      <c r="Q1158" s="14" t="s">
        <v>8325</v>
      </c>
      <c r="R1158" t="s">
        <v>8329</v>
      </c>
      <c r="S1158" s="19">
        <f t="shared" si="93"/>
        <v>42028.862986111104</v>
      </c>
      <c r="T1158" s="19">
        <f t="shared" si="94"/>
        <v>42207.916666666664</v>
      </c>
      <c r="U1158">
        <f t="shared" si="90"/>
        <v>2015</v>
      </c>
    </row>
    <row r="1159" spans="1:21" ht="48" x14ac:dyDescent="0.2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 s="23">
        <v>1437620400</v>
      </c>
      <c r="J1159">
        <v>1412607880</v>
      </c>
      <c r="K1159" t="b">
        <v>0</v>
      </c>
      <c r="L1159">
        <v>3</v>
      </c>
      <c r="M1159" t="b">
        <v>0</v>
      </c>
      <c r="N1159" t="s">
        <v>8277</v>
      </c>
      <c r="O1159" s="12">
        <f t="shared" si="91"/>
        <v>2</v>
      </c>
      <c r="P1159" s="10">
        <f t="shared" si="92"/>
        <v>50.33</v>
      </c>
      <c r="Q1159" s="14" t="s">
        <v>8325</v>
      </c>
      <c r="R1159" t="s">
        <v>8329</v>
      </c>
      <c r="S1159" s="19">
        <f t="shared" si="93"/>
        <v>41918.419907407406</v>
      </c>
      <c r="T1159" s="19">
        <f t="shared" si="94"/>
        <v>42207.916666666664</v>
      </c>
      <c r="U1159">
        <f t="shared" si="90"/>
        <v>2014</v>
      </c>
    </row>
    <row r="1160" spans="1:21" ht="48" x14ac:dyDescent="0.2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 s="23">
        <v>1437620400</v>
      </c>
      <c r="J1160">
        <v>1415499128</v>
      </c>
      <c r="K1160" t="b">
        <v>0</v>
      </c>
      <c r="L1160">
        <v>3</v>
      </c>
      <c r="M1160" t="b">
        <v>0</v>
      </c>
      <c r="N1160" t="s">
        <v>8277</v>
      </c>
      <c r="O1160" s="12">
        <f t="shared" si="91"/>
        <v>0</v>
      </c>
      <c r="P1160" s="10">
        <f t="shared" si="92"/>
        <v>11.67</v>
      </c>
      <c r="Q1160" s="14" t="s">
        <v>8325</v>
      </c>
      <c r="R1160" t="s">
        <v>8329</v>
      </c>
      <c r="S1160" s="19">
        <f t="shared" si="93"/>
        <v>41951.883425925924</v>
      </c>
      <c r="T1160" s="19">
        <f t="shared" si="94"/>
        <v>42207.916666666664</v>
      </c>
      <c r="U1160">
        <f t="shared" si="90"/>
        <v>2014</v>
      </c>
    </row>
    <row r="1161" spans="1:21" ht="48" x14ac:dyDescent="0.2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 s="23">
        <v>1437620400</v>
      </c>
      <c r="J1161">
        <v>1433006765</v>
      </c>
      <c r="K1161" t="b">
        <v>0</v>
      </c>
      <c r="L1161">
        <v>0</v>
      </c>
      <c r="M1161" t="b">
        <v>0</v>
      </c>
      <c r="N1161" t="s">
        <v>8277</v>
      </c>
      <c r="O1161" s="12">
        <f t="shared" si="91"/>
        <v>0</v>
      </c>
      <c r="P1161" s="10">
        <f t="shared" si="92"/>
        <v>0</v>
      </c>
      <c r="Q1161" s="14" t="s">
        <v>8325</v>
      </c>
      <c r="R1161" t="s">
        <v>8329</v>
      </c>
      <c r="S1161" s="19">
        <f t="shared" si="93"/>
        <v>42154.518113425926</v>
      </c>
      <c r="T1161" s="19">
        <f t="shared" si="94"/>
        <v>42207.916666666664</v>
      </c>
      <c r="U1161">
        <f t="shared" si="90"/>
        <v>2015</v>
      </c>
    </row>
    <row r="1162" spans="1:21" ht="48" x14ac:dyDescent="0.2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 s="23">
        <v>1437620400</v>
      </c>
      <c r="J1162">
        <v>1424922186</v>
      </c>
      <c r="K1162" t="b">
        <v>0</v>
      </c>
      <c r="L1162">
        <v>19</v>
      </c>
      <c r="M1162" t="b">
        <v>0</v>
      </c>
      <c r="N1162" t="s">
        <v>8277</v>
      </c>
      <c r="O1162" s="12">
        <f t="shared" si="91"/>
        <v>4</v>
      </c>
      <c r="P1162" s="10">
        <f t="shared" si="92"/>
        <v>60.79</v>
      </c>
      <c r="Q1162" s="14" t="s">
        <v>8325</v>
      </c>
      <c r="R1162" t="s">
        <v>8329</v>
      </c>
      <c r="S1162" s="19">
        <f t="shared" si="93"/>
        <v>42060.946597222217</v>
      </c>
      <c r="T1162" s="19">
        <f t="shared" si="94"/>
        <v>42207.916666666664</v>
      </c>
      <c r="U1162">
        <f t="shared" si="90"/>
        <v>2015</v>
      </c>
    </row>
    <row r="1163" spans="1:21" ht="48" x14ac:dyDescent="0.2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 s="23">
        <v>1437620400</v>
      </c>
      <c r="J1163">
        <v>1430233589</v>
      </c>
      <c r="K1163" t="b">
        <v>0</v>
      </c>
      <c r="L1163">
        <v>0</v>
      </c>
      <c r="M1163" t="b">
        <v>0</v>
      </c>
      <c r="N1163" t="s">
        <v>8277</v>
      </c>
      <c r="O1163" s="12">
        <f t="shared" si="91"/>
        <v>0</v>
      </c>
      <c r="P1163" s="10">
        <f t="shared" si="92"/>
        <v>0</v>
      </c>
      <c r="Q1163" s="14" t="s">
        <v>8325</v>
      </c>
      <c r="R1163" t="s">
        <v>8329</v>
      </c>
      <c r="S1163" s="19">
        <f t="shared" si="93"/>
        <v>42122.421168981477</v>
      </c>
      <c r="T1163" s="19">
        <f t="shared" si="94"/>
        <v>42207.916666666664</v>
      </c>
      <c r="U1163">
        <f t="shared" si="90"/>
        <v>2015</v>
      </c>
    </row>
    <row r="1164" spans="1:21" ht="48" x14ac:dyDescent="0.2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 s="23">
        <v>1437620400</v>
      </c>
      <c r="J1164">
        <v>1408983864</v>
      </c>
      <c r="K1164" t="b">
        <v>0</v>
      </c>
      <c r="L1164">
        <v>2</v>
      </c>
      <c r="M1164" t="b">
        <v>0</v>
      </c>
      <c r="N1164" t="s">
        <v>8277</v>
      </c>
      <c r="O1164" s="12">
        <f t="shared" si="91"/>
        <v>0</v>
      </c>
      <c r="P1164" s="10">
        <f t="shared" si="92"/>
        <v>17.5</v>
      </c>
      <c r="Q1164" s="14" t="s">
        <v>8325</v>
      </c>
      <c r="R1164" t="s">
        <v>8329</v>
      </c>
      <c r="S1164" s="19">
        <f t="shared" si="93"/>
        <v>41876.475277777776</v>
      </c>
      <c r="T1164" s="19">
        <f t="shared" si="94"/>
        <v>42207.916666666664</v>
      </c>
      <c r="U1164">
        <f t="shared" si="90"/>
        <v>2014</v>
      </c>
    </row>
    <row r="1165" spans="1:21" ht="48" x14ac:dyDescent="0.2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 s="23">
        <v>1437620400</v>
      </c>
      <c r="J1165">
        <v>1405012920</v>
      </c>
      <c r="K1165" t="b">
        <v>0</v>
      </c>
      <c r="L1165">
        <v>0</v>
      </c>
      <c r="M1165" t="b">
        <v>0</v>
      </c>
      <c r="N1165" t="s">
        <v>8277</v>
      </c>
      <c r="O1165" s="12">
        <f t="shared" si="91"/>
        <v>0</v>
      </c>
      <c r="P1165" s="10">
        <f t="shared" si="92"/>
        <v>0</v>
      </c>
      <c r="Q1165" s="14" t="s">
        <v>8325</v>
      </c>
      <c r="R1165" t="s">
        <v>8329</v>
      </c>
      <c r="S1165" s="19">
        <f t="shared" si="93"/>
        <v>41830.515277777777</v>
      </c>
      <c r="T1165" s="19">
        <f t="shared" si="94"/>
        <v>42207.916666666664</v>
      </c>
      <c r="U1165">
        <f t="shared" si="90"/>
        <v>2014</v>
      </c>
    </row>
    <row r="1166" spans="1:21" ht="64" x14ac:dyDescent="0.2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 s="23">
        <v>1437620400</v>
      </c>
      <c r="J1166">
        <v>1463678582</v>
      </c>
      <c r="K1166" t="b">
        <v>0</v>
      </c>
      <c r="L1166">
        <v>0</v>
      </c>
      <c r="M1166" t="b">
        <v>0</v>
      </c>
      <c r="N1166" t="s">
        <v>8277</v>
      </c>
      <c r="O1166" s="12">
        <f t="shared" si="91"/>
        <v>0</v>
      </c>
      <c r="P1166" s="10">
        <f t="shared" si="92"/>
        <v>0</v>
      </c>
      <c r="Q1166" s="14" t="s">
        <v>8325</v>
      </c>
      <c r="R1166" t="s">
        <v>8329</v>
      </c>
      <c r="S1166" s="19">
        <f t="shared" si="93"/>
        <v>42509.51599537037</v>
      </c>
      <c r="T1166" s="19">
        <f t="shared" si="94"/>
        <v>42207.916666666664</v>
      </c>
      <c r="U1166">
        <f t="shared" si="90"/>
        <v>2016</v>
      </c>
    </row>
    <row r="1167" spans="1:21" ht="48" x14ac:dyDescent="0.2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 s="23">
        <v>1437620400</v>
      </c>
      <c r="J1167">
        <v>1401685730</v>
      </c>
      <c r="K1167" t="b">
        <v>0</v>
      </c>
      <c r="L1167">
        <v>25</v>
      </c>
      <c r="M1167" t="b">
        <v>0</v>
      </c>
      <c r="N1167" t="s">
        <v>8277</v>
      </c>
      <c r="O1167" s="12">
        <f t="shared" si="91"/>
        <v>21</v>
      </c>
      <c r="P1167" s="10">
        <f t="shared" si="92"/>
        <v>82.82</v>
      </c>
      <c r="Q1167" s="14" t="s">
        <v>8325</v>
      </c>
      <c r="R1167" t="s">
        <v>8329</v>
      </c>
      <c r="S1167" s="19">
        <f t="shared" si="93"/>
        <v>41792.00613425926</v>
      </c>
      <c r="T1167" s="19">
        <f t="shared" si="94"/>
        <v>42207.916666666664</v>
      </c>
      <c r="U1167">
        <f t="shared" si="90"/>
        <v>2014</v>
      </c>
    </row>
    <row r="1168" spans="1:21" ht="48" x14ac:dyDescent="0.2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 s="23">
        <v>1437620400</v>
      </c>
      <c r="J1168">
        <v>1432640342</v>
      </c>
      <c r="K1168" t="b">
        <v>0</v>
      </c>
      <c r="L1168">
        <v>8</v>
      </c>
      <c r="M1168" t="b">
        <v>0</v>
      </c>
      <c r="N1168" t="s">
        <v>8277</v>
      </c>
      <c r="O1168" s="12">
        <f t="shared" si="91"/>
        <v>19</v>
      </c>
      <c r="P1168" s="10">
        <f t="shared" si="92"/>
        <v>358.88</v>
      </c>
      <c r="Q1168" s="14" t="s">
        <v>8325</v>
      </c>
      <c r="R1168" t="s">
        <v>8329</v>
      </c>
      <c r="S1168" s="19">
        <f t="shared" si="93"/>
        <v>42150.277106481481</v>
      </c>
      <c r="T1168" s="19">
        <f t="shared" si="94"/>
        <v>42207.916666666664</v>
      </c>
      <c r="U1168">
        <f t="shared" si="90"/>
        <v>2015</v>
      </c>
    </row>
    <row r="1169" spans="1:21" ht="48" x14ac:dyDescent="0.2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 s="23">
        <v>1437620400</v>
      </c>
      <c r="J1169">
        <v>1407865095</v>
      </c>
      <c r="K1169" t="b">
        <v>0</v>
      </c>
      <c r="L1169">
        <v>16</v>
      </c>
      <c r="M1169" t="b">
        <v>0</v>
      </c>
      <c r="N1169" t="s">
        <v>8277</v>
      </c>
      <c r="O1169" s="12">
        <f t="shared" si="91"/>
        <v>2</v>
      </c>
      <c r="P1169" s="10">
        <f t="shared" si="92"/>
        <v>61.19</v>
      </c>
      <c r="Q1169" s="14" t="s">
        <v>8325</v>
      </c>
      <c r="R1169" t="s">
        <v>8329</v>
      </c>
      <c r="S1169" s="19">
        <f t="shared" si="93"/>
        <v>41863.526562499996</v>
      </c>
      <c r="T1169" s="19">
        <f t="shared" si="94"/>
        <v>42207.916666666664</v>
      </c>
      <c r="U1169">
        <f t="shared" si="90"/>
        <v>2014</v>
      </c>
    </row>
    <row r="1170" spans="1:21" ht="48" x14ac:dyDescent="0.2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 s="23">
        <v>1437620400</v>
      </c>
      <c r="J1170">
        <v>1471915065</v>
      </c>
      <c r="K1170" t="b">
        <v>0</v>
      </c>
      <c r="L1170">
        <v>3</v>
      </c>
      <c r="M1170" t="b">
        <v>0</v>
      </c>
      <c r="N1170" t="s">
        <v>8277</v>
      </c>
      <c r="O1170" s="12">
        <f t="shared" si="91"/>
        <v>6</v>
      </c>
      <c r="P1170" s="10">
        <f t="shared" si="92"/>
        <v>340</v>
      </c>
      <c r="Q1170" s="14" t="s">
        <v>8325</v>
      </c>
      <c r="R1170" t="s">
        <v>8329</v>
      </c>
      <c r="S1170" s="19">
        <f t="shared" si="93"/>
        <v>42604.845659722218</v>
      </c>
      <c r="T1170" s="19">
        <f t="shared" si="94"/>
        <v>42207.916666666664</v>
      </c>
      <c r="U1170">
        <f t="shared" si="90"/>
        <v>2016</v>
      </c>
    </row>
    <row r="1171" spans="1:21" ht="48" x14ac:dyDescent="0.2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 s="23">
        <v>1437620400</v>
      </c>
      <c r="J1171">
        <v>1422001763</v>
      </c>
      <c r="K1171" t="b">
        <v>0</v>
      </c>
      <c r="L1171">
        <v>3</v>
      </c>
      <c r="M1171" t="b">
        <v>0</v>
      </c>
      <c r="N1171" t="s">
        <v>8277</v>
      </c>
      <c r="O1171" s="12">
        <f t="shared" si="91"/>
        <v>0</v>
      </c>
      <c r="P1171" s="10">
        <f t="shared" si="92"/>
        <v>5.67</v>
      </c>
      <c r="Q1171" s="14" t="s">
        <v>8325</v>
      </c>
      <c r="R1171" t="s">
        <v>8329</v>
      </c>
      <c r="S1171" s="19">
        <f t="shared" si="93"/>
        <v>42027.145405092589</v>
      </c>
      <c r="T1171" s="19">
        <f t="shared" si="94"/>
        <v>42207.916666666664</v>
      </c>
      <c r="U1171">
        <f t="shared" si="90"/>
        <v>2015</v>
      </c>
    </row>
    <row r="1172" spans="1:21" ht="48" x14ac:dyDescent="0.2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 s="23">
        <v>1437620400</v>
      </c>
      <c r="J1172">
        <v>1430429171</v>
      </c>
      <c r="K1172" t="b">
        <v>0</v>
      </c>
      <c r="L1172">
        <v>2</v>
      </c>
      <c r="M1172" t="b">
        <v>0</v>
      </c>
      <c r="N1172" t="s">
        <v>8277</v>
      </c>
      <c r="O1172" s="12">
        <f t="shared" si="91"/>
        <v>0</v>
      </c>
      <c r="P1172" s="10">
        <f t="shared" si="92"/>
        <v>50</v>
      </c>
      <c r="Q1172" s="14" t="s">
        <v>8325</v>
      </c>
      <c r="R1172" t="s">
        <v>8329</v>
      </c>
      <c r="S1172" s="19">
        <f t="shared" si="93"/>
        <v>42124.684849537036</v>
      </c>
      <c r="T1172" s="19">
        <f t="shared" si="94"/>
        <v>42207.916666666664</v>
      </c>
      <c r="U1172">
        <f t="shared" si="90"/>
        <v>2015</v>
      </c>
    </row>
    <row r="1173" spans="1:21" ht="32" x14ac:dyDescent="0.2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 s="23">
        <v>1437620400</v>
      </c>
      <c r="J1173">
        <v>1414351127</v>
      </c>
      <c r="K1173" t="b">
        <v>0</v>
      </c>
      <c r="L1173">
        <v>1</v>
      </c>
      <c r="M1173" t="b">
        <v>0</v>
      </c>
      <c r="N1173" t="s">
        <v>8277</v>
      </c>
      <c r="O1173" s="12">
        <f t="shared" si="91"/>
        <v>0</v>
      </c>
      <c r="P1173" s="10">
        <f t="shared" si="92"/>
        <v>25</v>
      </c>
      <c r="Q1173" s="14" t="s">
        <v>8325</v>
      </c>
      <c r="R1173" t="s">
        <v>8329</v>
      </c>
      <c r="S1173" s="19">
        <f t="shared" si="93"/>
        <v>41938.596377314811</v>
      </c>
      <c r="T1173" s="19">
        <f t="shared" si="94"/>
        <v>42207.916666666664</v>
      </c>
      <c r="U1173">
        <f t="shared" si="90"/>
        <v>2014</v>
      </c>
    </row>
    <row r="1174" spans="1:21" ht="16" x14ac:dyDescent="0.2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 s="23">
        <v>1437620400</v>
      </c>
      <c r="J1174">
        <v>1405959752</v>
      </c>
      <c r="K1174" t="b">
        <v>0</v>
      </c>
      <c r="L1174">
        <v>0</v>
      </c>
      <c r="M1174" t="b">
        <v>0</v>
      </c>
      <c r="N1174" t="s">
        <v>8277</v>
      </c>
      <c r="O1174" s="12">
        <f t="shared" si="91"/>
        <v>0</v>
      </c>
      <c r="P1174" s="10">
        <f t="shared" si="92"/>
        <v>0</v>
      </c>
      <c r="Q1174" s="14" t="s">
        <v>8325</v>
      </c>
      <c r="R1174" t="s">
        <v>8329</v>
      </c>
      <c r="S1174" s="19">
        <f t="shared" si="93"/>
        <v>41841.473981481475</v>
      </c>
      <c r="T1174" s="19">
        <f t="shared" si="94"/>
        <v>42207.916666666664</v>
      </c>
      <c r="U1174">
        <f t="shared" si="90"/>
        <v>2014</v>
      </c>
    </row>
    <row r="1175" spans="1:21" ht="48" x14ac:dyDescent="0.2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 s="23">
        <v>1437620400</v>
      </c>
      <c r="J1175">
        <v>1435552057</v>
      </c>
      <c r="K1175" t="b">
        <v>0</v>
      </c>
      <c r="L1175">
        <v>1</v>
      </c>
      <c r="M1175" t="b">
        <v>0</v>
      </c>
      <c r="N1175" t="s">
        <v>8277</v>
      </c>
      <c r="O1175" s="12">
        <f t="shared" si="91"/>
        <v>0</v>
      </c>
      <c r="P1175" s="10">
        <f t="shared" si="92"/>
        <v>30</v>
      </c>
      <c r="Q1175" s="14" t="s">
        <v>8325</v>
      </c>
      <c r="R1175" t="s">
        <v>8329</v>
      </c>
      <c r="S1175" s="19">
        <f t="shared" si="93"/>
        <v>42183.97751157407</v>
      </c>
      <c r="T1175" s="19">
        <f t="shared" si="94"/>
        <v>42207.916666666664</v>
      </c>
      <c r="U1175">
        <f t="shared" si="90"/>
        <v>2015</v>
      </c>
    </row>
    <row r="1176" spans="1:21" ht="48" x14ac:dyDescent="0.2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 s="23">
        <v>1437620400</v>
      </c>
      <c r="J1176">
        <v>1460146327</v>
      </c>
      <c r="K1176" t="b">
        <v>0</v>
      </c>
      <c r="L1176">
        <v>19</v>
      </c>
      <c r="M1176" t="b">
        <v>0</v>
      </c>
      <c r="N1176" t="s">
        <v>8277</v>
      </c>
      <c r="O1176" s="12">
        <f t="shared" si="91"/>
        <v>6</v>
      </c>
      <c r="P1176" s="10">
        <f t="shared" si="92"/>
        <v>46.63</v>
      </c>
      <c r="Q1176" s="14" t="s">
        <v>8325</v>
      </c>
      <c r="R1176" t="s">
        <v>8329</v>
      </c>
      <c r="S1176" s="19">
        <f t="shared" si="93"/>
        <v>42468.633414351854</v>
      </c>
      <c r="T1176" s="19">
        <f t="shared" si="94"/>
        <v>42207.916666666664</v>
      </c>
      <c r="U1176">
        <f t="shared" si="90"/>
        <v>2016</v>
      </c>
    </row>
    <row r="1177" spans="1:21" ht="48" x14ac:dyDescent="0.2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 s="23">
        <v>1437620400</v>
      </c>
      <c r="J1177">
        <v>1434389339</v>
      </c>
      <c r="K1177" t="b">
        <v>0</v>
      </c>
      <c r="L1177">
        <v>9</v>
      </c>
      <c r="M1177" t="b">
        <v>0</v>
      </c>
      <c r="N1177" t="s">
        <v>8277</v>
      </c>
      <c r="O1177" s="12">
        <f t="shared" si="91"/>
        <v>3</v>
      </c>
      <c r="P1177" s="10">
        <f t="shared" si="92"/>
        <v>65</v>
      </c>
      <c r="Q1177" s="14" t="s">
        <v>8325</v>
      </c>
      <c r="R1177" t="s">
        <v>8329</v>
      </c>
      <c r="S1177" s="19">
        <f t="shared" si="93"/>
        <v>42170.520127314812</v>
      </c>
      <c r="T1177" s="19">
        <f t="shared" si="94"/>
        <v>42207.916666666664</v>
      </c>
      <c r="U1177">
        <f t="shared" si="90"/>
        <v>2015</v>
      </c>
    </row>
    <row r="1178" spans="1:21" ht="64" x14ac:dyDescent="0.2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 s="23">
        <v>1437620400</v>
      </c>
      <c r="J1178">
        <v>1484094498</v>
      </c>
      <c r="K1178" t="b">
        <v>0</v>
      </c>
      <c r="L1178">
        <v>1</v>
      </c>
      <c r="M1178" t="b">
        <v>0</v>
      </c>
      <c r="N1178" t="s">
        <v>8277</v>
      </c>
      <c r="O1178" s="12">
        <f t="shared" si="91"/>
        <v>0</v>
      </c>
      <c r="P1178" s="10">
        <f t="shared" si="92"/>
        <v>10</v>
      </c>
      <c r="Q1178" s="14" t="s">
        <v>8325</v>
      </c>
      <c r="R1178" t="s">
        <v>8329</v>
      </c>
      <c r="S1178" s="19">
        <f t="shared" si="93"/>
        <v>42745.811319444438</v>
      </c>
      <c r="T1178" s="19">
        <f t="shared" si="94"/>
        <v>42207.916666666664</v>
      </c>
      <c r="U1178">
        <f t="shared" si="90"/>
        <v>2017</v>
      </c>
    </row>
    <row r="1179" spans="1:21" ht="48" x14ac:dyDescent="0.2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 s="23">
        <v>1437620400</v>
      </c>
      <c r="J1179">
        <v>1410796296</v>
      </c>
      <c r="K1179" t="b">
        <v>0</v>
      </c>
      <c r="L1179">
        <v>0</v>
      </c>
      <c r="M1179" t="b">
        <v>0</v>
      </c>
      <c r="N1179" t="s">
        <v>8277</v>
      </c>
      <c r="O1179" s="12">
        <f t="shared" si="91"/>
        <v>0</v>
      </c>
      <c r="P1179" s="10">
        <f t="shared" si="92"/>
        <v>0</v>
      </c>
      <c r="Q1179" s="14" t="s">
        <v>8325</v>
      </c>
      <c r="R1179" t="s">
        <v>8329</v>
      </c>
      <c r="S1179" s="19">
        <f t="shared" si="93"/>
        <v>41897.452499999999</v>
      </c>
      <c r="T1179" s="19">
        <f t="shared" si="94"/>
        <v>42207.916666666664</v>
      </c>
      <c r="U1179">
        <f t="shared" si="90"/>
        <v>2014</v>
      </c>
    </row>
    <row r="1180" spans="1:21" ht="48" x14ac:dyDescent="0.2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 s="23">
        <v>1437620400</v>
      </c>
      <c r="J1180">
        <v>1405633452</v>
      </c>
      <c r="K1180" t="b">
        <v>0</v>
      </c>
      <c r="L1180">
        <v>1</v>
      </c>
      <c r="M1180" t="b">
        <v>0</v>
      </c>
      <c r="N1180" t="s">
        <v>8277</v>
      </c>
      <c r="O1180" s="12">
        <f t="shared" si="91"/>
        <v>0</v>
      </c>
      <c r="P1180" s="10">
        <f t="shared" si="92"/>
        <v>5</v>
      </c>
      <c r="Q1180" s="14" t="s">
        <v>8325</v>
      </c>
      <c r="R1180" t="s">
        <v>8329</v>
      </c>
      <c r="S1180" s="19">
        <f t="shared" si="93"/>
        <v>41837.69736111111</v>
      </c>
      <c r="T1180" s="19">
        <f t="shared" si="94"/>
        <v>42207.916666666664</v>
      </c>
      <c r="U1180">
        <f t="shared" si="90"/>
        <v>2014</v>
      </c>
    </row>
    <row r="1181" spans="1:21" ht="48" x14ac:dyDescent="0.2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 s="23">
        <v>1437620400</v>
      </c>
      <c r="J1181">
        <v>1443460627</v>
      </c>
      <c r="K1181" t="b">
        <v>0</v>
      </c>
      <c r="L1181">
        <v>5</v>
      </c>
      <c r="M1181" t="b">
        <v>0</v>
      </c>
      <c r="N1181" t="s">
        <v>8277</v>
      </c>
      <c r="O1181" s="12">
        <f t="shared" si="91"/>
        <v>5</v>
      </c>
      <c r="P1181" s="10">
        <f t="shared" si="92"/>
        <v>640</v>
      </c>
      <c r="Q1181" s="14" t="s">
        <v>8325</v>
      </c>
      <c r="R1181" t="s">
        <v>8329</v>
      </c>
      <c r="S1181" s="19">
        <f t="shared" si="93"/>
        <v>42275.511886574073</v>
      </c>
      <c r="T1181" s="19">
        <f t="shared" si="94"/>
        <v>42207.916666666664</v>
      </c>
      <c r="U1181">
        <f t="shared" si="90"/>
        <v>2015</v>
      </c>
    </row>
    <row r="1182" spans="1:21" ht="32" x14ac:dyDescent="0.2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 s="23">
        <v>1437620400</v>
      </c>
      <c r="J1182">
        <v>1400786514</v>
      </c>
      <c r="K1182" t="b">
        <v>0</v>
      </c>
      <c r="L1182">
        <v>85</v>
      </c>
      <c r="M1182" t="b">
        <v>0</v>
      </c>
      <c r="N1182" t="s">
        <v>8277</v>
      </c>
      <c r="O1182" s="12">
        <f t="shared" si="91"/>
        <v>12</v>
      </c>
      <c r="P1182" s="10">
        <f t="shared" si="92"/>
        <v>69.12</v>
      </c>
      <c r="Q1182" s="14" t="s">
        <v>8325</v>
      </c>
      <c r="R1182" t="s">
        <v>8329</v>
      </c>
      <c r="S1182" s="19">
        <f t="shared" si="93"/>
        <v>41781.598541666666</v>
      </c>
      <c r="T1182" s="19">
        <f t="shared" si="94"/>
        <v>42207.916666666664</v>
      </c>
      <c r="U1182">
        <f t="shared" si="90"/>
        <v>2014</v>
      </c>
    </row>
    <row r="1183" spans="1:21" ht="16" x14ac:dyDescent="0.2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 s="23">
        <v>1437620400</v>
      </c>
      <c r="J1183">
        <v>1422605321</v>
      </c>
      <c r="K1183" t="b">
        <v>0</v>
      </c>
      <c r="L1183">
        <v>3</v>
      </c>
      <c r="M1183" t="b">
        <v>0</v>
      </c>
      <c r="N1183" t="s">
        <v>8277</v>
      </c>
      <c r="O1183" s="12">
        <f t="shared" si="91"/>
        <v>0</v>
      </c>
      <c r="P1183" s="10">
        <f t="shared" si="92"/>
        <v>1.33</v>
      </c>
      <c r="Q1183" s="14" t="s">
        <v>8325</v>
      </c>
      <c r="R1183" t="s">
        <v>8329</v>
      </c>
      <c r="S1183" s="19">
        <f t="shared" si="93"/>
        <v>42034.131030092591</v>
      </c>
      <c r="T1183" s="19">
        <f t="shared" si="94"/>
        <v>42207.916666666664</v>
      </c>
      <c r="U1183">
        <f t="shared" si="90"/>
        <v>2015</v>
      </c>
    </row>
    <row r="1184" spans="1:21" ht="48" x14ac:dyDescent="0.2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 s="23">
        <v>1437620400</v>
      </c>
      <c r="J1184">
        <v>1482609088</v>
      </c>
      <c r="K1184" t="b">
        <v>0</v>
      </c>
      <c r="L1184">
        <v>4</v>
      </c>
      <c r="M1184" t="b">
        <v>0</v>
      </c>
      <c r="N1184" t="s">
        <v>8277</v>
      </c>
      <c r="O1184" s="12">
        <f t="shared" si="91"/>
        <v>4</v>
      </c>
      <c r="P1184" s="10">
        <f t="shared" si="92"/>
        <v>10.5</v>
      </c>
      <c r="Q1184" s="14" t="s">
        <v>8325</v>
      </c>
      <c r="R1184" t="s">
        <v>8329</v>
      </c>
      <c r="S1184" s="19">
        <f t="shared" si="93"/>
        <v>42728.619074074071</v>
      </c>
      <c r="T1184" s="19">
        <f t="shared" si="94"/>
        <v>42207.916666666664</v>
      </c>
      <c r="U1184">
        <f t="shared" si="90"/>
        <v>2016</v>
      </c>
    </row>
    <row r="1185" spans="1:21" ht="48" x14ac:dyDescent="0.2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 s="23">
        <v>1437620400</v>
      </c>
      <c r="J1185">
        <v>1476391223</v>
      </c>
      <c r="K1185" t="b">
        <v>0</v>
      </c>
      <c r="L1185">
        <v>3</v>
      </c>
      <c r="M1185" t="b">
        <v>0</v>
      </c>
      <c r="N1185" t="s">
        <v>8277</v>
      </c>
      <c r="O1185" s="12">
        <f t="shared" si="91"/>
        <v>4</v>
      </c>
      <c r="P1185" s="10">
        <f t="shared" si="92"/>
        <v>33.33</v>
      </c>
      <c r="Q1185" s="14" t="s">
        <v>8325</v>
      </c>
      <c r="R1185" t="s">
        <v>8329</v>
      </c>
      <c r="S1185" s="19">
        <f t="shared" si="93"/>
        <v>42656.653043981474</v>
      </c>
      <c r="T1185" s="19">
        <f t="shared" si="94"/>
        <v>42207.916666666664</v>
      </c>
      <c r="U1185">
        <f t="shared" si="90"/>
        <v>2016</v>
      </c>
    </row>
    <row r="1186" spans="1:21" ht="48" x14ac:dyDescent="0.2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 s="23">
        <v>1437620400</v>
      </c>
      <c r="J1186">
        <v>1483712611</v>
      </c>
      <c r="K1186" t="b">
        <v>0</v>
      </c>
      <c r="L1186">
        <v>375</v>
      </c>
      <c r="M1186" t="b">
        <v>1</v>
      </c>
      <c r="N1186" t="s">
        <v>8277</v>
      </c>
      <c r="O1186" s="12">
        <f t="shared" si="91"/>
        <v>105</v>
      </c>
      <c r="P1186" s="10">
        <f t="shared" si="92"/>
        <v>61.56</v>
      </c>
      <c r="Q1186" s="14" t="s">
        <v>8325</v>
      </c>
      <c r="R1186" t="s">
        <v>8329</v>
      </c>
      <c r="S1186" s="19">
        <f t="shared" si="93"/>
        <v>42741.391331018516</v>
      </c>
      <c r="T1186" s="19">
        <f t="shared" si="94"/>
        <v>42207.916666666664</v>
      </c>
      <c r="U1186">
        <f t="shared" si="90"/>
        <v>2017</v>
      </c>
    </row>
    <row r="1187" spans="1:21" ht="48" x14ac:dyDescent="0.2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 s="23">
        <v>1437620400</v>
      </c>
      <c r="J1187">
        <v>1430945149</v>
      </c>
      <c r="K1187" t="b">
        <v>0</v>
      </c>
      <c r="L1187">
        <v>111</v>
      </c>
      <c r="M1187" t="b">
        <v>1</v>
      </c>
      <c r="N1187" t="s">
        <v>8277</v>
      </c>
      <c r="O1187" s="12">
        <f t="shared" si="91"/>
        <v>105</v>
      </c>
      <c r="P1187" s="10">
        <f t="shared" si="92"/>
        <v>118.74</v>
      </c>
      <c r="Q1187" s="14" t="s">
        <v>8325</v>
      </c>
      <c r="R1187" t="s">
        <v>8329</v>
      </c>
      <c r="S1187" s="19">
        <f t="shared" si="93"/>
        <v>42130.656817129631</v>
      </c>
      <c r="T1187" s="19">
        <f t="shared" si="94"/>
        <v>42207.916666666664</v>
      </c>
      <c r="U1187">
        <f t="shared" si="90"/>
        <v>2015</v>
      </c>
    </row>
    <row r="1188" spans="1:21" ht="48" x14ac:dyDescent="0.2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 s="23">
        <v>1437620400</v>
      </c>
      <c r="J1188">
        <v>1430340195</v>
      </c>
      <c r="K1188" t="b">
        <v>0</v>
      </c>
      <c r="L1188">
        <v>123</v>
      </c>
      <c r="M1188" t="b">
        <v>1</v>
      </c>
      <c r="N1188" t="s">
        <v>8277</v>
      </c>
      <c r="O1188" s="12">
        <f t="shared" si="91"/>
        <v>107</v>
      </c>
      <c r="P1188" s="10">
        <f t="shared" si="92"/>
        <v>65.08</v>
      </c>
      <c r="Q1188" s="14" t="s">
        <v>8325</v>
      </c>
      <c r="R1188" t="s">
        <v>8329</v>
      </c>
      <c r="S1188" s="19">
        <f t="shared" si="93"/>
        <v>42123.655034722215</v>
      </c>
      <c r="T1188" s="19">
        <f t="shared" si="94"/>
        <v>42207.916666666664</v>
      </c>
      <c r="U1188">
        <f t="shared" si="90"/>
        <v>2015</v>
      </c>
    </row>
    <row r="1189" spans="1:21" ht="48" x14ac:dyDescent="0.2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 s="23">
        <v>1437620400</v>
      </c>
      <c r="J1189">
        <v>1429133323</v>
      </c>
      <c r="K1189" t="b">
        <v>0</v>
      </c>
      <c r="L1189">
        <v>70</v>
      </c>
      <c r="M1189" t="b">
        <v>1</v>
      </c>
      <c r="N1189" t="s">
        <v>8277</v>
      </c>
      <c r="O1189" s="12">
        <f t="shared" si="91"/>
        <v>104</v>
      </c>
      <c r="P1189" s="10">
        <f t="shared" si="92"/>
        <v>130.16</v>
      </c>
      <c r="Q1189" s="14" t="s">
        <v>8325</v>
      </c>
      <c r="R1189" t="s">
        <v>8329</v>
      </c>
      <c r="S1189" s="19">
        <f t="shared" si="93"/>
        <v>42109.686608796292</v>
      </c>
      <c r="T1189" s="19">
        <f t="shared" si="94"/>
        <v>42207.916666666664</v>
      </c>
      <c r="U1189">
        <f t="shared" si="90"/>
        <v>2015</v>
      </c>
    </row>
    <row r="1190" spans="1:21" ht="48" x14ac:dyDescent="0.2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 s="23">
        <v>1437620400</v>
      </c>
      <c r="J1190">
        <v>1481129340</v>
      </c>
      <c r="K1190" t="b">
        <v>0</v>
      </c>
      <c r="L1190">
        <v>85</v>
      </c>
      <c r="M1190" t="b">
        <v>1</v>
      </c>
      <c r="N1190" t="s">
        <v>8277</v>
      </c>
      <c r="O1190" s="12">
        <f t="shared" si="91"/>
        <v>161</v>
      </c>
      <c r="P1190" s="10">
        <f t="shared" si="92"/>
        <v>37.78</v>
      </c>
      <c r="Q1190" s="14" t="s">
        <v>8325</v>
      </c>
      <c r="R1190" t="s">
        <v>8329</v>
      </c>
      <c r="S1190" s="19">
        <f t="shared" si="93"/>
        <v>42711.492361111108</v>
      </c>
      <c r="T1190" s="19">
        <f t="shared" si="94"/>
        <v>42207.916666666664</v>
      </c>
      <c r="U1190">
        <f t="shared" si="90"/>
        <v>2016</v>
      </c>
    </row>
    <row r="1191" spans="1:21" ht="48" x14ac:dyDescent="0.2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 s="23">
        <v>1437620400</v>
      </c>
      <c r="J1191">
        <v>1465428595</v>
      </c>
      <c r="K1191" t="b">
        <v>0</v>
      </c>
      <c r="L1191">
        <v>86</v>
      </c>
      <c r="M1191" t="b">
        <v>1</v>
      </c>
      <c r="N1191" t="s">
        <v>8277</v>
      </c>
      <c r="O1191" s="12">
        <f t="shared" si="91"/>
        <v>108</v>
      </c>
      <c r="P1191" s="10">
        <f t="shared" si="92"/>
        <v>112.79</v>
      </c>
      <c r="Q1191" s="14" t="s">
        <v>8325</v>
      </c>
      <c r="R1191" t="s">
        <v>8329</v>
      </c>
      <c r="S1191" s="19">
        <f t="shared" si="93"/>
        <v>42529.770775462959</v>
      </c>
      <c r="T1191" s="19">
        <f t="shared" si="94"/>
        <v>42207.916666666664</v>
      </c>
      <c r="U1191">
        <f t="shared" si="90"/>
        <v>2016</v>
      </c>
    </row>
    <row r="1192" spans="1:21" ht="32" x14ac:dyDescent="0.2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 s="23">
        <v>1437620400</v>
      </c>
      <c r="J1192">
        <v>1406908725</v>
      </c>
      <c r="K1192" t="b">
        <v>0</v>
      </c>
      <c r="L1192">
        <v>13</v>
      </c>
      <c r="M1192" t="b">
        <v>1</v>
      </c>
      <c r="N1192" t="s">
        <v>8277</v>
      </c>
      <c r="O1192" s="12">
        <f t="shared" si="91"/>
        <v>135</v>
      </c>
      <c r="P1192" s="10">
        <f t="shared" si="92"/>
        <v>51.92</v>
      </c>
      <c r="Q1192" s="14" t="s">
        <v>8325</v>
      </c>
      <c r="R1192" t="s">
        <v>8329</v>
      </c>
      <c r="S1192" s="19">
        <f t="shared" si="93"/>
        <v>41852.457465277774</v>
      </c>
      <c r="T1192" s="19">
        <f t="shared" si="94"/>
        <v>42207.916666666664</v>
      </c>
      <c r="U1192">
        <f t="shared" si="90"/>
        <v>2014</v>
      </c>
    </row>
    <row r="1193" spans="1:21" ht="48" x14ac:dyDescent="0.2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 s="23">
        <v>1437620400</v>
      </c>
      <c r="J1193">
        <v>1455892160</v>
      </c>
      <c r="K1193" t="b">
        <v>0</v>
      </c>
      <c r="L1193">
        <v>33</v>
      </c>
      <c r="M1193" t="b">
        <v>1</v>
      </c>
      <c r="N1193" t="s">
        <v>8277</v>
      </c>
      <c r="O1193" s="12">
        <f t="shared" si="91"/>
        <v>109</v>
      </c>
      <c r="P1193" s="10">
        <f t="shared" si="92"/>
        <v>89.24</v>
      </c>
      <c r="Q1193" s="14" t="s">
        <v>8325</v>
      </c>
      <c r="R1193" t="s">
        <v>8329</v>
      </c>
      <c r="S1193" s="19">
        <f t="shared" si="93"/>
        <v>42419.395370370366</v>
      </c>
      <c r="T1193" s="19">
        <f t="shared" si="94"/>
        <v>42207.916666666664</v>
      </c>
      <c r="U1193">
        <f t="shared" si="90"/>
        <v>2016</v>
      </c>
    </row>
    <row r="1194" spans="1:21" ht="32" x14ac:dyDescent="0.2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 s="23">
        <v>1437620400</v>
      </c>
      <c r="J1194">
        <v>1484222978</v>
      </c>
      <c r="K1194" t="b">
        <v>0</v>
      </c>
      <c r="L1194">
        <v>15</v>
      </c>
      <c r="M1194" t="b">
        <v>1</v>
      </c>
      <c r="N1194" t="s">
        <v>8277</v>
      </c>
      <c r="O1194" s="12">
        <f t="shared" si="91"/>
        <v>290</v>
      </c>
      <c r="P1194" s="10">
        <f t="shared" si="92"/>
        <v>19.329999999999998</v>
      </c>
      <c r="Q1194" s="14" t="s">
        <v>8325</v>
      </c>
      <c r="R1194" t="s">
        <v>8329</v>
      </c>
      <c r="S1194" s="19">
        <f t="shared" si="93"/>
        <v>42747.298356481479</v>
      </c>
      <c r="T1194" s="19">
        <f t="shared" si="94"/>
        <v>42207.916666666664</v>
      </c>
      <c r="U1194">
        <f t="shared" si="90"/>
        <v>2017</v>
      </c>
    </row>
    <row r="1195" spans="1:21" ht="48" x14ac:dyDescent="0.2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 s="23">
        <v>1437620400</v>
      </c>
      <c r="J1195">
        <v>1455043053</v>
      </c>
      <c r="K1195" t="b">
        <v>0</v>
      </c>
      <c r="L1195">
        <v>273</v>
      </c>
      <c r="M1195" t="b">
        <v>1</v>
      </c>
      <c r="N1195" t="s">
        <v>8277</v>
      </c>
      <c r="O1195" s="12">
        <f t="shared" si="91"/>
        <v>104</v>
      </c>
      <c r="P1195" s="10">
        <f t="shared" si="92"/>
        <v>79.97</v>
      </c>
      <c r="Q1195" s="14" t="s">
        <v>8325</v>
      </c>
      <c r="R1195" t="s">
        <v>8329</v>
      </c>
      <c r="S1195" s="19">
        <f t="shared" si="93"/>
        <v>42409.567743055552</v>
      </c>
      <c r="T1195" s="19">
        <f t="shared" si="94"/>
        <v>42207.916666666664</v>
      </c>
      <c r="U1195">
        <f t="shared" si="90"/>
        <v>2016</v>
      </c>
    </row>
    <row r="1196" spans="1:21" ht="48" x14ac:dyDescent="0.2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 s="23">
        <v>1437620400</v>
      </c>
      <c r="J1196">
        <v>1425901379</v>
      </c>
      <c r="K1196" t="b">
        <v>0</v>
      </c>
      <c r="L1196">
        <v>714</v>
      </c>
      <c r="M1196" t="b">
        <v>1</v>
      </c>
      <c r="N1196" t="s">
        <v>8277</v>
      </c>
      <c r="O1196" s="12">
        <f t="shared" si="91"/>
        <v>322</v>
      </c>
      <c r="P1196" s="10">
        <f t="shared" si="92"/>
        <v>56.41</v>
      </c>
      <c r="Q1196" s="14" t="s">
        <v>8325</v>
      </c>
      <c r="R1196" t="s">
        <v>8329</v>
      </c>
      <c r="S1196" s="19">
        <f t="shared" si="93"/>
        <v>42072.27984953703</v>
      </c>
      <c r="T1196" s="19">
        <f t="shared" si="94"/>
        <v>42207.916666666664</v>
      </c>
      <c r="U1196">
        <f t="shared" si="90"/>
        <v>2015</v>
      </c>
    </row>
    <row r="1197" spans="1:21" ht="64" x14ac:dyDescent="0.2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 s="23">
        <v>1437620400</v>
      </c>
      <c r="J1197">
        <v>1445415653</v>
      </c>
      <c r="K1197" t="b">
        <v>0</v>
      </c>
      <c r="L1197">
        <v>170</v>
      </c>
      <c r="M1197" t="b">
        <v>1</v>
      </c>
      <c r="N1197" t="s">
        <v>8277</v>
      </c>
      <c r="O1197" s="12">
        <f t="shared" si="91"/>
        <v>135</v>
      </c>
      <c r="P1197" s="10">
        <f t="shared" si="92"/>
        <v>79.41</v>
      </c>
      <c r="Q1197" s="14" t="s">
        <v>8325</v>
      </c>
      <c r="R1197" t="s">
        <v>8329</v>
      </c>
      <c r="S1197" s="19">
        <f t="shared" si="93"/>
        <v>42298.139502314814</v>
      </c>
      <c r="T1197" s="19">
        <f t="shared" si="94"/>
        <v>42207.916666666664</v>
      </c>
      <c r="U1197">
        <f t="shared" si="90"/>
        <v>2015</v>
      </c>
    </row>
    <row r="1198" spans="1:21" ht="32" x14ac:dyDescent="0.2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 s="23">
        <v>1437620400</v>
      </c>
      <c r="J1198">
        <v>1447875539</v>
      </c>
      <c r="K1198" t="b">
        <v>0</v>
      </c>
      <c r="L1198">
        <v>512</v>
      </c>
      <c r="M1198" t="b">
        <v>1</v>
      </c>
      <c r="N1198" t="s">
        <v>8277</v>
      </c>
      <c r="O1198" s="12">
        <f t="shared" si="91"/>
        <v>270</v>
      </c>
      <c r="P1198" s="10">
        <f t="shared" si="92"/>
        <v>76.44</v>
      </c>
      <c r="Q1198" s="14" t="s">
        <v>8325</v>
      </c>
      <c r="R1198" t="s">
        <v>8329</v>
      </c>
      <c r="S1198" s="19">
        <f t="shared" si="93"/>
        <v>42326.610405092586</v>
      </c>
      <c r="T1198" s="19">
        <f t="shared" si="94"/>
        <v>42207.916666666664</v>
      </c>
      <c r="U1198">
        <f t="shared" si="90"/>
        <v>2015</v>
      </c>
    </row>
    <row r="1199" spans="1:21" ht="48" x14ac:dyDescent="0.2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 s="23">
        <v>1437620400</v>
      </c>
      <c r="J1199">
        <v>1463155034</v>
      </c>
      <c r="K1199" t="b">
        <v>0</v>
      </c>
      <c r="L1199">
        <v>314</v>
      </c>
      <c r="M1199" t="b">
        <v>1</v>
      </c>
      <c r="N1199" t="s">
        <v>8277</v>
      </c>
      <c r="O1199" s="12">
        <f t="shared" si="91"/>
        <v>253</v>
      </c>
      <c r="P1199" s="10">
        <f t="shared" si="92"/>
        <v>121</v>
      </c>
      <c r="Q1199" s="14" t="s">
        <v>8325</v>
      </c>
      <c r="R1199" t="s">
        <v>8329</v>
      </c>
      <c r="S1199" s="19">
        <f t="shared" si="93"/>
        <v>42503.456412037034</v>
      </c>
      <c r="T1199" s="19">
        <f t="shared" si="94"/>
        <v>42207.916666666664</v>
      </c>
      <c r="U1199">
        <f t="shared" si="90"/>
        <v>2016</v>
      </c>
    </row>
    <row r="1200" spans="1:21" ht="48" x14ac:dyDescent="0.2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 s="23">
        <v>1437620400</v>
      </c>
      <c r="J1200">
        <v>1448463086</v>
      </c>
      <c r="K1200" t="b">
        <v>0</v>
      </c>
      <c r="L1200">
        <v>167</v>
      </c>
      <c r="M1200" t="b">
        <v>1</v>
      </c>
      <c r="N1200" t="s">
        <v>8277</v>
      </c>
      <c r="O1200" s="12">
        <f t="shared" si="91"/>
        <v>261</v>
      </c>
      <c r="P1200" s="10">
        <f t="shared" si="92"/>
        <v>54.62</v>
      </c>
      <c r="Q1200" s="14" t="s">
        <v>8325</v>
      </c>
      <c r="R1200" t="s">
        <v>8329</v>
      </c>
      <c r="S1200" s="19">
        <f t="shared" si="93"/>
        <v>42333.410717592589</v>
      </c>
      <c r="T1200" s="19">
        <f t="shared" si="94"/>
        <v>42207.916666666664</v>
      </c>
      <c r="U1200">
        <f t="shared" si="90"/>
        <v>2015</v>
      </c>
    </row>
    <row r="1201" spans="1:21" ht="48" x14ac:dyDescent="0.2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 s="23">
        <v>1437620400</v>
      </c>
      <c r="J1201">
        <v>1433615400</v>
      </c>
      <c r="K1201" t="b">
        <v>0</v>
      </c>
      <c r="L1201">
        <v>9</v>
      </c>
      <c r="M1201" t="b">
        <v>1</v>
      </c>
      <c r="N1201" t="s">
        <v>8277</v>
      </c>
      <c r="O1201" s="12">
        <f t="shared" si="91"/>
        <v>101</v>
      </c>
      <c r="P1201" s="10">
        <f t="shared" si="92"/>
        <v>299.22000000000003</v>
      </c>
      <c r="Q1201" s="14" t="s">
        <v>8325</v>
      </c>
      <c r="R1201" t="s">
        <v>8329</v>
      </c>
      <c r="S1201" s="19">
        <f t="shared" si="93"/>
        <v>42161.562499999993</v>
      </c>
      <c r="T1201" s="19">
        <f t="shared" si="94"/>
        <v>42207.916666666664</v>
      </c>
      <c r="U1201">
        <f t="shared" si="90"/>
        <v>2015</v>
      </c>
    </row>
    <row r="1202" spans="1:21" ht="48" x14ac:dyDescent="0.2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 s="23">
        <v>1437620400</v>
      </c>
      <c r="J1202">
        <v>1427369256</v>
      </c>
      <c r="K1202" t="b">
        <v>0</v>
      </c>
      <c r="L1202">
        <v>103</v>
      </c>
      <c r="M1202" t="b">
        <v>1</v>
      </c>
      <c r="N1202" t="s">
        <v>8277</v>
      </c>
      <c r="O1202" s="12">
        <f t="shared" si="91"/>
        <v>126</v>
      </c>
      <c r="P1202" s="10">
        <f t="shared" si="92"/>
        <v>58.53</v>
      </c>
      <c r="Q1202" s="14" t="s">
        <v>8325</v>
      </c>
      <c r="R1202" t="s">
        <v>8329</v>
      </c>
      <c r="S1202" s="19">
        <f t="shared" si="93"/>
        <v>42089.269166666665</v>
      </c>
      <c r="T1202" s="19">
        <f t="shared" si="94"/>
        <v>42207.916666666664</v>
      </c>
      <c r="U1202">
        <f t="shared" si="90"/>
        <v>2015</v>
      </c>
    </row>
    <row r="1203" spans="1:21" ht="48" x14ac:dyDescent="0.2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 s="23">
        <v>1437620400</v>
      </c>
      <c r="J1203">
        <v>1466001246</v>
      </c>
      <c r="K1203" t="b">
        <v>0</v>
      </c>
      <c r="L1203">
        <v>111</v>
      </c>
      <c r="M1203" t="b">
        <v>1</v>
      </c>
      <c r="N1203" t="s">
        <v>8277</v>
      </c>
      <c r="O1203" s="12">
        <f t="shared" si="91"/>
        <v>102</v>
      </c>
      <c r="P1203" s="10">
        <f t="shared" si="92"/>
        <v>55.37</v>
      </c>
      <c r="Q1203" s="14" t="s">
        <v>8325</v>
      </c>
      <c r="R1203" t="s">
        <v>8329</v>
      </c>
      <c r="S1203" s="19">
        <f t="shared" si="93"/>
        <v>42536.398680555554</v>
      </c>
      <c r="T1203" s="19">
        <f t="shared" si="94"/>
        <v>42207.916666666664</v>
      </c>
      <c r="U1203">
        <f t="shared" si="90"/>
        <v>2016</v>
      </c>
    </row>
    <row r="1204" spans="1:21" ht="48" x14ac:dyDescent="0.2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 s="23">
        <v>1437620400</v>
      </c>
      <c r="J1204">
        <v>1432796154</v>
      </c>
      <c r="K1204" t="b">
        <v>0</v>
      </c>
      <c r="L1204">
        <v>271</v>
      </c>
      <c r="M1204" t="b">
        <v>1</v>
      </c>
      <c r="N1204" t="s">
        <v>8277</v>
      </c>
      <c r="O1204" s="12">
        <f t="shared" si="91"/>
        <v>199</v>
      </c>
      <c r="P1204" s="10">
        <f t="shared" si="92"/>
        <v>183.8</v>
      </c>
      <c r="Q1204" s="14" t="s">
        <v>8325</v>
      </c>
      <c r="R1204" t="s">
        <v>8329</v>
      </c>
      <c r="S1204" s="19">
        <f t="shared" si="93"/>
        <v>42152.08048611111</v>
      </c>
      <c r="T1204" s="19">
        <f t="shared" si="94"/>
        <v>42207.916666666664</v>
      </c>
      <c r="U1204">
        <f t="shared" si="90"/>
        <v>2015</v>
      </c>
    </row>
    <row r="1205" spans="1:21" ht="48" x14ac:dyDescent="0.2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 s="23">
        <v>1437620400</v>
      </c>
      <c r="J1205">
        <v>1430491527</v>
      </c>
      <c r="K1205" t="b">
        <v>0</v>
      </c>
      <c r="L1205">
        <v>101</v>
      </c>
      <c r="M1205" t="b">
        <v>1</v>
      </c>
      <c r="N1205" t="s">
        <v>8277</v>
      </c>
      <c r="O1205" s="12">
        <f t="shared" si="91"/>
        <v>102</v>
      </c>
      <c r="P1205" s="10">
        <f t="shared" si="92"/>
        <v>165.35</v>
      </c>
      <c r="Q1205" s="14" t="s">
        <v>8325</v>
      </c>
      <c r="R1205" t="s">
        <v>8329</v>
      </c>
      <c r="S1205" s="19">
        <f t="shared" si="93"/>
        <v>42125.4065625</v>
      </c>
      <c r="T1205" s="19">
        <f t="shared" si="94"/>
        <v>42207.916666666664</v>
      </c>
      <c r="U1205">
        <f t="shared" si="90"/>
        <v>2015</v>
      </c>
    </row>
    <row r="1206" spans="1:21" ht="48" x14ac:dyDescent="0.2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 s="23">
        <v>1437620400</v>
      </c>
      <c r="J1206">
        <v>1445363833</v>
      </c>
      <c r="K1206" t="b">
        <v>0</v>
      </c>
      <c r="L1206">
        <v>57</v>
      </c>
      <c r="M1206" t="b">
        <v>1</v>
      </c>
      <c r="N1206" t="s">
        <v>8277</v>
      </c>
      <c r="O1206" s="12">
        <f t="shared" si="91"/>
        <v>103</v>
      </c>
      <c r="P1206" s="10">
        <f t="shared" si="92"/>
        <v>234.79</v>
      </c>
      <c r="Q1206" s="14" t="s">
        <v>8325</v>
      </c>
      <c r="R1206" t="s">
        <v>8329</v>
      </c>
      <c r="S1206" s="19">
        <f t="shared" si="93"/>
        <v>42297.539733796293</v>
      </c>
      <c r="T1206" s="19">
        <f t="shared" si="94"/>
        <v>42207.916666666664</v>
      </c>
      <c r="U1206">
        <f t="shared" si="90"/>
        <v>2015</v>
      </c>
    </row>
    <row r="1207" spans="1:21" ht="48" x14ac:dyDescent="0.2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 s="23">
        <v>1437620400</v>
      </c>
      <c r="J1207">
        <v>1431605351</v>
      </c>
      <c r="K1207" t="b">
        <v>0</v>
      </c>
      <c r="L1207">
        <v>62</v>
      </c>
      <c r="M1207" t="b">
        <v>1</v>
      </c>
      <c r="N1207" t="s">
        <v>8277</v>
      </c>
      <c r="O1207" s="12">
        <f t="shared" si="91"/>
        <v>101</v>
      </c>
      <c r="P1207" s="10">
        <f t="shared" si="92"/>
        <v>211.48</v>
      </c>
      <c r="Q1207" s="14" t="s">
        <v>8325</v>
      </c>
      <c r="R1207" t="s">
        <v>8329</v>
      </c>
      <c r="S1207" s="19">
        <f t="shared" si="93"/>
        <v>42138.298043981478</v>
      </c>
      <c r="T1207" s="19">
        <f t="shared" si="94"/>
        <v>42207.916666666664</v>
      </c>
      <c r="U1207">
        <f t="shared" si="90"/>
        <v>2015</v>
      </c>
    </row>
    <row r="1208" spans="1:21" ht="48" x14ac:dyDescent="0.2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 s="23">
        <v>1437620400</v>
      </c>
      <c r="J1208">
        <v>1486406253</v>
      </c>
      <c r="K1208" t="b">
        <v>0</v>
      </c>
      <c r="L1208">
        <v>32</v>
      </c>
      <c r="M1208" t="b">
        <v>1</v>
      </c>
      <c r="N1208" t="s">
        <v>8277</v>
      </c>
      <c r="O1208" s="12">
        <f t="shared" si="91"/>
        <v>115</v>
      </c>
      <c r="P1208" s="10">
        <f t="shared" si="92"/>
        <v>32.340000000000003</v>
      </c>
      <c r="Q1208" s="14" t="s">
        <v>8325</v>
      </c>
      <c r="R1208" t="s">
        <v>8329</v>
      </c>
      <c r="S1208" s="19">
        <f t="shared" si="93"/>
        <v>42772.567743055552</v>
      </c>
      <c r="T1208" s="19">
        <f t="shared" si="94"/>
        <v>42207.916666666664</v>
      </c>
      <c r="U1208">
        <f t="shared" si="90"/>
        <v>2017</v>
      </c>
    </row>
    <row r="1209" spans="1:21" ht="32" x14ac:dyDescent="0.2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 s="23">
        <v>1437620400</v>
      </c>
      <c r="J1209">
        <v>1456827573</v>
      </c>
      <c r="K1209" t="b">
        <v>0</v>
      </c>
      <c r="L1209">
        <v>141</v>
      </c>
      <c r="M1209" t="b">
        <v>1</v>
      </c>
      <c r="N1209" t="s">
        <v>8277</v>
      </c>
      <c r="O1209" s="12">
        <f t="shared" si="91"/>
        <v>104</v>
      </c>
      <c r="P1209" s="10">
        <f t="shared" si="92"/>
        <v>123.38</v>
      </c>
      <c r="Q1209" s="14" t="s">
        <v>8325</v>
      </c>
      <c r="R1209" t="s">
        <v>8329</v>
      </c>
      <c r="S1209" s="19">
        <f t="shared" si="93"/>
        <v>42430.221909722219</v>
      </c>
      <c r="T1209" s="19">
        <f t="shared" si="94"/>
        <v>42207.916666666664</v>
      </c>
      <c r="U1209">
        <f t="shared" si="90"/>
        <v>2016</v>
      </c>
    </row>
    <row r="1210" spans="1:21" ht="48" x14ac:dyDescent="0.2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 s="23">
        <v>1437620400</v>
      </c>
      <c r="J1210">
        <v>1456246864</v>
      </c>
      <c r="K1210" t="b">
        <v>0</v>
      </c>
      <c r="L1210">
        <v>75</v>
      </c>
      <c r="M1210" t="b">
        <v>1</v>
      </c>
      <c r="N1210" t="s">
        <v>8277</v>
      </c>
      <c r="O1210" s="12">
        <f t="shared" si="91"/>
        <v>155</v>
      </c>
      <c r="P1210" s="10">
        <f t="shared" si="92"/>
        <v>207.07</v>
      </c>
      <c r="Q1210" s="14" t="s">
        <v>8325</v>
      </c>
      <c r="R1210" t="s">
        <v>8329</v>
      </c>
      <c r="S1210" s="19">
        <f t="shared" si="93"/>
        <v>42423.500740740739</v>
      </c>
      <c r="T1210" s="19">
        <f t="shared" si="94"/>
        <v>42207.916666666664</v>
      </c>
      <c r="U1210">
        <f t="shared" si="90"/>
        <v>2016</v>
      </c>
    </row>
    <row r="1211" spans="1:21" ht="48" x14ac:dyDescent="0.2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 s="23">
        <v>1437620400</v>
      </c>
      <c r="J1211">
        <v>1485461905</v>
      </c>
      <c r="K1211" t="b">
        <v>0</v>
      </c>
      <c r="L1211">
        <v>46</v>
      </c>
      <c r="M1211" t="b">
        <v>1</v>
      </c>
      <c r="N1211" t="s">
        <v>8277</v>
      </c>
      <c r="O1211" s="12">
        <f t="shared" si="91"/>
        <v>106</v>
      </c>
      <c r="P1211" s="10">
        <f t="shared" si="92"/>
        <v>138.26</v>
      </c>
      <c r="Q1211" s="14" t="s">
        <v>8325</v>
      </c>
      <c r="R1211" t="s">
        <v>8329</v>
      </c>
      <c r="S1211" s="19">
        <f t="shared" si="93"/>
        <v>42761.637789351851</v>
      </c>
      <c r="T1211" s="19">
        <f t="shared" si="94"/>
        <v>42207.916666666664</v>
      </c>
      <c r="U1211">
        <f t="shared" si="90"/>
        <v>2017</v>
      </c>
    </row>
    <row r="1212" spans="1:21" ht="32" x14ac:dyDescent="0.2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 s="23">
        <v>1437620400</v>
      </c>
      <c r="J1212">
        <v>1431124572</v>
      </c>
      <c r="K1212" t="b">
        <v>0</v>
      </c>
      <c r="L1212">
        <v>103</v>
      </c>
      <c r="M1212" t="b">
        <v>1</v>
      </c>
      <c r="N1212" t="s">
        <v>8277</v>
      </c>
      <c r="O1212" s="12">
        <f t="shared" si="91"/>
        <v>254</v>
      </c>
      <c r="P1212" s="10">
        <f t="shared" si="92"/>
        <v>493.82</v>
      </c>
      <c r="Q1212" s="14" t="s">
        <v>8325</v>
      </c>
      <c r="R1212" t="s">
        <v>8329</v>
      </c>
      <c r="S1212" s="19">
        <f t="shared" si="93"/>
        <v>42132.733472222222</v>
      </c>
      <c r="T1212" s="19">
        <f t="shared" si="94"/>
        <v>42207.916666666664</v>
      </c>
      <c r="U1212">
        <f t="shared" si="90"/>
        <v>2015</v>
      </c>
    </row>
    <row r="1213" spans="1:21" ht="48" x14ac:dyDescent="0.2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 s="23">
        <v>1437620400</v>
      </c>
      <c r="J1213">
        <v>1464209261</v>
      </c>
      <c r="K1213" t="b">
        <v>0</v>
      </c>
      <c r="L1213">
        <v>6</v>
      </c>
      <c r="M1213" t="b">
        <v>1</v>
      </c>
      <c r="N1213" t="s">
        <v>8277</v>
      </c>
      <c r="O1213" s="12">
        <f t="shared" si="91"/>
        <v>101</v>
      </c>
      <c r="P1213" s="10">
        <f t="shared" si="92"/>
        <v>168.5</v>
      </c>
      <c r="Q1213" s="14" t="s">
        <v>8325</v>
      </c>
      <c r="R1213" t="s">
        <v>8329</v>
      </c>
      <c r="S1213" s="19">
        <f t="shared" si="93"/>
        <v>42515.658113425925</v>
      </c>
      <c r="T1213" s="19">
        <f t="shared" si="94"/>
        <v>42207.916666666664</v>
      </c>
      <c r="U1213">
        <f t="shared" ref="U1213:U1276" si="95">YEAR(S1213)</f>
        <v>2016</v>
      </c>
    </row>
    <row r="1214" spans="1:21" ht="48" x14ac:dyDescent="0.2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 s="23">
        <v>1437620400</v>
      </c>
      <c r="J1214">
        <v>1447195695</v>
      </c>
      <c r="K1214" t="b">
        <v>0</v>
      </c>
      <c r="L1214">
        <v>83</v>
      </c>
      <c r="M1214" t="b">
        <v>1</v>
      </c>
      <c r="N1214" t="s">
        <v>8277</v>
      </c>
      <c r="O1214" s="12">
        <f t="shared" si="91"/>
        <v>129</v>
      </c>
      <c r="P1214" s="10">
        <f t="shared" si="92"/>
        <v>38.869999999999997</v>
      </c>
      <c r="Q1214" s="14" t="s">
        <v>8325</v>
      </c>
      <c r="R1214" t="s">
        <v>8329</v>
      </c>
      <c r="S1214" s="19">
        <f t="shared" si="93"/>
        <v>42318.741840277777</v>
      </c>
      <c r="T1214" s="19">
        <f t="shared" si="94"/>
        <v>42207.916666666664</v>
      </c>
      <c r="U1214">
        <f t="shared" si="95"/>
        <v>2015</v>
      </c>
    </row>
    <row r="1215" spans="1:21" ht="48" x14ac:dyDescent="0.2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 s="23">
        <v>1437620400</v>
      </c>
      <c r="J1215">
        <v>1482862100</v>
      </c>
      <c r="K1215" t="b">
        <v>0</v>
      </c>
      <c r="L1215">
        <v>108</v>
      </c>
      <c r="M1215" t="b">
        <v>1</v>
      </c>
      <c r="N1215" t="s">
        <v>8277</v>
      </c>
      <c r="O1215" s="12">
        <f t="shared" si="91"/>
        <v>102</v>
      </c>
      <c r="P1215" s="10">
        <f t="shared" si="92"/>
        <v>61.53</v>
      </c>
      <c r="Q1215" s="14" t="s">
        <v>8325</v>
      </c>
      <c r="R1215" t="s">
        <v>8329</v>
      </c>
      <c r="S1215" s="19">
        <f t="shared" si="93"/>
        <v>42731.547453703701</v>
      </c>
      <c r="T1215" s="19">
        <f t="shared" si="94"/>
        <v>42207.916666666664</v>
      </c>
      <c r="U1215">
        <f t="shared" si="95"/>
        <v>2016</v>
      </c>
    </row>
    <row r="1216" spans="1:21" ht="48" x14ac:dyDescent="0.2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 s="23">
        <v>1437620400</v>
      </c>
      <c r="J1216">
        <v>1428696605</v>
      </c>
      <c r="K1216" t="b">
        <v>0</v>
      </c>
      <c r="L1216">
        <v>25</v>
      </c>
      <c r="M1216" t="b">
        <v>1</v>
      </c>
      <c r="N1216" t="s">
        <v>8277</v>
      </c>
      <c r="O1216" s="12">
        <f t="shared" si="91"/>
        <v>132</v>
      </c>
      <c r="P1216" s="10">
        <f t="shared" si="92"/>
        <v>105.44</v>
      </c>
      <c r="Q1216" s="14" t="s">
        <v>8325</v>
      </c>
      <c r="R1216" t="s">
        <v>8329</v>
      </c>
      <c r="S1216" s="19">
        <f t="shared" si="93"/>
        <v>42104.632002314807</v>
      </c>
      <c r="T1216" s="19">
        <f t="shared" si="94"/>
        <v>42207.916666666664</v>
      </c>
      <c r="U1216">
        <f t="shared" si="95"/>
        <v>2015</v>
      </c>
    </row>
    <row r="1217" spans="1:21" ht="48" x14ac:dyDescent="0.2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 s="23">
        <v>1437620400</v>
      </c>
      <c r="J1217">
        <v>1398895756</v>
      </c>
      <c r="K1217" t="b">
        <v>0</v>
      </c>
      <c r="L1217">
        <v>549</v>
      </c>
      <c r="M1217" t="b">
        <v>1</v>
      </c>
      <c r="N1217" t="s">
        <v>8277</v>
      </c>
      <c r="O1217" s="12">
        <f t="shared" si="91"/>
        <v>786</v>
      </c>
      <c r="P1217" s="10">
        <f t="shared" si="92"/>
        <v>71.59</v>
      </c>
      <c r="Q1217" s="14" t="s">
        <v>8325</v>
      </c>
      <c r="R1217" t="s">
        <v>8329</v>
      </c>
      <c r="S1217" s="19">
        <f t="shared" si="93"/>
        <v>41759.714768518512</v>
      </c>
      <c r="T1217" s="19">
        <f t="shared" si="94"/>
        <v>42207.916666666664</v>
      </c>
      <c r="U1217">
        <f t="shared" si="95"/>
        <v>2014</v>
      </c>
    </row>
    <row r="1218" spans="1:21" ht="32" x14ac:dyDescent="0.2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 s="23">
        <v>1437620400</v>
      </c>
      <c r="J1218">
        <v>1441032457</v>
      </c>
      <c r="K1218" t="b">
        <v>0</v>
      </c>
      <c r="L1218">
        <v>222</v>
      </c>
      <c r="M1218" t="b">
        <v>1</v>
      </c>
      <c r="N1218" t="s">
        <v>8277</v>
      </c>
      <c r="O1218" s="12">
        <f t="shared" ref="O1218:O1281" si="96">ROUND(E1218/D1218*100,0)</f>
        <v>146</v>
      </c>
      <c r="P1218" s="10">
        <f t="shared" ref="P1218:P1281" si="97">IFERROR(ROUND(E1218/L1218,2),0)</f>
        <v>91.88</v>
      </c>
      <c r="Q1218" s="14" t="s">
        <v>8325</v>
      </c>
      <c r="R1218" t="s">
        <v>8329</v>
      </c>
      <c r="S1218" s="19">
        <f t="shared" si="93"/>
        <v>42247.408067129632</v>
      </c>
      <c r="T1218" s="19">
        <f t="shared" si="94"/>
        <v>42207.916666666664</v>
      </c>
      <c r="U1218">
        <f t="shared" si="95"/>
        <v>2015</v>
      </c>
    </row>
    <row r="1219" spans="1:21" ht="48" x14ac:dyDescent="0.2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 s="23">
        <v>1437620400</v>
      </c>
      <c r="J1219">
        <v>1465932340</v>
      </c>
      <c r="K1219" t="b">
        <v>0</v>
      </c>
      <c r="L1219">
        <v>183</v>
      </c>
      <c r="M1219" t="b">
        <v>1</v>
      </c>
      <c r="N1219" t="s">
        <v>8277</v>
      </c>
      <c r="O1219" s="12">
        <f t="shared" si="96"/>
        <v>103</v>
      </c>
      <c r="P1219" s="10">
        <f t="shared" si="97"/>
        <v>148.57</v>
      </c>
      <c r="Q1219" s="14" t="s">
        <v>8325</v>
      </c>
      <c r="R1219" t="s">
        <v>8329</v>
      </c>
      <c r="S1219" s="19">
        <f t="shared" ref="S1219:S1282" si="98">(J1219/86400)+25569+(-5/24)</f>
        <v>42535.6011574074</v>
      </c>
      <c r="T1219" s="19">
        <f t="shared" ref="T1219:T1282" si="99">(I1219/86400)+25569+(-5/24)</f>
        <v>42207.916666666664</v>
      </c>
      <c r="U1219">
        <f t="shared" si="95"/>
        <v>2016</v>
      </c>
    </row>
    <row r="1220" spans="1:21" ht="48" x14ac:dyDescent="0.2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 s="23">
        <v>1437620400</v>
      </c>
      <c r="J1220">
        <v>1443714800</v>
      </c>
      <c r="K1220" t="b">
        <v>0</v>
      </c>
      <c r="L1220">
        <v>89</v>
      </c>
      <c r="M1220" t="b">
        <v>1</v>
      </c>
      <c r="N1220" t="s">
        <v>8277</v>
      </c>
      <c r="O1220" s="12">
        <f t="shared" si="96"/>
        <v>172</v>
      </c>
      <c r="P1220" s="10">
        <f t="shared" si="97"/>
        <v>174.21</v>
      </c>
      <c r="Q1220" s="14" t="s">
        <v>8325</v>
      </c>
      <c r="R1220" t="s">
        <v>8329</v>
      </c>
      <c r="S1220" s="19">
        <f t="shared" si="98"/>
        <v>42278.453703703701</v>
      </c>
      <c r="T1220" s="19">
        <f t="shared" si="99"/>
        <v>42207.916666666664</v>
      </c>
      <c r="U1220">
        <f t="shared" si="95"/>
        <v>2015</v>
      </c>
    </row>
    <row r="1221" spans="1:21" ht="32" x14ac:dyDescent="0.2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 s="23">
        <v>1437620400</v>
      </c>
      <c r="J1221">
        <v>1474369513</v>
      </c>
      <c r="K1221" t="b">
        <v>0</v>
      </c>
      <c r="L1221">
        <v>253</v>
      </c>
      <c r="M1221" t="b">
        <v>1</v>
      </c>
      <c r="N1221" t="s">
        <v>8277</v>
      </c>
      <c r="O1221" s="12">
        <f t="shared" si="96"/>
        <v>159</v>
      </c>
      <c r="P1221" s="10">
        <f t="shared" si="97"/>
        <v>102.86</v>
      </c>
      <c r="Q1221" s="14" t="s">
        <v>8325</v>
      </c>
      <c r="R1221" t="s">
        <v>8329</v>
      </c>
      <c r="S1221" s="19">
        <f t="shared" si="98"/>
        <v>42633.253622685188</v>
      </c>
      <c r="T1221" s="19">
        <f t="shared" si="99"/>
        <v>42207.916666666664</v>
      </c>
      <c r="U1221">
        <f t="shared" si="95"/>
        <v>2016</v>
      </c>
    </row>
    <row r="1222" spans="1:21" ht="48" x14ac:dyDescent="0.2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 s="23">
        <v>1437620400</v>
      </c>
      <c r="J1222">
        <v>1437923112</v>
      </c>
      <c r="K1222" t="b">
        <v>0</v>
      </c>
      <c r="L1222">
        <v>140</v>
      </c>
      <c r="M1222" t="b">
        <v>1</v>
      </c>
      <c r="N1222" t="s">
        <v>8277</v>
      </c>
      <c r="O1222" s="12">
        <f t="shared" si="96"/>
        <v>104</v>
      </c>
      <c r="P1222" s="10">
        <f t="shared" si="97"/>
        <v>111.18</v>
      </c>
      <c r="Q1222" s="14" t="s">
        <v>8325</v>
      </c>
      <c r="R1222" t="s">
        <v>8329</v>
      </c>
      <c r="S1222" s="19">
        <f t="shared" si="98"/>
        <v>42211.420277777775</v>
      </c>
      <c r="T1222" s="19">
        <f t="shared" si="99"/>
        <v>42207.916666666664</v>
      </c>
      <c r="U1222">
        <f t="shared" si="95"/>
        <v>2015</v>
      </c>
    </row>
    <row r="1223" spans="1:21" ht="48" x14ac:dyDescent="0.2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 s="23">
        <v>1437620400</v>
      </c>
      <c r="J1223">
        <v>1478431488</v>
      </c>
      <c r="K1223" t="b">
        <v>0</v>
      </c>
      <c r="L1223">
        <v>103</v>
      </c>
      <c r="M1223" t="b">
        <v>1</v>
      </c>
      <c r="N1223" t="s">
        <v>8277</v>
      </c>
      <c r="O1223" s="12">
        <f t="shared" si="96"/>
        <v>111</v>
      </c>
      <c r="P1223" s="10">
        <f t="shared" si="97"/>
        <v>23.8</v>
      </c>
      <c r="Q1223" s="14" t="s">
        <v>8325</v>
      </c>
      <c r="R1223" t="s">
        <v>8329</v>
      </c>
      <c r="S1223" s="19">
        <f t="shared" si="98"/>
        <v>42680.267222222225</v>
      </c>
      <c r="T1223" s="19">
        <f t="shared" si="99"/>
        <v>42207.916666666664</v>
      </c>
      <c r="U1223">
        <f t="shared" si="95"/>
        <v>2016</v>
      </c>
    </row>
    <row r="1224" spans="1:21" ht="32" x14ac:dyDescent="0.2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 s="23">
        <v>1437620400</v>
      </c>
      <c r="J1224">
        <v>1456852647</v>
      </c>
      <c r="K1224" t="b">
        <v>0</v>
      </c>
      <c r="L1224">
        <v>138</v>
      </c>
      <c r="M1224" t="b">
        <v>1</v>
      </c>
      <c r="N1224" t="s">
        <v>8277</v>
      </c>
      <c r="O1224" s="12">
        <f t="shared" si="96"/>
        <v>280</v>
      </c>
      <c r="P1224" s="10">
        <f t="shared" si="97"/>
        <v>81.27</v>
      </c>
      <c r="Q1224" s="14" t="s">
        <v>8325</v>
      </c>
      <c r="R1224" t="s">
        <v>8329</v>
      </c>
      <c r="S1224" s="19">
        <f t="shared" si="98"/>
        <v>42430.512118055551</v>
      </c>
      <c r="T1224" s="19">
        <f t="shared" si="99"/>
        <v>42207.916666666664</v>
      </c>
      <c r="U1224">
        <f t="shared" si="95"/>
        <v>2016</v>
      </c>
    </row>
    <row r="1225" spans="1:21" ht="32" x14ac:dyDescent="0.2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 s="23">
        <v>1437620400</v>
      </c>
      <c r="J1225">
        <v>1476159309</v>
      </c>
      <c r="K1225" t="b">
        <v>0</v>
      </c>
      <c r="L1225">
        <v>191</v>
      </c>
      <c r="M1225" t="b">
        <v>1</v>
      </c>
      <c r="N1225" t="s">
        <v>8277</v>
      </c>
      <c r="O1225" s="12">
        <f t="shared" si="96"/>
        <v>112</v>
      </c>
      <c r="P1225" s="10">
        <f t="shared" si="97"/>
        <v>116.21</v>
      </c>
      <c r="Q1225" s="14" t="s">
        <v>8325</v>
      </c>
      <c r="R1225" t="s">
        <v>8329</v>
      </c>
      <c r="S1225" s="19">
        <f t="shared" si="98"/>
        <v>42653.968854166662</v>
      </c>
      <c r="T1225" s="19">
        <f t="shared" si="99"/>
        <v>42207.916666666664</v>
      </c>
      <c r="U1225">
        <f t="shared" si="95"/>
        <v>2016</v>
      </c>
    </row>
    <row r="1226" spans="1:21" ht="32" x14ac:dyDescent="0.2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 s="23">
        <v>1437620400</v>
      </c>
      <c r="J1226">
        <v>1396876302</v>
      </c>
      <c r="K1226" t="b">
        <v>0</v>
      </c>
      <c r="L1226">
        <v>18</v>
      </c>
      <c r="M1226" t="b">
        <v>0</v>
      </c>
      <c r="N1226" t="s">
        <v>8277</v>
      </c>
      <c r="O1226" s="12">
        <f t="shared" si="96"/>
        <v>7</v>
      </c>
      <c r="P1226" s="10">
        <f t="shared" si="97"/>
        <v>58.89</v>
      </c>
      <c r="Q1226" s="14" t="s">
        <v>8325</v>
      </c>
      <c r="R1226" t="s">
        <v>8329</v>
      </c>
      <c r="S1226" s="19">
        <f t="shared" si="98"/>
        <v>41736.341458333329</v>
      </c>
      <c r="T1226" s="19">
        <f t="shared" si="99"/>
        <v>42207.916666666664</v>
      </c>
      <c r="U1226">
        <f t="shared" si="95"/>
        <v>2014</v>
      </c>
    </row>
    <row r="1227" spans="1:21" ht="48" x14ac:dyDescent="0.2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 s="23">
        <v>1437620400</v>
      </c>
      <c r="J1227">
        <v>1377294278</v>
      </c>
      <c r="K1227" t="b">
        <v>0</v>
      </c>
      <c r="L1227">
        <v>3</v>
      </c>
      <c r="M1227" t="b">
        <v>0</v>
      </c>
      <c r="N1227" t="s">
        <v>8277</v>
      </c>
      <c r="O1227" s="12">
        <f t="shared" si="96"/>
        <v>4</v>
      </c>
      <c r="P1227" s="10">
        <f t="shared" si="97"/>
        <v>44</v>
      </c>
      <c r="Q1227" s="14" t="s">
        <v>8325</v>
      </c>
      <c r="R1227" t="s">
        <v>8329</v>
      </c>
      <c r="S1227" s="19">
        <f t="shared" si="98"/>
        <v>41509.697662037033</v>
      </c>
      <c r="T1227" s="19">
        <f t="shared" si="99"/>
        <v>42207.916666666664</v>
      </c>
      <c r="U1227">
        <f t="shared" si="95"/>
        <v>2013</v>
      </c>
    </row>
    <row r="1228" spans="1:21" ht="48" x14ac:dyDescent="0.2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 s="23">
        <v>1437620400</v>
      </c>
      <c r="J1228">
        <v>1395089981</v>
      </c>
      <c r="K1228" t="b">
        <v>0</v>
      </c>
      <c r="L1228">
        <v>40</v>
      </c>
      <c r="M1228" t="b">
        <v>0</v>
      </c>
      <c r="N1228" t="s">
        <v>8277</v>
      </c>
      <c r="O1228" s="12">
        <f t="shared" si="96"/>
        <v>4</v>
      </c>
      <c r="P1228" s="10">
        <f t="shared" si="97"/>
        <v>48.43</v>
      </c>
      <c r="Q1228" s="14" t="s">
        <v>8325</v>
      </c>
      <c r="R1228" t="s">
        <v>8329</v>
      </c>
      <c r="S1228" s="19">
        <f t="shared" si="98"/>
        <v>41715.666446759256</v>
      </c>
      <c r="T1228" s="19">
        <f t="shared" si="99"/>
        <v>42207.916666666664</v>
      </c>
      <c r="U1228">
        <f t="shared" si="95"/>
        <v>2014</v>
      </c>
    </row>
    <row r="1229" spans="1:21" ht="48" x14ac:dyDescent="0.2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 s="23">
        <v>1437620400</v>
      </c>
      <c r="J1229">
        <v>1404770616</v>
      </c>
      <c r="K1229" t="b">
        <v>0</v>
      </c>
      <c r="L1229">
        <v>0</v>
      </c>
      <c r="M1229" t="b">
        <v>0</v>
      </c>
      <c r="N1229" t="s">
        <v>8277</v>
      </c>
      <c r="O1229" s="12">
        <f t="shared" si="96"/>
        <v>0</v>
      </c>
      <c r="P1229" s="10">
        <f t="shared" si="97"/>
        <v>0</v>
      </c>
      <c r="Q1229" s="14" t="s">
        <v>8325</v>
      </c>
      <c r="R1229" t="s">
        <v>8329</v>
      </c>
      <c r="S1229" s="19">
        <f t="shared" si="98"/>
        <v>41827.710833333331</v>
      </c>
      <c r="T1229" s="19">
        <f t="shared" si="99"/>
        <v>42207.916666666664</v>
      </c>
      <c r="U1229">
        <f t="shared" si="95"/>
        <v>2014</v>
      </c>
    </row>
    <row r="1230" spans="1:21" ht="32" x14ac:dyDescent="0.2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 s="23">
        <v>1437620400</v>
      </c>
      <c r="J1230">
        <v>1312047008</v>
      </c>
      <c r="K1230" t="b">
        <v>0</v>
      </c>
      <c r="L1230">
        <v>24</v>
      </c>
      <c r="M1230" t="b">
        <v>0</v>
      </c>
      <c r="N1230" t="s">
        <v>8277</v>
      </c>
      <c r="O1230" s="12">
        <f t="shared" si="96"/>
        <v>29</v>
      </c>
      <c r="P1230" s="10">
        <f t="shared" si="97"/>
        <v>61.04</v>
      </c>
      <c r="Q1230" s="14" t="s">
        <v>8325</v>
      </c>
      <c r="R1230" t="s">
        <v>8329</v>
      </c>
      <c r="S1230" s="19">
        <f t="shared" si="98"/>
        <v>40754.520925925921</v>
      </c>
      <c r="T1230" s="19">
        <f t="shared" si="99"/>
        <v>42207.916666666664</v>
      </c>
      <c r="U1230">
        <f t="shared" si="95"/>
        <v>2011</v>
      </c>
    </row>
    <row r="1231" spans="1:21" ht="48" x14ac:dyDescent="0.2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 s="23">
        <v>1437620400</v>
      </c>
      <c r="J1231">
        <v>1331982127</v>
      </c>
      <c r="K1231" t="b">
        <v>0</v>
      </c>
      <c r="L1231">
        <v>1</v>
      </c>
      <c r="M1231" t="b">
        <v>0</v>
      </c>
      <c r="N1231" t="s">
        <v>8277</v>
      </c>
      <c r="O1231" s="12">
        <f t="shared" si="96"/>
        <v>1</v>
      </c>
      <c r="P1231" s="10">
        <f t="shared" si="97"/>
        <v>25</v>
      </c>
      <c r="Q1231" s="14" t="s">
        <v>8325</v>
      </c>
      <c r="R1231" t="s">
        <v>8329</v>
      </c>
      <c r="S1231" s="19">
        <f t="shared" si="98"/>
        <v>40985.251469907402</v>
      </c>
      <c r="T1231" s="19">
        <f t="shared" si="99"/>
        <v>42207.916666666664</v>
      </c>
      <c r="U1231">
        <f t="shared" si="95"/>
        <v>2012</v>
      </c>
    </row>
    <row r="1232" spans="1:21" ht="48" x14ac:dyDescent="0.2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 s="23">
        <v>1437620400</v>
      </c>
      <c r="J1232">
        <v>1295997630</v>
      </c>
      <c r="K1232" t="b">
        <v>0</v>
      </c>
      <c r="L1232">
        <v>0</v>
      </c>
      <c r="M1232" t="b">
        <v>0</v>
      </c>
      <c r="N1232" t="s">
        <v>8277</v>
      </c>
      <c r="O1232" s="12">
        <f t="shared" si="96"/>
        <v>0</v>
      </c>
      <c r="P1232" s="10">
        <f t="shared" si="97"/>
        <v>0</v>
      </c>
      <c r="Q1232" s="14" t="s">
        <v>8325</v>
      </c>
      <c r="R1232" t="s">
        <v>8329</v>
      </c>
      <c r="S1232" s="19">
        <f t="shared" si="98"/>
        <v>40568.764236111107</v>
      </c>
      <c r="T1232" s="19">
        <f t="shared" si="99"/>
        <v>42207.916666666664</v>
      </c>
      <c r="U1232">
        <f t="shared" si="95"/>
        <v>2011</v>
      </c>
    </row>
    <row r="1233" spans="1:21" ht="48" x14ac:dyDescent="0.2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 s="23">
        <v>1437620400</v>
      </c>
      <c r="J1233">
        <v>1436394968</v>
      </c>
      <c r="K1233" t="b">
        <v>0</v>
      </c>
      <c r="L1233">
        <v>0</v>
      </c>
      <c r="M1233" t="b">
        <v>0</v>
      </c>
      <c r="N1233" t="s">
        <v>8277</v>
      </c>
      <c r="O1233" s="12">
        <f t="shared" si="96"/>
        <v>0</v>
      </c>
      <c r="P1233" s="10">
        <f t="shared" si="97"/>
        <v>0</v>
      </c>
      <c r="Q1233" s="14" t="s">
        <v>8325</v>
      </c>
      <c r="R1233" t="s">
        <v>8329</v>
      </c>
      <c r="S1233" s="19">
        <f t="shared" si="98"/>
        <v>42193.733425925922</v>
      </c>
      <c r="T1233" s="19">
        <f t="shared" si="99"/>
        <v>42207.916666666664</v>
      </c>
      <c r="U1233">
        <f t="shared" si="95"/>
        <v>2015</v>
      </c>
    </row>
    <row r="1234" spans="1:21" ht="48" x14ac:dyDescent="0.2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 s="23">
        <v>1437620400</v>
      </c>
      <c r="J1234">
        <v>1377030070</v>
      </c>
      <c r="K1234" t="b">
        <v>0</v>
      </c>
      <c r="L1234">
        <v>1</v>
      </c>
      <c r="M1234" t="b">
        <v>0</v>
      </c>
      <c r="N1234" t="s">
        <v>8277</v>
      </c>
      <c r="O1234" s="12">
        <f t="shared" si="96"/>
        <v>1</v>
      </c>
      <c r="P1234" s="10">
        <f t="shared" si="97"/>
        <v>40</v>
      </c>
      <c r="Q1234" s="14" t="s">
        <v>8325</v>
      </c>
      <c r="R1234" t="s">
        <v>8329</v>
      </c>
      <c r="S1234" s="19">
        <f t="shared" si="98"/>
        <v>41506.639699074069</v>
      </c>
      <c r="T1234" s="19">
        <f t="shared" si="99"/>
        <v>42207.916666666664</v>
      </c>
      <c r="U1234">
        <f t="shared" si="95"/>
        <v>2013</v>
      </c>
    </row>
    <row r="1235" spans="1:21" ht="48" x14ac:dyDescent="0.2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 s="23">
        <v>1437620400</v>
      </c>
      <c r="J1235">
        <v>1328049974</v>
      </c>
      <c r="K1235" t="b">
        <v>0</v>
      </c>
      <c r="L1235">
        <v>6</v>
      </c>
      <c r="M1235" t="b">
        <v>0</v>
      </c>
      <c r="N1235" t="s">
        <v>8277</v>
      </c>
      <c r="O1235" s="12">
        <f t="shared" si="96"/>
        <v>12</v>
      </c>
      <c r="P1235" s="10">
        <f t="shared" si="97"/>
        <v>19.329999999999998</v>
      </c>
      <c r="Q1235" s="14" t="s">
        <v>8325</v>
      </c>
      <c r="R1235" t="s">
        <v>8329</v>
      </c>
      <c r="S1235" s="19">
        <f t="shared" si="98"/>
        <v>40939.740439814814</v>
      </c>
      <c r="T1235" s="19">
        <f t="shared" si="99"/>
        <v>42207.916666666664</v>
      </c>
      <c r="U1235">
        <f t="shared" si="95"/>
        <v>2012</v>
      </c>
    </row>
    <row r="1236" spans="1:21" ht="48" x14ac:dyDescent="0.2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 s="23">
        <v>1437620400</v>
      </c>
      <c r="J1236">
        <v>1420311342</v>
      </c>
      <c r="K1236" t="b">
        <v>0</v>
      </c>
      <c r="L1236">
        <v>0</v>
      </c>
      <c r="M1236" t="b">
        <v>0</v>
      </c>
      <c r="N1236" t="s">
        <v>8277</v>
      </c>
      <c r="O1236" s="12">
        <f t="shared" si="96"/>
        <v>0</v>
      </c>
      <c r="P1236" s="10">
        <f t="shared" si="97"/>
        <v>0</v>
      </c>
      <c r="Q1236" s="14" t="s">
        <v>8325</v>
      </c>
      <c r="R1236" t="s">
        <v>8329</v>
      </c>
      <c r="S1236" s="19">
        <f t="shared" si="98"/>
        <v>42007.580347222225</v>
      </c>
      <c r="T1236" s="19">
        <f t="shared" si="99"/>
        <v>42207.916666666664</v>
      </c>
      <c r="U1236">
        <f t="shared" si="95"/>
        <v>2015</v>
      </c>
    </row>
    <row r="1237" spans="1:21" ht="48" x14ac:dyDescent="0.2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 s="23">
        <v>1437620400</v>
      </c>
      <c r="J1237">
        <v>1383621299</v>
      </c>
      <c r="K1237" t="b">
        <v>0</v>
      </c>
      <c r="L1237">
        <v>6</v>
      </c>
      <c r="M1237" t="b">
        <v>0</v>
      </c>
      <c r="N1237" t="s">
        <v>8277</v>
      </c>
      <c r="O1237" s="12">
        <f t="shared" si="96"/>
        <v>3</v>
      </c>
      <c r="P1237" s="10">
        <f t="shared" si="97"/>
        <v>35</v>
      </c>
      <c r="Q1237" s="14" t="s">
        <v>8325</v>
      </c>
      <c r="R1237" t="s">
        <v>8329</v>
      </c>
      <c r="S1237" s="19">
        <f t="shared" si="98"/>
        <v>41582.927071759259</v>
      </c>
      <c r="T1237" s="19">
        <f t="shared" si="99"/>
        <v>42207.916666666664</v>
      </c>
      <c r="U1237">
        <f t="shared" si="95"/>
        <v>2013</v>
      </c>
    </row>
    <row r="1238" spans="1:21" ht="16" x14ac:dyDescent="0.2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 s="23">
        <v>1437620400</v>
      </c>
      <c r="J1238">
        <v>1342801164</v>
      </c>
      <c r="K1238" t="b">
        <v>0</v>
      </c>
      <c r="L1238">
        <v>0</v>
      </c>
      <c r="M1238" t="b">
        <v>0</v>
      </c>
      <c r="N1238" t="s">
        <v>8277</v>
      </c>
      <c r="O1238" s="12">
        <f t="shared" si="96"/>
        <v>0</v>
      </c>
      <c r="P1238" s="10">
        <f t="shared" si="97"/>
        <v>0</v>
      </c>
      <c r="Q1238" s="14" t="s">
        <v>8325</v>
      </c>
      <c r="R1238" t="s">
        <v>8329</v>
      </c>
      <c r="S1238" s="19">
        <f t="shared" si="98"/>
        <v>41110.47180555555</v>
      </c>
      <c r="T1238" s="19">
        <f t="shared" si="99"/>
        <v>42207.916666666664</v>
      </c>
      <c r="U1238">
        <f t="shared" si="95"/>
        <v>2012</v>
      </c>
    </row>
    <row r="1239" spans="1:21" ht="48" x14ac:dyDescent="0.2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 s="23">
        <v>1437620400</v>
      </c>
      <c r="J1239">
        <v>1344062865</v>
      </c>
      <c r="K1239" t="b">
        <v>0</v>
      </c>
      <c r="L1239">
        <v>0</v>
      </c>
      <c r="M1239" t="b">
        <v>0</v>
      </c>
      <c r="N1239" t="s">
        <v>8277</v>
      </c>
      <c r="O1239" s="12">
        <f t="shared" si="96"/>
        <v>0</v>
      </c>
      <c r="P1239" s="10">
        <f t="shared" si="97"/>
        <v>0</v>
      </c>
      <c r="Q1239" s="14" t="s">
        <v>8325</v>
      </c>
      <c r="R1239" t="s">
        <v>8329</v>
      </c>
      <c r="S1239" s="19">
        <f t="shared" si="98"/>
        <v>41125.074826388889</v>
      </c>
      <c r="T1239" s="19">
        <f t="shared" si="99"/>
        <v>42207.916666666664</v>
      </c>
      <c r="U1239">
        <f t="shared" si="95"/>
        <v>2012</v>
      </c>
    </row>
    <row r="1240" spans="1:21" ht="48" x14ac:dyDescent="0.2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 s="23">
        <v>1437620400</v>
      </c>
      <c r="J1240">
        <v>1310049536</v>
      </c>
      <c r="K1240" t="b">
        <v>0</v>
      </c>
      <c r="L1240">
        <v>3</v>
      </c>
      <c r="M1240" t="b">
        <v>0</v>
      </c>
      <c r="N1240" t="s">
        <v>8277</v>
      </c>
      <c r="O1240" s="12">
        <f t="shared" si="96"/>
        <v>18</v>
      </c>
      <c r="P1240" s="10">
        <f t="shared" si="97"/>
        <v>59.33</v>
      </c>
      <c r="Q1240" s="14" t="s">
        <v>8325</v>
      </c>
      <c r="R1240" t="s">
        <v>8329</v>
      </c>
      <c r="S1240" s="19">
        <f t="shared" si="98"/>
        <v>40731.402037037034</v>
      </c>
      <c r="T1240" s="19">
        <f t="shared" si="99"/>
        <v>42207.916666666664</v>
      </c>
      <c r="U1240">
        <f t="shared" si="95"/>
        <v>2011</v>
      </c>
    </row>
    <row r="1241" spans="1:21" ht="32" x14ac:dyDescent="0.2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 s="23">
        <v>1437620400</v>
      </c>
      <c r="J1241">
        <v>1323212767</v>
      </c>
      <c r="K1241" t="b">
        <v>0</v>
      </c>
      <c r="L1241">
        <v>0</v>
      </c>
      <c r="M1241" t="b">
        <v>0</v>
      </c>
      <c r="N1241" t="s">
        <v>8277</v>
      </c>
      <c r="O1241" s="12">
        <f t="shared" si="96"/>
        <v>0</v>
      </c>
      <c r="P1241" s="10">
        <f t="shared" si="97"/>
        <v>0</v>
      </c>
      <c r="Q1241" s="14" t="s">
        <v>8325</v>
      </c>
      <c r="R1241" t="s">
        <v>8329</v>
      </c>
      <c r="S1241" s="19">
        <f t="shared" si="98"/>
        <v>40883.754247685181</v>
      </c>
      <c r="T1241" s="19">
        <f t="shared" si="99"/>
        <v>42207.916666666664</v>
      </c>
      <c r="U1241">
        <f t="shared" si="95"/>
        <v>2011</v>
      </c>
    </row>
    <row r="1242" spans="1:21" ht="32" x14ac:dyDescent="0.2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 s="23">
        <v>1437620400</v>
      </c>
      <c r="J1242">
        <v>1368579457</v>
      </c>
      <c r="K1242" t="b">
        <v>0</v>
      </c>
      <c r="L1242">
        <v>8</v>
      </c>
      <c r="M1242" t="b">
        <v>0</v>
      </c>
      <c r="N1242" t="s">
        <v>8277</v>
      </c>
      <c r="O1242" s="12">
        <f t="shared" si="96"/>
        <v>3</v>
      </c>
      <c r="P1242" s="10">
        <f t="shared" si="97"/>
        <v>30.13</v>
      </c>
      <c r="Q1242" s="14" t="s">
        <v>8325</v>
      </c>
      <c r="R1242" t="s">
        <v>8329</v>
      </c>
      <c r="S1242" s="19">
        <f t="shared" si="98"/>
        <v>41408.831678240742</v>
      </c>
      <c r="T1242" s="19">
        <f t="shared" si="99"/>
        <v>42207.916666666664</v>
      </c>
      <c r="U1242">
        <f t="shared" si="95"/>
        <v>2013</v>
      </c>
    </row>
    <row r="1243" spans="1:21" ht="48" x14ac:dyDescent="0.2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 s="23">
        <v>1437620400</v>
      </c>
      <c r="J1243">
        <v>1413057980</v>
      </c>
      <c r="K1243" t="b">
        <v>0</v>
      </c>
      <c r="L1243">
        <v>34</v>
      </c>
      <c r="M1243" t="b">
        <v>0</v>
      </c>
      <c r="N1243" t="s">
        <v>8277</v>
      </c>
      <c r="O1243" s="12">
        <f t="shared" si="96"/>
        <v>51</v>
      </c>
      <c r="P1243" s="10">
        <f t="shared" si="97"/>
        <v>74.62</v>
      </c>
      <c r="Q1243" s="14" t="s">
        <v>8325</v>
      </c>
      <c r="R1243" t="s">
        <v>8329</v>
      </c>
      <c r="S1243" s="19">
        <f t="shared" si="98"/>
        <v>41923.629398148143</v>
      </c>
      <c r="T1243" s="19">
        <f t="shared" si="99"/>
        <v>42207.916666666664</v>
      </c>
      <c r="U1243">
        <f t="shared" si="95"/>
        <v>2014</v>
      </c>
    </row>
    <row r="1244" spans="1:21" ht="48" x14ac:dyDescent="0.2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 s="23">
        <v>1437620400</v>
      </c>
      <c r="J1244">
        <v>1314417502</v>
      </c>
      <c r="K1244" t="b">
        <v>0</v>
      </c>
      <c r="L1244">
        <v>1</v>
      </c>
      <c r="M1244" t="b">
        <v>0</v>
      </c>
      <c r="N1244" t="s">
        <v>8277</v>
      </c>
      <c r="O1244" s="12">
        <f t="shared" si="96"/>
        <v>1</v>
      </c>
      <c r="P1244" s="10">
        <f t="shared" si="97"/>
        <v>5</v>
      </c>
      <c r="Q1244" s="14" t="s">
        <v>8325</v>
      </c>
      <c r="R1244" t="s">
        <v>8329</v>
      </c>
      <c r="S1244" s="19">
        <f t="shared" si="98"/>
        <v>40781.957199074073</v>
      </c>
      <c r="T1244" s="19">
        <f t="shared" si="99"/>
        <v>42207.916666666664</v>
      </c>
      <c r="U1244">
        <f t="shared" si="95"/>
        <v>2011</v>
      </c>
    </row>
    <row r="1245" spans="1:21" ht="48" x14ac:dyDescent="0.2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 s="23">
        <v>1437620400</v>
      </c>
      <c r="J1245">
        <v>1304888771</v>
      </c>
      <c r="K1245" t="b">
        <v>0</v>
      </c>
      <c r="L1245">
        <v>38</v>
      </c>
      <c r="M1245" t="b">
        <v>0</v>
      </c>
      <c r="N1245" t="s">
        <v>8277</v>
      </c>
      <c r="O1245" s="12">
        <f t="shared" si="96"/>
        <v>14</v>
      </c>
      <c r="P1245" s="10">
        <f t="shared" si="97"/>
        <v>44.5</v>
      </c>
      <c r="Q1245" s="14" t="s">
        <v>8325</v>
      </c>
      <c r="R1245" t="s">
        <v>8329</v>
      </c>
      <c r="S1245" s="19">
        <f t="shared" si="98"/>
        <v>40671.670960648145</v>
      </c>
      <c r="T1245" s="19">
        <f t="shared" si="99"/>
        <v>42207.916666666664</v>
      </c>
      <c r="U1245">
        <f t="shared" si="95"/>
        <v>2011</v>
      </c>
    </row>
    <row r="1246" spans="1:21" ht="48" x14ac:dyDescent="0.2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 s="23">
        <v>1437620400</v>
      </c>
      <c r="J1246">
        <v>1363981723</v>
      </c>
      <c r="K1246" t="b">
        <v>1</v>
      </c>
      <c r="L1246">
        <v>45</v>
      </c>
      <c r="M1246" t="b">
        <v>1</v>
      </c>
      <c r="N1246" t="s">
        <v>8277</v>
      </c>
      <c r="O1246" s="12">
        <f t="shared" si="96"/>
        <v>104</v>
      </c>
      <c r="P1246" s="10">
        <f t="shared" si="97"/>
        <v>46.13</v>
      </c>
      <c r="Q1246" s="14" t="s">
        <v>8325</v>
      </c>
      <c r="R1246" t="s">
        <v>8329</v>
      </c>
      <c r="S1246" s="19">
        <f t="shared" si="98"/>
        <v>41355.617164351854</v>
      </c>
      <c r="T1246" s="19">
        <f t="shared" si="99"/>
        <v>42207.916666666664</v>
      </c>
      <c r="U1246">
        <f t="shared" si="95"/>
        <v>2013</v>
      </c>
    </row>
    <row r="1247" spans="1:21" ht="48" x14ac:dyDescent="0.2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 s="23">
        <v>1437620400</v>
      </c>
      <c r="J1247">
        <v>1400163834</v>
      </c>
      <c r="K1247" t="b">
        <v>1</v>
      </c>
      <c r="L1247">
        <v>17</v>
      </c>
      <c r="M1247" t="b">
        <v>1</v>
      </c>
      <c r="N1247" t="s">
        <v>8277</v>
      </c>
      <c r="O1247" s="12">
        <f t="shared" si="96"/>
        <v>120</v>
      </c>
      <c r="P1247" s="10">
        <f t="shared" si="97"/>
        <v>141.47</v>
      </c>
      <c r="Q1247" s="14" t="s">
        <v>8325</v>
      </c>
      <c r="R1247" t="s">
        <v>8329</v>
      </c>
      <c r="S1247" s="19">
        <f t="shared" si="98"/>
        <v>41774.391597222224</v>
      </c>
      <c r="T1247" s="19">
        <f t="shared" si="99"/>
        <v>42207.916666666664</v>
      </c>
      <c r="U1247">
        <f t="shared" si="95"/>
        <v>2014</v>
      </c>
    </row>
    <row r="1248" spans="1:21" ht="48" x14ac:dyDescent="0.2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 s="23">
        <v>1437620400</v>
      </c>
      <c r="J1248">
        <v>1319245349</v>
      </c>
      <c r="K1248" t="b">
        <v>1</v>
      </c>
      <c r="L1248">
        <v>31</v>
      </c>
      <c r="M1248" t="b">
        <v>1</v>
      </c>
      <c r="N1248" t="s">
        <v>8277</v>
      </c>
      <c r="O1248" s="12">
        <f t="shared" si="96"/>
        <v>117</v>
      </c>
      <c r="P1248" s="10">
        <f t="shared" si="97"/>
        <v>75.48</v>
      </c>
      <c r="Q1248" s="14" t="s">
        <v>8325</v>
      </c>
      <c r="R1248" t="s">
        <v>8329</v>
      </c>
      <c r="S1248" s="19">
        <f t="shared" si="98"/>
        <v>40837.835057870368</v>
      </c>
      <c r="T1248" s="19">
        <f t="shared" si="99"/>
        <v>42207.916666666664</v>
      </c>
      <c r="U1248">
        <f t="shared" si="95"/>
        <v>2011</v>
      </c>
    </row>
    <row r="1249" spans="1:21" ht="32" x14ac:dyDescent="0.2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 s="23">
        <v>1437620400</v>
      </c>
      <c r="J1249">
        <v>1365231655</v>
      </c>
      <c r="K1249" t="b">
        <v>1</v>
      </c>
      <c r="L1249">
        <v>50</v>
      </c>
      <c r="M1249" t="b">
        <v>1</v>
      </c>
      <c r="N1249" t="s">
        <v>8277</v>
      </c>
      <c r="O1249" s="12">
        <f t="shared" si="96"/>
        <v>122</v>
      </c>
      <c r="P1249" s="10">
        <f t="shared" si="97"/>
        <v>85.5</v>
      </c>
      <c r="Q1249" s="14" t="s">
        <v>8325</v>
      </c>
      <c r="R1249" t="s">
        <v>8329</v>
      </c>
      <c r="S1249" s="19">
        <f t="shared" si="98"/>
        <v>41370.083969907406</v>
      </c>
      <c r="T1249" s="19">
        <f t="shared" si="99"/>
        <v>42207.916666666664</v>
      </c>
      <c r="U1249">
        <f t="shared" si="95"/>
        <v>2013</v>
      </c>
    </row>
    <row r="1250" spans="1:21" ht="32" x14ac:dyDescent="0.2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 s="23">
        <v>1437620400</v>
      </c>
      <c r="J1250">
        <v>1399563953</v>
      </c>
      <c r="K1250" t="b">
        <v>1</v>
      </c>
      <c r="L1250">
        <v>59</v>
      </c>
      <c r="M1250" t="b">
        <v>1</v>
      </c>
      <c r="N1250" t="s">
        <v>8277</v>
      </c>
      <c r="O1250" s="12">
        <f t="shared" si="96"/>
        <v>152</v>
      </c>
      <c r="P1250" s="10">
        <f t="shared" si="97"/>
        <v>64.25</v>
      </c>
      <c r="Q1250" s="14" t="s">
        <v>8325</v>
      </c>
      <c r="R1250" t="s">
        <v>8329</v>
      </c>
      <c r="S1250" s="19">
        <f t="shared" si="98"/>
        <v>41767.448530092588</v>
      </c>
      <c r="T1250" s="19">
        <f t="shared" si="99"/>
        <v>42207.916666666664</v>
      </c>
      <c r="U1250">
        <f t="shared" si="95"/>
        <v>2014</v>
      </c>
    </row>
    <row r="1251" spans="1:21" ht="48" x14ac:dyDescent="0.2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 s="23">
        <v>1437620400</v>
      </c>
      <c r="J1251">
        <v>1339091211</v>
      </c>
      <c r="K1251" t="b">
        <v>1</v>
      </c>
      <c r="L1251">
        <v>81</v>
      </c>
      <c r="M1251" t="b">
        <v>1</v>
      </c>
      <c r="N1251" t="s">
        <v>8277</v>
      </c>
      <c r="O1251" s="12">
        <f t="shared" si="96"/>
        <v>104</v>
      </c>
      <c r="P1251" s="10">
        <f t="shared" si="97"/>
        <v>64.47</v>
      </c>
      <c r="Q1251" s="14" t="s">
        <v>8325</v>
      </c>
      <c r="R1251" t="s">
        <v>8329</v>
      </c>
      <c r="S1251" s="19">
        <f t="shared" si="98"/>
        <v>41067.532534722217</v>
      </c>
      <c r="T1251" s="19">
        <f t="shared" si="99"/>
        <v>42207.916666666664</v>
      </c>
      <c r="U1251">
        <f t="shared" si="95"/>
        <v>2012</v>
      </c>
    </row>
    <row r="1252" spans="1:21" ht="48" x14ac:dyDescent="0.2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 s="23">
        <v>1437620400</v>
      </c>
      <c r="J1252">
        <v>1406129131</v>
      </c>
      <c r="K1252" t="b">
        <v>1</v>
      </c>
      <c r="L1252">
        <v>508</v>
      </c>
      <c r="M1252" t="b">
        <v>1</v>
      </c>
      <c r="N1252" t="s">
        <v>8277</v>
      </c>
      <c r="O1252" s="12">
        <f t="shared" si="96"/>
        <v>200</v>
      </c>
      <c r="P1252" s="10">
        <f t="shared" si="97"/>
        <v>118.2</v>
      </c>
      <c r="Q1252" s="14" t="s">
        <v>8325</v>
      </c>
      <c r="R1252" t="s">
        <v>8329</v>
      </c>
      <c r="S1252" s="19">
        <f t="shared" si="98"/>
        <v>41843.434386574074</v>
      </c>
      <c r="T1252" s="19">
        <f t="shared" si="99"/>
        <v>42207.916666666664</v>
      </c>
      <c r="U1252">
        <f t="shared" si="95"/>
        <v>2014</v>
      </c>
    </row>
    <row r="1253" spans="1:21" ht="32" x14ac:dyDescent="0.2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 s="23">
        <v>1437620400</v>
      </c>
      <c r="J1253">
        <v>1311795167</v>
      </c>
      <c r="K1253" t="b">
        <v>1</v>
      </c>
      <c r="L1253">
        <v>74</v>
      </c>
      <c r="M1253" t="b">
        <v>1</v>
      </c>
      <c r="N1253" t="s">
        <v>8277</v>
      </c>
      <c r="O1253" s="12">
        <f t="shared" si="96"/>
        <v>102</v>
      </c>
      <c r="P1253" s="10">
        <f t="shared" si="97"/>
        <v>82.54</v>
      </c>
      <c r="Q1253" s="14" t="s">
        <v>8325</v>
      </c>
      <c r="R1253" t="s">
        <v>8329</v>
      </c>
      <c r="S1253" s="19">
        <f t="shared" si="98"/>
        <v>40751.606099537035</v>
      </c>
      <c r="T1253" s="19">
        <f t="shared" si="99"/>
        <v>42207.916666666664</v>
      </c>
      <c r="U1253">
        <f t="shared" si="95"/>
        <v>2011</v>
      </c>
    </row>
    <row r="1254" spans="1:21" ht="48" x14ac:dyDescent="0.2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 s="23">
        <v>1437620400</v>
      </c>
      <c r="J1254">
        <v>1380238969</v>
      </c>
      <c r="K1254" t="b">
        <v>1</v>
      </c>
      <c r="L1254">
        <v>141</v>
      </c>
      <c r="M1254" t="b">
        <v>1</v>
      </c>
      <c r="N1254" t="s">
        <v>8277</v>
      </c>
      <c r="O1254" s="12">
        <f t="shared" si="96"/>
        <v>138</v>
      </c>
      <c r="P1254" s="10">
        <f t="shared" si="97"/>
        <v>34.17</v>
      </c>
      <c r="Q1254" s="14" t="s">
        <v>8325</v>
      </c>
      <c r="R1254" t="s">
        <v>8329</v>
      </c>
      <c r="S1254" s="19">
        <f t="shared" si="98"/>
        <v>41543.779733796291</v>
      </c>
      <c r="T1254" s="19">
        <f t="shared" si="99"/>
        <v>42207.916666666664</v>
      </c>
      <c r="U1254">
        <f t="shared" si="95"/>
        <v>2013</v>
      </c>
    </row>
    <row r="1255" spans="1:21" ht="48" x14ac:dyDescent="0.2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 s="23">
        <v>1437620400</v>
      </c>
      <c r="J1255">
        <v>1407178107</v>
      </c>
      <c r="K1255" t="b">
        <v>1</v>
      </c>
      <c r="L1255">
        <v>711</v>
      </c>
      <c r="M1255" t="b">
        <v>1</v>
      </c>
      <c r="N1255" t="s">
        <v>8277</v>
      </c>
      <c r="O1255" s="12">
        <f t="shared" si="96"/>
        <v>303833</v>
      </c>
      <c r="P1255" s="10">
        <f t="shared" si="97"/>
        <v>42.73</v>
      </c>
      <c r="Q1255" s="14" t="s">
        <v>8325</v>
      </c>
      <c r="R1255" t="s">
        <v>8329</v>
      </c>
      <c r="S1255" s="19">
        <f t="shared" si="98"/>
        <v>41855.575312499997</v>
      </c>
      <c r="T1255" s="19">
        <f t="shared" si="99"/>
        <v>42207.916666666664</v>
      </c>
      <c r="U1255">
        <f t="shared" si="95"/>
        <v>2014</v>
      </c>
    </row>
    <row r="1256" spans="1:21" ht="48" x14ac:dyDescent="0.2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 s="23">
        <v>1437620400</v>
      </c>
      <c r="J1256">
        <v>1288968886</v>
      </c>
      <c r="K1256" t="b">
        <v>1</v>
      </c>
      <c r="L1256">
        <v>141</v>
      </c>
      <c r="M1256" t="b">
        <v>1</v>
      </c>
      <c r="N1256" t="s">
        <v>8277</v>
      </c>
      <c r="O1256" s="12">
        <f t="shared" si="96"/>
        <v>199</v>
      </c>
      <c r="P1256" s="10">
        <f t="shared" si="97"/>
        <v>94.49</v>
      </c>
      <c r="Q1256" s="14" t="s">
        <v>8325</v>
      </c>
      <c r="R1256" t="s">
        <v>8329</v>
      </c>
      <c r="S1256" s="19">
        <f t="shared" si="98"/>
        <v>40487.413032407407</v>
      </c>
      <c r="T1256" s="19">
        <f t="shared" si="99"/>
        <v>42207.916666666664</v>
      </c>
      <c r="U1256">
        <f t="shared" si="95"/>
        <v>2010</v>
      </c>
    </row>
    <row r="1257" spans="1:21" ht="48" x14ac:dyDescent="0.2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 s="23">
        <v>1437620400</v>
      </c>
      <c r="J1257">
        <v>1383337052</v>
      </c>
      <c r="K1257" t="b">
        <v>1</v>
      </c>
      <c r="L1257">
        <v>109</v>
      </c>
      <c r="M1257" t="b">
        <v>1</v>
      </c>
      <c r="N1257" t="s">
        <v>8277</v>
      </c>
      <c r="O1257" s="12">
        <f t="shared" si="96"/>
        <v>202</v>
      </c>
      <c r="P1257" s="10">
        <f t="shared" si="97"/>
        <v>55.7</v>
      </c>
      <c r="Q1257" s="14" t="s">
        <v>8325</v>
      </c>
      <c r="R1257" t="s">
        <v>8329</v>
      </c>
      <c r="S1257" s="19">
        <f t="shared" si="98"/>
        <v>41579.637175925927</v>
      </c>
      <c r="T1257" s="19">
        <f t="shared" si="99"/>
        <v>42207.916666666664</v>
      </c>
      <c r="U1257">
        <f t="shared" si="95"/>
        <v>2013</v>
      </c>
    </row>
    <row r="1258" spans="1:21" ht="48" x14ac:dyDescent="0.2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 s="23">
        <v>1437620400</v>
      </c>
      <c r="J1258">
        <v>1326492231</v>
      </c>
      <c r="K1258" t="b">
        <v>1</v>
      </c>
      <c r="L1258">
        <v>361</v>
      </c>
      <c r="M1258" t="b">
        <v>1</v>
      </c>
      <c r="N1258" t="s">
        <v>8277</v>
      </c>
      <c r="O1258" s="12">
        <f t="shared" si="96"/>
        <v>118</v>
      </c>
      <c r="P1258" s="10">
        <f t="shared" si="97"/>
        <v>98.03</v>
      </c>
      <c r="Q1258" s="14" t="s">
        <v>8325</v>
      </c>
      <c r="R1258" t="s">
        <v>8329</v>
      </c>
      <c r="S1258" s="19">
        <f t="shared" si="98"/>
        <v>40921.711006944439</v>
      </c>
      <c r="T1258" s="19">
        <f t="shared" si="99"/>
        <v>42207.916666666664</v>
      </c>
      <c r="U1258">
        <f t="shared" si="95"/>
        <v>2012</v>
      </c>
    </row>
    <row r="1259" spans="1:21" ht="48" x14ac:dyDescent="0.2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 s="23">
        <v>1437620400</v>
      </c>
      <c r="J1259">
        <v>1297562590</v>
      </c>
      <c r="K1259" t="b">
        <v>1</v>
      </c>
      <c r="L1259">
        <v>176</v>
      </c>
      <c r="M1259" t="b">
        <v>1</v>
      </c>
      <c r="N1259" t="s">
        <v>8277</v>
      </c>
      <c r="O1259" s="12">
        <f t="shared" si="96"/>
        <v>295</v>
      </c>
      <c r="P1259" s="10">
        <f t="shared" si="97"/>
        <v>92.1</v>
      </c>
      <c r="Q1259" s="14" t="s">
        <v>8325</v>
      </c>
      <c r="R1259" t="s">
        <v>8329</v>
      </c>
      <c r="S1259" s="19">
        <f t="shared" si="98"/>
        <v>40586.877199074072</v>
      </c>
      <c r="T1259" s="19">
        <f t="shared" si="99"/>
        <v>42207.916666666664</v>
      </c>
      <c r="U1259">
        <f t="shared" si="95"/>
        <v>2011</v>
      </c>
    </row>
    <row r="1260" spans="1:21" ht="48" x14ac:dyDescent="0.2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 s="23">
        <v>1437620400</v>
      </c>
      <c r="J1260">
        <v>1375368012</v>
      </c>
      <c r="K1260" t="b">
        <v>1</v>
      </c>
      <c r="L1260">
        <v>670</v>
      </c>
      <c r="M1260" t="b">
        <v>1</v>
      </c>
      <c r="N1260" t="s">
        <v>8277</v>
      </c>
      <c r="O1260" s="12">
        <f t="shared" si="96"/>
        <v>213</v>
      </c>
      <c r="P1260" s="10">
        <f t="shared" si="97"/>
        <v>38.18</v>
      </c>
      <c r="Q1260" s="14" t="s">
        <v>8325</v>
      </c>
      <c r="R1260" t="s">
        <v>8329</v>
      </c>
      <c r="S1260" s="19">
        <f t="shared" si="98"/>
        <v>41487.402916666666</v>
      </c>
      <c r="T1260" s="19">
        <f t="shared" si="99"/>
        <v>42207.916666666664</v>
      </c>
      <c r="U1260">
        <f t="shared" si="95"/>
        <v>2013</v>
      </c>
    </row>
    <row r="1261" spans="1:21" ht="32" x14ac:dyDescent="0.2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 s="23">
        <v>1437620400</v>
      </c>
      <c r="J1261">
        <v>1399504664</v>
      </c>
      <c r="K1261" t="b">
        <v>1</v>
      </c>
      <c r="L1261">
        <v>96</v>
      </c>
      <c r="M1261" t="b">
        <v>1</v>
      </c>
      <c r="N1261" t="s">
        <v>8277</v>
      </c>
      <c r="O1261" s="12">
        <f t="shared" si="96"/>
        <v>104</v>
      </c>
      <c r="P1261" s="10">
        <f t="shared" si="97"/>
        <v>27.15</v>
      </c>
      <c r="Q1261" s="14" t="s">
        <v>8325</v>
      </c>
      <c r="R1261" t="s">
        <v>8329</v>
      </c>
      <c r="S1261" s="19">
        <f t="shared" si="98"/>
        <v>41766.762314814812</v>
      </c>
      <c r="T1261" s="19">
        <f t="shared" si="99"/>
        <v>42207.916666666664</v>
      </c>
      <c r="U1261">
        <f t="shared" si="95"/>
        <v>2014</v>
      </c>
    </row>
    <row r="1262" spans="1:21" ht="48" x14ac:dyDescent="0.2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 s="23">
        <v>1437620400</v>
      </c>
      <c r="J1262">
        <v>1390853620</v>
      </c>
      <c r="K1262" t="b">
        <v>1</v>
      </c>
      <c r="L1262">
        <v>74</v>
      </c>
      <c r="M1262" t="b">
        <v>1</v>
      </c>
      <c r="N1262" t="s">
        <v>8277</v>
      </c>
      <c r="O1262" s="12">
        <f t="shared" si="96"/>
        <v>114</v>
      </c>
      <c r="P1262" s="10">
        <f t="shared" si="97"/>
        <v>50.69</v>
      </c>
      <c r="Q1262" s="14" t="s">
        <v>8325</v>
      </c>
      <c r="R1262" t="s">
        <v>8329</v>
      </c>
      <c r="S1262" s="19">
        <f t="shared" si="98"/>
        <v>41666.63449074074</v>
      </c>
      <c r="T1262" s="19">
        <f t="shared" si="99"/>
        <v>42207.916666666664</v>
      </c>
      <c r="U1262">
        <f t="shared" si="95"/>
        <v>2014</v>
      </c>
    </row>
    <row r="1263" spans="1:21" ht="32" x14ac:dyDescent="0.2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 s="23">
        <v>1437620400</v>
      </c>
      <c r="J1263">
        <v>1388391227</v>
      </c>
      <c r="K1263" t="b">
        <v>1</v>
      </c>
      <c r="L1263">
        <v>52</v>
      </c>
      <c r="M1263" t="b">
        <v>1</v>
      </c>
      <c r="N1263" t="s">
        <v>8277</v>
      </c>
      <c r="O1263" s="12">
        <f t="shared" si="96"/>
        <v>101</v>
      </c>
      <c r="P1263" s="10">
        <f t="shared" si="97"/>
        <v>38.94</v>
      </c>
      <c r="Q1263" s="14" t="s">
        <v>8325</v>
      </c>
      <c r="R1263" t="s">
        <v>8329</v>
      </c>
      <c r="S1263" s="19">
        <f t="shared" si="98"/>
        <v>41638.134571759256</v>
      </c>
      <c r="T1263" s="19">
        <f t="shared" si="99"/>
        <v>42207.916666666664</v>
      </c>
      <c r="U1263">
        <f t="shared" si="95"/>
        <v>2013</v>
      </c>
    </row>
    <row r="1264" spans="1:21" ht="48" x14ac:dyDescent="0.2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 s="23">
        <v>1437620400</v>
      </c>
      <c r="J1264">
        <v>1389982692</v>
      </c>
      <c r="K1264" t="b">
        <v>1</v>
      </c>
      <c r="L1264">
        <v>105</v>
      </c>
      <c r="M1264" t="b">
        <v>1</v>
      </c>
      <c r="N1264" t="s">
        <v>8277</v>
      </c>
      <c r="O1264" s="12">
        <f t="shared" si="96"/>
        <v>125</v>
      </c>
      <c r="P1264" s="10">
        <f t="shared" si="97"/>
        <v>77.64</v>
      </c>
      <c r="Q1264" s="14" t="s">
        <v>8325</v>
      </c>
      <c r="R1264" t="s">
        <v>8329</v>
      </c>
      <c r="S1264" s="19">
        <f t="shared" si="98"/>
        <v>41656.554305555554</v>
      </c>
      <c r="T1264" s="19">
        <f t="shared" si="99"/>
        <v>42207.916666666664</v>
      </c>
      <c r="U1264">
        <f t="shared" si="95"/>
        <v>2014</v>
      </c>
    </row>
    <row r="1265" spans="1:21" ht="32" x14ac:dyDescent="0.2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 s="23">
        <v>1437620400</v>
      </c>
      <c r="J1265">
        <v>1393034470</v>
      </c>
      <c r="K1265" t="b">
        <v>1</v>
      </c>
      <c r="L1265">
        <v>41</v>
      </c>
      <c r="M1265" t="b">
        <v>1</v>
      </c>
      <c r="N1265" t="s">
        <v>8277</v>
      </c>
      <c r="O1265" s="12">
        <f t="shared" si="96"/>
        <v>119</v>
      </c>
      <c r="P1265" s="10">
        <f t="shared" si="97"/>
        <v>43.54</v>
      </c>
      <c r="Q1265" s="14" t="s">
        <v>8325</v>
      </c>
      <c r="R1265" t="s">
        <v>8329</v>
      </c>
      <c r="S1265" s="19">
        <f t="shared" si="98"/>
        <v>41691.875810185185</v>
      </c>
      <c r="T1265" s="19">
        <f t="shared" si="99"/>
        <v>42207.916666666664</v>
      </c>
      <c r="U1265">
        <f t="shared" si="95"/>
        <v>2014</v>
      </c>
    </row>
    <row r="1266" spans="1:21" ht="48" x14ac:dyDescent="0.2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 s="23">
        <v>1437620400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12">
        <f t="shared" si="96"/>
        <v>166</v>
      </c>
      <c r="P1266" s="10">
        <f t="shared" si="97"/>
        <v>31.82</v>
      </c>
      <c r="Q1266" s="14" t="s">
        <v>8325</v>
      </c>
      <c r="R1266" t="s">
        <v>8330</v>
      </c>
      <c r="S1266" s="19">
        <f t="shared" si="98"/>
        <v>41547.454664351848</v>
      </c>
      <c r="T1266" s="19">
        <f t="shared" si="99"/>
        <v>42207.916666666664</v>
      </c>
      <c r="U1266">
        <f t="shared" si="95"/>
        <v>2013</v>
      </c>
    </row>
    <row r="1267" spans="1:21" ht="64" x14ac:dyDescent="0.2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 s="23">
        <v>1437620400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12">
        <f t="shared" si="96"/>
        <v>119</v>
      </c>
      <c r="P1267" s="10">
        <f t="shared" si="97"/>
        <v>63.18</v>
      </c>
      <c r="Q1267" s="14" t="s">
        <v>8325</v>
      </c>
      <c r="R1267" t="s">
        <v>8330</v>
      </c>
      <c r="S1267" s="19">
        <f t="shared" si="98"/>
        <v>40465.446932870364</v>
      </c>
      <c r="T1267" s="19">
        <f t="shared" si="99"/>
        <v>42207.916666666664</v>
      </c>
      <c r="U1267">
        <f t="shared" si="95"/>
        <v>2010</v>
      </c>
    </row>
    <row r="1268" spans="1:21" ht="32" x14ac:dyDescent="0.2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 s="23">
        <v>1437620400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12">
        <f t="shared" si="96"/>
        <v>100</v>
      </c>
      <c r="P1268" s="10">
        <f t="shared" si="97"/>
        <v>190.9</v>
      </c>
      <c r="Q1268" s="14" t="s">
        <v>8325</v>
      </c>
      <c r="R1268" t="s">
        <v>8330</v>
      </c>
      <c r="S1268" s="19">
        <f t="shared" si="98"/>
        <v>41620.668344907404</v>
      </c>
      <c r="T1268" s="19">
        <f t="shared" si="99"/>
        <v>42207.916666666664</v>
      </c>
      <c r="U1268">
        <f t="shared" si="95"/>
        <v>2013</v>
      </c>
    </row>
    <row r="1269" spans="1:21" ht="48" x14ac:dyDescent="0.2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 s="23">
        <v>1437620400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12">
        <f t="shared" si="96"/>
        <v>102</v>
      </c>
      <c r="P1269" s="10">
        <f t="shared" si="97"/>
        <v>140.86000000000001</v>
      </c>
      <c r="Q1269" s="14" t="s">
        <v>8325</v>
      </c>
      <c r="R1269" t="s">
        <v>8330</v>
      </c>
      <c r="S1269" s="19">
        <f t="shared" si="98"/>
        <v>41449.376828703702</v>
      </c>
      <c r="T1269" s="19">
        <f t="shared" si="99"/>
        <v>42207.916666666664</v>
      </c>
      <c r="U1269">
        <f t="shared" si="95"/>
        <v>2013</v>
      </c>
    </row>
    <row r="1270" spans="1:21" ht="32" x14ac:dyDescent="0.2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 s="23">
        <v>1437620400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12">
        <f t="shared" si="96"/>
        <v>117</v>
      </c>
      <c r="P1270" s="10">
        <f t="shared" si="97"/>
        <v>76.92</v>
      </c>
      <c r="Q1270" s="14" t="s">
        <v>8325</v>
      </c>
      <c r="R1270" t="s">
        <v>8330</v>
      </c>
      <c r="S1270" s="19">
        <f t="shared" si="98"/>
        <v>41507.637118055551</v>
      </c>
      <c r="T1270" s="19">
        <f t="shared" si="99"/>
        <v>42207.916666666664</v>
      </c>
      <c r="U1270">
        <f t="shared" si="95"/>
        <v>2013</v>
      </c>
    </row>
    <row r="1271" spans="1:21" ht="48" x14ac:dyDescent="0.2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 s="23">
        <v>1437620400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12">
        <f t="shared" si="96"/>
        <v>109</v>
      </c>
      <c r="P1271" s="10">
        <f t="shared" si="97"/>
        <v>99.16</v>
      </c>
      <c r="Q1271" s="14" t="s">
        <v>8325</v>
      </c>
      <c r="R1271" t="s">
        <v>8330</v>
      </c>
      <c r="S1271" s="19">
        <f t="shared" si="98"/>
        <v>42445.614722222221</v>
      </c>
      <c r="T1271" s="19">
        <f t="shared" si="99"/>
        <v>42207.916666666664</v>
      </c>
      <c r="U1271">
        <f t="shared" si="95"/>
        <v>2016</v>
      </c>
    </row>
    <row r="1272" spans="1:21" ht="32" x14ac:dyDescent="0.2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 s="23">
        <v>1437620400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12">
        <f t="shared" si="96"/>
        <v>115</v>
      </c>
      <c r="P1272" s="10">
        <f t="shared" si="97"/>
        <v>67.88</v>
      </c>
      <c r="Q1272" s="14" t="s">
        <v>8325</v>
      </c>
      <c r="R1272" t="s">
        <v>8330</v>
      </c>
      <c r="S1272" s="19">
        <f t="shared" si="98"/>
        <v>40933.648634259254</v>
      </c>
      <c r="T1272" s="19">
        <f t="shared" si="99"/>
        <v>42207.916666666664</v>
      </c>
      <c r="U1272">
        <f t="shared" si="95"/>
        <v>2012</v>
      </c>
    </row>
    <row r="1273" spans="1:21" ht="48" x14ac:dyDescent="0.2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 s="23">
        <v>1437620400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12">
        <f t="shared" si="96"/>
        <v>102</v>
      </c>
      <c r="P1273" s="10">
        <f t="shared" si="97"/>
        <v>246.29</v>
      </c>
      <c r="Q1273" s="14" t="s">
        <v>8325</v>
      </c>
      <c r="R1273" t="s">
        <v>8330</v>
      </c>
      <c r="S1273" s="19">
        <f t="shared" si="98"/>
        <v>41561.475219907406</v>
      </c>
      <c r="T1273" s="19">
        <f t="shared" si="99"/>
        <v>42207.916666666664</v>
      </c>
      <c r="U1273">
        <f t="shared" si="95"/>
        <v>2013</v>
      </c>
    </row>
    <row r="1274" spans="1:21" ht="48" x14ac:dyDescent="0.2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 s="23">
        <v>1437620400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12">
        <f t="shared" si="96"/>
        <v>106</v>
      </c>
      <c r="P1274" s="10">
        <f t="shared" si="97"/>
        <v>189.29</v>
      </c>
      <c r="Q1274" s="14" t="s">
        <v>8325</v>
      </c>
      <c r="R1274" t="s">
        <v>8330</v>
      </c>
      <c r="S1274" s="19">
        <f t="shared" si="98"/>
        <v>40274.536793981482</v>
      </c>
      <c r="T1274" s="19">
        <f t="shared" si="99"/>
        <v>42207.916666666664</v>
      </c>
      <c r="U1274">
        <f t="shared" si="95"/>
        <v>2010</v>
      </c>
    </row>
    <row r="1275" spans="1:21" ht="32" x14ac:dyDescent="0.2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 s="23">
        <v>1437620400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12">
        <f t="shared" si="96"/>
        <v>104</v>
      </c>
      <c r="P1275" s="10">
        <f t="shared" si="97"/>
        <v>76.67</v>
      </c>
      <c r="Q1275" s="14" t="s">
        <v>8325</v>
      </c>
      <c r="R1275" t="s">
        <v>8330</v>
      </c>
      <c r="S1275" s="19">
        <f t="shared" si="98"/>
        <v>41852.521886574068</v>
      </c>
      <c r="T1275" s="19">
        <f t="shared" si="99"/>
        <v>42207.916666666664</v>
      </c>
      <c r="U1275">
        <f t="shared" si="95"/>
        <v>2014</v>
      </c>
    </row>
    <row r="1276" spans="1:21" ht="48" x14ac:dyDescent="0.2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 s="23">
        <v>1437620400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12">
        <f t="shared" si="96"/>
        <v>155</v>
      </c>
      <c r="P1276" s="10">
        <f t="shared" si="97"/>
        <v>82.96</v>
      </c>
      <c r="Q1276" s="14" t="s">
        <v>8325</v>
      </c>
      <c r="R1276" t="s">
        <v>8330</v>
      </c>
      <c r="S1276" s="19">
        <f t="shared" si="98"/>
        <v>41116.481770833328</v>
      </c>
      <c r="T1276" s="19">
        <f t="shared" si="99"/>
        <v>42207.916666666664</v>
      </c>
      <c r="U1276">
        <f t="shared" si="95"/>
        <v>2012</v>
      </c>
    </row>
    <row r="1277" spans="1:21" ht="48" x14ac:dyDescent="0.2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 s="23">
        <v>1437620400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12">
        <f t="shared" si="96"/>
        <v>162</v>
      </c>
      <c r="P1277" s="10">
        <f t="shared" si="97"/>
        <v>62.52</v>
      </c>
      <c r="Q1277" s="14" t="s">
        <v>8325</v>
      </c>
      <c r="R1277" t="s">
        <v>8330</v>
      </c>
      <c r="S1277" s="19">
        <f t="shared" si="98"/>
        <v>41458.659571759257</v>
      </c>
      <c r="T1277" s="19">
        <f t="shared" si="99"/>
        <v>42207.916666666664</v>
      </c>
      <c r="U1277">
        <f t="shared" ref="U1277:U1340" si="100">YEAR(S1277)</f>
        <v>2013</v>
      </c>
    </row>
    <row r="1278" spans="1:21" ht="32" x14ac:dyDescent="0.2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 s="23">
        <v>1437620400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12">
        <f t="shared" si="96"/>
        <v>104</v>
      </c>
      <c r="P1278" s="10">
        <f t="shared" si="97"/>
        <v>46.07</v>
      </c>
      <c r="Q1278" s="14" t="s">
        <v>8325</v>
      </c>
      <c r="R1278" t="s">
        <v>8330</v>
      </c>
      <c r="S1278" s="19">
        <f t="shared" si="98"/>
        <v>40007.49591435185</v>
      </c>
      <c r="T1278" s="19">
        <f t="shared" si="99"/>
        <v>42207.916666666664</v>
      </c>
      <c r="U1278">
        <f t="shared" si="100"/>
        <v>2009</v>
      </c>
    </row>
    <row r="1279" spans="1:21" ht="48" x14ac:dyDescent="0.2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 s="23">
        <v>1437620400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12">
        <f t="shared" si="96"/>
        <v>106</v>
      </c>
      <c r="P1279" s="10">
        <f t="shared" si="97"/>
        <v>38.54</v>
      </c>
      <c r="Q1279" s="14" t="s">
        <v>8325</v>
      </c>
      <c r="R1279" t="s">
        <v>8330</v>
      </c>
      <c r="S1279" s="19">
        <f t="shared" si="98"/>
        <v>41121.35355324074</v>
      </c>
      <c r="T1279" s="19">
        <f t="shared" si="99"/>
        <v>42207.916666666664</v>
      </c>
      <c r="U1279">
        <f t="shared" si="100"/>
        <v>2012</v>
      </c>
    </row>
    <row r="1280" spans="1:21" ht="48" x14ac:dyDescent="0.2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 s="23">
        <v>1437620400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12">
        <f t="shared" si="96"/>
        <v>155</v>
      </c>
      <c r="P1280" s="10">
        <f t="shared" si="97"/>
        <v>53.01</v>
      </c>
      <c r="Q1280" s="14" t="s">
        <v>8325</v>
      </c>
      <c r="R1280" t="s">
        <v>8330</v>
      </c>
      <c r="S1280" s="19">
        <f t="shared" si="98"/>
        <v>41786.346828703703</v>
      </c>
      <c r="T1280" s="19">
        <f t="shared" si="99"/>
        <v>42207.916666666664</v>
      </c>
      <c r="U1280">
        <f t="shared" si="100"/>
        <v>2014</v>
      </c>
    </row>
    <row r="1281" spans="1:21" ht="48" x14ac:dyDescent="0.2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 s="23">
        <v>1437620400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12">
        <f t="shared" si="96"/>
        <v>111</v>
      </c>
      <c r="P1281" s="10">
        <f t="shared" si="97"/>
        <v>73.36</v>
      </c>
      <c r="Q1281" s="14" t="s">
        <v>8325</v>
      </c>
      <c r="R1281" t="s">
        <v>8330</v>
      </c>
      <c r="S1281" s="19">
        <f t="shared" si="98"/>
        <v>41681.890856481477</v>
      </c>
      <c r="T1281" s="19">
        <f t="shared" si="99"/>
        <v>42207.916666666664</v>
      </c>
      <c r="U1281">
        <f t="shared" si="100"/>
        <v>2014</v>
      </c>
    </row>
    <row r="1282" spans="1:21" ht="48" x14ac:dyDescent="0.2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 s="23">
        <v>1437620400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12">
        <f t="shared" ref="O1282:O1345" si="101">ROUND(E1282/D1282*100,0)</f>
        <v>111</v>
      </c>
      <c r="P1282" s="10">
        <f t="shared" ref="P1282:P1345" si="102">IFERROR(ROUND(E1282/L1282,2),0)</f>
        <v>127.98</v>
      </c>
      <c r="Q1282" s="14" t="s">
        <v>8325</v>
      </c>
      <c r="R1282" t="s">
        <v>8330</v>
      </c>
      <c r="S1282" s="19">
        <f t="shared" si="98"/>
        <v>40513.54923611111</v>
      </c>
      <c r="T1282" s="19">
        <f t="shared" si="99"/>
        <v>42207.916666666664</v>
      </c>
      <c r="U1282">
        <f t="shared" si="100"/>
        <v>2010</v>
      </c>
    </row>
    <row r="1283" spans="1:21" ht="48" x14ac:dyDescent="0.2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 s="23">
        <v>1437620400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12">
        <f t="shared" si="101"/>
        <v>111</v>
      </c>
      <c r="P1283" s="10">
        <f t="shared" si="102"/>
        <v>104.73</v>
      </c>
      <c r="Q1283" s="14" t="s">
        <v>8325</v>
      </c>
      <c r="R1283" t="s">
        <v>8330</v>
      </c>
      <c r="S1283" s="19">
        <f t="shared" ref="S1283:S1346" si="103">(J1283/86400)+25569+(-5/24)</f>
        <v>41463.535138888888</v>
      </c>
      <c r="T1283" s="19">
        <f t="shared" ref="T1283:T1346" si="104">(I1283/86400)+25569+(-5/24)</f>
        <v>42207.916666666664</v>
      </c>
      <c r="U1283">
        <f t="shared" si="100"/>
        <v>2013</v>
      </c>
    </row>
    <row r="1284" spans="1:21" ht="48" x14ac:dyDescent="0.2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 s="23">
        <v>1437620400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12">
        <f t="shared" si="101"/>
        <v>124</v>
      </c>
      <c r="P1284" s="10">
        <f t="shared" si="102"/>
        <v>67.67</v>
      </c>
      <c r="Q1284" s="14" t="s">
        <v>8325</v>
      </c>
      <c r="R1284" t="s">
        <v>8330</v>
      </c>
      <c r="S1284" s="19">
        <f t="shared" si="103"/>
        <v>41586.266840277771</v>
      </c>
      <c r="T1284" s="19">
        <f t="shared" si="104"/>
        <v>42207.916666666664</v>
      </c>
      <c r="U1284">
        <f t="shared" si="100"/>
        <v>2013</v>
      </c>
    </row>
    <row r="1285" spans="1:21" ht="48" x14ac:dyDescent="0.2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 s="23">
        <v>1437620400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12">
        <f t="shared" si="101"/>
        <v>211</v>
      </c>
      <c r="P1285" s="10">
        <f t="shared" si="102"/>
        <v>95.93</v>
      </c>
      <c r="Q1285" s="14" t="s">
        <v>8325</v>
      </c>
      <c r="R1285" t="s">
        <v>8330</v>
      </c>
      <c r="S1285" s="19">
        <f t="shared" si="103"/>
        <v>41320.50913194444</v>
      </c>
      <c r="T1285" s="19">
        <f t="shared" si="104"/>
        <v>42207.916666666664</v>
      </c>
      <c r="U1285">
        <f t="shared" si="100"/>
        <v>2013</v>
      </c>
    </row>
    <row r="1286" spans="1:21" ht="48" x14ac:dyDescent="0.2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 s="23">
        <v>1437620400</v>
      </c>
      <c r="J1286">
        <v>1481175482</v>
      </c>
      <c r="K1286" t="b">
        <v>0</v>
      </c>
      <c r="L1286">
        <v>31</v>
      </c>
      <c r="M1286" t="b">
        <v>1</v>
      </c>
      <c r="N1286" t="s">
        <v>8276</v>
      </c>
      <c r="O1286" s="12">
        <f t="shared" si="101"/>
        <v>101</v>
      </c>
      <c r="P1286" s="10">
        <f t="shared" si="102"/>
        <v>65.16</v>
      </c>
      <c r="Q1286" s="14" t="s">
        <v>8325</v>
      </c>
      <c r="R1286" t="s">
        <v>8330</v>
      </c>
      <c r="S1286" s="19">
        <f t="shared" si="103"/>
        <v>42712.026412037034</v>
      </c>
      <c r="T1286" s="19">
        <f t="shared" si="104"/>
        <v>42207.916666666664</v>
      </c>
      <c r="U1286">
        <f t="shared" si="100"/>
        <v>2016</v>
      </c>
    </row>
    <row r="1287" spans="1:21" ht="48" x14ac:dyDescent="0.2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 s="23">
        <v>1437620400</v>
      </c>
      <c r="J1287">
        <v>1433512775</v>
      </c>
      <c r="K1287" t="b">
        <v>0</v>
      </c>
      <c r="L1287">
        <v>63</v>
      </c>
      <c r="M1287" t="b">
        <v>1</v>
      </c>
      <c r="N1287" t="s">
        <v>8276</v>
      </c>
      <c r="O1287" s="12">
        <f t="shared" si="101"/>
        <v>102</v>
      </c>
      <c r="P1287" s="10">
        <f t="shared" si="102"/>
        <v>32.270000000000003</v>
      </c>
      <c r="Q1287" s="14" t="s">
        <v>8325</v>
      </c>
      <c r="R1287" t="s">
        <v>8330</v>
      </c>
      <c r="S1287" s="19">
        <f t="shared" si="103"/>
        <v>42160.374710648146</v>
      </c>
      <c r="T1287" s="19">
        <f t="shared" si="104"/>
        <v>42207.916666666664</v>
      </c>
      <c r="U1287">
        <f t="shared" si="100"/>
        <v>2015</v>
      </c>
    </row>
    <row r="1288" spans="1:21" ht="48" x14ac:dyDescent="0.2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 s="23">
        <v>1437620400</v>
      </c>
      <c r="J1288">
        <v>1423041227</v>
      </c>
      <c r="K1288" t="b">
        <v>0</v>
      </c>
      <c r="L1288">
        <v>20</v>
      </c>
      <c r="M1288" t="b">
        <v>1</v>
      </c>
      <c r="N1288" t="s">
        <v>8276</v>
      </c>
      <c r="O1288" s="12">
        <f t="shared" si="101"/>
        <v>108</v>
      </c>
      <c r="P1288" s="10">
        <f t="shared" si="102"/>
        <v>81.25</v>
      </c>
      <c r="Q1288" s="14" t="s">
        <v>8325</v>
      </c>
      <c r="R1288" t="s">
        <v>8330</v>
      </c>
      <c r="S1288" s="19">
        <f t="shared" si="103"/>
        <v>42039.176238425927</v>
      </c>
      <c r="T1288" s="19">
        <f t="shared" si="104"/>
        <v>42207.916666666664</v>
      </c>
      <c r="U1288">
        <f t="shared" si="100"/>
        <v>2015</v>
      </c>
    </row>
    <row r="1289" spans="1:21" ht="64" x14ac:dyDescent="0.2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 s="23">
        <v>1437620400</v>
      </c>
      <c r="J1289">
        <v>1428936856</v>
      </c>
      <c r="K1289" t="b">
        <v>0</v>
      </c>
      <c r="L1289">
        <v>25</v>
      </c>
      <c r="M1289" t="b">
        <v>1</v>
      </c>
      <c r="N1289" t="s">
        <v>8276</v>
      </c>
      <c r="O1289" s="12">
        <f t="shared" si="101"/>
        <v>242</v>
      </c>
      <c r="P1289" s="10">
        <f t="shared" si="102"/>
        <v>24.2</v>
      </c>
      <c r="Q1289" s="14" t="s">
        <v>8325</v>
      </c>
      <c r="R1289" t="s">
        <v>8330</v>
      </c>
      <c r="S1289" s="19">
        <f t="shared" si="103"/>
        <v>42107.412685185183</v>
      </c>
      <c r="T1289" s="19">
        <f t="shared" si="104"/>
        <v>42207.916666666664</v>
      </c>
      <c r="U1289">
        <f t="shared" si="100"/>
        <v>2015</v>
      </c>
    </row>
    <row r="1290" spans="1:21" ht="48" x14ac:dyDescent="0.2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 s="23">
        <v>1437620400</v>
      </c>
      <c r="J1290">
        <v>1468122163</v>
      </c>
      <c r="K1290" t="b">
        <v>0</v>
      </c>
      <c r="L1290">
        <v>61</v>
      </c>
      <c r="M1290" t="b">
        <v>1</v>
      </c>
      <c r="N1290" t="s">
        <v>8276</v>
      </c>
      <c r="O1290" s="12">
        <f t="shared" si="101"/>
        <v>100</v>
      </c>
      <c r="P1290" s="10">
        <f t="shared" si="102"/>
        <v>65.87</v>
      </c>
      <c r="Q1290" s="14" t="s">
        <v>8325</v>
      </c>
      <c r="R1290" t="s">
        <v>8330</v>
      </c>
      <c r="S1290" s="19">
        <f t="shared" si="103"/>
        <v>42560.946331018517</v>
      </c>
      <c r="T1290" s="19">
        <f t="shared" si="104"/>
        <v>42207.916666666664</v>
      </c>
      <c r="U1290">
        <f t="shared" si="100"/>
        <v>2016</v>
      </c>
    </row>
    <row r="1291" spans="1:21" ht="48" x14ac:dyDescent="0.2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 s="23">
        <v>1437620400</v>
      </c>
      <c r="J1291">
        <v>1480907645</v>
      </c>
      <c r="K1291" t="b">
        <v>0</v>
      </c>
      <c r="L1291">
        <v>52</v>
      </c>
      <c r="M1291" t="b">
        <v>1</v>
      </c>
      <c r="N1291" t="s">
        <v>8276</v>
      </c>
      <c r="O1291" s="12">
        <f t="shared" si="101"/>
        <v>125</v>
      </c>
      <c r="P1291" s="10">
        <f t="shared" si="102"/>
        <v>36.08</v>
      </c>
      <c r="Q1291" s="14" t="s">
        <v>8325</v>
      </c>
      <c r="R1291" t="s">
        <v>8330</v>
      </c>
      <c r="S1291" s="19">
        <f t="shared" si="103"/>
        <v>42708.926446759258</v>
      </c>
      <c r="T1291" s="19">
        <f t="shared" si="104"/>
        <v>42207.916666666664</v>
      </c>
      <c r="U1291">
        <f t="shared" si="100"/>
        <v>2016</v>
      </c>
    </row>
    <row r="1292" spans="1:21" ht="32" x14ac:dyDescent="0.2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 s="23">
        <v>1437620400</v>
      </c>
      <c r="J1292">
        <v>1427121931</v>
      </c>
      <c r="K1292" t="b">
        <v>0</v>
      </c>
      <c r="L1292">
        <v>86</v>
      </c>
      <c r="M1292" t="b">
        <v>1</v>
      </c>
      <c r="N1292" t="s">
        <v>8276</v>
      </c>
      <c r="O1292" s="12">
        <f t="shared" si="101"/>
        <v>109</v>
      </c>
      <c r="P1292" s="10">
        <f t="shared" si="102"/>
        <v>44.19</v>
      </c>
      <c r="Q1292" s="14" t="s">
        <v>8325</v>
      </c>
      <c r="R1292" t="s">
        <v>8330</v>
      </c>
      <c r="S1292" s="19">
        <f t="shared" si="103"/>
        <v>42086.406608796293</v>
      </c>
      <c r="T1292" s="19">
        <f t="shared" si="104"/>
        <v>42207.916666666664</v>
      </c>
      <c r="U1292">
        <f t="shared" si="100"/>
        <v>2015</v>
      </c>
    </row>
    <row r="1293" spans="1:21" ht="48" x14ac:dyDescent="0.2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 s="23">
        <v>1437620400</v>
      </c>
      <c r="J1293">
        <v>1425224391</v>
      </c>
      <c r="K1293" t="b">
        <v>0</v>
      </c>
      <c r="L1293">
        <v>42</v>
      </c>
      <c r="M1293" t="b">
        <v>1</v>
      </c>
      <c r="N1293" t="s">
        <v>8276</v>
      </c>
      <c r="O1293" s="12">
        <f t="shared" si="101"/>
        <v>146</v>
      </c>
      <c r="P1293" s="10">
        <f t="shared" si="102"/>
        <v>104.07</v>
      </c>
      <c r="Q1293" s="14" t="s">
        <v>8325</v>
      </c>
      <c r="R1293" t="s">
        <v>8330</v>
      </c>
      <c r="S1293" s="19">
        <f t="shared" si="103"/>
        <v>42064.444340277776</v>
      </c>
      <c r="T1293" s="19">
        <f t="shared" si="104"/>
        <v>42207.916666666664</v>
      </c>
      <c r="U1293">
        <f t="shared" si="100"/>
        <v>2015</v>
      </c>
    </row>
    <row r="1294" spans="1:21" ht="48" x14ac:dyDescent="0.2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 s="23">
        <v>1437620400</v>
      </c>
      <c r="J1294">
        <v>1441822828</v>
      </c>
      <c r="K1294" t="b">
        <v>0</v>
      </c>
      <c r="L1294">
        <v>52</v>
      </c>
      <c r="M1294" t="b">
        <v>1</v>
      </c>
      <c r="N1294" t="s">
        <v>8276</v>
      </c>
      <c r="O1294" s="12">
        <f t="shared" si="101"/>
        <v>110</v>
      </c>
      <c r="P1294" s="10">
        <f t="shared" si="102"/>
        <v>35.96</v>
      </c>
      <c r="Q1294" s="14" t="s">
        <v>8325</v>
      </c>
      <c r="R1294" t="s">
        <v>8330</v>
      </c>
      <c r="S1294" s="19">
        <f t="shared" si="103"/>
        <v>42256.555879629632</v>
      </c>
      <c r="T1294" s="19">
        <f t="shared" si="104"/>
        <v>42207.916666666664</v>
      </c>
      <c r="U1294">
        <f t="shared" si="100"/>
        <v>2015</v>
      </c>
    </row>
    <row r="1295" spans="1:21" ht="48" x14ac:dyDescent="0.2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 s="23">
        <v>1437620400</v>
      </c>
      <c r="J1295">
        <v>1444927771</v>
      </c>
      <c r="K1295" t="b">
        <v>0</v>
      </c>
      <c r="L1295">
        <v>120</v>
      </c>
      <c r="M1295" t="b">
        <v>1</v>
      </c>
      <c r="N1295" t="s">
        <v>8276</v>
      </c>
      <c r="O1295" s="12">
        <f t="shared" si="101"/>
        <v>102</v>
      </c>
      <c r="P1295" s="10">
        <f t="shared" si="102"/>
        <v>127.79</v>
      </c>
      <c r="Q1295" s="14" t="s">
        <v>8325</v>
      </c>
      <c r="R1295" t="s">
        <v>8330</v>
      </c>
      <c r="S1295" s="19">
        <f t="shared" si="103"/>
        <v>42292.492719907408</v>
      </c>
      <c r="T1295" s="19">
        <f t="shared" si="104"/>
        <v>42207.916666666664</v>
      </c>
      <c r="U1295">
        <f t="shared" si="100"/>
        <v>2015</v>
      </c>
    </row>
    <row r="1296" spans="1:21" ht="48" x14ac:dyDescent="0.2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 s="23">
        <v>1437620400</v>
      </c>
      <c r="J1296">
        <v>1443696797</v>
      </c>
      <c r="K1296" t="b">
        <v>0</v>
      </c>
      <c r="L1296">
        <v>22</v>
      </c>
      <c r="M1296" t="b">
        <v>1</v>
      </c>
      <c r="N1296" t="s">
        <v>8276</v>
      </c>
      <c r="O1296" s="12">
        <f t="shared" si="101"/>
        <v>122</v>
      </c>
      <c r="P1296" s="10">
        <f t="shared" si="102"/>
        <v>27.73</v>
      </c>
      <c r="Q1296" s="14" t="s">
        <v>8325</v>
      </c>
      <c r="R1296" t="s">
        <v>8330</v>
      </c>
      <c r="S1296" s="19">
        <f t="shared" si="103"/>
        <v>42278.245335648149</v>
      </c>
      <c r="T1296" s="19">
        <f t="shared" si="104"/>
        <v>42207.916666666664</v>
      </c>
      <c r="U1296">
        <f t="shared" si="100"/>
        <v>2015</v>
      </c>
    </row>
    <row r="1297" spans="1:21" ht="48" x14ac:dyDescent="0.2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 s="23">
        <v>1437620400</v>
      </c>
      <c r="J1297">
        <v>1435585497</v>
      </c>
      <c r="K1297" t="b">
        <v>0</v>
      </c>
      <c r="L1297">
        <v>64</v>
      </c>
      <c r="M1297" t="b">
        <v>1</v>
      </c>
      <c r="N1297" t="s">
        <v>8276</v>
      </c>
      <c r="O1297" s="12">
        <f t="shared" si="101"/>
        <v>102</v>
      </c>
      <c r="P1297" s="10">
        <f t="shared" si="102"/>
        <v>39.83</v>
      </c>
      <c r="Q1297" s="14" t="s">
        <v>8325</v>
      </c>
      <c r="R1297" t="s">
        <v>8330</v>
      </c>
      <c r="S1297" s="19">
        <f t="shared" si="103"/>
        <v>42184.364548611113</v>
      </c>
      <c r="T1297" s="19">
        <f t="shared" si="104"/>
        <v>42207.916666666664</v>
      </c>
      <c r="U1297">
        <f t="shared" si="100"/>
        <v>2015</v>
      </c>
    </row>
    <row r="1298" spans="1:21" ht="48" x14ac:dyDescent="0.2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 s="23">
        <v>1437620400</v>
      </c>
      <c r="J1298">
        <v>1456189973</v>
      </c>
      <c r="K1298" t="b">
        <v>0</v>
      </c>
      <c r="L1298">
        <v>23</v>
      </c>
      <c r="M1298" t="b">
        <v>1</v>
      </c>
      <c r="N1298" t="s">
        <v>8276</v>
      </c>
      <c r="O1298" s="12">
        <f t="shared" si="101"/>
        <v>141</v>
      </c>
      <c r="P1298" s="10">
        <f t="shared" si="102"/>
        <v>52.17</v>
      </c>
      <c r="Q1298" s="14" t="s">
        <v>8325</v>
      </c>
      <c r="R1298" t="s">
        <v>8330</v>
      </c>
      <c r="S1298" s="19">
        <f t="shared" si="103"/>
        <v>42422.842280092591</v>
      </c>
      <c r="T1298" s="19">
        <f t="shared" si="104"/>
        <v>42207.916666666664</v>
      </c>
      <c r="U1298">
        <f t="shared" si="100"/>
        <v>2016</v>
      </c>
    </row>
    <row r="1299" spans="1:21" ht="48" x14ac:dyDescent="0.2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 s="23">
        <v>1437620400</v>
      </c>
      <c r="J1299">
        <v>1459533358</v>
      </c>
      <c r="K1299" t="b">
        <v>0</v>
      </c>
      <c r="L1299">
        <v>238</v>
      </c>
      <c r="M1299" t="b">
        <v>1</v>
      </c>
      <c r="N1299" t="s">
        <v>8276</v>
      </c>
      <c r="O1299" s="12">
        <f t="shared" si="101"/>
        <v>110</v>
      </c>
      <c r="P1299" s="10">
        <f t="shared" si="102"/>
        <v>92.04</v>
      </c>
      <c r="Q1299" s="14" t="s">
        <v>8325</v>
      </c>
      <c r="R1299" t="s">
        <v>8330</v>
      </c>
      <c r="S1299" s="19">
        <f t="shared" si="103"/>
        <v>42461.538865740738</v>
      </c>
      <c r="T1299" s="19">
        <f t="shared" si="104"/>
        <v>42207.916666666664</v>
      </c>
      <c r="U1299">
        <f t="shared" si="100"/>
        <v>2016</v>
      </c>
    </row>
    <row r="1300" spans="1:21" ht="48" x14ac:dyDescent="0.2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 s="23">
        <v>1437620400</v>
      </c>
      <c r="J1300">
        <v>1459268432</v>
      </c>
      <c r="K1300" t="b">
        <v>0</v>
      </c>
      <c r="L1300">
        <v>33</v>
      </c>
      <c r="M1300" t="b">
        <v>1</v>
      </c>
      <c r="N1300" t="s">
        <v>8276</v>
      </c>
      <c r="O1300" s="12">
        <f t="shared" si="101"/>
        <v>105</v>
      </c>
      <c r="P1300" s="10">
        <f t="shared" si="102"/>
        <v>63.42</v>
      </c>
      <c r="Q1300" s="14" t="s">
        <v>8325</v>
      </c>
      <c r="R1300" t="s">
        <v>8330</v>
      </c>
      <c r="S1300" s="19">
        <f t="shared" si="103"/>
        <v>42458.472592592589</v>
      </c>
      <c r="T1300" s="19">
        <f t="shared" si="104"/>
        <v>42207.916666666664</v>
      </c>
      <c r="U1300">
        <f t="shared" si="100"/>
        <v>2016</v>
      </c>
    </row>
    <row r="1301" spans="1:21" ht="48" x14ac:dyDescent="0.2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 s="23">
        <v>1437620400</v>
      </c>
      <c r="J1301">
        <v>1434310359</v>
      </c>
      <c r="K1301" t="b">
        <v>0</v>
      </c>
      <c r="L1301">
        <v>32</v>
      </c>
      <c r="M1301" t="b">
        <v>1</v>
      </c>
      <c r="N1301" t="s">
        <v>8276</v>
      </c>
      <c r="O1301" s="12">
        <f t="shared" si="101"/>
        <v>124</v>
      </c>
      <c r="P1301" s="10">
        <f t="shared" si="102"/>
        <v>135.63</v>
      </c>
      <c r="Q1301" s="14" t="s">
        <v>8325</v>
      </c>
      <c r="R1301" t="s">
        <v>8330</v>
      </c>
      <c r="S1301" s="19">
        <f t="shared" si="103"/>
        <v>42169.606006944443</v>
      </c>
      <c r="T1301" s="19">
        <f t="shared" si="104"/>
        <v>42207.916666666664</v>
      </c>
      <c r="U1301">
        <f t="shared" si="100"/>
        <v>2015</v>
      </c>
    </row>
    <row r="1302" spans="1:21" ht="48" x14ac:dyDescent="0.2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 s="23">
        <v>1437620400</v>
      </c>
      <c r="J1302">
        <v>1461427938</v>
      </c>
      <c r="K1302" t="b">
        <v>0</v>
      </c>
      <c r="L1302">
        <v>24</v>
      </c>
      <c r="M1302" t="b">
        <v>1</v>
      </c>
      <c r="N1302" t="s">
        <v>8276</v>
      </c>
      <c r="O1302" s="12">
        <f t="shared" si="101"/>
        <v>135</v>
      </c>
      <c r="P1302" s="10">
        <f t="shared" si="102"/>
        <v>168.75</v>
      </c>
      <c r="Q1302" s="14" t="s">
        <v>8325</v>
      </c>
      <c r="R1302" t="s">
        <v>8330</v>
      </c>
      <c r="S1302" s="19">
        <f t="shared" si="103"/>
        <v>42483.466874999998</v>
      </c>
      <c r="T1302" s="19">
        <f t="shared" si="104"/>
        <v>42207.916666666664</v>
      </c>
      <c r="U1302">
        <f t="shared" si="100"/>
        <v>2016</v>
      </c>
    </row>
    <row r="1303" spans="1:21" ht="48" x14ac:dyDescent="0.2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 s="23">
        <v>1437620400</v>
      </c>
      <c r="J1303">
        <v>1436551178</v>
      </c>
      <c r="K1303" t="b">
        <v>0</v>
      </c>
      <c r="L1303">
        <v>29</v>
      </c>
      <c r="M1303" t="b">
        <v>1</v>
      </c>
      <c r="N1303" t="s">
        <v>8276</v>
      </c>
      <c r="O1303" s="12">
        <f t="shared" si="101"/>
        <v>103</v>
      </c>
      <c r="P1303" s="10">
        <f t="shared" si="102"/>
        <v>70.86</v>
      </c>
      <c r="Q1303" s="14" t="s">
        <v>8325</v>
      </c>
      <c r="R1303" t="s">
        <v>8330</v>
      </c>
      <c r="S1303" s="19">
        <f t="shared" si="103"/>
        <v>42195.541412037033</v>
      </c>
      <c r="T1303" s="19">
        <f t="shared" si="104"/>
        <v>42207.916666666664</v>
      </c>
      <c r="U1303">
        <f t="shared" si="100"/>
        <v>2015</v>
      </c>
    </row>
    <row r="1304" spans="1:21" ht="48" x14ac:dyDescent="0.2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 s="23">
        <v>1437620400</v>
      </c>
      <c r="J1304">
        <v>1477963411</v>
      </c>
      <c r="K1304" t="b">
        <v>0</v>
      </c>
      <c r="L1304">
        <v>50</v>
      </c>
      <c r="M1304" t="b">
        <v>1</v>
      </c>
      <c r="N1304" t="s">
        <v>8276</v>
      </c>
      <c r="O1304" s="12">
        <f t="shared" si="101"/>
        <v>100</v>
      </c>
      <c r="P1304" s="10">
        <f t="shared" si="102"/>
        <v>50</v>
      </c>
      <c r="Q1304" s="14" t="s">
        <v>8325</v>
      </c>
      <c r="R1304" t="s">
        <v>8330</v>
      </c>
      <c r="S1304" s="19">
        <f t="shared" si="103"/>
        <v>42674.849664351852</v>
      </c>
      <c r="T1304" s="19">
        <f t="shared" si="104"/>
        <v>42207.916666666664</v>
      </c>
      <c r="U1304">
        <f t="shared" si="100"/>
        <v>2016</v>
      </c>
    </row>
    <row r="1305" spans="1:21" ht="32" x14ac:dyDescent="0.2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 s="23">
        <v>1437620400</v>
      </c>
      <c r="J1305">
        <v>1468578920</v>
      </c>
      <c r="K1305" t="b">
        <v>0</v>
      </c>
      <c r="L1305">
        <v>108</v>
      </c>
      <c r="M1305" t="b">
        <v>1</v>
      </c>
      <c r="N1305" t="s">
        <v>8276</v>
      </c>
      <c r="O1305" s="12">
        <f t="shared" si="101"/>
        <v>130</v>
      </c>
      <c r="P1305" s="10">
        <f t="shared" si="102"/>
        <v>42.21</v>
      </c>
      <c r="Q1305" s="14" t="s">
        <v>8325</v>
      </c>
      <c r="R1305" t="s">
        <v>8330</v>
      </c>
      <c r="S1305" s="19">
        <f t="shared" si="103"/>
        <v>42566.232870370368</v>
      </c>
      <c r="T1305" s="19">
        <f t="shared" si="104"/>
        <v>42207.916666666664</v>
      </c>
      <c r="U1305">
        <f t="shared" si="100"/>
        <v>2016</v>
      </c>
    </row>
    <row r="1306" spans="1:21" ht="48" x14ac:dyDescent="0.2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 s="23">
        <v>1437620400</v>
      </c>
      <c r="J1306">
        <v>1484196005</v>
      </c>
      <c r="K1306" t="b">
        <v>0</v>
      </c>
      <c r="L1306">
        <v>104</v>
      </c>
      <c r="M1306" t="b">
        <v>0</v>
      </c>
      <c r="N1306" t="s">
        <v>8276</v>
      </c>
      <c r="O1306" s="12">
        <f t="shared" si="101"/>
        <v>40</v>
      </c>
      <c r="P1306" s="10">
        <f t="shared" si="102"/>
        <v>152.41</v>
      </c>
      <c r="Q1306" s="14" t="s">
        <v>8325</v>
      </c>
      <c r="R1306" t="s">
        <v>8330</v>
      </c>
      <c r="S1306" s="19">
        <f t="shared" si="103"/>
        <v>42746.986168981479</v>
      </c>
      <c r="T1306" s="19">
        <f t="shared" si="104"/>
        <v>42207.916666666664</v>
      </c>
      <c r="U1306">
        <f t="shared" si="100"/>
        <v>2017</v>
      </c>
    </row>
    <row r="1307" spans="1:21" ht="48" x14ac:dyDescent="0.2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 s="23">
        <v>1437620400</v>
      </c>
      <c r="J1307">
        <v>1466611108</v>
      </c>
      <c r="K1307" t="b">
        <v>0</v>
      </c>
      <c r="L1307">
        <v>86</v>
      </c>
      <c r="M1307" t="b">
        <v>0</v>
      </c>
      <c r="N1307" t="s">
        <v>8276</v>
      </c>
      <c r="O1307" s="12">
        <f t="shared" si="101"/>
        <v>26</v>
      </c>
      <c r="P1307" s="10">
        <f t="shared" si="102"/>
        <v>90.62</v>
      </c>
      <c r="Q1307" s="14" t="s">
        <v>8325</v>
      </c>
      <c r="R1307" t="s">
        <v>8330</v>
      </c>
      <c r="S1307" s="19">
        <f t="shared" si="103"/>
        <v>42543.457268518519</v>
      </c>
      <c r="T1307" s="19">
        <f t="shared" si="104"/>
        <v>42207.916666666664</v>
      </c>
      <c r="U1307">
        <f t="shared" si="100"/>
        <v>2016</v>
      </c>
    </row>
    <row r="1308" spans="1:21" ht="64" x14ac:dyDescent="0.2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 s="23">
        <v>1437620400</v>
      </c>
      <c r="J1308">
        <v>1415098734</v>
      </c>
      <c r="K1308" t="b">
        <v>0</v>
      </c>
      <c r="L1308">
        <v>356</v>
      </c>
      <c r="M1308" t="b">
        <v>0</v>
      </c>
      <c r="N1308" t="s">
        <v>8276</v>
      </c>
      <c r="O1308" s="12">
        <f t="shared" si="101"/>
        <v>65</v>
      </c>
      <c r="P1308" s="10">
        <f t="shared" si="102"/>
        <v>201.6</v>
      </c>
      <c r="Q1308" s="14" t="s">
        <v>8325</v>
      </c>
      <c r="R1308" t="s">
        <v>8330</v>
      </c>
      <c r="S1308" s="19">
        <f t="shared" si="103"/>
        <v>41947.249236111107</v>
      </c>
      <c r="T1308" s="19">
        <f t="shared" si="104"/>
        <v>42207.916666666664</v>
      </c>
      <c r="U1308">
        <f t="shared" si="100"/>
        <v>2014</v>
      </c>
    </row>
    <row r="1309" spans="1:21" ht="32" x14ac:dyDescent="0.2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 s="23">
        <v>1437620400</v>
      </c>
      <c r="J1309">
        <v>1453118679</v>
      </c>
      <c r="K1309" t="b">
        <v>0</v>
      </c>
      <c r="L1309">
        <v>45</v>
      </c>
      <c r="M1309" t="b">
        <v>0</v>
      </c>
      <c r="N1309" t="s">
        <v>8276</v>
      </c>
      <c r="O1309" s="12">
        <f t="shared" si="101"/>
        <v>12</v>
      </c>
      <c r="P1309" s="10">
        <f t="shared" si="102"/>
        <v>127.93</v>
      </c>
      <c r="Q1309" s="14" t="s">
        <v>8325</v>
      </c>
      <c r="R1309" t="s">
        <v>8330</v>
      </c>
      <c r="S1309" s="19">
        <f t="shared" si="103"/>
        <v>42387.294895833336</v>
      </c>
      <c r="T1309" s="19">
        <f t="shared" si="104"/>
        <v>42207.916666666664</v>
      </c>
      <c r="U1309">
        <f t="shared" si="100"/>
        <v>2016</v>
      </c>
    </row>
    <row r="1310" spans="1:21" ht="32" x14ac:dyDescent="0.2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 s="23">
        <v>1437620400</v>
      </c>
      <c r="J1310">
        <v>1472481812</v>
      </c>
      <c r="K1310" t="b">
        <v>0</v>
      </c>
      <c r="L1310">
        <v>38</v>
      </c>
      <c r="M1310" t="b">
        <v>0</v>
      </c>
      <c r="N1310" t="s">
        <v>8276</v>
      </c>
      <c r="O1310" s="12">
        <f t="shared" si="101"/>
        <v>11</v>
      </c>
      <c r="P1310" s="10">
        <f t="shared" si="102"/>
        <v>29.89</v>
      </c>
      <c r="Q1310" s="14" t="s">
        <v>8325</v>
      </c>
      <c r="R1310" t="s">
        <v>8330</v>
      </c>
      <c r="S1310" s="19">
        <f t="shared" si="103"/>
        <v>42611.405231481483</v>
      </c>
      <c r="T1310" s="19">
        <f t="shared" si="104"/>
        <v>42207.916666666664</v>
      </c>
      <c r="U1310">
        <f t="shared" si="100"/>
        <v>2016</v>
      </c>
    </row>
    <row r="1311" spans="1:21" ht="32" x14ac:dyDescent="0.2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 s="23">
        <v>1437620400</v>
      </c>
      <c r="J1311">
        <v>1441919468</v>
      </c>
      <c r="K1311" t="b">
        <v>0</v>
      </c>
      <c r="L1311">
        <v>35</v>
      </c>
      <c r="M1311" t="b">
        <v>0</v>
      </c>
      <c r="N1311" t="s">
        <v>8276</v>
      </c>
      <c r="O1311" s="12">
        <f t="shared" si="101"/>
        <v>112</v>
      </c>
      <c r="P1311" s="10">
        <f t="shared" si="102"/>
        <v>367.97</v>
      </c>
      <c r="Q1311" s="14" t="s">
        <v>8325</v>
      </c>
      <c r="R1311" t="s">
        <v>8330</v>
      </c>
      <c r="S1311" s="19">
        <f t="shared" si="103"/>
        <v>42257.674398148149</v>
      </c>
      <c r="T1311" s="19">
        <f t="shared" si="104"/>
        <v>42207.916666666664</v>
      </c>
      <c r="U1311">
        <f t="shared" si="100"/>
        <v>2015</v>
      </c>
    </row>
    <row r="1312" spans="1:21" ht="32" x14ac:dyDescent="0.2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 s="23">
        <v>1437620400</v>
      </c>
      <c r="J1312">
        <v>1467734450</v>
      </c>
      <c r="K1312" t="b">
        <v>0</v>
      </c>
      <c r="L1312">
        <v>24</v>
      </c>
      <c r="M1312" t="b">
        <v>0</v>
      </c>
      <c r="N1312" t="s">
        <v>8276</v>
      </c>
      <c r="O1312" s="12">
        <f t="shared" si="101"/>
        <v>16</v>
      </c>
      <c r="P1312" s="10">
        <f t="shared" si="102"/>
        <v>129.16999999999999</v>
      </c>
      <c r="Q1312" s="14" t="s">
        <v>8325</v>
      </c>
      <c r="R1312" t="s">
        <v>8330</v>
      </c>
      <c r="S1312" s="19">
        <f t="shared" si="103"/>
        <v>42556.458912037029</v>
      </c>
      <c r="T1312" s="19">
        <f t="shared" si="104"/>
        <v>42207.916666666664</v>
      </c>
      <c r="U1312">
        <f t="shared" si="100"/>
        <v>2016</v>
      </c>
    </row>
    <row r="1313" spans="1:21" ht="48" x14ac:dyDescent="0.2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 s="23">
        <v>1437620400</v>
      </c>
      <c r="J1313">
        <v>1477509319</v>
      </c>
      <c r="K1313" t="b">
        <v>0</v>
      </c>
      <c r="L1313">
        <v>100</v>
      </c>
      <c r="M1313" t="b">
        <v>0</v>
      </c>
      <c r="N1313" t="s">
        <v>8276</v>
      </c>
      <c r="O1313" s="12">
        <f t="shared" si="101"/>
        <v>32</v>
      </c>
      <c r="P1313" s="10">
        <f t="shared" si="102"/>
        <v>800.7</v>
      </c>
      <c r="Q1313" s="14" t="s">
        <v>8325</v>
      </c>
      <c r="R1313" t="s">
        <v>8330</v>
      </c>
      <c r="S1313" s="19">
        <f t="shared" si="103"/>
        <v>42669.593969907401</v>
      </c>
      <c r="T1313" s="19">
        <f t="shared" si="104"/>
        <v>42207.916666666664</v>
      </c>
      <c r="U1313">
        <f t="shared" si="100"/>
        <v>2016</v>
      </c>
    </row>
    <row r="1314" spans="1:21" ht="48" x14ac:dyDescent="0.2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 s="23">
        <v>1437620400</v>
      </c>
      <c r="J1314">
        <v>1426783922</v>
      </c>
      <c r="K1314" t="b">
        <v>0</v>
      </c>
      <c r="L1314">
        <v>1</v>
      </c>
      <c r="M1314" t="b">
        <v>0</v>
      </c>
      <c r="N1314" t="s">
        <v>8276</v>
      </c>
      <c r="O1314" s="12">
        <f t="shared" si="101"/>
        <v>1</v>
      </c>
      <c r="P1314" s="10">
        <f t="shared" si="102"/>
        <v>28</v>
      </c>
      <c r="Q1314" s="14" t="s">
        <v>8325</v>
      </c>
      <c r="R1314" t="s">
        <v>8330</v>
      </c>
      <c r="S1314" s="19">
        <f t="shared" si="103"/>
        <v>42082.494467592587</v>
      </c>
      <c r="T1314" s="19">
        <f t="shared" si="104"/>
        <v>42207.916666666664</v>
      </c>
      <c r="U1314">
        <f t="shared" si="100"/>
        <v>2015</v>
      </c>
    </row>
    <row r="1315" spans="1:21" ht="48" x14ac:dyDescent="0.2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 s="23">
        <v>1437620400</v>
      </c>
      <c r="J1315">
        <v>1454432514</v>
      </c>
      <c r="K1315" t="b">
        <v>0</v>
      </c>
      <c r="L1315">
        <v>122</v>
      </c>
      <c r="M1315" t="b">
        <v>0</v>
      </c>
      <c r="N1315" t="s">
        <v>8276</v>
      </c>
      <c r="O1315" s="12">
        <f t="shared" si="101"/>
        <v>31</v>
      </c>
      <c r="P1315" s="10">
        <f t="shared" si="102"/>
        <v>102.02</v>
      </c>
      <c r="Q1315" s="14" t="s">
        <v>8325</v>
      </c>
      <c r="R1315" t="s">
        <v>8330</v>
      </c>
      <c r="S1315" s="19">
        <f t="shared" si="103"/>
        <v>42402.50131944444</v>
      </c>
      <c r="T1315" s="19">
        <f t="shared" si="104"/>
        <v>42207.916666666664</v>
      </c>
      <c r="U1315">
        <f t="shared" si="100"/>
        <v>2016</v>
      </c>
    </row>
    <row r="1316" spans="1:21" ht="48" x14ac:dyDescent="0.2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 s="23">
        <v>1437620400</v>
      </c>
      <c r="J1316">
        <v>1471881860</v>
      </c>
      <c r="K1316" t="b">
        <v>0</v>
      </c>
      <c r="L1316">
        <v>11</v>
      </c>
      <c r="M1316" t="b">
        <v>0</v>
      </c>
      <c r="N1316" t="s">
        <v>8276</v>
      </c>
      <c r="O1316" s="12">
        <f t="shared" si="101"/>
        <v>1</v>
      </c>
      <c r="P1316" s="10">
        <f t="shared" si="102"/>
        <v>184.36</v>
      </c>
      <c r="Q1316" s="14" t="s">
        <v>8325</v>
      </c>
      <c r="R1316" t="s">
        <v>8330</v>
      </c>
      <c r="S1316" s="19">
        <f t="shared" si="103"/>
        <v>42604.461342592585</v>
      </c>
      <c r="T1316" s="19">
        <f t="shared" si="104"/>
        <v>42207.916666666664</v>
      </c>
      <c r="U1316">
        <f t="shared" si="100"/>
        <v>2016</v>
      </c>
    </row>
    <row r="1317" spans="1:21" ht="32" x14ac:dyDescent="0.2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 s="23">
        <v>1437620400</v>
      </c>
      <c r="J1317">
        <v>1443700648</v>
      </c>
      <c r="K1317" t="b">
        <v>0</v>
      </c>
      <c r="L1317">
        <v>248</v>
      </c>
      <c r="M1317" t="b">
        <v>0</v>
      </c>
      <c r="N1317" t="s">
        <v>8276</v>
      </c>
      <c r="O1317" s="12">
        <f t="shared" si="101"/>
        <v>40</v>
      </c>
      <c r="P1317" s="10">
        <f t="shared" si="102"/>
        <v>162.91999999999999</v>
      </c>
      <c r="Q1317" s="14" t="s">
        <v>8325</v>
      </c>
      <c r="R1317" t="s">
        <v>8330</v>
      </c>
      <c r="S1317" s="19">
        <f t="shared" si="103"/>
        <v>42278.289907407401</v>
      </c>
      <c r="T1317" s="19">
        <f t="shared" si="104"/>
        <v>42207.916666666664</v>
      </c>
      <c r="U1317">
        <f t="shared" si="100"/>
        <v>2015</v>
      </c>
    </row>
    <row r="1318" spans="1:21" ht="48" x14ac:dyDescent="0.2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 s="23">
        <v>1437620400</v>
      </c>
      <c r="J1318">
        <v>1453676709</v>
      </c>
      <c r="K1318" t="b">
        <v>0</v>
      </c>
      <c r="L1318">
        <v>1</v>
      </c>
      <c r="M1318" t="b">
        <v>0</v>
      </c>
      <c r="N1318" t="s">
        <v>8276</v>
      </c>
      <c r="O1318" s="12">
        <f t="shared" si="101"/>
        <v>0</v>
      </c>
      <c r="P1318" s="10">
        <f t="shared" si="102"/>
        <v>1</v>
      </c>
      <c r="Q1318" s="14" t="s">
        <v>8325</v>
      </c>
      <c r="R1318" t="s">
        <v>8330</v>
      </c>
      <c r="S1318" s="19">
        <f t="shared" si="103"/>
        <v>42393.753576388888</v>
      </c>
      <c r="T1318" s="19">
        <f t="shared" si="104"/>
        <v>42207.916666666664</v>
      </c>
      <c r="U1318">
        <f t="shared" si="100"/>
        <v>2016</v>
      </c>
    </row>
    <row r="1319" spans="1:21" ht="48" x14ac:dyDescent="0.2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 s="23">
        <v>1437620400</v>
      </c>
      <c r="J1319">
        <v>1464586746</v>
      </c>
      <c r="K1319" t="b">
        <v>0</v>
      </c>
      <c r="L1319">
        <v>19</v>
      </c>
      <c r="M1319" t="b">
        <v>0</v>
      </c>
      <c r="N1319" t="s">
        <v>8276</v>
      </c>
      <c r="O1319" s="12">
        <f t="shared" si="101"/>
        <v>6</v>
      </c>
      <c r="P1319" s="10">
        <f t="shared" si="102"/>
        <v>603.53</v>
      </c>
      <c r="Q1319" s="14" t="s">
        <v>8325</v>
      </c>
      <c r="R1319" t="s">
        <v>8330</v>
      </c>
      <c r="S1319" s="19">
        <f t="shared" si="103"/>
        <v>42520.027152777773</v>
      </c>
      <c r="T1319" s="19">
        <f t="shared" si="104"/>
        <v>42207.916666666664</v>
      </c>
      <c r="U1319">
        <f t="shared" si="100"/>
        <v>2016</v>
      </c>
    </row>
    <row r="1320" spans="1:21" ht="48" x14ac:dyDescent="0.2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 s="23">
        <v>1437620400</v>
      </c>
      <c r="J1320">
        <v>1418346172</v>
      </c>
      <c r="K1320" t="b">
        <v>0</v>
      </c>
      <c r="L1320">
        <v>135</v>
      </c>
      <c r="M1320" t="b">
        <v>0</v>
      </c>
      <c r="N1320" t="s">
        <v>8276</v>
      </c>
      <c r="O1320" s="12">
        <f t="shared" si="101"/>
        <v>15</v>
      </c>
      <c r="P1320" s="10">
        <f t="shared" si="102"/>
        <v>45.41</v>
      </c>
      <c r="Q1320" s="14" t="s">
        <v>8325</v>
      </c>
      <c r="R1320" t="s">
        <v>8330</v>
      </c>
      <c r="S1320" s="19">
        <f t="shared" si="103"/>
        <v>41984.835324074076</v>
      </c>
      <c r="T1320" s="19">
        <f t="shared" si="104"/>
        <v>42207.916666666664</v>
      </c>
      <c r="U1320">
        <f t="shared" si="100"/>
        <v>2014</v>
      </c>
    </row>
    <row r="1321" spans="1:21" ht="48" x14ac:dyDescent="0.2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 s="23">
        <v>1437620400</v>
      </c>
      <c r="J1321">
        <v>1403810965</v>
      </c>
      <c r="K1321" t="b">
        <v>0</v>
      </c>
      <c r="L1321">
        <v>9</v>
      </c>
      <c r="M1321" t="b">
        <v>0</v>
      </c>
      <c r="N1321" t="s">
        <v>8276</v>
      </c>
      <c r="O1321" s="12">
        <f t="shared" si="101"/>
        <v>15</v>
      </c>
      <c r="P1321" s="10">
        <f t="shared" si="102"/>
        <v>97.33</v>
      </c>
      <c r="Q1321" s="14" t="s">
        <v>8325</v>
      </c>
      <c r="R1321" t="s">
        <v>8330</v>
      </c>
      <c r="S1321" s="19">
        <f t="shared" si="103"/>
        <v>41816.603761574072</v>
      </c>
      <c r="T1321" s="19">
        <f t="shared" si="104"/>
        <v>42207.916666666664</v>
      </c>
      <c r="U1321">
        <f t="shared" si="100"/>
        <v>2014</v>
      </c>
    </row>
    <row r="1322" spans="1:21" ht="48" x14ac:dyDescent="0.2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 s="23">
        <v>1437620400</v>
      </c>
      <c r="J1322">
        <v>1480610046</v>
      </c>
      <c r="K1322" t="b">
        <v>0</v>
      </c>
      <c r="L1322">
        <v>3</v>
      </c>
      <c r="M1322" t="b">
        <v>0</v>
      </c>
      <c r="N1322" t="s">
        <v>8276</v>
      </c>
      <c r="O1322" s="12">
        <f t="shared" si="101"/>
        <v>1</v>
      </c>
      <c r="P1322" s="10">
        <f t="shared" si="102"/>
        <v>167.67</v>
      </c>
      <c r="Q1322" s="14" t="s">
        <v>8325</v>
      </c>
      <c r="R1322" t="s">
        <v>8330</v>
      </c>
      <c r="S1322" s="19">
        <f t="shared" si="103"/>
        <v>42705.482013888883</v>
      </c>
      <c r="T1322" s="19">
        <f t="shared" si="104"/>
        <v>42207.916666666664</v>
      </c>
      <c r="U1322">
        <f t="shared" si="100"/>
        <v>2016</v>
      </c>
    </row>
    <row r="1323" spans="1:21" ht="48" x14ac:dyDescent="0.2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 s="23">
        <v>1437620400</v>
      </c>
      <c r="J1323">
        <v>1479923937</v>
      </c>
      <c r="K1323" t="b">
        <v>0</v>
      </c>
      <c r="L1323">
        <v>7</v>
      </c>
      <c r="M1323" t="b">
        <v>0</v>
      </c>
      <c r="N1323" t="s">
        <v>8276</v>
      </c>
      <c r="O1323" s="12">
        <f t="shared" si="101"/>
        <v>1</v>
      </c>
      <c r="P1323" s="10">
        <f t="shared" si="102"/>
        <v>859.86</v>
      </c>
      <c r="Q1323" s="14" t="s">
        <v>8325</v>
      </c>
      <c r="R1323" t="s">
        <v>8330</v>
      </c>
      <c r="S1323" s="19">
        <f t="shared" si="103"/>
        <v>42697.540937499994</v>
      </c>
      <c r="T1323" s="19">
        <f t="shared" si="104"/>
        <v>42207.916666666664</v>
      </c>
      <c r="U1323">
        <f t="shared" si="100"/>
        <v>2016</v>
      </c>
    </row>
    <row r="1324" spans="1:21" ht="48" x14ac:dyDescent="0.2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 s="23">
        <v>1437620400</v>
      </c>
      <c r="J1324">
        <v>1429631125</v>
      </c>
      <c r="K1324" t="b">
        <v>0</v>
      </c>
      <c r="L1324">
        <v>4</v>
      </c>
      <c r="M1324" t="b">
        <v>0</v>
      </c>
      <c r="N1324" t="s">
        <v>8276</v>
      </c>
      <c r="O1324" s="12">
        <f t="shared" si="101"/>
        <v>0</v>
      </c>
      <c r="P1324" s="10">
        <f t="shared" si="102"/>
        <v>26.5</v>
      </c>
      <c r="Q1324" s="14" t="s">
        <v>8325</v>
      </c>
      <c r="R1324" t="s">
        <v>8330</v>
      </c>
      <c r="S1324" s="19">
        <f t="shared" si="103"/>
        <v>42115.448206018518</v>
      </c>
      <c r="T1324" s="19">
        <f t="shared" si="104"/>
        <v>42207.916666666664</v>
      </c>
      <c r="U1324">
        <f t="shared" si="100"/>
        <v>2015</v>
      </c>
    </row>
    <row r="1325" spans="1:21" ht="48" x14ac:dyDescent="0.2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 s="23">
        <v>1437620400</v>
      </c>
      <c r="J1325">
        <v>1458665146</v>
      </c>
      <c r="K1325" t="b">
        <v>0</v>
      </c>
      <c r="L1325">
        <v>44</v>
      </c>
      <c r="M1325" t="b">
        <v>0</v>
      </c>
      <c r="N1325" t="s">
        <v>8276</v>
      </c>
      <c r="O1325" s="12">
        <f t="shared" si="101"/>
        <v>9</v>
      </c>
      <c r="P1325" s="10">
        <f t="shared" si="102"/>
        <v>30.27</v>
      </c>
      <c r="Q1325" s="14" t="s">
        <v>8325</v>
      </c>
      <c r="R1325" t="s">
        <v>8330</v>
      </c>
      <c r="S1325" s="19">
        <f t="shared" si="103"/>
        <v>42451.490115740737</v>
      </c>
      <c r="T1325" s="19">
        <f t="shared" si="104"/>
        <v>42207.916666666664</v>
      </c>
      <c r="U1325">
        <f t="shared" si="100"/>
        <v>2016</v>
      </c>
    </row>
    <row r="1326" spans="1:21" ht="48" x14ac:dyDescent="0.2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 s="23">
        <v>1437620400</v>
      </c>
      <c r="J1326">
        <v>1473779552</v>
      </c>
      <c r="K1326" t="b">
        <v>0</v>
      </c>
      <c r="L1326">
        <v>90</v>
      </c>
      <c r="M1326" t="b">
        <v>0</v>
      </c>
      <c r="N1326" t="s">
        <v>8275</v>
      </c>
      <c r="O1326" s="12">
        <f t="shared" si="101"/>
        <v>10</v>
      </c>
      <c r="P1326" s="10">
        <f t="shared" si="102"/>
        <v>54.67</v>
      </c>
      <c r="Q1326" s="14" t="s">
        <v>8325</v>
      </c>
      <c r="R1326" t="s">
        <v>8331</v>
      </c>
      <c r="S1326" s="19">
        <f t="shared" si="103"/>
        <v>42626.425370370365</v>
      </c>
      <c r="T1326" s="19">
        <f t="shared" si="104"/>
        <v>42207.916666666664</v>
      </c>
      <c r="U1326">
        <f t="shared" si="100"/>
        <v>2016</v>
      </c>
    </row>
    <row r="1327" spans="1:21" ht="48" x14ac:dyDescent="0.2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 s="23">
        <v>1437620400</v>
      </c>
      <c r="J1327">
        <v>1480471435</v>
      </c>
      <c r="K1327" t="b">
        <v>0</v>
      </c>
      <c r="L1327">
        <v>8</v>
      </c>
      <c r="M1327" t="b">
        <v>0</v>
      </c>
      <c r="N1327" t="s">
        <v>8275</v>
      </c>
      <c r="O1327" s="12">
        <f t="shared" si="101"/>
        <v>2</v>
      </c>
      <c r="P1327" s="10">
        <f t="shared" si="102"/>
        <v>60.75</v>
      </c>
      <c r="Q1327" s="14" t="s">
        <v>8325</v>
      </c>
      <c r="R1327" t="s">
        <v>8331</v>
      </c>
      <c r="S1327" s="19">
        <f t="shared" si="103"/>
        <v>42703.877719907403</v>
      </c>
      <c r="T1327" s="19">
        <f t="shared" si="104"/>
        <v>42207.916666666664</v>
      </c>
      <c r="U1327">
        <f t="shared" si="100"/>
        <v>2016</v>
      </c>
    </row>
    <row r="1328" spans="1:21" ht="48" x14ac:dyDescent="0.2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 s="23">
        <v>1437620400</v>
      </c>
      <c r="J1328">
        <v>1417460428</v>
      </c>
      <c r="K1328" t="b">
        <v>0</v>
      </c>
      <c r="L1328">
        <v>11</v>
      </c>
      <c r="M1328" t="b">
        <v>0</v>
      </c>
      <c r="N1328" t="s">
        <v>8275</v>
      </c>
      <c r="O1328" s="12">
        <f t="shared" si="101"/>
        <v>1</v>
      </c>
      <c r="P1328" s="10">
        <f t="shared" si="102"/>
        <v>102.73</v>
      </c>
      <c r="Q1328" s="14" t="s">
        <v>8325</v>
      </c>
      <c r="R1328" t="s">
        <v>8331</v>
      </c>
      <c r="S1328" s="19">
        <f t="shared" si="103"/>
        <v>41974.583657407406</v>
      </c>
      <c r="T1328" s="19">
        <f t="shared" si="104"/>
        <v>42207.916666666664</v>
      </c>
      <c r="U1328">
        <f t="shared" si="100"/>
        <v>2014</v>
      </c>
    </row>
    <row r="1329" spans="1:21" ht="48" x14ac:dyDescent="0.2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 s="23">
        <v>1437620400</v>
      </c>
      <c r="J1329">
        <v>1430324235</v>
      </c>
      <c r="K1329" t="b">
        <v>0</v>
      </c>
      <c r="L1329">
        <v>41</v>
      </c>
      <c r="M1329" t="b">
        <v>0</v>
      </c>
      <c r="N1329" t="s">
        <v>8275</v>
      </c>
      <c r="O1329" s="12">
        <f t="shared" si="101"/>
        <v>4</v>
      </c>
      <c r="P1329" s="10">
        <f t="shared" si="102"/>
        <v>41.59</v>
      </c>
      <c r="Q1329" s="14" t="s">
        <v>8325</v>
      </c>
      <c r="R1329" t="s">
        <v>8331</v>
      </c>
      <c r="S1329" s="19">
        <f t="shared" si="103"/>
        <v>42123.470312500001</v>
      </c>
      <c r="T1329" s="19">
        <f t="shared" si="104"/>
        <v>42207.916666666664</v>
      </c>
      <c r="U1329">
        <f t="shared" si="100"/>
        <v>2015</v>
      </c>
    </row>
    <row r="1330" spans="1:21" ht="48" x14ac:dyDescent="0.2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 s="23">
        <v>1437620400</v>
      </c>
      <c r="J1330">
        <v>1472570734</v>
      </c>
      <c r="K1330" t="b">
        <v>0</v>
      </c>
      <c r="L1330">
        <v>15</v>
      </c>
      <c r="M1330" t="b">
        <v>0</v>
      </c>
      <c r="N1330" t="s">
        <v>8275</v>
      </c>
      <c r="O1330" s="12">
        <f t="shared" si="101"/>
        <v>2</v>
      </c>
      <c r="P1330" s="10">
        <f t="shared" si="102"/>
        <v>116.53</v>
      </c>
      <c r="Q1330" s="14" t="s">
        <v>8325</v>
      </c>
      <c r="R1330" t="s">
        <v>8331</v>
      </c>
      <c r="S1330" s="19">
        <f t="shared" si="103"/>
        <v>42612.434421296297</v>
      </c>
      <c r="T1330" s="19">
        <f t="shared" si="104"/>
        <v>42207.916666666664</v>
      </c>
      <c r="U1330">
        <f t="shared" si="100"/>
        <v>2016</v>
      </c>
    </row>
    <row r="1331" spans="1:21" ht="48" x14ac:dyDescent="0.2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 s="23">
        <v>1437620400</v>
      </c>
      <c r="J1331">
        <v>1414041545</v>
      </c>
      <c r="K1331" t="b">
        <v>0</v>
      </c>
      <c r="L1331">
        <v>9</v>
      </c>
      <c r="M1331" t="b">
        <v>0</v>
      </c>
      <c r="N1331" t="s">
        <v>8275</v>
      </c>
      <c r="O1331" s="12">
        <f t="shared" si="101"/>
        <v>1</v>
      </c>
      <c r="P1331" s="10">
        <f t="shared" si="102"/>
        <v>45.33</v>
      </c>
      <c r="Q1331" s="14" t="s">
        <v>8325</v>
      </c>
      <c r="R1331" t="s">
        <v>8331</v>
      </c>
      <c r="S1331" s="19">
        <f t="shared" si="103"/>
        <v>41935.013252314813</v>
      </c>
      <c r="T1331" s="19">
        <f t="shared" si="104"/>
        <v>42207.916666666664</v>
      </c>
      <c r="U1331">
        <f t="shared" si="100"/>
        <v>2014</v>
      </c>
    </row>
    <row r="1332" spans="1:21" ht="48" x14ac:dyDescent="0.2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 s="23">
        <v>1437620400</v>
      </c>
      <c r="J1332">
        <v>1464763109</v>
      </c>
      <c r="K1332" t="b">
        <v>0</v>
      </c>
      <c r="L1332">
        <v>50</v>
      </c>
      <c r="M1332" t="b">
        <v>0</v>
      </c>
      <c r="N1332" t="s">
        <v>8275</v>
      </c>
      <c r="O1332" s="12">
        <f t="shared" si="101"/>
        <v>22</v>
      </c>
      <c r="P1332" s="10">
        <f t="shared" si="102"/>
        <v>157.46</v>
      </c>
      <c r="Q1332" s="14" t="s">
        <v>8325</v>
      </c>
      <c r="R1332" t="s">
        <v>8331</v>
      </c>
      <c r="S1332" s="19">
        <f t="shared" si="103"/>
        <v>42522.068391203698</v>
      </c>
      <c r="T1332" s="19">
        <f t="shared" si="104"/>
        <v>42207.916666666664</v>
      </c>
      <c r="U1332">
        <f t="shared" si="100"/>
        <v>2016</v>
      </c>
    </row>
    <row r="1333" spans="1:21" ht="48" x14ac:dyDescent="0.2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 s="23">
        <v>1437620400</v>
      </c>
      <c r="J1333">
        <v>1468843554</v>
      </c>
      <c r="K1333" t="b">
        <v>0</v>
      </c>
      <c r="L1333">
        <v>34</v>
      </c>
      <c r="M1333" t="b">
        <v>0</v>
      </c>
      <c r="N1333" t="s">
        <v>8275</v>
      </c>
      <c r="O1333" s="12">
        <f t="shared" si="101"/>
        <v>1</v>
      </c>
      <c r="P1333" s="10">
        <f t="shared" si="102"/>
        <v>100.5</v>
      </c>
      <c r="Q1333" s="14" t="s">
        <v>8325</v>
      </c>
      <c r="R1333" t="s">
        <v>8331</v>
      </c>
      <c r="S1333" s="19">
        <f t="shared" si="103"/>
        <v>42569.295763888884</v>
      </c>
      <c r="T1333" s="19">
        <f t="shared" si="104"/>
        <v>42207.916666666664</v>
      </c>
      <c r="U1333">
        <f t="shared" si="100"/>
        <v>2016</v>
      </c>
    </row>
    <row r="1334" spans="1:21" ht="48" x14ac:dyDescent="0.2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 s="23">
        <v>1437620400</v>
      </c>
      <c r="J1334">
        <v>1482888408</v>
      </c>
      <c r="K1334" t="b">
        <v>0</v>
      </c>
      <c r="L1334">
        <v>0</v>
      </c>
      <c r="M1334" t="b">
        <v>0</v>
      </c>
      <c r="N1334" t="s">
        <v>8275</v>
      </c>
      <c r="O1334" s="12">
        <f t="shared" si="101"/>
        <v>0</v>
      </c>
      <c r="P1334" s="10">
        <f t="shared" si="102"/>
        <v>0</v>
      </c>
      <c r="Q1334" s="14" t="s">
        <v>8325</v>
      </c>
      <c r="R1334" t="s">
        <v>8331</v>
      </c>
      <c r="S1334" s="19">
        <f t="shared" si="103"/>
        <v>42731.851944444446</v>
      </c>
      <c r="T1334" s="19">
        <f t="shared" si="104"/>
        <v>42207.916666666664</v>
      </c>
      <c r="U1334">
        <f t="shared" si="100"/>
        <v>2016</v>
      </c>
    </row>
    <row r="1335" spans="1:21" ht="48" x14ac:dyDescent="0.2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 s="23">
        <v>1437620400</v>
      </c>
      <c r="J1335">
        <v>1402886025</v>
      </c>
      <c r="K1335" t="b">
        <v>0</v>
      </c>
      <c r="L1335">
        <v>0</v>
      </c>
      <c r="M1335" t="b">
        <v>0</v>
      </c>
      <c r="N1335" t="s">
        <v>8275</v>
      </c>
      <c r="O1335" s="12">
        <f t="shared" si="101"/>
        <v>0</v>
      </c>
      <c r="P1335" s="10">
        <f t="shared" si="102"/>
        <v>0</v>
      </c>
      <c r="Q1335" s="14" t="s">
        <v>8325</v>
      </c>
      <c r="R1335" t="s">
        <v>8331</v>
      </c>
      <c r="S1335" s="19">
        <f t="shared" si="103"/>
        <v>41805.8984375</v>
      </c>
      <c r="T1335" s="19">
        <f t="shared" si="104"/>
        <v>42207.916666666664</v>
      </c>
      <c r="U1335">
        <f t="shared" si="100"/>
        <v>2014</v>
      </c>
    </row>
    <row r="1336" spans="1:21" ht="48" x14ac:dyDescent="0.2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 s="23">
        <v>1437620400</v>
      </c>
      <c r="J1336">
        <v>1455129287</v>
      </c>
      <c r="K1336" t="b">
        <v>0</v>
      </c>
      <c r="L1336">
        <v>276</v>
      </c>
      <c r="M1336" t="b">
        <v>0</v>
      </c>
      <c r="N1336" t="s">
        <v>8275</v>
      </c>
      <c r="O1336" s="12">
        <f t="shared" si="101"/>
        <v>11</v>
      </c>
      <c r="P1336" s="10">
        <f t="shared" si="102"/>
        <v>51.82</v>
      </c>
      <c r="Q1336" s="14" t="s">
        <v>8325</v>
      </c>
      <c r="R1336" t="s">
        <v>8331</v>
      </c>
      <c r="S1336" s="19">
        <f t="shared" si="103"/>
        <v>42410.565821759257</v>
      </c>
      <c r="T1336" s="19">
        <f t="shared" si="104"/>
        <v>42207.916666666664</v>
      </c>
      <c r="U1336">
        <f t="shared" si="100"/>
        <v>2016</v>
      </c>
    </row>
    <row r="1337" spans="1:21" ht="48" x14ac:dyDescent="0.2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 s="23">
        <v>1437620400</v>
      </c>
      <c r="J1337">
        <v>1446762502</v>
      </c>
      <c r="K1337" t="b">
        <v>0</v>
      </c>
      <c r="L1337">
        <v>16</v>
      </c>
      <c r="M1337" t="b">
        <v>0</v>
      </c>
      <c r="N1337" t="s">
        <v>8275</v>
      </c>
      <c r="O1337" s="12">
        <f t="shared" si="101"/>
        <v>20</v>
      </c>
      <c r="P1337" s="10">
        <f t="shared" si="102"/>
        <v>308.75</v>
      </c>
      <c r="Q1337" s="14" t="s">
        <v>8325</v>
      </c>
      <c r="R1337" t="s">
        <v>8331</v>
      </c>
      <c r="S1337" s="19">
        <f t="shared" si="103"/>
        <v>42313.728032407402</v>
      </c>
      <c r="T1337" s="19">
        <f t="shared" si="104"/>
        <v>42207.916666666664</v>
      </c>
      <c r="U1337">
        <f t="shared" si="100"/>
        <v>2015</v>
      </c>
    </row>
    <row r="1338" spans="1:21" ht="48" x14ac:dyDescent="0.2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 s="23">
        <v>1437620400</v>
      </c>
      <c r="J1338">
        <v>1415825028</v>
      </c>
      <c r="K1338" t="b">
        <v>0</v>
      </c>
      <c r="L1338">
        <v>224</v>
      </c>
      <c r="M1338" t="b">
        <v>0</v>
      </c>
      <c r="N1338" t="s">
        <v>8275</v>
      </c>
      <c r="O1338" s="12">
        <f t="shared" si="101"/>
        <v>85</v>
      </c>
      <c r="P1338" s="10">
        <f t="shared" si="102"/>
        <v>379.23</v>
      </c>
      <c r="Q1338" s="14" t="s">
        <v>8325</v>
      </c>
      <c r="R1338" t="s">
        <v>8331</v>
      </c>
      <c r="S1338" s="19">
        <f t="shared" si="103"/>
        <v>41955.655416666668</v>
      </c>
      <c r="T1338" s="19">
        <f t="shared" si="104"/>
        <v>42207.916666666664</v>
      </c>
      <c r="U1338">
        <f t="shared" si="100"/>
        <v>2014</v>
      </c>
    </row>
    <row r="1339" spans="1:21" ht="48" x14ac:dyDescent="0.2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 s="23">
        <v>1437620400</v>
      </c>
      <c r="J1339">
        <v>1485957079</v>
      </c>
      <c r="K1339" t="b">
        <v>0</v>
      </c>
      <c r="L1339">
        <v>140</v>
      </c>
      <c r="M1339" t="b">
        <v>0</v>
      </c>
      <c r="N1339" t="s">
        <v>8275</v>
      </c>
      <c r="O1339" s="12">
        <f t="shared" si="101"/>
        <v>49</v>
      </c>
      <c r="P1339" s="10">
        <f t="shared" si="102"/>
        <v>176.36</v>
      </c>
      <c r="Q1339" s="14" t="s">
        <v>8325</v>
      </c>
      <c r="R1339" t="s">
        <v>8331</v>
      </c>
      <c r="S1339" s="19">
        <f t="shared" si="103"/>
        <v>42767.368969907409</v>
      </c>
      <c r="T1339" s="19">
        <f t="shared" si="104"/>
        <v>42207.916666666664</v>
      </c>
      <c r="U1339">
        <f t="shared" si="100"/>
        <v>2017</v>
      </c>
    </row>
    <row r="1340" spans="1:21" ht="48" x14ac:dyDescent="0.2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 s="23">
        <v>1437620400</v>
      </c>
      <c r="J1340">
        <v>1435951033</v>
      </c>
      <c r="K1340" t="b">
        <v>0</v>
      </c>
      <c r="L1340">
        <v>15</v>
      </c>
      <c r="M1340" t="b">
        <v>0</v>
      </c>
      <c r="N1340" t="s">
        <v>8275</v>
      </c>
      <c r="O1340" s="12">
        <f t="shared" si="101"/>
        <v>3</v>
      </c>
      <c r="P1340" s="10">
        <f t="shared" si="102"/>
        <v>66.069999999999993</v>
      </c>
      <c r="Q1340" s="14" t="s">
        <v>8325</v>
      </c>
      <c r="R1340" t="s">
        <v>8331</v>
      </c>
      <c r="S1340" s="19">
        <f t="shared" si="103"/>
        <v>42188.595289351848</v>
      </c>
      <c r="T1340" s="19">
        <f t="shared" si="104"/>
        <v>42207.916666666664</v>
      </c>
      <c r="U1340">
        <f t="shared" si="100"/>
        <v>2015</v>
      </c>
    </row>
    <row r="1341" spans="1:21" ht="32" x14ac:dyDescent="0.2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 s="23">
        <v>1437620400</v>
      </c>
      <c r="J1341">
        <v>1414164715</v>
      </c>
      <c r="K1341" t="b">
        <v>0</v>
      </c>
      <c r="L1341">
        <v>37</v>
      </c>
      <c r="M1341" t="b">
        <v>0</v>
      </c>
      <c r="N1341" t="s">
        <v>8275</v>
      </c>
      <c r="O1341" s="12">
        <f t="shared" si="101"/>
        <v>7</v>
      </c>
      <c r="P1341" s="10">
        <f t="shared" si="102"/>
        <v>89.65</v>
      </c>
      <c r="Q1341" s="14" t="s">
        <v>8325</v>
      </c>
      <c r="R1341" t="s">
        <v>8331</v>
      </c>
      <c r="S1341" s="19">
        <f t="shared" si="103"/>
        <v>41936.438831018517</v>
      </c>
      <c r="T1341" s="19">
        <f t="shared" si="104"/>
        <v>42207.916666666664</v>
      </c>
      <c r="U1341">
        <f t="shared" ref="U1341:U1404" si="105">YEAR(S1341)</f>
        <v>2014</v>
      </c>
    </row>
    <row r="1342" spans="1:21" ht="48" x14ac:dyDescent="0.2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 s="23">
        <v>1437620400</v>
      </c>
      <c r="J1342">
        <v>1405520253</v>
      </c>
      <c r="K1342" t="b">
        <v>0</v>
      </c>
      <c r="L1342">
        <v>0</v>
      </c>
      <c r="M1342" t="b">
        <v>0</v>
      </c>
      <c r="N1342" t="s">
        <v>8275</v>
      </c>
      <c r="O1342" s="12">
        <f t="shared" si="101"/>
        <v>0</v>
      </c>
      <c r="P1342" s="10">
        <f t="shared" si="102"/>
        <v>0</v>
      </c>
      <c r="Q1342" s="14" t="s">
        <v>8325</v>
      </c>
      <c r="R1342" t="s">
        <v>8331</v>
      </c>
      <c r="S1342" s="19">
        <f t="shared" si="103"/>
        <v>41836.387187499997</v>
      </c>
      <c r="T1342" s="19">
        <f t="shared" si="104"/>
        <v>42207.916666666664</v>
      </c>
      <c r="U1342">
        <f t="shared" si="105"/>
        <v>2014</v>
      </c>
    </row>
    <row r="1343" spans="1:21" ht="48" x14ac:dyDescent="0.2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 s="23">
        <v>1437620400</v>
      </c>
      <c r="J1343">
        <v>1472569117</v>
      </c>
      <c r="K1343" t="b">
        <v>0</v>
      </c>
      <c r="L1343">
        <v>46</v>
      </c>
      <c r="M1343" t="b">
        <v>0</v>
      </c>
      <c r="N1343" t="s">
        <v>8275</v>
      </c>
      <c r="O1343" s="12">
        <f t="shared" si="101"/>
        <v>70</v>
      </c>
      <c r="P1343" s="10">
        <f t="shared" si="102"/>
        <v>382.39</v>
      </c>
      <c r="Q1343" s="14" t="s">
        <v>8325</v>
      </c>
      <c r="R1343" t="s">
        <v>8331</v>
      </c>
      <c r="S1343" s="19">
        <f t="shared" si="103"/>
        <v>42612.415706018517</v>
      </c>
      <c r="T1343" s="19">
        <f t="shared" si="104"/>
        <v>42207.916666666664</v>
      </c>
      <c r="U1343">
        <f t="shared" si="105"/>
        <v>2016</v>
      </c>
    </row>
    <row r="1344" spans="1:21" ht="48" x14ac:dyDescent="0.2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 s="23">
        <v>1437620400</v>
      </c>
      <c r="J1344">
        <v>1434569739</v>
      </c>
      <c r="K1344" t="b">
        <v>0</v>
      </c>
      <c r="L1344">
        <v>1</v>
      </c>
      <c r="M1344" t="b">
        <v>0</v>
      </c>
      <c r="N1344" t="s">
        <v>8275</v>
      </c>
      <c r="O1344" s="12">
        <f t="shared" si="101"/>
        <v>0</v>
      </c>
      <c r="P1344" s="10">
        <f t="shared" si="102"/>
        <v>100</v>
      </c>
      <c r="Q1344" s="14" t="s">
        <v>8325</v>
      </c>
      <c r="R1344" t="s">
        <v>8331</v>
      </c>
      <c r="S1344" s="19">
        <f t="shared" si="103"/>
        <v>42172.608090277776</v>
      </c>
      <c r="T1344" s="19">
        <f t="shared" si="104"/>
        <v>42207.916666666664</v>
      </c>
      <c r="U1344">
        <f t="shared" si="105"/>
        <v>2015</v>
      </c>
    </row>
    <row r="1345" spans="1:21" ht="48" x14ac:dyDescent="0.2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 s="23">
        <v>1437620400</v>
      </c>
      <c r="J1345">
        <v>1466512683</v>
      </c>
      <c r="K1345" t="b">
        <v>0</v>
      </c>
      <c r="L1345">
        <v>323</v>
      </c>
      <c r="M1345" t="b">
        <v>0</v>
      </c>
      <c r="N1345" t="s">
        <v>8275</v>
      </c>
      <c r="O1345" s="12">
        <f t="shared" si="101"/>
        <v>102</v>
      </c>
      <c r="P1345" s="10">
        <f t="shared" si="102"/>
        <v>158.36000000000001</v>
      </c>
      <c r="Q1345" s="14" t="s">
        <v>8325</v>
      </c>
      <c r="R1345" t="s">
        <v>8331</v>
      </c>
      <c r="S1345" s="19">
        <f t="shared" si="103"/>
        <v>42542.318090277775</v>
      </c>
      <c r="T1345" s="19">
        <f t="shared" si="104"/>
        <v>42207.916666666664</v>
      </c>
      <c r="U1345">
        <f t="shared" si="105"/>
        <v>2016</v>
      </c>
    </row>
    <row r="1346" spans="1:21" ht="48" x14ac:dyDescent="0.2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 s="23">
        <v>1437620400</v>
      </c>
      <c r="J1346">
        <v>1464807439</v>
      </c>
      <c r="K1346" t="b">
        <v>0</v>
      </c>
      <c r="L1346">
        <v>139</v>
      </c>
      <c r="M1346" t="b">
        <v>1</v>
      </c>
      <c r="N1346" t="s">
        <v>8290</v>
      </c>
      <c r="O1346" s="12">
        <f t="shared" ref="O1346:O1409" si="106">ROUND(E1346/D1346*100,0)</f>
        <v>378</v>
      </c>
      <c r="P1346" s="10">
        <f t="shared" ref="P1346:P1409" si="107">IFERROR(ROUND(E1346/L1346,2),0)</f>
        <v>40.76</v>
      </c>
      <c r="Q1346" s="14" t="s">
        <v>8325</v>
      </c>
      <c r="R1346" t="s">
        <v>8332</v>
      </c>
      <c r="S1346" s="19">
        <f t="shared" si="103"/>
        <v>42522.581469907404</v>
      </c>
      <c r="T1346" s="19">
        <f t="shared" si="104"/>
        <v>42207.916666666664</v>
      </c>
      <c r="U1346">
        <f t="shared" si="105"/>
        <v>2016</v>
      </c>
    </row>
    <row r="1347" spans="1:21" ht="48" x14ac:dyDescent="0.2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 s="23">
        <v>1437620400</v>
      </c>
      <c r="J1347">
        <v>1402342359</v>
      </c>
      <c r="K1347" t="b">
        <v>0</v>
      </c>
      <c r="L1347">
        <v>7</v>
      </c>
      <c r="M1347" t="b">
        <v>1</v>
      </c>
      <c r="N1347" t="s">
        <v>8290</v>
      </c>
      <c r="O1347" s="12">
        <f t="shared" si="106"/>
        <v>125</v>
      </c>
      <c r="P1347" s="10">
        <f t="shared" si="107"/>
        <v>53.57</v>
      </c>
      <c r="Q1347" s="14" t="s">
        <v>8325</v>
      </c>
      <c r="R1347" t="s">
        <v>8332</v>
      </c>
      <c r="S1347" s="19">
        <f t="shared" ref="S1347:S1410" si="108">(J1347/86400)+25569+(-5/24)</f>
        <v>41799.606006944443</v>
      </c>
      <c r="T1347" s="19">
        <f t="shared" ref="T1347:T1410" si="109">(I1347/86400)+25569+(-5/24)</f>
        <v>42207.916666666664</v>
      </c>
      <c r="U1347">
        <f t="shared" si="105"/>
        <v>2014</v>
      </c>
    </row>
    <row r="1348" spans="1:21" ht="48" x14ac:dyDescent="0.2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 s="23">
        <v>1437620400</v>
      </c>
      <c r="J1348">
        <v>1369705751</v>
      </c>
      <c r="K1348" t="b">
        <v>0</v>
      </c>
      <c r="L1348">
        <v>149</v>
      </c>
      <c r="M1348" t="b">
        <v>1</v>
      </c>
      <c r="N1348" t="s">
        <v>8290</v>
      </c>
      <c r="O1348" s="12">
        <f t="shared" si="106"/>
        <v>147</v>
      </c>
      <c r="P1348" s="10">
        <f t="shared" si="107"/>
        <v>48.45</v>
      </c>
      <c r="Q1348" s="14" t="s">
        <v>8325</v>
      </c>
      <c r="R1348" t="s">
        <v>8332</v>
      </c>
      <c r="S1348" s="19">
        <f t="shared" si="108"/>
        <v>41421.867488425924</v>
      </c>
      <c r="T1348" s="19">
        <f t="shared" si="109"/>
        <v>42207.916666666664</v>
      </c>
      <c r="U1348">
        <f t="shared" si="105"/>
        <v>2013</v>
      </c>
    </row>
    <row r="1349" spans="1:21" ht="48" x14ac:dyDescent="0.2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 s="23">
        <v>1437620400</v>
      </c>
      <c r="J1349">
        <v>1423149525</v>
      </c>
      <c r="K1349" t="b">
        <v>0</v>
      </c>
      <c r="L1349">
        <v>31</v>
      </c>
      <c r="M1349" t="b">
        <v>1</v>
      </c>
      <c r="N1349" t="s">
        <v>8290</v>
      </c>
      <c r="O1349" s="12">
        <f t="shared" si="106"/>
        <v>102</v>
      </c>
      <c r="P1349" s="10">
        <f t="shared" si="107"/>
        <v>82.42</v>
      </c>
      <c r="Q1349" s="14" t="s">
        <v>8325</v>
      </c>
      <c r="R1349" t="s">
        <v>8332</v>
      </c>
      <c r="S1349" s="19">
        <f t="shared" si="108"/>
        <v>42040.429687499993</v>
      </c>
      <c r="T1349" s="19">
        <f t="shared" si="109"/>
        <v>42207.916666666664</v>
      </c>
      <c r="U1349">
        <f t="shared" si="105"/>
        <v>2015</v>
      </c>
    </row>
    <row r="1350" spans="1:21" ht="48" x14ac:dyDescent="0.2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 s="23">
        <v>1437620400</v>
      </c>
      <c r="J1350">
        <v>1416485333</v>
      </c>
      <c r="K1350" t="b">
        <v>0</v>
      </c>
      <c r="L1350">
        <v>26</v>
      </c>
      <c r="M1350" t="b">
        <v>1</v>
      </c>
      <c r="N1350" t="s">
        <v>8290</v>
      </c>
      <c r="O1350" s="12">
        <f t="shared" si="106"/>
        <v>102</v>
      </c>
      <c r="P1350" s="10">
        <f t="shared" si="107"/>
        <v>230.19</v>
      </c>
      <c r="Q1350" s="14" t="s">
        <v>8325</v>
      </c>
      <c r="R1350" t="s">
        <v>8332</v>
      </c>
      <c r="S1350" s="19">
        <f t="shared" si="108"/>
        <v>41963.297835648147</v>
      </c>
      <c r="T1350" s="19">
        <f t="shared" si="109"/>
        <v>42207.916666666664</v>
      </c>
      <c r="U1350">
        <f t="shared" si="105"/>
        <v>2014</v>
      </c>
    </row>
    <row r="1351" spans="1:21" ht="48" x14ac:dyDescent="0.2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 s="23">
        <v>1437620400</v>
      </c>
      <c r="J1351">
        <v>1447055935</v>
      </c>
      <c r="K1351" t="b">
        <v>0</v>
      </c>
      <c r="L1351">
        <v>172</v>
      </c>
      <c r="M1351" t="b">
        <v>1</v>
      </c>
      <c r="N1351" t="s">
        <v>8290</v>
      </c>
      <c r="O1351" s="12">
        <f t="shared" si="106"/>
        <v>204</v>
      </c>
      <c r="P1351" s="10">
        <f t="shared" si="107"/>
        <v>59.36</v>
      </c>
      <c r="Q1351" s="14" t="s">
        <v>8325</v>
      </c>
      <c r="R1351" t="s">
        <v>8332</v>
      </c>
      <c r="S1351" s="19">
        <f t="shared" si="108"/>
        <v>42317.124247685184</v>
      </c>
      <c r="T1351" s="19">
        <f t="shared" si="109"/>
        <v>42207.916666666664</v>
      </c>
      <c r="U1351">
        <f t="shared" si="105"/>
        <v>2015</v>
      </c>
    </row>
    <row r="1352" spans="1:21" ht="48" x14ac:dyDescent="0.2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 s="23">
        <v>1437620400</v>
      </c>
      <c r="J1352">
        <v>1448497134</v>
      </c>
      <c r="K1352" t="b">
        <v>0</v>
      </c>
      <c r="L1352">
        <v>78</v>
      </c>
      <c r="M1352" t="b">
        <v>1</v>
      </c>
      <c r="N1352" t="s">
        <v>8290</v>
      </c>
      <c r="O1352" s="12">
        <f t="shared" si="106"/>
        <v>104</v>
      </c>
      <c r="P1352" s="10">
        <f t="shared" si="107"/>
        <v>66.7</v>
      </c>
      <c r="Q1352" s="14" t="s">
        <v>8325</v>
      </c>
      <c r="R1352" t="s">
        <v>8332</v>
      </c>
      <c r="S1352" s="19">
        <f t="shared" si="108"/>
        <v>42333.804791666662</v>
      </c>
      <c r="T1352" s="19">
        <f t="shared" si="109"/>
        <v>42207.916666666664</v>
      </c>
      <c r="U1352">
        <f t="shared" si="105"/>
        <v>2015</v>
      </c>
    </row>
    <row r="1353" spans="1:21" ht="32" x14ac:dyDescent="0.2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 s="23">
        <v>1437620400</v>
      </c>
      <c r="J1353">
        <v>1452707144</v>
      </c>
      <c r="K1353" t="b">
        <v>0</v>
      </c>
      <c r="L1353">
        <v>120</v>
      </c>
      <c r="M1353" t="b">
        <v>1</v>
      </c>
      <c r="N1353" t="s">
        <v>8290</v>
      </c>
      <c r="O1353" s="12">
        <f t="shared" si="106"/>
        <v>101</v>
      </c>
      <c r="P1353" s="10">
        <f t="shared" si="107"/>
        <v>168.78</v>
      </c>
      <c r="Q1353" s="14" t="s">
        <v>8325</v>
      </c>
      <c r="R1353" t="s">
        <v>8332</v>
      </c>
      <c r="S1353" s="19">
        <f t="shared" si="108"/>
        <v>42382.531759259255</v>
      </c>
      <c r="T1353" s="19">
        <f t="shared" si="109"/>
        <v>42207.916666666664</v>
      </c>
      <c r="U1353">
        <f t="shared" si="105"/>
        <v>2016</v>
      </c>
    </row>
    <row r="1354" spans="1:21" ht="48" x14ac:dyDescent="0.2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 s="23">
        <v>1437620400</v>
      </c>
      <c r="J1354">
        <v>1436968366</v>
      </c>
      <c r="K1354" t="b">
        <v>0</v>
      </c>
      <c r="L1354">
        <v>227</v>
      </c>
      <c r="M1354" t="b">
        <v>1</v>
      </c>
      <c r="N1354" t="s">
        <v>8290</v>
      </c>
      <c r="O1354" s="12">
        <f t="shared" si="106"/>
        <v>136</v>
      </c>
      <c r="P1354" s="10">
        <f t="shared" si="107"/>
        <v>59.97</v>
      </c>
      <c r="Q1354" s="14" t="s">
        <v>8325</v>
      </c>
      <c r="R1354" t="s">
        <v>8332</v>
      </c>
      <c r="S1354" s="19">
        <f t="shared" si="108"/>
        <v>42200.369976851849</v>
      </c>
      <c r="T1354" s="19">
        <f t="shared" si="109"/>
        <v>42207.916666666664</v>
      </c>
      <c r="U1354">
        <f t="shared" si="105"/>
        <v>2015</v>
      </c>
    </row>
    <row r="1355" spans="1:21" ht="32" x14ac:dyDescent="0.2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 s="23">
        <v>1437620400</v>
      </c>
      <c r="J1355">
        <v>1359946188</v>
      </c>
      <c r="K1355" t="b">
        <v>0</v>
      </c>
      <c r="L1355">
        <v>42</v>
      </c>
      <c r="M1355" t="b">
        <v>1</v>
      </c>
      <c r="N1355" t="s">
        <v>8290</v>
      </c>
      <c r="O1355" s="12">
        <f t="shared" si="106"/>
        <v>134</v>
      </c>
      <c r="P1355" s="10">
        <f t="shared" si="107"/>
        <v>31.81</v>
      </c>
      <c r="Q1355" s="14" t="s">
        <v>8325</v>
      </c>
      <c r="R1355" t="s">
        <v>8332</v>
      </c>
      <c r="S1355" s="19">
        <f t="shared" si="108"/>
        <v>41308.909583333334</v>
      </c>
      <c r="T1355" s="19">
        <f t="shared" si="109"/>
        <v>42207.916666666664</v>
      </c>
      <c r="U1355">
        <f t="shared" si="105"/>
        <v>2013</v>
      </c>
    </row>
    <row r="1356" spans="1:21" ht="48" x14ac:dyDescent="0.2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 s="23">
        <v>1437620400</v>
      </c>
      <c r="J1356">
        <v>1463080979</v>
      </c>
      <c r="K1356" t="b">
        <v>0</v>
      </c>
      <c r="L1356">
        <v>64</v>
      </c>
      <c r="M1356" t="b">
        <v>1</v>
      </c>
      <c r="N1356" t="s">
        <v>8290</v>
      </c>
      <c r="O1356" s="12">
        <f t="shared" si="106"/>
        <v>130</v>
      </c>
      <c r="P1356" s="10">
        <f t="shared" si="107"/>
        <v>24.42</v>
      </c>
      <c r="Q1356" s="14" t="s">
        <v>8325</v>
      </c>
      <c r="R1356" t="s">
        <v>8332</v>
      </c>
      <c r="S1356" s="19">
        <f t="shared" si="108"/>
        <v>42502.599293981482</v>
      </c>
      <c r="T1356" s="19">
        <f t="shared" si="109"/>
        <v>42207.916666666664</v>
      </c>
      <c r="U1356">
        <f t="shared" si="105"/>
        <v>2016</v>
      </c>
    </row>
    <row r="1357" spans="1:21" ht="48" x14ac:dyDescent="0.2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 s="23">
        <v>1437620400</v>
      </c>
      <c r="J1357">
        <v>1351663605</v>
      </c>
      <c r="K1357" t="b">
        <v>0</v>
      </c>
      <c r="L1357">
        <v>121</v>
      </c>
      <c r="M1357" t="b">
        <v>1</v>
      </c>
      <c r="N1357" t="s">
        <v>8290</v>
      </c>
      <c r="O1357" s="12">
        <f t="shared" si="106"/>
        <v>123</v>
      </c>
      <c r="P1357" s="10">
        <f t="shared" si="107"/>
        <v>25.35</v>
      </c>
      <c r="Q1357" s="14" t="s">
        <v>8325</v>
      </c>
      <c r="R1357" t="s">
        <v>8332</v>
      </c>
      <c r="S1357" s="19">
        <f t="shared" si="108"/>
        <v>41213.046354166661</v>
      </c>
      <c r="T1357" s="19">
        <f t="shared" si="109"/>
        <v>42207.916666666664</v>
      </c>
      <c r="U1357">
        <f t="shared" si="105"/>
        <v>2012</v>
      </c>
    </row>
    <row r="1358" spans="1:21" ht="48" x14ac:dyDescent="0.2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 s="23">
        <v>1437620400</v>
      </c>
      <c r="J1358">
        <v>1370393760</v>
      </c>
      <c r="K1358" t="b">
        <v>0</v>
      </c>
      <c r="L1358">
        <v>87</v>
      </c>
      <c r="M1358" t="b">
        <v>1</v>
      </c>
      <c r="N1358" t="s">
        <v>8290</v>
      </c>
      <c r="O1358" s="12">
        <f t="shared" si="106"/>
        <v>183</v>
      </c>
      <c r="P1358" s="10">
        <f t="shared" si="107"/>
        <v>71.44</v>
      </c>
      <c r="Q1358" s="14" t="s">
        <v>8325</v>
      </c>
      <c r="R1358" t="s">
        <v>8332</v>
      </c>
      <c r="S1358" s="19">
        <f t="shared" si="108"/>
        <v>41429.830555555549</v>
      </c>
      <c r="T1358" s="19">
        <f t="shared" si="109"/>
        <v>42207.916666666664</v>
      </c>
      <c r="U1358">
        <f t="shared" si="105"/>
        <v>2013</v>
      </c>
    </row>
    <row r="1359" spans="1:21" ht="48" x14ac:dyDescent="0.2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 s="23">
        <v>1437620400</v>
      </c>
      <c r="J1359">
        <v>1359587137</v>
      </c>
      <c r="K1359" t="b">
        <v>0</v>
      </c>
      <c r="L1359">
        <v>65</v>
      </c>
      <c r="M1359" t="b">
        <v>1</v>
      </c>
      <c r="N1359" t="s">
        <v>8290</v>
      </c>
      <c r="O1359" s="12">
        <f t="shared" si="106"/>
        <v>125</v>
      </c>
      <c r="P1359" s="10">
        <f t="shared" si="107"/>
        <v>38.549999999999997</v>
      </c>
      <c r="Q1359" s="14" t="s">
        <v>8325</v>
      </c>
      <c r="R1359" t="s">
        <v>8332</v>
      </c>
      <c r="S1359" s="19">
        <f t="shared" si="108"/>
        <v>41304.753900462958</v>
      </c>
      <c r="T1359" s="19">
        <f t="shared" si="109"/>
        <v>42207.916666666664</v>
      </c>
      <c r="U1359">
        <f t="shared" si="105"/>
        <v>2013</v>
      </c>
    </row>
    <row r="1360" spans="1:21" ht="48" x14ac:dyDescent="0.2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 s="23">
        <v>1437620400</v>
      </c>
      <c r="J1360">
        <v>1306417323</v>
      </c>
      <c r="K1360" t="b">
        <v>0</v>
      </c>
      <c r="L1360">
        <v>49</v>
      </c>
      <c r="M1360" t="b">
        <v>1</v>
      </c>
      <c r="N1360" t="s">
        <v>8290</v>
      </c>
      <c r="O1360" s="12">
        <f t="shared" si="106"/>
        <v>112</v>
      </c>
      <c r="P1360" s="10">
        <f t="shared" si="107"/>
        <v>68.37</v>
      </c>
      <c r="Q1360" s="14" t="s">
        <v>8325</v>
      </c>
      <c r="R1360" t="s">
        <v>8332</v>
      </c>
      <c r="S1360" s="19">
        <f t="shared" si="108"/>
        <v>40689.362534722219</v>
      </c>
      <c r="T1360" s="19">
        <f t="shared" si="109"/>
        <v>42207.916666666664</v>
      </c>
      <c r="U1360">
        <f t="shared" si="105"/>
        <v>2011</v>
      </c>
    </row>
    <row r="1361" spans="1:21" ht="48" x14ac:dyDescent="0.2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 s="23">
        <v>1437620400</v>
      </c>
      <c r="J1361">
        <v>1304623990</v>
      </c>
      <c r="K1361" t="b">
        <v>0</v>
      </c>
      <c r="L1361">
        <v>19</v>
      </c>
      <c r="M1361" t="b">
        <v>1</v>
      </c>
      <c r="N1361" t="s">
        <v>8290</v>
      </c>
      <c r="O1361" s="12">
        <f t="shared" si="106"/>
        <v>116</v>
      </c>
      <c r="P1361" s="10">
        <f t="shared" si="107"/>
        <v>40.21</v>
      </c>
      <c r="Q1361" s="14" t="s">
        <v>8325</v>
      </c>
      <c r="R1361" t="s">
        <v>8332</v>
      </c>
      <c r="S1361" s="19">
        <f t="shared" si="108"/>
        <v>40668.606365740736</v>
      </c>
      <c r="T1361" s="19">
        <f t="shared" si="109"/>
        <v>42207.916666666664</v>
      </c>
      <c r="U1361">
        <f t="shared" si="105"/>
        <v>2011</v>
      </c>
    </row>
    <row r="1362" spans="1:21" ht="32" x14ac:dyDescent="0.2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 s="23">
        <v>1437620400</v>
      </c>
      <c r="J1362">
        <v>1341524220</v>
      </c>
      <c r="K1362" t="b">
        <v>0</v>
      </c>
      <c r="L1362">
        <v>81</v>
      </c>
      <c r="M1362" t="b">
        <v>1</v>
      </c>
      <c r="N1362" t="s">
        <v>8290</v>
      </c>
      <c r="O1362" s="12">
        <f t="shared" si="106"/>
        <v>173</v>
      </c>
      <c r="P1362" s="10">
        <f t="shared" si="107"/>
        <v>32.07</v>
      </c>
      <c r="Q1362" s="14" t="s">
        <v>8325</v>
      </c>
      <c r="R1362" t="s">
        <v>8332</v>
      </c>
      <c r="S1362" s="19">
        <f t="shared" si="108"/>
        <v>41095.692361111105</v>
      </c>
      <c r="T1362" s="19">
        <f t="shared" si="109"/>
        <v>42207.916666666664</v>
      </c>
      <c r="U1362">
        <f t="shared" si="105"/>
        <v>2012</v>
      </c>
    </row>
    <row r="1363" spans="1:21" ht="48" x14ac:dyDescent="0.2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 s="23">
        <v>1437620400</v>
      </c>
      <c r="J1363">
        <v>1400778772</v>
      </c>
      <c r="K1363" t="b">
        <v>0</v>
      </c>
      <c r="L1363">
        <v>264</v>
      </c>
      <c r="M1363" t="b">
        <v>1</v>
      </c>
      <c r="N1363" t="s">
        <v>8290</v>
      </c>
      <c r="O1363" s="12">
        <f t="shared" si="106"/>
        <v>126</v>
      </c>
      <c r="P1363" s="10">
        <f t="shared" si="107"/>
        <v>28.63</v>
      </c>
      <c r="Q1363" s="14" t="s">
        <v>8325</v>
      </c>
      <c r="R1363" t="s">
        <v>8332</v>
      </c>
      <c r="S1363" s="19">
        <f t="shared" si="108"/>
        <v>41781.508935185186</v>
      </c>
      <c r="T1363" s="19">
        <f t="shared" si="109"/>
        <v>42207.916666666664</v>
      </c>
      <c r="U1363">
        <f t="shared" si="105"/>
        <v>2014</v>
      </c>
    </row>
    <row r="1364" spans="1:21" ht="32" x14ac:dyDescent="0.2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 s="23">
        <v>1437620400</v>
      </c>
      <c r="J1364">
        <v>1373408731</v>
      </c>
      <c r="K1364" t="b">
        <v>0</v>
      </c>
      <c r="L1364">
        <v>25</v>
      </c>
      <c r="M1364" t="b">
        <v>1</v>
      </c>
      <c r="N1364" t="s">
        <v>8290</v>
      </c>
      <c r="O1364" s="12">
        <f t="shared" si="106"/>
        <v>109</v>
      </c>
      <c r="P1364" s="10">
        <f t="shared" si="107"/>
        <v>43.64</v>
      </c>
      <c r="Q1364" s="14" t="s">
        <v>8325</v>
      </c>
      <c r="R1364" t="s">
        <v>8332</v>
      </c>
      <c r="S1364" s="19">
        <f t="shared" si="108"/>
        <v>41464.726053240738</v>
      </c>
      <c r="T1364" s="19">
        <f t="shared" si="109"/>
        <v>42207.916666666664</v>
      </c>
      <c r="U1364">
        <f t="shared" si="105"/>
        <v>2013</v>
      </c>
    </row>
    <row r="1365" spans="1:21" ht="48" x14ac:dyDescent="0.2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 s="23">
        <v>1437620400</v>
      </c>
      <c r="J1365">
        <v>1453925727</v>
      </c>
      <c r="K1365" t="b">
        <v>0</v>
      </c>
      <c r="L1365">
        <v>5</v>
      </c>
      <c r="M1365" t="b">
        <v>1</v>
      </c>
      <c r="N1365" t="s">
        <v>8290</v>
      </c>
      <c r="O1365" s="12">
        <f t="shared" si="106"/>
        <v>100</v>
      </c>
      <c r="P1365" s="10">
        <f t="shared" si="107"/>
        <v>40</v>
      </c>
      <c r="Q1365" s="14" t="s">
        <v>8325</v>
      </c>
      <c r="R1365" t="s">
        <v>8332</v>
      </c>
      <c r="S1365" s="19">
        <f t="shared" si="108"/>
        <v>42396.635729166665</v>
      </c>
      <c r="T1365" s="19">
        <f t="shared" si="109"/>
        <v>42207.916666666664</v>
      </c>
      <c r="U1365">
        <f t="shared" si="105"/>
        <v>2016</v>
      </c>
    </row>
    <row r="1366" spans="1:21" ht="48" x14ac:dyDescent="0.2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 s="23">
        <v>1437620400</v>
      </c>
      <c r="J1366">
        <v>1415464906</v>
      </c>
      <c r="K1366" t="b">
        <v>0</v>
      </c>
      <c r="L1366">
        <v>144</v>
      </c>
      <c r="M1366" t="b">
        <v>1</v>
      </c>
      <c r="N1366" t="s">
        <v>8290</v>
      </c>
      <c r="O1366" s="12">
        <f t="shared" si="106"/>
        <v>119</v>
      </c>
      <c r="P1366" s="10">
        <f t="shared" si="107"/>
        <v>346.04</v>
      </c>
      <c r="Q1366" s="14" t="s">
        <v>8325</v>
      </c>
      <c r="R1366" t="s">
        <v>8332</v>
      </c>
      <c r="S1366" s="19">
        <f t="shared" si="108"/>
        <v>41951.487337962964</v>
      </c>
      <c r="T1366" s="19">
        <f t="shared" si="109"/>
        <v>42207.916666666664</v>
      </c>
      <c r="U1366">
        <f t="shared" si="105"/>
        <v>2014</v>
      </c>
    </row>
    <row r="1367" spans="1:21" ht="48" x14ac:dyDescent="0.2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 s="23">
        <v>1437620400</v>
      </c>
      <c r="J1367">
        <v>1423935352</v>
      </c>
      <c r="K1367" t="b">
        <v>0</v>
      </c>
      <c r="L1367">
        <v>92</v>
      </c>
      <c r="M1367" t="b">
        <v>1</v>
      </c>
      <c r="N1367" t="s">
        <v>8290</v>
      </c>
      <c r="O1367" s="12">
        <f t="shared" si="106"/>
        <v>100</v>
      </c>
      <c r="P1367" s="10">
        <f t="shared" si="107"/>
        <v>81.739999999999995</v>
      </c>
      <c r="Q1367" s="14" t="s">
        <v>8325</v>
      </c>
      <c r="R1367" t="s">
        <v>8332</v>
      </c>
      <c r="S1367" s="19">
        <f t="shared" si="108"/>
        <v>42049.524907407402</v>
      </c>
      <c r="T1367" s="19">
        <f t="shared" si="109"/>
        <v>42207.916666666664</v>
      </c>
      <c r="U1367">
        <f t="shared" si="105"/>
        <v>2015</v>
      </c>
    </row>
    <row r="1368" spans="1:21" ht="16" x14ac:dyDescent="0.2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 s="23">
        <v>1437620400</v>
      </c>
      <c r="J1368">
        <v>1413158063</v>
      </c>
      <c r="K1368" t="b">
        <v>0</v>
      </c>
      <c r="L1368">
        <v>147</v>
      </c>
      <c r="M1368" t="b">
        <v>1</v>
      </c>
      <c r="N1368" t="s">
        <v>8290</v>
      </c>
      <c r="O1368" s="12">
        <f t="shared" si="106"/>
        <v>126</v>
      </c>
      <c r="P1368" s="10">
        <f t="shared" si="107"/>
        <v>64.540000000000006</v>
      </c>
      <c r="Q1368" s="14" t="s">
        <v>8325</v>
      </c>
      <c r="R1368" t="s">
        <v>8332</v>
      </c>
      <c r="S1368" s="19">
        <f t="shared" si="108"/>
        <v>41924.787766203699</v>
      </c>
      <c r="T1368" s="19">
        <f t="shared" si="109"/>
        <v>42207.916666666664</v>
      </c>
      <c r="U1368">
        <f t="shared" si="105"/>
        <v>2014</v>
      </c>
    </row>
    <row r="1369" spans="1:21" ht="48" x14ac:dyDescent="0.2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 s="23">
        <v>1437620400</v>
      </c>
      <c r="J1369">
        <v>1444867450</v>
      </c>
      <c r="K1369" t="b">
        <v>0</v>
      </c>
      <c r="L1369">
        <v>90</v>
      </c>
      <c r="M1369" t="b">
        <v>1</v>
      </c>
      <c r="N1369" t="s">
        <v>8290</v>
      </c>
      <c r="O1369" s="12">
        <f t="shared" si="106"/>
        <v>114</v>
      </c>
      <c r="P1369" s="10">
        <f t="shared" si="107"/>
        <v>63.48</v>
      </c>
      <c r="Q1369" s="14" t="s">
        <v>8325</v>
      </c>
      <c r="R1369" t="s">
        <v>8332</v>
      </c>
      <c r="S1369" s="19">
        <f t="shared" si="108"/>
        <v>42291.794560185182</v>
      </c>
      <c r="T1369" s="19">
        <f t="shared" si="109"/>
        <v>42207.916666666664</v>
      </c>
      <c r="U1369">
        <f t="shared" si="105"/>
        <v>2015</v>
      </c>
    </row>
    <row r="1370" spans="1:21" ht="48" x14ac:dyDescent="0.2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 s="23">
        <v>1437620400</v>
      </c>
      <c r="J1370">
        <v>1432269294</v>
      </c>
      <c r="K1370" t="b">
        <v>0</v>
      </c>
      <c r="L1370">
        <v>87</v>
      </c>
      <c r="M1370" t="b">
        <v>1</v>
      </c>
      <c r="N1370" t="s">
        <v>8290</v>
      </c>
      <c r="O1370" s="12">
        <f t="shared" si="106"/>
        <v>111</v>
      </c>
      <c r="P1370" s="10">
        <f t="shared" si="107"/>
        <v>63.62</v>
      </c>
      <c r="Q1370" s="14" t="s">
        <v>8325</v>
      </c>
      <c r="R1370" t="s">
        <v>8332</v>
      </c>
      <c r="S1370" s="19">
        <f t="shared" si="108"/>
        <v>42145.982569444437</v>
      </c>
      <c r="T1370" s="19">
        <f t="shared" si="109"/>
        <v>42207.916666666664</v>
      </c>
      <c r="U1370">
        <f t="shared" si="105"/>
        <v>2015</v>
      </c>
    </row>
    <row r="1371" spans="1:21" ht="48" x14ac:dyDescent="0.2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 s="23">
        <v>1437620400</v>
      </c>
      <c r="J1371">
        <v>1394633746</v>
      </c>
      <c r="K1371" t="b">
        <v>0</v>
      </c>
      <c r="L1371">
        <v>406</v>
      </c>
      <c r="M1371" t="b">
        <v>1</v>
      </c>
      <c r="N1371" t="s">
        <v>8290</v>
      </c>
      <c r="O1371" s="12">
        <f t="shared" si="106"/>
        <v>105</v>
      </c>
      <c r="P1371" s="10">
        <f t="shared" si="107"/>
        <v>83.97</v>
      </c>
      <c r="Q1371" s="14" t="s">
        <v>8325</v>
      </c>
      <c r="R1371" t="s">
        <v>8332</v>
      </c>
      <c r="S1371" s="19">
        <f t="shared" si="108"/>
        <v>41710.385949074072</v>
      </c>
      <c r="T1371" s="19">
        <f t="shared" si="109"/>
        <v>42207.916666666664</v>
      </c>
      <c r="U1371">
        <f t="shared" si="105"/>
        <v>2014</v>
      </c>
    </row>
    <row r="1372" spans="1:21" ht="32" x14ac:dyDescent="0.2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 s="23">
        <v>1437620400</v>
      </c>
      <c r="J1372">
        <v>1380585890</v>
      </c>
      <c r="K1372" t="b">
        <v>0</v>
      </c>
      <c r="L1372">
        <v>20</v>
      </c>
      <c r="M1372" t="b">
        <v>1</v>
      </c>
      <c r="N1372" t="s">
        <v>8290</v>
      </c>
      <c r="O1372" s="12">
        <f t="shared" si="106"/>
        <v>104</v>
      </c>
      <c r="P1372" s="10">
        <f t="shared" si="107"/>
        <v>77.75</v>
      </c>
      <c r="Q1372" s="14" t="s">
        <v>8325</v>
      </c>
      <c r="R1372" t="s">
        <v>8332</v>
      </c>
      <c r="S1372" s="19">
        <f t="shared" si="108"/>
        <v>41547.795023148145</v>
      </c>
      <c r="T1372" s="19">
        <f t="shared" si="109"/>
        <v>42207.916666666664</v>
      </c>
      <c r="U1372">
        <f t="shared" si="105"/>
        <v>2013</v>
      </c>
    </row>
    <row r="1373" spans="1:21" ht="48" x14ac:dyDescent="0.2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 s="23">
        <v>1437620400</v>
      </c>
      <c r="J1373">
        <v>1428430342</v>
      </c>
      <c r="K1373" t="b">
        <v>0</v>
      </c>
      <c r="L1373">
        <v>70</v>
      </c>
      <c r="M1373" t="b">
        <v>1</v>
      </c>
      <c r="N1373" t="s">
        <v>8290</v>
      </c>
      <c r="O1373" s="12">
        <f t="shared" si="106"/>
        <v>107</v>
      </c>
      <c r="P1373" s="10">
        <f t="shared" si="107"/>
        <v>107.07</v>
      </c>
      <c r="Q1373" s="14" t="s">
        <v>8325</v>
      </c>
      <c r="R1373" t="s">
        <v>8332</v>
      </c>
      <c r="S1373" s="19">
        <f t="shared" si="108"/>
        <v>42101.550254629627</v>
      </c>
      <c r="T1373" s="19">
        <f t="shared" si="109"/>
        <v>42207.916666666664</v>
      </c>
      <c r="U1373">
        <f t="shared" si="105"/>
        <v>2015</v>
      </c>
    </row>
    <row r="1374" spans="1:21" ht="16" x14ac:dyDescent="0.2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 s="23">
        <v>1437620400</v>
      </c>
      <c r="J1374">
        <v>1339523132</v>
      </c>
      <c r="K1374" t="b">
        <v>0</v>
      </c>
      <c r="L1374">
        <v>16</v>
      </c>
      <c r="M1374" t="b">
        <v>1</v>
      </c>
      <c r="N1374" t="s">
        <v>8290</v>
      </c>
      <c r="O1374" s="12">
        <f t="shared" si="106"/>
        <v>124</v>
      </c>
      <c r="P1374" s="10">
        <f t="shared" si="107"/>
        <v>38.75</v>
      </c>
      <c r="Q1374" s="14" t="s">
        <v>8325</v>
      </c>
      <c r="R1374" t="s">
        <v>8332</v>
      </c>
      <c r="S1374" s="19">
        <f t="shared" si="108"/>
        <v>41072.53162037037</v>
      </c>
      <c r="T1374" s="19">
        <f t="shared" si="109"/>
        <v>42207.916666666664</v>
      </c>
      <c r="U1374">
        <f t="shared" si="105"/>
        <v>2012</v>
      </c>
    </row>
    <row r="1375" spans="1:21" ht="32" x14ac:dyDescent="0.2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 s="23">
        <v>1437620400</v>
      </c>
      <c r="J1375">
        <v>1480546233</v>
      </c>
      <c r="K1375" t="b">
        <v>0</v>
      </c>
      <c r="L1375">
        <v>52</v>
      </c>
      <c r="M1375" t="b">
        <v>1</v>
      </c>
      <c r="N1375" t="s">
        <v>8290</v>
      </c>
      <c r="O1375" s="12">
        <f t="shared" si="106"/>
        <v>105</v>
      </c>
      <c r="P1375" s="10">
        <f t="shared" si="107"/>
        <v>201.94</v>
      </c>
      <c r="Q1375" s="14" t="s">
        <v>8325</v>
      </c>
      <c r="R1375" t="s">
        <v>8332</v>
      </c>
      <c r="S1375" s="19">
        <f t="shared" si="108"/>
        <v>42704.743437499994</v>
      </c>
      <c r="T1375" s="19">
        <f t="shared" si="109"/>
        <v>42207.916666666664</v>
      </c>
      <c r="U1375">
        <f t="shared" si="105"/>
        <v>2016</v>
      </c>
    </row>
    <row r="1376" spans="1:21" ht="48" x14ac:dyDescent="0.2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 s="23">
        <v>1437620400</v>
      </c>
      <c r="J1376">
        <v>1456285988</v>
      </c>
      <c r="K1376" t="b">
        <v>0</v>
      </c>
      <c r="L1376">
        <v>66</v>
      </c>
      <c r="M1376" t="b">
        <v>1</v>
      </c>
      <c r="N1376" t="s">
        <v>8290</v>
      </c>
      <c r="O1376" s="12">
        <f t="shared" si="106"/>
        <v>189</v>
      </c>
      <c r="P1376" s="10">
        <f t="shared" si="107"/>
        <v>43.06</v>
      </c>
      <c r="Q1376" s="14" t="s">
        <v>8325</v>
      </c>
      <c r="R1376" t="s">
        <v>8332</v>
      </c>
      <c r="S1376" s="19">
        <f t="shared" si="108"/>
        <v>42423.953564814808</v>
      </c>
      <c r="T1376" s="19">
        <f t="shared" si="109"/>
        <v>42207.916666666664</v>
      </c>
      <c r="U1376">
        <f t="shared" si="105"/>
        <v>2016</v>
      </c>
    </row>
    <row r="1377" spans="1:21" ht="48" x14ac:dyDescent="0.2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 s="23">
        <v>1437620400</v>
      </c>
      <c r="J1377">
        <v>1481852119</v>
      </c>
      <c r="K1377" t="b">
        <v>0</v>
      </c>
      <c r="L1377">
        <v>109</v>
      </c>
      <c r="M1377" t="b">
        <v>1</v>
      </c>
      <c r="N1377" t="s">
        <v>8290</v>
      </c>
      <c r="O1377" s="12">
        <f t="shared" si="106"/>
        <v>171</v>
      </c>
      <c r="P1377" s="10">
        <f t="shared" si="107"/>
        <v>62.87</v>
      </c>
      <c r="Q1377" s="14" t="s">
        <v>8325</v>
      </c>
      <c r="R1377" t="s">
        <v>8332</v>
      </c>
      <c r="S1377" s="19">
        <f t="shared" si="108"/>
        <v>42719.857858796291</v>
      </c>
      <c r="T1377" s="19">
        <f t="shared" si="109"/>
        <v>42207.916666666664</v>
      </c>
      <c r="U1377">
        <f t="shared" si="105"/>
        <v>2016</v>
      </c>
    </row>
    <row r="1378" spans="1:21" ht="32" x14ac:dyDescent="0.2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 s="23">
        <v>1437620400</v>
      </c>
      <c r="J1378">
        <v>1478189006</v>
      </c>
      <c r="K1378" t="b">
        <v>0</v>
      </c>
      <c r="L1378">
        <v>168</v>
      </c>
      <c r="M1378" t="b">
        <v>1</v>
      </c>
      <c r="N1378" t="s">
        <v>8290</v>
      </c>
      <c r="O1378" s="12">
        <f t="shared" si="106"/>
        <v>252</v>
      </c>
      <c r="P1378" s="10">
        <f t="shared" si="107"/>
        <v>55.61</v>
      </c>
      <c r="Q1378" s="14" t="s">
        <v>8325</v>
      </c>
      <c r="R1378" t="s">
        <v>8332</v>
      </c>
      <c r="S1378" s="19">
        <f t="shared" si="108"/>
        <v>42677.460717592585</v>
      </c>
      <c r="T1378" s="19">
        <f t="shared" si="109"/>
        <v>42207.916666666664</v>
      </c>
      <c r="U1378">
        <f t="shared" si="105"/>
        <v>2016</v>
      </c>
    </row>
    <row r="1379" spans="1:21" ht="48" x14ac:dyDescent="0.2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 s="23">
        <v>1437620400</v>
      </c>
      <c r="J1379">
        <v>1484198170</v>
      </c>
      <c r="K1379" t="b">
        <v>0</v>
      </c>
      <c r="L1379">
        <v>31</v>
      </c>
      <c r="M1379" t="b">
        <v>1</v>
      </c>
      <c r="N1379" t="s">
        <v>8290</v>
      </c>
      <c r="O1379" s="12">
        <f t="shared" si="106"/>
        <v>116</v>
      </c>
      <c r="P1379" s="10">
        <f t="shared" si="107"/>
        <v>48.71</v>
      </c>
      <c r="Q1379" s="14" t="s">
        <v>8325</v>
      </c>
      <c r="R1379" t="s">
        <v>8332</v>
      </c>
      <c r="S1379" s="19">
        <f t="shared" si="108"/>
        <v>42747.01122685185</v>
      </c>
      <c r="T1379" s="19">
        <f t="shared" si="109"/>
        <v>42207.916666666664</v>
      </c>
      <c r="U1379">
        <f t="shared" si="105"/>
        <v>2017</v>
      </c>
    </row>
    <row r="1380" spans="1:21" ht="16" x14ac:dyDescent="0.2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 s="23">
        <v>1437620400</v>
      </c>
      <c r="J1380">
        <v>1468779210</v>
      </c>
      <c r="K1380" t="b">
        <v>0</v>
      </c>
      <c r="L1380">
        <v>133</v>
      </c>
      <c r="M1380" t="b">
        <v>1</v>
      </c>
      <c r="N1380" t="s">
        <v>8290</v>
      </c>
      <c r="O1380" s="12">
        <f t="shared" si="106"/>
        <v>203</v>
      </c>
      <c r="P1380" s="10">
        <f t="shared" si="107"/>
        <v>30.58</v>
      </c>
      <c r="Q1380" s="14" t="s">
        <v>8325</v>
      </c>
      <c r="R1380" t="s">
        <v>8332</v>
      </c>
      <c r="S1380" s="19">
        <f t="shared" si="108"/>
        <v>42568.551041666666</v>
      </c>
      <c r="T1380" s="19">
        <f t="shared" si="109"/>
        <v>42207.916666666664</v>
      </c>
      <c r="U1380">
        <f t="shared" si="105"/>
        <v>2016</v>
      </c>
    </row>
    <row r="1381" spans="1:21" ht="32" x14ac:dyDescent="0.2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 s="23">
        <v>1437620400</v>
      </c>
      <c r="J1381">
        <v>1430912876</v>
      </c>
      <c r="K1381" t="b">
        <v>0</v>
      </c>
      <c r="L1381">
        <v>151</v>
      </c>
      <c r="M1381" t="b">
        <v>1</v>
      </c>
      <c r="N1381" t="s">
        <v>8290</v>
      </c>
      <c r="O1381" s="12">
        <f t="shared" si="106"/>
        <v>112</v>
      </c>
      <c r="P1381" s="10">
        <f t="shared" si="107"/>
        <v>73.91</v>
      </c>
      <c r="Q1381" s="14" t="s">
        <v>8325</v>
      </c>
      <c r="R1381" t="s">
        <v>8332</v>
      </c>
      <c r="S1381" s="19">
        <f t="shared" si="108"/>
        <v>42130.283287037033</v>
      </c>
      <c r="T1381" s="19">
        <f t="shared" si="109"/>
        <v>42207.916666666664</v>
      </c>
      <c r="U1381">
        <f t="shared" si="105"/>
        <v>2015</v>
      </c>
    </row>
    <row r="1382" spans="1:21" ht="32" x14ac:dyDescent="0.2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 s="23">
        <v>1437620400</v>
      </c>
      <c r="J1382">
        <v>1431886706</v>
      </c>
      <c r="K1382" t="b">
        <v>0</v>
      </c>
      <c r="L1382">
        <v>5</v>
      </c>
      <c r="M1382" t="b">
        <v>1</v>
      </c>
      <c r="N1382" t="s">
        <v>8290</v>
      </c>
      <c r="O1382" s="12">
        <f t="shared" si="106"/>
        <v>424</v>
      </c>
      <c r="P1382" s="10">
        <f t="shared" si="107"/>
        <v>21.2</v>
      </c>
      <c r="Q1382" s="14" t="s">
        <v>8325</v>
      </c>
      <c r="R1382" t="s">
        <v>8332</v>
      </c>
      <c r="S1382" s="19">
        <f t="shared" si="108"/>
        <v>42141.554467592585</v>
      </c>
      <c r="T1382" s="19">
        <f t="shared" si="109"/>
        <v>42207.916666666664</v>
      </c>
      <c r="U1382">
        <f t="shared" si="105"/>
        <v>2015</v>
      </c>
    </row>
    <row r="1383" spans="1:21" ht="48" x14ac:dyDescent="0.2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 s="23">
        <v>1437620400</v>
      </c>
      <c r="J1383">
        <v>1480396125</v>
      </c>
      <c r="K1383" t="b">
        <v>0</v>
      </c>
      <c r="L1383">
        <v>73</v>
      </c>
      <c r="M1383" t="b">
        <v>1</v>
      </c>
      <c r="N1383" t="s">
        <v>8290</v>
      </c>
      <c r="O1383" s="12">
        <f t="shared" si="106"/>
        <v>107</v>
      </c>
      <c r="P1383" s="10">
        <f t="shared" si="107"/>
        <v>73.36</v>
      </c>
      <c r="Q1383" s="14" t="s">
        <v>8325</v>
      </c>
      <c r="R1383" t="s">
        <v>8332</v>
      </c>
      <c r="S1383" s="19">
        <f t="shared" si="108"/>
        <v>42703.006076388883</v>
      </c>
      <c r="T1383" s="19">
        <f t="shared" si="109"/>
        <v>42207.916666666664</v>
      </c>
      <c r="U1383">
        <f t="shared" si="105"/>
        <v>2016</v>
      </c>
    </row>
    <row r="1384" spans="1:21" ht="48" x14ac:dyDescent="0.2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 s="23">
        <v>1437620400</v>
      </c>
      <c r="J1384">
        <v>1365275536</v>
      </c>
      <c r="K1384" t="b">
        <v>0</v>
      </c>
      <c r="L1384">
        <v>148</v>
      </c>
      <c r="M1384" t="b">
        <v>1</v>
      </c>
      <c r="N1384" t="s">
        <v>8290</v>
      </c>
      <c r="O1384" s="12">
        <f t="shared" si="106"/>
        <v>104</v>
      </c>
      <c r="P1384" s="10">
        <f t="shared" si="107"/>
        <v>56.41</v>
      </c>
      <c r="Q1384" s="14" t="s">
        <v>8325</v>
      </c>
      <c r="R1384" t="s">
        <v>8332</v>
      </c>
      <c r="S1384" s="19">
        <f t="shared" si="108"/>
        <v>41370.591851851852</v>
      </c>
      <c r="T1384" s="19">
        <f t="shared" si="109"/>
        <v>42207.916666666664</v>
      </c>
      <c r="U1384">
        <f t="shared" si="105"/>
        <v>2013</v>
      </c>
    </row>
    <row r="1385" spans="1:21" ht="48" x14ac:dyDescent="0.2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 s="23">
        <v>1437620400</v>
      </c>
      <c r="J1385">
        <v>1480729678</v>
      </c>
      <c r="K1385" t="b">
        <v>0</v>
      </c>
      <c r="L1385">
        <v>93</v>
      </c>
      <c r="M1385" t="b">
        <v>1</v>
      </c>
      <c r="N1385" t="s">
        <v>8290</v>
      </c>
      <c r="O1385" s="12">
        <f t="shared" si="106"/>
        <v>212</v>
      </c>
      <c r="P1385" s="10">
        <f t="shared" si="107"/>
        <v>50.25</v>
      </c>
      <c r="Q1385" s="14" t="s">
        <v>8325</v>
      </c>
      <c r="R1385" t="s">
        <v>8332</v>
      </c>
      <c r="S1385" s="19">
        <f t="shared" si="108"/>
        <v>42706.866643518515</v>
      </c>
      <c r="T1385" s="19">
        <f t="shared" si="109"/>
        <v>42207.916666666664</v>
      </c>
      <c r="U1385">
        <f t="shared" si="105"/>
        <v>2016</v>
      </c>
    </row>
    <row r="1386" spans="1:21" ht="48" x14ac:dyDescent="0.2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 s="23">
        <v>1437620400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 s="12">
        <f t="shared" si="106"/>
        <v>124</v>
      </c>
      <c r="P1386" s="10">
        <f t="shared" si="107"/>
        <v>68.94</v>
      </c>
      <c r="Q1386" s="14" t="s">
        <v>8325</v>
      </c>
      <c r="R1386" t="s">
        <v>8333</v>
      </c>
      <c r="S1386" s="19">
        <f t="shared" si="108"/>
        <v>42160.526874999996</v>
      </c>
      <c r="T1386" s="19">
        <f t="shared" si="109"/>
        <v>42207.916666666664</v>
      </c>
      <c r="U1386">
        <f t="shared" si="105"/>
        <v>2015</v>
      </c>
    </row>
    <row r="1387" spans="1:21" ht="48" x14ac:dyDescent="0.2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 s="23">
        <v>1437620400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 s="12">
        <f t="shared" si="106"/>
        <v>110</v>
      </c>
      <c r="P1387" s="10">
        <f t="shared" si="107"/>
        <v>65.91</v>
      </c>
      <c r="Q1387" s="14" t="s">
        <v>8325</v>
      </c>
      <c r="R1387" t="s">
        <v>8333</v>
      </c>
      <c r="S1387" s="19">
        <f t="shared" si="108"/>
        <v>42433.480567129627</v>
      </c>
      <c r="T1387" s="19">
        <f t="shared" si="109"/>
        <v>42207.916666666664</v>
      </c>
      <c r="U1387">
        <f t="shared" si="105"/>
        <v>2016</v>
      </c>
    </row>
    <row r="1388" spans="1:21" ht="32" x14ac:dyDescent="0.2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 s="23">
        <v>1437620400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 s="12">
        <f t="shared" si="106"/>
        <v>219</v>
      </c>
      <c r="P1388" s="10">
        <f t="shared" si="107"/>
        <v>62.5</v>
      </c>
      <c r="Q1388" s="14" t="s">
        <v>8325</v>
      </c>
      <c r="R1388" t="s">
        <v>8333</v>
      </c>
      <c r="S1388" s="19">
        <f t="shared" si="108"/>
        <v>42184.438530092586</v>
      </c>
      <c r="T1388" s="19">
        <f t="shared" si="109"/>
        <v>42207.916666666664</v>
      </c>
      <c r="U1388">
        <f t="shared" si="105"/>
        <v>2015</v>
      </c>
    </row>
    <row r="1389" spans="1:21" ht="48" x14ac:dyDescent="0.2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 s="23">
        <v>1437620400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 s="12">
        <f t="shared" si="106"/>
        <v>137</v>
      </c>
      <c r="P1389" s="10">
        <f t="shared" si="107"/>
        <v>70.06</v>
      </c>
      <c r="Q1389" s="14" t="s">
        <v>8325</v>
      </c>
      <c r="R1389" t="s">
        <v>8333</v>
      </c>
      <c r="S1389" s="19">
        <f t="shared" si="108"/>
        <v>42126.712905092594</v>
      </c>
      <c r="T1389" s="19">
        <f t="shared" si="109"/>
        <v>42207.916666666664</v>
      </c>
      <c r="U1389">
        <f t="shared" si="105"/>
        <v>2015</v>
      </c>
    </row>
    <row r="1390" spans="1:21" ht="48" x14ac:dyDescent="0.2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 s="23">
        <v>1437620400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 s="12">
        <f t="shared" si="106"/>
        <v>135</v>
      </c>
      <c r="P1390" s="10">
        <f t="shared" si="107"/>
        <v>60.18</v>
      </c>
      <c r="Q1390" s="14" t="s">
        <v>8325</v>
      </c>
      <c r="R1390" t="s">
        <v>8333</v>
      </c>
      <c r="S1390" s="19">
        <f t="shared" si="108"/>
        <v>42634.406446759262</v>
      </c>
      <c r="T1390" s="19">
        <f t="shared" si="109"/>
        <v>42207.916666666664</v>
      </c>
      <c r="U1390">
        <f t="shared" si="105"/>
        <v>2016</v>
      </c>
    </row>
    <row r="1391" spans="1:21" ht="32" x14ac:dyDescent="0.2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 s="23">
        <v>1437620400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 s="12">
        <f t="shared" si="106"/>
        <v>145</v>
      </c>
      <c r="P1391" s="10">
        <f t="shared" si="107"/>
        <v>21.38</v>
      </c>
      <c r="Q1391" s="14" t="s">
        <v>8325</v>
      </c>
      <c r="R1391" t="s">
        <v>8333</v>
      </c>
      <c r="S1391" s="19">
        <f t="shared" si="108"/>
        <v>42565.272650462961</v>
      </c>
      <c r="T1391" s="19">
        <f t="shared" si="109"/>
        <v>42207.916666666664</v>
      </c>
      <c r="U1391">
        <f t="shared" si="105"/>
        <v>2016</v>
      </c>
    </row>
    <row r="1392" spans="1:21" ht="48" x14ac:dyDescent="0.2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 s="23">
        <v>1437620400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 s="12">
        <f t="shared" si="106"/>
        <v>109</v>
      </c>
      <c r="P1392" s="10">
        <f t="shared" si="107"/>
        <v>160.79</v>
      </c>
      <c r="Q1392" s="14" t="s">
        <v>8325</v>
      </c>
      <c r="R1392" t="s">
        <v>8333</v>
      </c>
      <c r="S1392" s="19">
        <f t="shared" si="108"/>
        <v>42087.594976851855</v>
      </c>
      <c r="T1392" s="19">
        <f t="shared" si="109"/>
        <v>42207.916666666664</v>
      </c>
      <c r="U1392">
        <f t="shared" si="105"/>
        <v>2015</v>
      </c>
    </row>
    <row r="1393" spans="1:21" ht="48" x14ac:dyDescent="0.2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 s="23">
        <v>1437620400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 s="12">
        <f t="shared" si="106"/>
        <v>110</v>
      </c>
      <c r="P1393" s="10">
        <f t="shared" si="107"/>
        <v>42.38</v>
      </c>
      <c r="Q1393" s="14" t="s">
        <v>8325</v>
      </c>
      <c r="R1393" t="s">
        <v>8333</v>
      </c>
      <c r="S1393" s="19">
        <f t="shared" si="108"/>
        <v>42193.442337962959</v>
      </c>
      <c r="T1393" s="19">
        <f t="shared" si="109"/>
        <v>42207.916666666664</v>
      </c>
      <c r="U1393">
        <f t="shared" si="105"/>
        <v>2015</v>
      </c>
    </row>
    <row r="1394" spans="1:21" ht="48" x14ac:dyDescent="0.2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 s="23">
        <v>1437620400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 s="12">
        <f t="shared" si="106"/>
        <v>114</v>
      </c>
      <c r="P1394" s="10">
        <f t="shared" si="107"/>
        <v>27.32</v>
      </c>
      <c r="Q1394" s="14" t="s">
        <v>8325</v>
      </c>
      <c r="R1394" t="s">
        <v>8333</v>
      </c>
      <c r="S1394" s="19">
        <f t="shared" si="108"/>
        <v>42400.946597222217</v>
      </c>
      <c r="T1394" s="19">
        <f t="shared" si="109"/>
        <v>42207.916666666664</v>
      </c>
      <c r="U1394">
        <f t="shared" si="105"/>
        <v>2016</v>
      </c>
    </row>
    <row r="1395" spans="1:21" ht="16" x14ac:dyDescent="0.2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 s="23">
        <v>1437620400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 s="12">
        <f t="shared" si="106"/>
        <v>102</v>
      </c>
      <c r="P1395" s="10">
        <f t="shared" si="107"/>
        <v>196.83</v>
      </c>
      <c r="Q1395" s="14" t="s">
        <v>8325</v>
      </c>
      <c r="R1395" t="s">
        <v>8333</v>
      </c>
      <c r="S1395" s="19">
        <f t="shared" si="108"/>
        <v>42553.473645833328</v>
      </c>
      <c r="T1395" s="19">
        <f t="shared" si="109"/>
        <v>42207.916666666664</v>
      </c>
      <c r="U1395">
        <f t="shared" si="105"/>
        <v>2016</v>
      </c>
    </row>
    <row r="1396" spans="1:21" ht="48" x14ac:dyDescent="0.2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 s="23">
        <v>1437620400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 s="12">
        <f t="shared" si="106"/>
        <v>122</v>
      </c>
      <c r="P1396" s="10">
        <f t="shared" si="107"/>
        <v>53.88</v>
      </c>
      <c r="Q1396" s="14" t="s">
        <v>8325</v>
      </c>
      <c r="R1396" t="s">
        <v>8333</v>
      </c>
      <c r="S1396" s="19">
        <f t="shared" si="108"/>
        <v>42751.936643518515</v>
      </c>
      <c r="T1396" s="19">
        <f t="shared" si="109"/>
        <v>42207.916666666664</v>
      </c>
      <c r="U1396">
        <f t="shared" si="105"/>
        <v>2017</v>
      </c>
    </row>
    <row r="1397" spans="1:21" ht="16" x14ac:dyDescent="0.2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 s="23">
        <v>1437620400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 s="12">
        <f t="shared" si="106"/>
        <v>112</v>
      </c>
      <c r="P1397" s="10">
        <f t="shared" si="107"/>
        <v>47.76</v>
      </c>
      <c r="Q1397" s="14" t="s">
        <v>8325</v>
      </c>
      <c r="R1397" t="s">
        <v>8333</v>
      </c>
      <c r="S1397" s="19">
        <f t="shared" si="108"/>
        <v>42719.700011574074</v>
      </c>
      <c r="T1397" s="19">
        <f t="shared" si="109"/>
        <v>42207.916666666664</v>
      </c>
      <c r="U1397">
        <f t="shared" si="105"/>
        <v>2016</v>
      </c>
    </row>
    <row r="1398" spans="1:21" ht="48" x14ac:dyDescent="0.2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 s="23">
        <v>1437620400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 s="12">
        <f t="shared" si="106"/>
        <v>107</v>
      </c>
      <c r="P1398" s="10">
        <f t="shared" si="107"/>
        <v>88.19</v>
      </c>
      <c r="Q1398" s="14" t="s">
        <v>8325</v>
      </c>
      <c r="R1398" t="s">
        <v>8333</v>
      </c>
      <c r="S1398" s="19">
        <f t="shared" si="108"/>
        <v>42018.790300925924</v>
      </c>
      <c r="T1398" s="19">
        <f t="shared" si="109"/>
        <v>42207.916666666664</v>
      </c>
      <c r="U1398">
        <f t="shared" si="105"/>
        <v>2015</v>
      </c>
    </row>
    <row r="1399" spans="1:21" ht="48" x14ac:dyDescent="0.2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 s="23">
        <v>1437620400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 s="12">
        <f t="shared" si="106"/>
        <v>114</v>
      </c>
      <c r="P1399" s="10">
        <f t="shared" si="107"/>
        <v>72.06</v>
      </c>
      <c r="Q1399" s="14" t="s">
        <v>8325</v>
      </c>
      <c r="R1399" t="s">
        <v>8333</v>
      </c>
      <c r="S1399" s="19">
        <f t="shared" si="108"/>
        <v>42640.709606481476</v>
      </c>
      <c r="T1399" s="19">
        <f t="shared" si="109"/>
        <v>42207.916666666664</v>
      </c>
      <c r="U1399">
        <f t="shared" si="105"/>
        <v>2016</v>
      </c>
    </row>
    <row r="1400" spans="1:21" ht="48" x14ac:dyDescent="0.2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 s="23">
        <v>1437620400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 s="12">
        <f t="shared" si="106"/>
        <v>110</v>
      </c>
      <c r="P1400" s="10">
        <f t="shared" si="107"/>
        <v>74.25</v>
      </c>
      <c r="Q1400" s="14" t="s">
        <v>8325</v>
      </c>
      <c r="R1400" t="s">
        <v>8333</v>
      </c>
      <c r="S1400" s="19">
        <f t="shared" si="108"/>
        <v>42526.665902777771</v>
      </c>
      <c r="T1400" s="19">
        <f t="shared" si="109"/>
        <v>42207.916666666664</v>
      </c>
      <c r="U1400">
        <f t="shared" si="105"/>
        <v>2016</v>
      </c>
    </row>
    <row r="1401" spans="1:21" ht="48" x14ac:dyDescent="0.2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 s="23">
        <v>1437620400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 s="12">
        <f t="shared" si="106"/>
        <v>126</v>
      </c>
      <c r="P1401" s="10">
        <f t="shared" si="107"/>
        <v>61.7</v>
      </c>
      <c r="Q1401" s="14" t="s">
        <v>8325</v>
      </c>
      <c r="R1401" t="s">
        <v>8333</v>
      </c>
      <c r="S1401" s="19">
        <f t="shared" si="108"/>
        <v>41888.795983796292</v>
      </c>
      <c r="T1401" s="19">
        <f t="shared" si="109"/>
        <v>42207.916666666664</v>
      </c>
      <c r="U1401">
        <f t="shared" si="105"/>
        <v>2014</v>
      </c>
    </row>
    <row r="1402" spans="1:21" ht="48" x14ac:dyDescent="0.2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 s="23">
        <v>1437620400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 s="12">
        <f t="shared" si="106"/>
        <v>167</v>
      </c>
      <c r="P1402" s="10">
        <f t="shared" si="107"/>
        <v>17.239999999999998</v>
      </c>
      <c r="Q1402" s="14" t="s">
        <v>8325</v>
      </c>
      <c r="R1402" t="s">
        <v>8333</v>
      </c>
      <c r="S1402" s="19">
        <f t="shared" si="108"/>
        <v>42498.132789351854</v>
      </c>
      <c r="T1402" s="19">
        <f t="shared" si="109"/>
        <v>42207.916666666664</v>
      </c>
      <c r="U1402">
        <f t="shared" si="105"/>
        <v>2016</v>
      </c>
    </row>
    <row r="1403" spans="1:21" ht="48" x14ac:dyDescent="0.2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 s="23">
        <v>1437620400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 s="12">
        <f t="shared" si="106"/>
        <v>497</v>
      </c>
      <c r="P1403" s="10">
        <f t="shared" si="107"/>
        <v>51.72</v>
      </c>
      <c r="Q1403" s="14" t="s">
        <v>8325</v>
      </c>
      <c r="R1403" t="s">
        <v>8333</v>
      </c>
      <c r="S1403" s="19">
        <f t="shared" si="108"/>
        <v>41399.787893518514</v>
      </c>
      <c r="T1403" s="19">
        <f t="shared" si="109"/>
        <v>42207.916666666664</v>
      </c>
      <c r="U1403">
        <f t="shared" si="105"/>
        <v>2013</v>
      </c>
    </row>
    <row r="1404" spans="1:21" ht="48" x14ac:dyDescent="0.2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 s="23">
        <v>1437620400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 s="12">
        <f t="shared" si="106"/>
        <v>109</v>
      </c>
      <c r="P1404" s="10">
        <f t="shared" si="107"/>
        <v>24.15</v>
      </c>
      <c r="Q1404" s="14" t="s">
        <v>8325</v>
      </c>
      <c r="R1404" t="s">
        <v>8333</v>
      </c>
      <c r="S1404" s="19">
        <f t="shared" si="108"/>
        <v>42064.845034722217</v>
      </c>
      <c r="T1404" s="19">
        <f t="shared" si="109"/>
        <v>42207.916666666664</v>
      </c>
      <c r="U1404">
        <f t="shared" si="105"/>
        <v>2015</v>
      </c>
    </row>
    <row r="1405" spans="1:21" ht="48" x14ac:dyDescent="0.2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 s="23">
        <v>1437620400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 s="12">
        <f t="shared" si="106"/>
        <v>103</v>
      </c>
      <c r="P1405" s="10">
        <f t="shared" si="107"/>
        <v>62.17</v>
      </c>
      <c r="Q1405" s="14" t="s">
        <v>8325</v>
      </c>
      <c r="R1405" t="s">
        <v>8333</v>
      </c>
      <c r="S1405" s="19">
        <f t="shared" si="108"/>
        <v>41450.854571759257</v>
      </c>
      <c r="T1405" s="19">
        <f t="shared" si="109"/>
        <v>42207.916666666664</v>
      </c>
      <c r="U1405">
        <f t="shared" ref="U1405:U1468" si="110">YEAR(S1405)</f>
        <v>2013</v>
      </c>
    </row>
    <row r="1406" spans="1:21" ht="48" x14ac:dyDescent="0.2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 s="23">
        <v>1437620400</v>
      </c>
      <c r="J1406">
        <v>1422447285</v>
      </c>
      <c r="K1406" t="b">
        <v>1</v>
      </c>
      <c r="L1406">
        <v>5</v>
      </c>
      <c r="M1406" t="b">
        <v>0</v>
      </c>
      <c r="N1406" t="s">
        <v>8274</v>
      </c>
      <c r="O1406" s="12">
        <f t="shared" si="106"/>
        <v>2</v>
      </c>
      <c r="P1406" s="10">
        <f t="shared" si="107"/>
        <v>48.2</v>
      </c>
      <c r="Q1406" s="14" t="s">
        <v>8325</v>
      </c>
      <c r="R1406" t="s">
        <v>8333</v>
      </c>
      <c r="S1406" s="19">
        <f t="shared" si="108"/>
        <v>42032.30190972222</v>
      </c>
      <c r="T1406" s="19">
        <f t="shared" si="109"/>
        <v>42207.916666666664</v>
      </c>
      <c r="U1406">
        <f t="shared" si="110"/>
        <v>2015</v>
      </c>
    </row>
    <row r="1407" spans="1:21" ht="32" x14ac:dyDescent="0.2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 s="23">
        <v>1437620400</v>
      </c>
      <c r="J1407">
        <v>1414599601</v>
      </c>
      <c r="K1407" t="b">
        <v>1</v>
      </c>
      <c r="L1407">
        <v>17</v>
      </c>
      <c r="M1407" t="b">
        <v>0</v>
      </c>
      <c r="N1407" t="s">
        <v>8274</v>
      </c>
      <c r="O1407" s="12">
        <f t="shared" si="106"/>
        <v>0</v>
      </c>
      <c r="P1407" s="10">
        <f t="shared" si="107"/>
        <v>6.18</v>
      </c>
      <c r="Q1407" s="14" t="s">
        <v>8325</v>
      </c>
      <c r="R1407" t="s">
        <v>8333</v>
      </c>
      <c r="S1407" s="19">
        <f t="shared" si="108"/>
        <v>41941.472233796296</v>
      </c>
      <c r="T1407" s="19">
        <f t="shared" si="109"/>
        <v>42207.916666666664</v>
      </c>
      <c r="U1407">
        <f t="shared" si="110"/>
        <v>2014</v>
      </c>
    </row>
    <row r="1408" spans="1:21" ht="16" x14ac:dyDescent="0.2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 s="23">
        <v>1437620400</v>
      </c>
      <c r="J1408">
        <v>1445336607</v>
      </c>
      <c r="K1408" t="b">
        <v>0</v>
      </c>
      <c r="L1408">
        <v>3</v>
      </c>
      <c r="M1408" t="b">
        <v>0</v>
      </c>
      <c r="N1408" t="s">
        <v>8274</v>
      </c>
      <c r="O1408" s="12">
        <f t="shared" si="106"/>
        <v>0</v>
      </c>
      <c r="P1408" s="10">
        <f t="shared" si="107"/>
        <v>5</v>
      </c>
      <c r="Q1408" s="14" t="s">
        <v>8325</v>
      </c>
      <c r="R1408" t="s">
        <v>8333</v>
      </c>
      <c r="S1408" s="19">
        <f t="shared" si="108"/>
        <v>42297.224618055552</v>
      </c>
      <c r="T1408" s="19">
        <f t="shared" si="109"/>
        <v>42207.916666666664</v>
      </c>
      <c r="U1408">
        <f t="shared" si="110"/>
        <v>2015</v>
      </c>
    </row>
    <row r="1409" spans="1:21" ht="48" x14ac:dyDescent="0.2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 s="23">
        <v>1437620400</v>
      </c>
      <c r="J1409">
        <v>1405687978</v>
      </c>
      <c r="K1409" t="b">
        <v>0</v>
      </c>
      <c r="L1409">
        <v>2</v>
      </c>
      <c r="M1409" t="b">
        <v>0</v>
      </c>
      <c r="N1409" t="s">
        <v>8274</v>
      </c>
      <c r="O1409" s="12">
        <f t="shared" si="106"/>
        <v>1</v>
      </c>
      <c r="P1409" s="10">
        <f t="shared" si="107"/>
        <v>7.5</v>
      </c>
      <c r="Q1409" s="14" t="s">
        <v>8325</v>
      </c>
      <c r="R1409" t="s">
        <v>8333</v>
      </c>
      <c r="S1409" s="19">
        <f t="shared" si="108"/>
        <v>41838.32844907407</v>
      </c>
      <c r="T1409" s="19">
        <f t="shared" si="109"/>
        <v>42207.916666666664</v>
      </c>
      <c r="U1409">
        <f t="shared" si="110"/>
        <v>2014</v>
      </c>
    </row>
    <row r="1410" spans="1:21" ht="48" x14ac:dyDescent="0.2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 s="23">
        <v>1437620400</v>
      </c>
      <c r="J1410">
        <v>1444856156</v>
      </c>
      <c r="K1410" t="b">
        <v>0</v>
      </c>
      <c r="L1410">
        <v>6</v>
      </c>
      <c r="M1410" t="b">
        <v>0</v>
      </c>
      <c r="N1410" t="s">
        <v>8274</v>
      </c>
      <c r="O1410" s="12">
        <f t="shared" ref="O1410:O1473" si="111">ROUND(E1410/D1410*100,0)</f>
        <v>7</v>
      </c>
      <c r="P1410" s="10">
        <f t="shared" ref="P1410:P1473" si="112">IFERROR(ROUND(E1410/L1410,2),0)</f>
        <v>12</v>
      </c>
      <c r="Q1410" s="14" t="s">
        <v>8325</v>
      </c>
      <c r="R1410" t="s">
        <v>8333</v>
      </c>
      <c r="S1410" s="19">
        <f t="shared" si="108"/>
        <v>42291.663842592585</v>
      </c>
      <c r="T1410" s="19">
        <f t="shared" si="109"/>
        <v>42207.916666666664</v>
      </c>
      <c r="U1410">
        <f t="shared" si="110"/>
        <v>2015</v>
      </c>
    </row>
    <row r="1411" spans="1:21" ht="48" x14ac:dyDescent="0.2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 s="23">
        <v>1437620400</v>
      </c>
      <c r="J1411">
        <v>1414897935</v>
      </c>
      <c r="K1411" t="b">
        <v>0</v>
      </c>
      <c r="L1411">
        <v>0</v>
      </c>
      <c r="M1411" t="b">
        <v>0</v>
      </c>
      <c r="N1411" t="s">
        <v>8274</v>
      </c>
      <c r="O1411" s="12">
        <f t="shared" si="111"/>
        <v>0</v>
      </c>
      <c r="P1411" s="10">
        <f t="shared" si="112"/>
        <v>0</v>
      </c>
      <c r="Q1411" s="14" t="s">
        <v>8325</v>
      </c>
      <c r="R1411" t="s">
        <v>8333</v>
      </c>
      <c r="S1411" s="19">
        <f t="shared" ref="S1411:S1474" si="113">(J1411/86400)+25569+(-5/24)</f>
        <v>41944.925173611111</v>
      </c>
      <c r="T1411" s="19">
        <f t="shared" ref="T1411:T1474" si="114">(I1411/86400)+25569+(-5/24)</f>
        <v>42207.916666666664</v>
      </c>
      <c r="U1411">
        <f t="shared" si="110"/>
        <v>2014</v>
      </c>
    </row>
    <row r="1412" spans="1:21" ht="48" x14ac:dyDescent="0.2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 s="23">
        <v>1437620400</v>
      </c>
      <c r="J1412">
        <v>1461051520</v>
      </c>
      <c r="K1412" t="b">
        <v>0</v>
      </c>
      <c r="L1412">
        <v>1</v>
      </c>
      <c r="M1412" t="b">
        <v>0</v>
      </c>
      <c r="N1412" t="s">
        <v>8274</v>
      </c>
      <c r="O1412" s="12">
        <f t="shared" si="111"/>
        <v>0</v>
      </c>
      <c r="P1412" s="10">
        <f t="shared" si="112"/>
        <v>1</v>
      </c>
      <c r="Q1412" s="14" t="s">
        <v>8325</v>
      </c>
      <c r="R1412" t="s">
        <v>8333</v>
      </c>
      <c r="S1412" s="19">
        <f t="shared" si="113"/>
        <v>42479.110185185178</v>
      </c>
      <c r="T1412" s="19">
        <f t="shared" si="114"/>
        <v>42207.916666666664</v>
      </c>
      <c r="U1412">
        <f t="shared" si="110"/>
        <v>2016</v>
      </c>
    </row>
    <row r="1413" spans="1:21" ht="48" x14ac:dyDescent="0.2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 s="23">
        <v>1437620400</v>
      </c>
      <c r="J1413">
        <v>1420766700</v>
      </c>
      <c r="K1413" t="b">
        <v>0</v>
      </c>
      <c r="L1413">
        <v>3</v>
      </c>
      <c r="M1413" t="b">
        <v>0</v>
      </c>
      <c r="N1413" t="s">
        <v>8274</v>
      </c>
      <c r="O1413" s="12">
        <f t="shared" si="111"/>
        <v>0</v>
      </c>
      <c r="P1413" s="10">
        <f t="shared" si="112"/>
        <v>2.33</v>
      </c>
      <c r="Q1413" s="14" t="s">
        <v>8325</v>
      </c>
      <c r="R1413" t="s">
        <v>8333</v>
      </c>
      <c r="S1413" s="19">
        <f t="shared" si="113"/>
        <v>42012.850694444445</v>
      </c>
      <c r="T1413" s="19">
        <f t="shared" si="114"/>
        <v>42207.916666666664</v>
      </c>
      <c r="U1413">
        <f t="shared" si="110"/>
        <v>2015</v>
      </c>
    </row>
    <row r="1414" spans="1:21" ht="32" x14ac:dyDescent="0.2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 s="23">
        <v>1437620400</v>
      </c>
      <c r="J1414">
        <v>1415064699</v>
      </c>
      <c r="K1414" t="b">
        <v>0</v>
      </c>
      <c r="L1414">
        <v>13</v>
      </c>
      <c r="M1414" t="b">
        <v>0</v>
      </c>
      <c r="N1414" t="s">
        <v>8274</v>
      </c>
      <c r="O1414" s="12">
        <f t="shared" si="111"/>
        <v>5</v>
      </c>
      <c r="P1414" s="10">
        <f t="shared" si="112"/>
        <v>24.62</v>
      </c>
      <c r="Q1414" s="14" t="s">
        <v>8325</v>
      </c>
      <c r="R1414" t="s">
        <v>8333</v>
      </c>
      <c r="S1414" s="19">
        <f t="shared" si="113"/>
        <v>41946.855312499996</v>
      </c>
      <c r="T1414" s="19">
        <f t="shared" si="114"/>
        <v>42207.916666666664</v>
      </c>
      <c r="U1414">
        <f t="shared" si="110"/>
        <v>2014</v>
      </c>
    </row>
    <row r="1415" spans="1:21" ht="48" x14ac:dyDescent="0.2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 s="23">
        <v>1437620400</v>
      </c>
      <c r="J1415">
        <v>1450780170</v>
      </c>
      <c r="K1415" t="b">
        <v>0</v>
      </c>
      <c r="L1415">
        <v>1</v>
      </c>
      <c r="M1415" t="b">
        <v>0</v>
      </c>
      <c r="N1415" t="s">
        <v>8274</v>
      </c>
      <c r="O1415" s="12">
        <f t="shared" si="111"/>
        <v>5</v>
      </c>
      <c r="P1415" s="10">
        <f t="shared" si="112"/>
        <v>100</v>
      </c>
      <c r="Q1415" s="14" t="s">
        <v>8325</v>
      </c>
      <c r="R1415" t="s">
        <v>8333</v>
      </c>
      <c r="S1415" s="19">
        <f t="shared" si="113"/>
        <v>42360.228819444441</v>
      </c>
      <c r="T1415" s="19">
        <f t="shared" si="114"/>
        <v>42207.916666666664</v>
      </c>
      <c r="U1415">
        <f t="shared" si="110"/>
        <v>2015</v>
      </c>
    </row>
    <row r="1416" spans="1:21" ht="48" x14ac:dyDescent="0.2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 s="23">
        <v>1437620400</v>
      </c>
      <c r="J1416">
        <v>1480831467</v>
      </c>
      <c r="K1416" t="b">
        <v>0</v>
      </c>
      <c r="L1416">
        <v>1</v>
      </c>
      <c r="M1416" t="b">
        <v>0</v>
      </c>
      <c r="N1416" t="s">
        <v>8274</v>
      </c>
      <c r="O1416" s="12">
        <f t="shared" si="111"/>
        <v>0</v>
      </c>
      <c r="P1416" s="10">
        <f t="shared" si="112"/>
        <v>1</v>
      </c>
      <c r="Q1416" s="14" t="s">
        <v>8325</v>
      </c>
      <c r="R1416" t="s">
        <v>8333</v>
      </c>
      <c r="S1416" s="19">
        <f t="shared" si="113"/>
        <v>42708.044756944444</v>
      </c>
      <c r="T1416" s="19">
        <f t="shared" si="114"/>
        <v>42207.916666666664</v>
      </c>
      <c r="U1416">
        <f t="shared" si="110"/>
        <v>2016</v>
      </c>
    </row>
    <row r="1417" spans="1:21" ht="48" x14ac:dyDescent="0.2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 s="23">
        <v>1437620400</v>
      </c>
      <c r="J1417">
        <v>1436285591</v>
      </c>
      <c r="K1417" t="b">
        <v>0</v>
      </c>
      <c r="L1417">
        <v>9</v>
      </c>
      <c r="M1417" t="b">
        <v>0</v>
      </c>
      <c r="N1417" t="s">
        <v>8274</v>
      </c>
      <c r="O1417" s="12">
        <f t="shared" si="111"/>
        <v>18</v>
      </c>
      <c r="P1417" s="10">
        <f t="shared" si="112"/>
        <v>88.89</v>
      </c>
      <c r="Q1417" s="14" t="s">
        <v>8325</v>
      </c>
      <c r="R1417" t="s">
        <v>8333</v>
      </c>
      <c r="S1417" s="19">
        <f t="shared" si="113"/>
        <v>42192.467488425922</v>
      </c>
      <c r="T1417" s="19">
        <f t="shared" si="114"/>
        <v>42207.916666666664</v>
      </c>
      <c r="U1417">
        <f t="shared" si="110"/>
        <v>2015</v>
      </c>
    </row>
    <row r="1418" spans="1:21" ht="48" x14ac:dyDescent="0.2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 s="23">
        <v>1437620400</v>
      </c>
      <c r="J1418">
        <v>1445552019</v>
      </c>
      <c r="K1418" t="b">
        <v>0</v>
      </c>
      <c r="L1418">
        <v>0</v>
      </c>
      <c r="M1418" t="b">
        <v>0</v>
      </c>
      <c r="N1418" t="s">
        <v>8274</v>
      </c>
      <c r="O1418" s="12">
        <f t="shared" si="111"/>
        <v>0</v>
      </c>
      <c r="P1418" s="10">
        <f t="shared" si="112"/>
        <v>0</v>
      </c>
      <c r="Q1418" s="14" t="s">
        <v>8325</v>
      </c>
      <c r="R1418" t="s">
        <v>8333</v>
      </c>
      <c r="S1418" s="19">
        <f t="shared" si="113"/>
        <v>42299.717812499999</v>
      </c>
      <c r="T1418" s="19">
        <f t="shared" si="114"/>
        <v>42207.916666666664</v>
      </c>
      <c r="U1418">
        <f t="shared" si="110"/>
        <v>2015</v>
      </c>
    </row>
    <row r="1419" spans="1:21" ht="48" x14ac:dyDescent="0.2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 s="23">
        <v>1437620400</v>
      </c>
      <c r="J1419">
        <v>1439696174</v>
      </c>
      <c r="K1419" t="b">
        <v>0</v>
      </c>
      <c r="L1419">
        <v>2</v>
      </c>
      <c r="M1419" t="b">
        <v>0</v>
      </c>
      <c r="N1419" t="s">
        <v>8274</v>
      </c>
      <c r="O1419" s="12">
        <f t="shared" si="111"/>
        <v>1</v>
      </c>
      <c r="P1419" s="10">
        <f t="shared" si="112"/>
        <v>27.5</v>
      </c>
      <c r="Q1419" s="14" t="s">
        <v>8325</v>
      </c>
      <c r="R1419" t="s">
        <v>8333</v>
      </c>
      <c r="S1419" s="19">
        <f t="shared" si="113"/>
        <v>42231.941828703704</v>
      </c>
      <c r="T1419" s="19">
        <f t="shared" si="114"/>
        <v>42207.916666666664</v>
      </c>
      <c r="U1419">
        <f t="shared" si="110"/>
        <v>2015</v>
      </c>
    </row>
    <row r="1420" spans="1:21" ht="64" x14ac:dyDescent="0.2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 s="23">
        <v>1437620400</v>
      </c>
      <c r="J1420">
        <v>1453805834</v>
      </c>
      <c r="K1420" t="b">
        <v>0</v>
      </c>
      <c r="L1420">
        <v>1</v>
      </c>
      <c r="M1420" t="b">
        <v>0</v>
      </c>
      <c r="N1420" t="s">
        <v>8274</v>
      </c>
      <c r="O1420" s="12">
        <f t="shared" si="111"/>
        <v>0</v>
      </c>
      <c r="P1420" s="10">
        <f t="shared" si="112"/>
        <v>6</v>
      </c>
      <c r="Q1420" s="14" t="s">
        <v>8325</v>
      </c>
      <c r="R1420" t="s">
        <v>8333</v>
      </c>
      <c r="S1420" s="19">
        <f t="shared" si="113"/>
        <v>42395.248078703698</v>
      </c>
      <c r="T1420" s="19">
        <f t="shared" si="114"/>
        <v>42207.916666666664</v>
      </c>
      <c r="U1420">
        <f t="shared" si="110"/>
        <v>2016</v>
      </c>
    </row>
    <row r="1421" spans="1:21" ht="48" x14ac:dyDescent="0.2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 s="23">
        <v>1437620400</v>
      </c>
      <c r="J1421">
        <v>1473418619</v>
      </c>
      <c r="K1421" t="b">
        <v>0</v>
      </c>
      <c r="L1421">
        <v>10</v>
      </c>
      <c r="M1421" t="b">
        <v>0</v>
      </c>
      <c r="N1421" t="s">
        <v>8274</v>
      </c>
      <c r="O1421" s="12">
        <f t="shared" si="111"/>
        <v>7</v>
      </c>
      <c r="P1421" s="10">
        <f t="shared" si="112"/>
        <v>44.5</v>
      </c>
      <c r="Q1421" s="14" t="s">
        <v>8325</v>
      </c>
      <c r="R1421" t="s">
        <v>8333</v>
      </c>
      <c r="S1421" s="19">
        <f t="shared" si="113"/>
        <v>42622.24790509259</v>
      </c>
      <c r="T1421" s="19">
        <f t="shared" si="114"/>
        <v>42207.916666666664</v>
      </c>
      <c r="U1421">
        <f t="shared" si="110"/>
        <v>2016</v>
      </c>
    </row>
    <row r="1422" spans="1:21" ht="16" x14ac:dyDescent="0.2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 s="23">
        <v>1437620400</v>
      </c>
      <c r="J1422">
        <v>1464969686</v>
      </c>
      <c r="K1422" t="b">
        <v>0</v>
      </c>
      <c r="L1422">
        <v>3</v>
      </c>
      <c r="M1422" t="b">
        <v>0</v>
      </c>
      <c r="N1422" t="s">
        <v>8274</v>
      </c>
      <c r="O1422" s="12">
        <f t="shared" si="111"/>
        <v>3</v>
      </c>
      <c r="P1422" s="10">
        <f t="shared" si="112"/>
        <v>1</v>
      </c>
      <c r="Q1422" s="14" t="s">
        <v>8325</v>
      </c>
      <c r="R1422" t="s">
        <v>8333</v>
      </c>
      <c r="S1422" s="19">
        <f t="shared" si="113"/>
        <v>42524.459328703706</v>
      </c>
      <c r="T1422" s="19">
        <f t="shared" si="114"/>
        <v>42207.916666666664</v>
      </c>
      <c r="U1422">
        <f t="shared" si="110"/>
        <v>2016</v>
      </c>
    </row>
    <row r="1423" spans="1:21" ht="48" x14ac:dyDescent="0.2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 s="23">
        <v>1437620400</v>
      </c>
      <c r="J1423">
        <v>1420840709</v>
      </c>
      <c r="K1423" t="b">
        <v>0</v>
      </c>
      <c r="L1423">
        <v>2</v>
      </c>
      <c r="M1423" t="b">
        <v>0</v>
      </c>
      <c r="N1423" t="s">
        <v>8274</v>
      </c>
      <c r="O1423" s="12">
        <f t="shared" si="111"/>
        <v>0</v>
      </c>
      <c r="P1423" s="10">
        <f t="shared" si="112"/>
        <v>100</v>
      </c>
      <c r="Q1423" s="14" t="s">
        <v>8325</v>
      </c>
      <c r="R1423" t="s">
        <v>8333</v>
      </c>
      <c r="S1423" s="19">
        <f t="shared" si="113"/>
        <v>42013.707280092589</v>
      </c>
      <c r="T1423" s="19">
        <f t="shared" si="114"/>
        <v>42207.916666666664</v>
      </c>
      <c r="U1423">
        <f t="shared" si="110"/>
        <v>2015</v>
      </c>
    </row>
    <row r="1424" spans="1:21" ht="48" x14ac:dyDescent="0.2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 s="23">
        <v>1437620400</v>
      </c>
      <c r="J1424">
        <v>1471844704</v>
      </c>
      <c r="K1424" t="b">
        <v>0</v>
      </c>
      <c r="L1424">
        <v>2</v>
      </c>
      <c r="M1424" t="b">
        <v>0</v>
      </c>
      <c r="N1424" t="s">
        <v>8274</v>
      </c>
      <c r="O1424" s="12">
        <f t="shared" si="111"/>
        <v>0</v>
      </c>
      <c r="P1424" s="10">
        <f t="shared" si="112"/>
        <v>13</v>
      </c>
      <c r="Q1424" s="14" t="s">
        <v>8325</v>
      </c>
      <c r="R1424" t="s">
        <v>8333</v>
      </c>
      <c r="S1424" s="19">
        <f t="shared" si="113"/>
        <v>42604.031296296293</v>
      </c>
      <c r="T1424" s="19">
        <f t="shared" si="114"/>
        <v>42207.916666666664</v>
      </c>
      <c r="U1424">
        <f t="shared" si="110"/>
        <v>2016</v>
      </c>
    </row>
    <row r="1425" spans="1:21" ht="48" x14ac:dyDescent="0.2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 s="23">
        <v>1437620400</v>
      </c>
      <c r="J1425">
        <v>1449045531</v>
      </c>
      <c r="K1425" t="b">
        <v>0</v>
      </c>
      <c r="L1425">
        <v>1</v>
      </c>
      <c r="M1425" t="b">
        <v>0</v>
      </c>
      <c r="N1425" t="s">
        <v>8274</v>
      </c>
      <c r="O1425" s="12">
        <f t="shared" si="111"/>
        <v>0</v>
      </c>
      <c r="P1425" s="10">
        <f t="shared" si="112"/>
        <v>100</v>
      </c>
      <c r="Q1425" s="14" t="s">
        <v>8325</v>
      </c>
      <c r="R1425" t="s">
        <v>8333</v>
      </c>
      <c r="S1425" s="19">
        <f t="shared" si="113"/>
        <v>42340.151979166665</v>
      </c>
      <c r="T1425" s="19">
        <f t="shared" si="114"/>
        <v>42207.916666666664</v>
      </c>
      <c r="U1425">
        <f t="shared" si="110"/>
        <v>2015</v>
      </c>
    </row>
    <row r="1426" spans="1:21" ht="48" x14ac:dyDescent="0.2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 s="23">
        <v>1437620400</v>
      </c>
      <c r="J1426">
        <v>1478106802</v>
      </c>
      <c r="K1426" t="b">
        <v>0</v>
      </c>
      <c r="L1426">
        <v>14</v>
      </c>
      <c r="M1426" t="b">
        <v>0</v>
      </c>
      <c r="N1426" t="s">
        <v>8274</v>
      </c>
      <c r="O1426" s="12">
        <f t="shared" si="111"/>
        <v>20</v>
      </c>
      <c r="P1426" s="10">
        <f t="shared" si="112"/>
        <v>109.07</v>
      </c>
      <c r="Q1426" s="14" t="s">
        <v>8325</v>
      </c>
      <c r="R1426" t="s">
        <v>8333</v>
      </c>
      <c r="S1426" s="19">
        <f t="shared" si="113"/>
        <v>42676.509282407402</v>
      </c>
      <c r="T1426" s="19">
        <f t="shared" si="114"/>
        <v>42207.916666666664</v>
      </c>
      <c r="U1426">
        <f t="shared" si="110"/>
        <v>2016</v>
      </c>
    </row>
    <row r="1427" spans="1:21" ht="48" x14ac:dyDescent="0.2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 s="23">
        <v>1437620400</v>
      </c>
      <c r="J1427">
        <v>1427684959</v>
      </c>
      <c r="K1427" t="b">
        <v>0</v>
      </c>
      <c r="L1427">
        <v>0</v>
      </c>
      <c r="M1427" t="b">
        <v>0</v>
      </c>
      <c r="N1427" t="s">
        <v>8274</v>
      </c>
      <c r="O1427" s="12">
        <f t="shared" si="111"/>
        <v>0</v>
      </c>
      <c r="P1427" s="10">
        <f t="shared" si="112"/>
        <v>0</v>
      </c>
      <c r="Q1427" s="14" t="s">
        <v>8325</v>
      </c>
      <c r="R1427" t="s">
        <v>8333</v>
      </c>
      <c r="S1427" s="19">
        <f t="shared" si="113"/>
        <v>42092.923136574071</v>
      </c>
      <c r="T1427" s="19">
        <f t="shared" si="114"/>
        <v>42207.916666666664</v>
      </c>
      <c r="U1427">
        <f t="shared" si="110"/>
        <v>2015</v>
      </c>
    </row>
    <row r="1428" spans="1:21" ht="48" x14ac:dyDescent="0.2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 s="23">
        <v>1437620400</v>
      </c>
      <c r="J1428">
        <v>1435224120</v>
      </c>
      <c r="K1428" t="b">
        <v>0</v>
      </c>
      <c r="L1428">
        <v>0</v>
      </c>
      <c r="M1428" t="b">
        <v>0</v>
      </c>
      <c r="N1428" t="s">
        <v>8274</v>
      </c>
      <c r="O1428" s="12">
        <f t="shared" si="111"/>
        <v>0</v>
      </c>
      <c r="P1428" s="10">
        <f t="shared" si="112"/>
        <v>0</v>
      </c>
      <c r="Q1428" s="14" t="s">
        <v>8325</v>
      </c>
      <c r="R1428" t="s">
        <v>8333</v>
      </c>
      <c r="S1428" s="19">
        <f t="shared" si="113"/>
        <v>42180.181944444441</v>
      </c>
      <c r="T1428" s="19">
        <f t="shared" si="114"/>
        <v>42207.916666666664</v>
      </c>
      <c r="U1428">
        <f t="shared" si="110"/>
        <v>2015</v>
      </c>
    </row>
    <row r="1429" spans="1:21" ht="48" x14ac:dyDescent="0.2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 s="23">
        <v>1437620400</v>
      </c>
      <c r="J1429">
        <v>1471638385</v>
      </c>
      <c r="K1429" t="b">
        <v>0</v>
      </c>
      <c r="L1429">
        <v>4</v>
      </c>
      <c r="M1429" t="b">
        <v>0</v>
      </c>
      <c r="N1429" t="s">
        <v>8274</v>
      </c>
      <c r="O1429" s="12">
        <f t="shared" si="111"/>
        <v>8</v>
      </c>
      <c r="P1429" s="10">
        <f t="shared" si="112"/>
        <v>104.75</v>
      </c>
      <c r="Q1429" s="14" t="s">
        <v>8325</v>
      </c>
      <c r="R1429" t="s">
        <v>8333</v>
      </c>
      <c r="S1429" s="19">
        <f t="shared" si="113"/>
        <v>42601.643344907403</v>
      </c>
      <c r="T1429" s="19">
        <f t="shared" si="114"/>
        <v>42207.916666666664</v>
      </c>
      <c r="U1429">
        <f t="shared" si="110"/>
        <v>2016</v>
      </c>
    </row>
    <row r="1430" spans="1:21" ht="48" x14ac:dyDescent="0.2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 s="23">
        <v>1437620400</v>
      </c>
      <c r="J1430">
        <v>1456996017</v>
      </c>
      <c r="K1430" t="b">
        <v>0</v>
      </c>
      <c r="L1430">
        <v>3</v>
      </c>
      <c r="M1430" t="b">
        <v>0</v>
      </c>
      <c r="N1430" t="s">
        <v>8274</v>
      </c>
      <c r="O1430" s="12">
        <f t="shared" si="111"/>
        <v>5</v>
      </c>
      <c r="P1430" s="10">
        <f t="shared" si="112"/>
        <v>15</v>
      </c>
      <c r="Q1430" s="14" t="s">
        <v>8325</v>
      </c>
      <c r="R1430" t="s">
        <v>8333</v>
      </c>
      <c r="S1430" s="19">
        <f t="shared" si="113"/>
        <v>42432.171493055554</v>
      </c>
      <c r="T1430" s="19">
        <f t="shared" si="114"/>
        <v>42207.916666666664</v>
      </c>
      <c r="U1430">
        <f t="shared" si="110"/>
        <v>2016</v>
      </c>
    </row>
    <row r="1431" spans="1:21" ht="32" x14ac:dyDescent="0.2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 s="23">
        <v>1437620400</v>
      </c>
      <c r="J1431">
        <v>1426037242</v>
      </c>
      <c r="K1431" t="b">
        <v>0</v>
      </c>
      <c r="L1431">
        <v>0</v>
      </c>
      <c r="M1431" t="b">
        <v>0</v>
      </c>
      <c r="N1431" t="s">
        <v>8274</v>
      </c>
      <c r="O1431" s="12">
        <f t="shared" si="111"/>
        <v>0</v>
      </c>
      <c r="P1431" s="10">
        <f t="shared" si="112"/>
        <v>0</v>
      </c>
      <c r="Q1431" s="14" t="s">
        <v>8325</v>
      </c>
      <c r="R1431" t="s">
        <v>8333</v>
      </c>
      <c r="S1431" s="19">
        <f t="shared" si="113"/>
        <v>42073.852337962962</v>
      </c>
      <c r="T1431" s="19">
        <f t="shared" si="114"/>
        <v>42207.916666666664</v>
      </c>
      <c r="U1431">
        <f t="shared" si="110"/>
        <v>2015</v>
      </c>
    </row>
    <row r="1432" spans="1:21" ht="48" x14ac:dyDescent="0.2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 s="23">
        <v>1437620400</v>
      </c>
      <c r="J1432">
        <v>1416339088</v>
      </c>
      <c r="K1432" t="b">
        <v>0</v>
      </c>
      <c r="L1432">
        <v>5</v>
      </c>
      <c r="M1432" t="b">
        <v>0</v>
      </c>
      <c r="N1432" t="s">
        <v>8274</v>
      </c>
      <c r="O1432" s="12">
        <f t="shared" si="111"/>
        <v>8</v>
      </c>
      <c r="P1432" s="10">
        <f t="shared" si="112"/>
        <v>80.599999999999994</v>
      </c>
      <c r="Q1432" s="14" t="s">
        <v>8325</v>
      </c>
      <c r="R1432" t="s">
        <v>8333</v>
      </c>
      <c r="S1432" s="19">
        <f t="shared" si="113"/>
        <v>41961.605185185188</v>
      </c>
      <c r="T1432" s="19">
        <f t="shared" si="114"/>
        <v>42207.916666666664</v>
      </c>
      <c r="U1432">
        <f t="shared" si="110"/>
        <v>2014</v>
      </c>
    </row>
    <row r="1433" spans="1:21" ht="48" x14ac:dyDescent="0.2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 s="23">
        <v>1437620400</v>
      </c>
      <c r="J1433">
        <v>1445922216</v>
      </c>
      <c r="K1433" t="b">
        <v>0</v>
      </c>
      <c r="L1433">
        <v>47</v>
      </c>
      <c r="M1433" t="b">
        <v>0</v>
      </c>
      <c r="N1433" t="s">
        <v>8274</v>
      </c>
      <c r="O1433" s="12">
        <f t="shared" si="111"/>
        <v>32</v>
      </c>
      <c r="P1433" s="10">
        <f t="shared" si="112"/>
        <v>115.55</v>
      </c>
      <c r="Q1433" s="14" t="s">
        <v>8325</v>
      </c>
      <c r="R1433" t="s">
        <v>8333</v>
      </c>
      <c r="S1433" s="19">
        <f t="shared" si="113"/>
        <v>42304.002499999995</v>
      </c>
      <c r="T1433" s="19">
        <f t="shared" si="114"/>
        <v>42207.916666666664</v>
      </c>
      <c r="U1433">
        <f t="shared" si="110"/>
        <v>2015</v>
      </c>
    </row>
    <row r="1434" spans="1:21" ht="48" x14ac:dyDescent="0.2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 s="23">
        <v>1437620400</v>
      </c>
      <c r="J1434">
        <v>1434825828</v>
      </c>
      <c r="K1434" t="b">
        <v>0</v>
      </c>
      <c r="L1434">
        <v>0</v>
      </c>
      <c r="M1434" t="b">
        <v>0</v>
      </c>
      <c r="N1434" t="s">
        <v>8274</v>
      </c>
      <c r="O1434" s="12">
        <f t="shared" si="111"/>
        <v>0</v>
      </c>
      <c r="P1434" s="10">
        <f t="shared" si="112"/>
        <v>0</v>
      </c>
      <c r="Q1434" s="14" t="s">
        <v>8325</v>
      </c>
      <c r="R1434" t="s">
        <v>8333</v>
      </c>
      <c r="S1434" s="19">
        <f t="shared" si="113"/>
        <v>42175.572083333333</v>
      </c>
      <c r="T1434" s="19">
        <f t="shared" si="114"/>
        <v>42207.916666666664</v>
      </c>
      <c r="U1434">
        <f t="shared" si="110"/>
        <v>2015</v>
      </c>
    </row>
    <row r="1435" spans="1:21" ht="48" x14ac:dyDescent="0.2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 s="23">
        <v>1437620400</v>
      </c>
      <c r="J1435">
        <v>1477839675</v>
      </c>
      <c r="K1435" t="b">
        <v>0</v>
      </c>
      <c r="L1435">
        <v>10</v>
      </c>
      <c r="M1435" t="b">
        <v>0</v>
      </c>
      <c r="N1435" t="s">
        <v>8274</v>
      </c>
      <c r="O1435" s="12">
        <f t="shared" si="111"/>
        <v>7</v>
      </c>
      <c r="P1435" s="10">
        <f t="shared" si="112"/>
        <v>80.5</v>
      </c>
      <c r="Q1435" s="14" t="s">
        <v>8325</v>
      </c>
      <c r="R1435" t="s">
        <v>8333</v>
      </c>
      <c r="S1435" s="19">
        <f t="shared" si="113"/>
        <v>42673.417534722219</v>
      </c>
      <c r="T1435" s="19">
        <f t="shared" si="114"/>
        <v>42207.916666666664</v>
      </c>
      <c r="U1435">
        <f t="shared" si="110"/>
        <v>2016</v>
      </c>
    </row>
    <row r="1436" spans="1:21" ht="48" x14ac:dyDescent="0.2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 s="23">
        <v>1437620400</v>
      </c>
      <c r="J1436">
        <v>1431973478</v>
      </c>
      <c r="K1436" t="b">
        <v>0</v>
      </c>
      <c r="L1436">
        <v>11</v>
      </c>
      <c r="M1436" t="b">
        <v>0</v>
      </c>
      <c r="N1436" t="s">
        <v>8274</v>
      </c>
      <c r="O1436" s="12">
        <f t="shared" si="111"/>
        <v>10</v>
      </c>
      <c r="P1436" s="10">
        <f t="shared" si="112"/>
        <v>744.55</v>
      </c>
      <c r="Q1436" s="14" t="s">
        <v>8325</v>
      </c>
      <c r="R1436" t="s">
        <v>8333</v>
      </c>
      <c r="S1436" s="19">
        <f t="shared" si="113"/>
        <v>42142.558773148143</v>
      </c>
      <c r="T1436" s="19">
        <f t="shared" si="114"/>
        <v>42207.916666666664</v>
      </c>
      <c r="U1436">
        <f t="shared" si="110"/>
        <v>2015</v>
      </c>
    </row>
    <row r="1437" spans="1:21" ht="32" x14ac:dyDescent="0.2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 s="23">
        <v>1437620400</v>
      </c>
      <c r="J1437">
        <v>1441997020</v>
      </c>
      <c r="K1437" t="b">
        <v>0</v>
      </c>
      <c r="L1437">
        <v>2</v>
      </c>
      <c r="M1437" t="b">
        <v>0</v>
      </c>
      <c r="N1437" t="s">
        <v>8274</v>
      </c>
      <c r="O1437" s="12">
        <f t="shared" si="111"/>
        <v>0</v>
      </c>
      <c r="P1437" s="10">
        <f t="shared" si="112"/>
        <v>7.5</v>
      </c>
      <c r="Q1437" s="14" t="s">
        <v>8325</v>
      </c>
      <c r="R1437" t="s">
        <v>8333</v>
      </c>
      <c r="S1437" s="19">
        <f t="shared" si="113"/>
        <v>42258.57199074074</v>
      </c>
      <c r="T1437" s="19">
        <f t="shared" si="114"/>
        <v>42207.916666666664</v>
      </c>
      <c r="U1437">
        <f t="shared" si="110"/>
        <v>2015</v>
      </c>
    </row>
    <row r="1438" spans="1:21" ht="48" x14ac:dyDescent="0.2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 s="23">
        <v>1437620400</v>
      </c>
      <c r="J1438">
        <v>1453451057</v>
      </c>
      <c r="K1438" t="b">
        <v>0</v>
      </c>
      <c r="L1438">
        <v>2</v>
      </c>
      <c r="M1438" t="b">
        <v>0</v>
      </c>
      <c r="N1438" t="s">
        <v>8274</v>
      </c>
      <c r="O1438" s="12">
        <f t="shared" si="111"/>
        <v>1</v>
      </c>
      <c r="P1438" s="10">
        <f t="shared" si="112"/>
        <v>38.5</v>
      </c>
      <c r="Q1438" s="14" t="s">
        <v>8325</v>
      </c>
      <c r="R1438" t="s">
        <v>8333</v>
      </c>
      <c r="S1438" s="19">
        <f t="shared" si="113"/>
        <v>42391.141863425924</v>
      </c>
      <c r="T1438" s="19">
        <f t="shared" si="114"/>
        <v>42207.916666666664</v>
      </c>
      <c r="U1438">
        <f t="shared" si="110"/>
        <v>2016</v>
      </c>
    </row>
    <row r="1439" spans="1:21" ht="48" x14ac:dyDescent="0.2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 s="23">
        <v>1437620400</v>
      </c>
      <c r="J1439">
        <v>1402058739</v>
      </c>
      <c r="K1439" t="b">
        <v>0</v>
      </c>
      <c r="L1439">
        <v>22</v>
      </c>
      <c r="M1439" t="b">
        <v>0</v>
      </c>
      <c r="N1439" t="s">
        <v>8274</v>
      </c>
      <c r="O1439" s="12">
        <f t="shared" si="111"/>
        <v>27</v>
      </c>
      <c r="P1439" s="10">
        <f t="shared" si="112"/>
        <v>36.68</v>
      </c>
      <c r="Q1439" s="14" t="s">
        <v>8325</v>
      </c>
      <c r="R1439" t="s">
        <v>8333</v>
      </c>
      <c r="S1439" s="19">
        <f t="shared" si="113"/>
        <v>41796.32336805555</v>
      </c>
      <c r="T1439" s="19">
        <f t="shared" si="114"/>
        <v>42207.916666666664</v>
      </c>
      <c r="U1439">
        <f t="shared" si="110"/>
        <v>2014</v>
      </c>
    </row>
    <row r="1440" spans="1:21" ht="48" x14ac:dyDescent="0.2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 s="23">
        <v>1437620400</v>
      </c>
      <c r="J1440">
        <v>1459198499</v>
      </c>
      <c r="K1440" t="b">
        <v>0</v>
      </c>
      <c r="L1440">
        <v>8</v>
      </c>
      <c r="M1440" t="b">
        <v>0</v>
      </c>
      <c r="N1440" t="s">
        <v>8274</v>
      </c>
      <c r="O1440" s="12">
        <f t="shared" si="111"/>
        <v>3</v>
      </c>
      <c r="P1440" s="10">
        <f t="shared" si="112"/>
        <v>75</v>
      </c>
      <c r="Q1440" s="14" t="s">
        <v>8325</v>
      </c>
      <c r="R1440" t="s">
        <v>8333</v>
      </c>
      <c r="S1440" s="19">
        <f t="shared" si="113"/>
        <v>42457.663182870368</v>
      </c>
      <c r="T1440" s="19">
        <f t="shared" si="114"/>
        <v>42207.916666666664</v>
      </c>
      <c r="U1440">
        <f t="shared" si="110"/>
        <v>2016</v>
      </c>
    </row>
    <row r="1441" spans="1:21" ht="48" x14ac:dyDescent="0.2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 s="23">
        <v>1437620400</v>
      </c>
      <c r="J1441">
        <v>1423166101</v>
      </c>
      <c r="K1441" t="b">
        <v>0</v>
      </c>
      <c r="L1441">
        <v>6</v>
      </c>
      <c r="M1441" t="b">
        <v>0</v>
      </c>
      <c r="N1441" t="s">
        <v>8274</v>
      </c>
      <c r="O1441" s="12">
        <f t="shared" si="111"/>
        <v>7</v>
      </c>
      <c r="P1441" s="10">
        <f t="shared" si="112"/>
        <v>30</v>
      </c>
      <c r="Q1441" s="14" t="s">
        <v>8325</v>
      </c>
      <c r="R1441" t="s">
        <v>8333</v>
      </c>
      <c r="S1441" s="19">
        <f t="shared" si="113"/>
        <v>42040.621539351851</v>
      </c>
      <c r="T1441" s="19">
        <f t="shared" si="114"/>
        <v>42207.916666666664</v>
      </c>
      <c r="U1441">
        <f t="shared" si="110"/>
        <v>2015</v>
      </c>
    </row>
    <row r="1442" spans="1:21" ht="48" x14ac:dyDescent="0.2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 s="23">
        <v>1437620400</v>
      </c>
      <c r="J1442">
        <v>1461693463</v>
      </c>
      <c r="K1442" t="b">
        <v>0</v>
      </c>
      <c r="L1442">
        <v>1</v>
      </c>
      <c r="M1442" t="b">
        <v>0</v>
      </c>
      <c r="N1442" t="s">
        <v>8274</v>
      </c>
      <c r="O1442" s="12">
        <f t="shared" si="111"/>
        <v>0</v>
      </c>
      <c r="P1442" s="10">
        <f t="shared" si="112"/>
        <v>1</v>
      </c>
      <c r="Q1442" s="14" t="s">
        <v>8325</v>
      </c>
      <c r="R1442" t="s">
        <v>8333</v>
      </c>
      <c r="S1442" s="19">
        <f t="shared" si="113"/>
        <v>42486.540081018517</v>
      </c>
      <c r="T1442" s="19">
        <f t="shared" si="114"/>
        <v>42207.916666666664</v>
      </c>
      <c r="U1442">
        <f t="shared" si="110"/>
        <v>2016</v>
      </c>
    </row>
    <row r="1443" spans="1:21" ht="48" x14ac:dyDescent="0.2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 s="23">
        <v>1437620400</v>
      </c>
      <c r="J1443">
        <v>1436811769</v>
      </c>
      <c r="K1443" t="b">
        <v>0</v>
      </c>
      <c r="L1443">
        <v>3</v>
      </c>
      <c r="M1443" t="b">
        <v>0</v>
      </c>
      <c r="N1443" t="s">
        <v>8274</v>
      </c>
      <c r="O1443" s="12">
        <f t="shared" si="111"/>
        <v>1</v>
      </c>
      <c r="P1443" s="10">
        <f t="shared" si="112"/>
        <v>673.33</v>
      </c>
      <c r="Q1443" s="14" t="s">
        <v>8325</v>
      </c>
      <c r="R1443" t="s">
        <v>8333</v>
      </c>
      <c r="S1443" s="19">
        <f t="shared" si="113"/>
        <v>42198.557511574072</v>
      </c>
      <c r="T1443" s="19">
        <f t="shared" si="114"/>
        <v>42207.916666666664</v>
      </c>
      <c r="U1443">
        <f t="shared" si="110"/>
        <v>2015</v>
      </c>
    </row>
    <row r="1444" spans="1:21" ht="48" x14ac:dyDescent="0.2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 s="23">
        <v>1437620400</v>
      </c>
      <c r="J1444">
        <v>1461598158</v>
      </c>
      <c r="K1444" t="b">
        <v>0</v>
      </c>
      <c r="L1444">
        <v>0</v>
      </c>
      <c r="M1444" t="b">
        <v>0</v>
      </c>
      <c r="N1444" t="s">
        <v>8274</v>
      </c>
      <c r="O1444" s="12">
        <f t="shared" si="111"/>
        <v>0</v>
      </c>
      <c r="P1444" s="10">
        <f t="shared" si="112"/>
        <v>0</v>
      </c>
      <c r="Q1444" s="14" t="s">
        <v>8325</v>
      </c>
      <c r="R1444" t="s">
        <v>8333</v>
      </c>
      <c r="S1444" s="19">
        <f t="shared" si="113"/>
        <v>42485.437013888884</v>
      </c>
      <c r="T1444" s="19">
        <f t="shared" si="114"/>
        <v>42207.916666666664</v>
      </c>
      <c r="U1444">
        <f t="shared" si="110"/>
        <v>2016</v>
      </c>
    </row>
    <row r="1445" spans="1:21" ht="48" x14ac:dyDescent="0.2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 s="23">
        <v>1437620400</v>
      </c>
      <c r="J1445">
        <v>1480803209</v>
      </c>
      <c r="K1445" t="b">
        <v>0</v>
      </c>
      <c r="L1445">
        <v>0</v>
      </c>
      <c r="M1445" t="b">
        <v>0</v>
      </c>
      <c r="N1445" t="s">
        <v>8274</v>
      </c>
      <c r="O1445" s="12">
        <f t="shared" si="111"/>
        <v>0</v>
      </c>
      <c r="P1445" s="10">
        <f t="shared" si="112"/>
        <v>0</v>
      </c>
      <c r="Q1445" s="14" t="s">
        <v>8325</v>
      </c>
      <c r="R1445" t="s">
        <v>8333</v>
      </c>
      <c r="S1445" s="19">
        <f t="shared" si="113"/>
        <v>42707.71769675926</v>
      </c>
      <c r="T1445" s="19">
        <f t="shared" si="114"/>
        <v>42207.916666666664</v>
      </c>
      <c r="U1445">
        <f t="shared" si="110"/>
        <v>2016</v>
      </c>
    </row>
    <row r="1446" spans="1:21" ht="32" x14ac:dyDescent="0.2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 s="23">
        <v>1437620400</v>
      </c>
      <c r="J1446">
        <v>1436907462</v>
      </c>
      <c r="K1446" t="b">
        <v>0</v>
      </c>
      <c r="L1446">
        <v>0</v>
      </c>
      <c r="M1446" t="b">
        <v>0</v>
      </c>
      <c r="N1446" t="s">
        <v>8274</v>
      </c>
      <c r="O1446" s="12">
        <f t="shared" si="111"/>
        <v>0</v>
      </c>
      <c r="P1446" s="10">
        <f t="shared" si="112"/>
        <v>0</v>
      </c>
      <c r="Q1446" s="14" t="s">
        <v>8325</v>
      </c>
      <c r="R1446" t="s">
        <v>8333</v>
      </c>
      <c r="S1446" s="19">
        <f t="shared" si="113"/>
        <v>42199.665069444447</v>
      </c>
      <c r="T1446" s="19">
        <f t="shared" si="114"/>
        <v>42207.916666666664</v>
      </c>
      <c r="U1446">
        <f t="shared" si="110"/>
        <v>2015</v>
      </c>
    </row>
    <row r="1447" spans="1:21" ht="48" x14ac:dyDescent="0.2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 s="23">
        <v>1437620400</v>
      </c>
      <c r="J1447">
        <v>1431694855</v>
      </c>
      <c r="K1447" t="b">
        <v>0</v>
      </c>
      <c r="L1447">
        <v>0</v>
      </c>
      <c r="M1447" t="b">
        <v>0</v>
      </c>
      <c r="N1447" t="s">
        <v>8274</v>
      </c>
      <c r="O1447" s="12">
        <f t="shared" si="111"/>
        <v>0</v>
      </c>
      <c r="P1447" s="10">
        <f t="shared" si="112"/>
        <v>0</v>
      </c>
      <c r="Q1447" s="14" t="s">
        <v>8325</v>
      </c>
      <c r="R1447" t="s">
        <v>8333</v>
      </c>
      <c r="S1447" s="19">
        <f t="shared" si="113"/>
        <v>42139.333969907406</v>
      </c>
      <c r="T1447" s="19">
        <f t="shared" si="114"/>
        <v>42207.916666666664</v>
      </c>
      <c r="U1447">
        <f t="shared" si="110"/>
        <v>2015</v>
      </c>
    </row>
    <row r="1448" spans="1:21" ht="48" x14ac:dyDescent="0.2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 s="23">
        <v>1437620400</v>
      </c>
      <c r="J1448">
        <v>1459507478</v>
      </c>
      <c r="K1448" t="b">
        <v>0</v>
      </c>
      <c r="L1448">
        <v>0</v>
      </c>
      <c r="M1448" t="b">
        <v>0</v>
      </c>
      <c r="N1448" t="s">
        <v>8274</v>
      </c>
      <c r="O1448" s="12">
        <f t="shared" si="111"/>
        <v>0</v>
      </c>
      <c r="P1448" s="10">
        <f t="shared" si="112"/>
        <v>0</v>
      </c>
      <c r="Q1448" s="14" t="s">
        <v>8325</v>
      </c>
      <c r="R1448" t="s">
        <v>8333</v>
      </c>
      <c r="S1448" s="19">
        <f t="shared" si="113"/>
        <v>42461.239328703705</v>
      </c>
      <c r="T1448" s="19">
        <f t="shared" si="114"/>
        <v>42207.916666666664</v>
      </c>
      <c r="U1448">
        <f t="shared" si="110"/>
        <v>2016</v>
      </c>
    </row>
    <row r="1449" spans="1:21" ht="32" x14ac:dyDescent="0.2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 s="23">
        <v>1437620400</v>
      </c>
      <c r="J1449">
        <v>1465407134</v>
      </c>
      <c r="K1449" t="b">
        <v>0</v>
      </c>
      <c r="L1449">
        <v>3</v>
      </c>
      <c r="M1449" t="b">
        <v>0</v>
      </c>
      <c r="N1449" t="s">
        <v>8274</v>
      </c>
      <c r="O1449" s="12">
        <f t="shared" si="111"/>
        <v>0</v>
      </c>
      <c r="P1449" s="10">
        <f t="shared" si="112"/>
        <v>25</v>
      </c>
      <c r="Q1449" s="14" t="s">
        <v>8325</v>
      </c>
      <c r="R1449" t="s">
        <v>8333</v>
      </c>
      <c r="S1449" s="19">
        <f t="shared" si="113"/>
        <v>42529.52238425926</v>
      </c>
      <c r="T1449" s="19">
        <f t="shared" si="114"/>
        <v>42207.916666666664</v>
      </c>
      <c r="U1449">
        <f t="shared" si="110"/>
        <v>2016</v>
      </c>
    </row>
    <row r="1450" spans="1:21" ht="48" x14ac:dyDescent="0.2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 s="23">
        <v>1437620400</v>
      </c>
      <c r="J1450">
        <v>1429655318</v>
      </c>
      <c r="K1450" t="b">
        <v>0</v>
      </c>
      <c r="L1450">
        <v>0</v>
      </c>
      <c r="M1450" t="b">
        <v>0</v>
      </c>
      <c r="N1450" t="s">
        <v>8274</v>
      </c>
      <c r="O1450" s="12">
        <f t="shared" si="111"/>
        <v>0</v>
      </c>
      <c r="P1450" s="10">
        <f t="shared" si="112"/>
        <v>0</v>
      </c>
      <c r="Q1450" s="14" t="s">
        <v>8325</v>
      </c>
      <c r="R1450" t="s">
        <v>8333</v>
      </c>
      <c r="S1450" s="19">
        <f t="shared" si="113"/>
        <v>42115.728217592587</v>
      </c>
      <c r="T1450" s="19">
        <f t="shared" si="114"/>
        <v>42207.916666666664</v>
      </c>
      <c r="U1450">
        <f t="shared" si="110"/>
        <v>2015</v>
      </c>
    </row>
    <row r="1451" spans="1:21" ht="48" x14ac:dyDescent="0.2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 s="23">
        <v>1437620400</v>
      </c>
      <c r="J1451">
        <v>1427138905</v>
      </c>
      <c r="K1451" t="b">
        <v>0</v>
      </c>
      <c r="L1451">
        <v>0</v>
      </c>
      <c r="M1451" t="b">
        <v>0</v>
      </c>
      <c r="N1451" t="s">
        <v>8274</v>
      </c>
      <c r="O1451" s="12">
        <f t="shared" si="111"/>
        <v>0</v>
      </c>
      <c r="P1451" s="10">
        <f t="shared" si="112"/>
        <v>0</v>
      </c>
      <c r="Q1451" s="14" t="s">
        <v>8325</v>
      </c>
      <c r="R1451" t="s">
        <v>8333</v>
      </c>
      <c r="S1451" s="19">
        <f t="shared" si="113"/>
        <v>42086.603067129625</v>
      </c>
      <c r="T1451" s="19">
        <f t="shared" si="114"/>
        <v>42207.916666666664</v>
      </c>
      <c r="U1451">
        <f t="shared" si="110"/>
        <v>2015</v>
      </c>
    </row>
    <row r="1452" spans="1:21" ht="48" x14ac:dyDescent="0.2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 s="23">
        <v>1437620400</v>
      </c>
      <c r="J1452">
        <v>1453349197</v>
      </c>
      <c r="K1452" t="b">
        <v>0</v>
      </c>
      <c r="L1452">
        <v>1</v>
      </c>
      <c r="M1452" t="b">
        <v>0</v>
      </c>
      <c r="N1452" t="s">
        <v>8274</v>
      </c>
      <c r="O1452" s="12">
        <f t="shared" si="111"/>
        <v>0</v>
      </c>
      <c r="P1452" s="10">
        <f t="shared" si="112"/>
        <v>1</v>
      </c>
      <c r="Q1452" s="14" t="s">
        <v>8325</v>
      </c>
      <c r="R1452" t="s">
        <v>8333</v>
      </c>
      <c r="S1452" s="19">
        <f t="shared" si="113"/>
        <v>42389.962928240733</v>
      </c>
      <c r="T1452" s="19">
        <f t="shared" si="114"/>
        <v>42207.916666666664</v>
      </c>
      <c r="U1452">
        <f t="shared" si="110"/>
        <v>2016</v>
      </c>
    </row>
    <row r="1453" spans="1:21" ht="32" x14ac:dyDescent="0.2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 s="23">
        <v>1437620400</v>
      </c>
      <c r="J1453">
        <v>1413759659</v>
      </c>
      <c r="K1453" t="b">
        <v>0</v>
      </c>
      <c r="L1453">
        <v>2</v>
      </c>
      <c r="M1453" t="b">
        <v>0</v>
      </c>
      <c r="N1453" t="s">
        <v>8274</v>
      </c>
      <c r="O1453" s="12">
        <f t="shared" si="111"/>
        <v>0</v>
      </c>
      <c r="P1453" s="10">
        <f t="shared" si="112"/>
        <v>1</v>
      </c>
      <c r="Q1453" s="14" t="s">
        <v>8325</v>
      </c>
      <c r="R1453" t="s">
        <v>8333</v>
      </c>
      <c r="S1453" s="19">
        <f t="shared" si="113"/>
        <v>41931.75068287037</v>
      </c>
      <c r="T1453" s="19">
        <f t="shared" si="114"/>
        <v>42207.916666666664</v>
      </c>
      <c r="U1453">
        <f t="shared" si="110"/>
        <v>2014</v>
      </c>
    </row>
    <row r="1454" spans="1:21" ht="32" x14ac:dyDescent="0.2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 s="23">
        <v>1437620400</v>
      </c>
      <c r="J1454">
        <v>1403974363</v>
      </c>
      <c r="K1454" t="b">
        <v>0</v>
      </c>
      <c r="L1454">
        <v>0</v>
      </c>
      <c r="M1454" t="b">
        <v>0</v>
      </c>
      <c r="N1454" t="s">
        <v>8274</v>
      </c>
      <c r="O1454" s="12">
        <f t="shared" si="111"/>
        <v>0</v>
      </c>
      <c r="P1454" s="10">
        <f t="shared" si="112"/>
        <v>0</v>
      </c>
      <c r="Q1454" s="14" t="s">
        <v>8325</v>
      </c>
      <c r="R1454" t="s">
        <v>8333</v>
      </c>
      <c r="S1454" s="19">
        <f t="shared" si="113"/>
        <v>41818.494942129626</v>
      </c>
      <c r="T1454" s="19">
        <f t="shared" si="114"/>
        <v>42207.916666666664</v>
      </c>
      <c r="U1454">
        <f t="shared" si="110"/>
        <v>2014</v>
      </c>
    </row>
    <row r="1455" spans="1:21" ht="48" x14ac:dyDescent="0.2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 s="23">
        <v>1437620400</v>
      </c>
      <c r="J1455">
        <v>1488386547</v>
      </c>
      <c r="K1455" t="b">
        <v>0</v>
      </c>
      <c r="L1455">
        <v>0</v>
      </c>
      <c r="M1455" t="b">
        <v>0</v>
      </c>
      <c r="N1455" t="s">
        <v>8274</v>
      </c>
      <c r="O1455" s="12">
        <f t="shared" si="111"/>
        <v>0</v>
      </c>
      <c r="P1455" s="10">
        <f t="shared" si="112"/>
        <v>0</v>
      </c>
      <c r="Q1455" s="14" t="s">
        <v>8325</v>
      </c>
      <c r="R1455" t="s">
        <v>8333</v>
      </c>
      <c r="S1455" s="19">
        <f t="shared" si="113"/>
        <v>42795.487812499996</v>
      </c>
      <c r="T1455" s="19">
        <f t="shared" si="114"/>
        <v>42207.916666666664</v>
      </c>
      <c r="U1455">
        <f t="shared" si="110"/>
        <v>2017</v>
      </c>
    </row>
    <row r="1456" spans="1:21" ht="48" x14ac:dyDescent="0.2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 s="23">
        <v>1437620400</v>
      </c>
      <c r="J1456">
        <v>1459716480</v>
      </c>
      <c r="K1456" t="b">
        <v>0</v>
      </c>
      <c r="L1456">
        <v>1</v>
      </c>
      <c r="M1456" t="b">
        <v>0</v>
      </c>
      <c r="N1456" t="s">
        <v>8274</v>
      </c>
      <c r="O1456" s="12">
        <f t="shared" si="111"/>
        <v>1</v>
      </c>
      <c r="P1456" s="10">
        <f t="shared" si="112"/>
        <v>15</v>
      </c>
      <c r="Q1456" s="14" t="s">
        <v>8325</v>
      </c>
      <c r="R1456" t="s">
        <v>8333</v>
      </c>
      <c r="S1456" s="19">
        <f t="shared" si="113"/>
        <v>42463.658333333333</v>
      </c>
      <c r="T1456" s="19">
        <f t="shared" si="114"/>
        <v>42207.916666666664</v>
      </c>
      <c r="U1456">
        <f t="shared" si="110"/>
        <v>2016</v>
      </c>
    </row>
    <row r="1457" spans="1:21" ht="48" x14ac:dyDescent="0.2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 s="23">
        <v>1437620400</v>
      </c>
      <c r="J1457">
        <v>1405181320</v>
      </c>
      <c r="K1457" t="b">
        <v>0</v>
      </c>
      <c r="L1457">
        <v>7</v>
      </c>
      <c r="M1457" t="b">
        <v>0</v>
      </c>
      <c r="N1457" t="s">
        <v>8274</v>
      </c>
      <c r="O1457" s="12">
        <f t="shared" si="111"/>
        <v>11</v>
      </c>
      <c r="P1457" s="10">
        <f t="shared" si="112"/>
        <v>225</v>
      </c>
      <c r="Q1457" s="14" t="s">
        <v>8325</v>
      </c>
      <c r="R1457" t="s">
        <v>8333</v>
      </c>
      <c r="S1457" s="19">
        <f t="shared" si="113"/>
        <v>41832.46435185185</v>
      </c>
      <c r="T1457" s="19">
        <f t="shared" si="114"/>
        <v>42207.916666666664</v>
      </c>
      <c r="U1457">
        <f t="shared" si="110"/>
        <v>2014</v>
      </c>
    </row>
    <row r="1458" spans="1:21" ht="16" x14ac:dyDescent="0.2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 s="23">
        <v>1437620400</v>
      </c>
      <c r="J1458">
        <v>1480867365</v>
      </c>
      <c r="K1458" t="b">
        <v>0</v>
      </c>
      <c r="L1458">
        <v>3</v>
      </c>
      <c r="M1458" t="b">
        <v>0</v>
      </c>
      <c r="N1458" t="s">
        <v>8274</v>
      </c>
      <c r="O1458" s="12">
        <f t="shared" si="111"/>
        <v>3</v>
      </c>
      <c r="P1458" s="10">
        <f t="shared" si="112"/>
        <v>48.33</v>
      </c>
      <c r="Q1458" s="14" t="s">
        <v>8325</v>
      </c>
      <c r="R1458" t="s">
        <v>8333</v>
      </c>
      <c r="S1458" s="19">
        <f t="shared" si="113"/>
        <v>42708.460243055553</v>
      </c>
      <c r="T1458" s="19">
        <f t="shared" si="114"/>
        <v>42207.916666666664</v>
      </c>
      <c r="U1458">
        <f t="shared" si="110"/>
        <v>2016</v>
      </c>
    </row>
    <row r="1459" spans="1:21" ht="32" x14ac:dyDescent="0.2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 s="23">
        <v>1437620400</v>
      </c>
      <c r="J1459">
        <v>1444685444</v>
      </c>
      <c r="K1459" t="b">
        <v>0</v>
      </c>
      <c r="L1459">
        <v>0</v>
      </c>
      <c r="M1459" t="b">
        <v>0</v>
      </c>
      <c r="N1459" t="s">
        <v>8274</v>
      </c>
      <c r="O1459" s="12">
        <f t="shared" si="111"/>
        <v>0</v>
      </c>
      <c r="P1459" s="10">
        <f t="shared" si="112"/>
        <v>0</v>
      </c>
      <c r="Q1459" s="14" t="s">
        <v>8325</v>
      </c>
      <c r="R1459" t="s">
        <v>8333</v>
      </c>
      <c r="S1459" s="19">
        <f t="shared" si="113"/>
        <v>42289.688009259255</v>
      </c>
      <c r="T1459" s="19">
        <f t="shared" si="114"/>
        <v>42207.916666666664</v>
      </c>
      <c r="U1459">
        <f t="shared" si="110"/>
        <v>2015</v>
      </c>
    </row>
    <row r="1460" spans="1:21" ht="48" x14ac:dyDescent="0.2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 s="23">
        <v>1437620400</v>
      </c>
      <c r="J1460">
        <v>1405097760</v>
      </c>
      <c r="K1460" t="b">
        <v>0</v>
      </c>
      <c r="L1460">
        <v>0</v>
      </c>
      <c r="M1460" t="b">
        <v>0</v>
      </c>
      <c r="N1460" t="s">
        <v>8274</v>
      </c>
      <c r="O1460" s="12">
        <f t="shared" si="111"/>
        <v>0</v>
      </c>
      <c r="P1460" s="10">
        <f t="shared" si="112"/>
        <v>0</v>
      </c>
      <c r="Q1460" s="14" t="s">
        <v>8325</v>
      </c>
      <c r="R1460" t="s">
        <v>8333</v>
      </c>
      <c r="S1460" s="19">
        <f t="shared" si="113"/>
        <v>41831.49722222222</v>
      </c>
      <c r="T1460" s="19">
        <f t="shared" si="114"/>
        <v>42207.916666666664</v>
      </c>
      <c r="U1460">
        <f t="shared" si="110"/>
        <v>2014</v>
      </c>
    </row>
    <row r="1461" spans="1:21" ht="48" x14ac:dyDescent="0.2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 s="23">
        <v>1437620400</v>
      </c>
      <c r="J1461">
        <v>1446612896</v>
      </c>
      <c r="K1461" t="b">
        <v>0</v>
      </c>
      <c r="L1461">
        <v>0</v>
      </c>
      <c r="M1461" t="b">
        <v>0</v>
      </c>
      <c r="N1461" t="s">
        <v>8274</v>
      </c>
      <c r="O1461" s="12">
        <f t="shared" si="111"/>
        <v>0</v>
      </c>
      <c r="P1461" s="10">
        <f t="shared" si="112"/>
        <v>0</v>
      </c>
      <c r="Q1461" s="14" t="s">
        <v>8325</v>
      </c>
      <c r="R1461" t="s">
        <v>8333</v>
      </c>
      <c r="S1461" s="19">
        <f t="shared" si="113"/>
        <v>42311.996481481481</v>
      </c>
      <c r="T1461" s="19">
        <f t="shared" si="114"/>
        <v>42207.916666666664</v>
      </c>
      <c r="U1461">
        <f t="shared" si="110"/>
        <v>2015</v>
      </c>
    </row>
    <row r="1462" spans="1:21" ht="48" x14ac:dyDescent="0.2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 s="23">
        <v>1437620400</v>
      </c>
      <c r="J1462">
        <v>1412371898</v>
      </c>
      <c r="K1462" t="b">
        <v>0</v>
      </c>
      <c r="L1462">
        <v>0</v>
      </c>
      <c r="M1462" t="b">
        <v>0</v>
      </c>
      <c r="N1462" t="s">
        <v>8274</v>
      </c>
      <c r="O1462" s="12">
        <f t="shared" si="111"/>
        <v>0</v>
      </c>
      <c r="P1462" s="10">
        <f t="shared" si="112"/>
        <v>0</v>
      </c>
      <c r="Q1462" s="14" t="s">
        <v>8325</v>
      </c>
      <c r="R1462" t="s">
        <v>8333</v>
      </c>
      <c r="S1462" s="19">
        <f t="shared" si="113"/>
        <v>41915.688634259255</v>
      </c>
      <c r="T1462" s="19">
        <f t="shared" si="114"/>
        <v>42207.916666666664</v>
      </c>
      <c r="U1462">
        <f t="shared" si="110"/>
        <v>2014</v>
      </c>
    </row>
    <row r="1463" spans="1:21" ht="32" x14ac:dyDescent="0.2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 s="23">
        <v>1437620400</v>
      </c>
      <c r="J1463">
        <v>1410967754</v>
      </c>
      <c r="K1463" t="b">
        <v>1</v>
      </c>
      <c r="L1463">
        <v>340</v>
      </c>
      <c r="M1463" t="b">
        <v>1</v>
      </c>
      <c r="N1463" t="s">
        <v>8274</v>
      </c>
      <c r="O1463" s="12">
        <f t="shared" si="111"/>
        <v>101</v>
      </c>
      <c r="P1463" s="10">
        <f t="shared" si="112"/>
        <v>44.67</v>
      </c>
      <c r="Q1463" s="14" t="s">
        <v>8325</v>
      </c>
      <c r="R1463" t="s">
        <v>8333</v>
      </c>
      <c r="S1463" s="19">
        <f t="shared" si="113"/>
        <v>41899.436967592592</v>
      </c>
      <c r="T1463" s="19">
        <f t="shared" si="114"/>
        <v>42207.916666666664</v>
      </c>
      <c r="U1463">
        <f t="shared" si="110"/>
        <v>2014</v>
      </c>
    </row>
    <row r="1464" spans="1:21" ht="32" x14ac:dyDescent="0.2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 s="23">
        <v>1437620400</v>
      </c>
      <c r="J1464">
        <v>1363017271</v>
      </c>
      <c r="K1464" t="b">
        <v>1</v>
      </c>
      <c r="L1464">
        <v>150</v>
      </c>
      <c r="M1464" t="b">
        <v>1</v>
      </c>
      <c r="N1464" t="s">
        <v>8274</v>
      </c>
      <c r="O1464" s="12">
        <f t="shared" si="111"/>
        <v>109</v>
      </c>
      <c r="P1464" s="10">
        <f t="shared" si="112"/>
        <v>28.94</v>
      </c>
      <c r="Q1464" s="14" t="s">
        <v>8325</v>
      </c>
      <c r="R1464" t="s">
        <v>8333</v>
      </c>
      <c r="S1464" s="19">
        <f t="shared" si="113"/>
        <v>41344.454525462963</v>
      </c>
      <c r="T1464" s="19">
        <f t="shared" si="114"/>
        <v>42207.916666666664</v>
      </c>
      <c r="U1464">
        <f t="shared" si="110"/>
        <v>2013</v>
      </c>
    </row>
    <row r="1465" spans="1:21" ht="48" x14ac:dyDescent="0.2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 s="23">
        <v>1437620400</v>
      </c>
      <c r="J1465">
        <v>1361483538</v>
      </c>
      <c r="K1465" t="b">
        <v>1</v>
      </c>
      <c r="L1465">
        <v>25</v>
      </c>
      <c r="M1465" t="b">
        <v>1</v>
      </c>
      <c r="N1465" t="s">
        <v>8274</v>
      </c>
      <c r="O1465" s="12">
        <f t="shared" si="111"/>
        <v>148</v>
      </c>
      <c r="P1465" s="10">
        <f t="shared" si="112"/>
        <v>35.44</v>
      </c>
      <c r="Q1465" s="14" t="s">
        <v>8325</v>
      </c>
      <c r="R1465" t="s">
        <v>8333</v>
      </c>
      <c r="S1465" s="19">
        <f t="shared" si="113"/>
        <v>41326.702986111108</v>
      </c>
      <c r="T1465" s="19">
        <f t="shared" si="114"/>
        <v>42207.916666666664</v>
      </c>
      <c r="U1465">
        <f t="shared" si="110"/>
        <v>2013</v>
      </c>
    </row>
    <row r="1466" spans="1:21" ht="16" x14ac:dyDescent="0.2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 s="23">
        <v>1437620400</v>
      </c>
      <c r="J1466">
        <v>1358437958</v>
      </c>
      <c r="K1466" t="b">
        <v>1</v>
      </c>
      <c r="L1466">
        <v>234</v>
      </c>
      <c r="M1466" t="b">
        <v>1</v>
      </c>
      <c r="N1466" t="s">
        <v>8274</v>
      </c>
      <c r="O1466" s="12">
        <f t="shared" si="111"/>
        <v>163</v>
      </c>
      <c r="P1466" s="10">
        <f t="shared" si="112"/>
        <v>34.869999999999997</v>
      </c>
      <c r="Q1466" s="14" t="s">
        <v>8325</v>
      </c>
      <c r="R1466" t="s">
        <v>8333</v>
      </c>
      <c r="S1466" s="19">
        <f t="shared" si="113"/>
        <v>41291.453217592592</v>
      </c>
      <c r="T1466" s="19">
        <f t="shared" si="114"/>
        <v>42207.916666666664</v>
      </c>
      <c r="U1466">
        <f t="shared" si="110"/>
        <v>2013</v>
      </c>
    </row>
    <row r="1467" spans="1:21" ht="48" x14ac:dyDescent="0.2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 s="23">
        <v>1437620400</v>
      </c>
      <c r="J1467">
        <v>1329759452</v>
      </c>
      <c r="K1467" t="b">
        <v>1</v>
      </c>
      <c r="L1467">
        <v>2602</v>
      </c>
      <c r="M1467" t="b">
        <v>1</v>
      </c>
      <c r="N1467" t="s">
        <v>8274</v>
      </c>
      <c r="O1467" s="12">
        <f t="shared" si="111"/>
        <v>456</v>
      </c>
      <c r="P1467" s="10">
        <f t="shared" si="112"/>
        <v>52.62</v>
      </c>
      <c r="Q1467" s="14" t="s">
        <v>8325</v>
      </c>
      <c r="R1467" t="s">
        <v>8333</v>
      </c>
      <c r="S1467" s="19">
        <f t="shared" si="113"/>
        <v>40959.526064814811</v>
      </c>
      <c r="T1467" s="19">
        <f t="shared" si="114"/>
        <v>42207.916666666664</v>
      </c>
      <c r="U1467">
        <f t="shared" si="110"/>
        <v>2012</v>
      </c>
    </row>
    <row r="1468" spans="1:21" ht="48" x14ac:dyDescent="0.2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 s="23">
        <v>1437620400</v>
      </c>
      <c r="J1468">
        <v>1449029266</v>
      </c>
      <c r="K1468" t="b">
        <v>1</v>
      </c>
      <c r="L1468">
        <v>248</v>
      </c>
      <c r="M1468" t="b">
        <v>1</v>
      </c>
      <c r="N1468" t="s">
        <v>8274</v>
      </c>
      <c r="O1468" s="12">
        <f t="shared" si="111"/>
        <v>108</v>
      </c>
      <c r="P1468" s="10">
        <f t="shared" si="112"/>
        <v>69.599999999999994</v>
      </c>
      <c r="Q1468" s="14" t="s">
        <v>8325</v>
      </c>
      <c r="R1468" t="s">
        <v>8333</v>
      </c>
      <c r="S1468" s="19">
        <f t="shared" si="113"/>
        <v>42339.963726851849</v>
      </c>
      <c r="T1468" s="19">
        <f t="shared" si="114"/>
        <v>42207.916666666664</v>
      </c>
      <c r="U1468">
        <f t="shared" si="110"/>
        <v>2015</v>
      </c>
    </row>
    <row r="1469" spans="1:21" ht="32" x14ac:dyDescent="0.2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 s="23">
        <v>1437620400</v>
      </c>
      <c r="J1469">
        <v>1327518885</v>
      </c>
      <c r="K1469" t="b">
        <v>1</v>
      </c>
      <c r="L1469">
        <v>600</v>
      </c>
      <c r="M1469" t="b">
        <v>1</v>
      </c>
      <c r="N1469" t="s">
        <v>8274</v>
      </c>
      <c r="O1469" s="12">
        <f t="shared" si="111"/>
        <v>115</v>
      </c>
      <c r="P1469" s="10">
        <f t="shared" si="112"/>
        <v>76.72</v>
      </c>
      <c r="Q1469" s="14" t="s">
        <v>8325</v>
      </c>
      <c r="R1469" t="s">
        <v>8333</v>
      </c>
      <c r="S1469" s="19">
        <f t="shared" si="113"/>
        <v>40933.593576388885</v>
      </c>
      <c r="T1469" s="19">
        <f t="shared" si="114"/>
        <v>42207.916666666664</v>
      </c>
      <c r="U1469">
        <f t="shared" ref="U1469:U1532" si="115">YEAR(S1469)</f>
        <v>2012</v>
      </c>
    </row>
    <row r="1470" spans="1:21" ht="48" x14ac:dyDescent="0.2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 s="23">
        <v>1437620400</v>
      </c>
      <c r="J1470">
        <v>1302654049</v>
      </c>
      <c r="K1470" t="b">
        <v>1</v>
      </c>
      <c r="L1470">
        <v>293</v>
      </c>
      <c r="M1470" t="b">
        <v>1</v>
      </c>
      <c r="N1470" t="s">
        <v>8274</v>
      </c>
      <c r="O1470" s="12">
        <f t="shared" si="111"/>
        <v>102</v>
      </c>
      <c r="P1470" s="10">
        <f t="shared" si="112"/>
        <v>33.19</v>
      </c>
      <c r="Q1470" s="14" t="s">
        <v>8325</v>
      </c>
      <c r="R1470" t="s">
        <v>8333</v>
      </c>
      <c r="S1470" s="19">
        <f t="shared" si="113"/>
        <v>40645.806122685179</v>
      </c>
      <c r="T1470" s="19">
        <f t="shared" si="114"/>
        <v>42207.916666666664</v>
      </c>
      <c r="U1470">
        <f t="shared" si="115"/>
        <v>2011</v>
      </c>
    </row>
    <row r="1471" spans="1:21" ht="32" x14ac:dyDescent="0.2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 s="23">
        <v>1437620400</v>
      </c>
      <c r="J1471">
        <v>1358346109</v>
      </c>
      <c r="K1471" t="b">
        <v>1</v>
      </c>
      <c r="L1471">
        <v>321</v>
      </c>
      <c r="M1471" t="b">
        <v>1</v>
      </c>
      <c r="N1471" t="s">
        <v>8274</v>
      </c>
      <c r="O1471" s="12">
        <f t="shared" si="111"/>
        <v>108</v>
      </c>
      <c r="P1471" s="10">
        <f t="shared" si="112"/>
        <v>149.46</v>
      </c>
      <c r="Q1471" s="14" t="s">
        <v>8325</v>
      </c>
      <c r="R1471" t="s">
        <v>8333</v>
      </c>
      <c r="S1471" s="19">
        <f t="shared" si="113"/>
        <v>41290.390150462961</v>
      </c>
      <c r="T1471" s="19">
        <f t="shared" si="114"/>
        <v>42207.916666666664</v>
      </c>
      <c r="U1471">
        <f t="shared" si="115"/>
        <v>2013</v>
      </c>
    </row>
    <row r="1472" spans="1:21" ht="48" x14ac:dyDescent="0.2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 s="23">
        <v>1437620400</v>
      </c>
      <c r="J1472">
        <v>1354909863</v>
      </c>
      <c r="K1472" t="b">
        <v>1</v>
      </c>
      <c r="L1472">
        <v>81</v>
      </c>
      <c r="M1472" t="b">
        <v>1</v>
      </c>
      <c r="N1472" t="s">
        <v>8274</v>
      </c>
      <c r="O1472" s="12">
        <f t="shared" si="111"/>
        <v>125</v>
      </c>
      <c r="P1472" s="10">
        <f t="shared" si="112"/>
        <v>23.17</v>
      </c>
      <c r="Q1472" s="14" t="s">
        <v>8325</v>
      </c>
      <c r="R1472" t="s">
        <v>8333</v>
      </c>
      <c r="S1472" s="19">
        <f t="shared" si="113"/>
        <v>41250.618784722217</v>
      </c>
      <c r="T1472" s="19">
        <f t="shared" si="114"/>
        <v>42207.916666666664</v>
      </c>
      <c r="U1472">
        <f t="shared" si="115"/>
        <v>2012</v>
      </c>
    </row>
    <row r="1473" spans="1:21" ht="48" x14ac:dyDescent="0.2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 s="23">
        <v>1437620400</v>
      </c>
      <c r="J1473">
        <v>1426028334</v>
      </c>
      <c r="K1473" t="b">
        <v>1</v>
      </c>
      <c r="L1473">
        <v>343</v>
      </c>
      <c r="M1473" t="b">
        <v>1</v>
      </c>
      <c r="N1473" t="s">
        <v>8274</v>
      </c>
      <c r="O1473" s="12">
        <f t="shared" si="111"/>
        <v>104</v>
      </c>
      <c r="P1473" s="10">
        <f t="shared" si="112"/>
        <v>96.88</v>
      </c>
      <c r="Q1473" s="14" t="s">
        <v>8325</v>
      </c>
      <c r="R1473" t="s">
        <v>8333</v>
      </c>
      <c r="S1473" s="19">
        <f t="shared" si="113"/>
        <v>42073.749236111107</v>
      </c>
      <c r="T1473" s="19">
        <f t="shared" si="114"/>
        <v>42207.916666666664</v>
      </c>
      <c r="U1473">
        <f t="shared" si="115"/>
        <v>2015</v>
      </c>
    </row>
    <row r="1474" spans="1:21" ht="48" x14ac:dyDescent="0.2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 s="23">
        <v>1437620400</v>
      </c>
      <c r="J1474">
        <v>1379336503</v>
      </c>
      <c r="K1474" t="b">
        <v>1</v>
      </c>
      <c r="L1474">
        <v>336</v>
      </c>
      <c r="M1474" t="b">
        <v>1</v>
      </c>
      <c r="N1474" t="s">
        <v>8274</v>
      </c>
      <c r="O1474" s="12">
        <f t="shared" ref="O1474:O1537" si="116">ROUND(E1474/D1474*100,0)</f>
        <v>139</v>
      </c>
      <c r="P1474" s="10">
        <f t="shared" ref="P1474:P1537" si="117">IFERROR(ROUND(E1474/L1474,2),0)</f>
        <v>103.2</v>
      </c>
      <c r="Q1474" s="14" t="s">
        <v>8325</v>
      </c>
      <c r="R1474" t="s">
        <v>8333</v>
      </c>
      <c r="S1474" s="19">
        <f t="shared" si="113"/>
        <v>41533.33452546296</v>
      </c>
      <c r="T1474" s="19">
        <f t="shared" si="114"/>
        <v>42207.916666666664</v>
      </c>
      <c r="U1474">
        <f t="shared" si="115"/>
        <v>2013</v>
      </c>
    </row>
    <row r="1475" spans="1:21" ht="16" x14ac:dyDescent="0.2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 s="23">
        <v>1437620400</v>
      </c>
      <c r="J1475">
        <v>1328052639</v>
      </c>
      <c r="K1475" t="b">
        <v>1</v>
      </c>
      <c r="L1475">
        <v>47</v>
      </c>
      <c r="M1475" t="b">
        <v>1</v>
      </c>
      <c r="N1475" t="s">
        <v>8274</v>
      </c>
      <c r="O1475" s="12">
        <f t="shared" si="116"/>
        <v>121</v>
      </c>
      <c r="P1475" s="10">
        <f t="shared" si="117"/>
        <v>38.46</v>
      </c>
      <c r="Q1475" s="14" t="s">
        <v>8325</v>
      </c>
      <c r="R1475" t="s">
        <v>8333</v>
      </c>
      <c r="S1475" s="19">
        <f t="shared" ref="S1475:S1538" si="118">(J1475/86400)+25569+(-5/24)</f>
        <v>40939.771284722221</v>
      </c>
      <c r="T1475" s="19">
        <f t="shared" ref="T1475:T1538" si="119">(I1475/86400)+25569+(-5/24)</f>
        <v>42207.916666666664</v>
      </c>
      <c r="U1475">
        <f t="shared" si="115"/>
        <v>2012</v>
      </c>
    </row>
    <row r="1476" spans="1:21" ht="48" x14ac:dyDescent="0.2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 s="23">
        <v>1437620400</v>
      </c>
      <c r="J1476">
        <v>1376501292</v>
      </c>
      <c r="K1476" t="b">
        <v>1</v>
      </c>
      <c r="L1476">
        <v>76</v>
      </c>
      <c r="M1476" t="b">
        <v>1</v>
      </c>
      <c r="N1476" t="s">
        <v>8274</v>
      </c>
      <c r="O1476" s="12">
        <f t="shared" si="116"/>
        <v>112</v>
      </c>
      <c r="P1476" s="10">
        <f t="shared" si="117"/>
        <v>44.32</v>
      </c>
      <c r="Q1476" s="14" t="s">
        <v>8325</v>
      </c>
      <c r="R1476" t="s">
        <v>8333</v>
      </c>
      <c r="S1476" s="19">
        <f t="shared" si="118"/>
        <v>41500.519583333335</v>
      </c>
      <c r="T1476" s="19">
        <f t="shared" si="119"/>
        <v>42207.916666666664</v>
      </c>
      <c r="U1476">
        <f t="shared" si="115"/>
        <v>2013</v>
      </c>
    </row>
    <row r="1477" spans="1:21" ht="48" x14ac:dyDescent="0.2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 s="23">
        <v>1437620400</v>
      </c>
      <c r="J1477">
        <v>1416244863</v>
      </c>
      <c r="K1477" t="b">
        <v>1</v>
      </c>
      <c r="L1477">
        <v>441</v>
      </c>
      <c r="M1477" t="b">
        <v>1</v>
      </c>
      <c r="N1477" t="s">
        <v>8274</v>
      </c>
      <c r="O1477" s="12">
        <f t="shared" si="116"/>
        <v>189</v>
      </c>
      <c r="P1477" s="10">
        <f t="shared" si="117"/>
        <v>64.17</v>
      </c>
      <c r="Q1477" s="14" t="s">
        <v>8325</v>
      </c>
      <c r="R1477" t="s">
        <v>8333</v>
      </c>
      <c r="S1477" s="19">
        <f t="shared" si="118"/>
        <v>41960.514618055553</v>
      </c>
      <c r="T1477" s="19">
        <f t="shared" si="119"/>
        <v>42207.916666666664</v>
      </c>
      <c r="U1477">
        <f t="shared" si="115"/>
        <v>2014</v>
      </c>
    </row>
    <row r="1478" spans="1:21" ht="32" x14ac:dyDescent="0.2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 s="23">
        <v>1437620400</v>
      </c>
      <c r="J1478">
        <v>1313024422</v>
      </c>
      <c r="K1478" t="b">
        <v>1</v>
      </c>
      <c r="L1478">
        <v>916</v>
      </c>
      <c r="M1478" t="b">
        <v>1</v>
      </c>
      <c r="N1478" t="s">
        <v>8274</v>
      </c>
      <c r="O1478" s="12">
        <f t="shared" si="116"/>
        <v>662</v>
      </c>
      <c r="P1478" s="10">
        <f t="shared" si="117"/>
        <v>43.33</v>
      </c>
      <c r="Q1478" s="14" t="s">
        <v>8325</v>
      </c>
      <c r="R1478" t="s">
        <v>8333</v>
      </c>
      <c r="S1478" s="19">
        <f t="shared" si="118"/>
        <v>40765.833587962959</v>
      </c>
      <c r="T1478" s="19">
        <f t="shared" si="119"/>
        <v>42207.916666666664</v>
      </c>
      <c r="U1478">
        <f t="shared" si="115"/>
        <v>2011</v>
      </c>
    </row>
    <row r="1479" spans="1:21" ht="48" x14ac:dyDescent="0.2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 s="23">
        <v>1437620400</v>
      </c>
      <c r="J1479">
        <v>1319467604</v>
      </c>
      <c r="K1479" t="b">
        <v>1</v>
      </c>
      <c r="L1479">
        <v>369</v>
      </c>
      <c r="M1479" t="b">
        <v>1</v>
      </c>
      <c r="N1479" t="s">
        <v>8274</v>
      </c>
      <c r="O1479" s="12">
        <f t="shared" si="116"/>
        <v>111</v>
      </c>
      <c r="P1479" s="10">
        <f t="shared" si="117"/>
        <v>90.5</v>
      </c>
      <c r="Q1479" s="14" t="s">
        <v>8325</v>
      </c>
      <c r="R1479" t="s">
        <v>8333</v>
      </c>
      <c r="S1479" s="19">
        <f t="shared" si="118"/>
        <v>40840.407453703701</v>
      </c>
      <c r="T1479" s="19">
        <f t="shared" si="119"/>
        <v>42207.916666666664</v>
      </c>
      <c r="U1479">
        <f t="shared" si="115"/>
        <v>2011</v>
      </c>
    </row>
    <row r="1480" spans="1:21" ht="48" x14ac:dyDescent="0.2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 s="23">
        <v>1437620400</v>
      </c>
      <c r="J1480">
        <v>1367355313</v>
      </c>
      <c r="K1480" t="b">
        <v>1</v>
      </c>
      <c r="L1480">
        <v>20242</v>
      </c>
      <c r="M1480" t="b">
        <v>1</v>
      </c>
      <c r="N1480" t="s">
        <v>8274</v>
      </c>
      <c r="O1480" s="12">
        <f t="shared" si="116"/>
        <v>1182</v>
      </c>
      <c r="P1480" s="10">
        <f t="shared" si="117"/>
        <v>29.19</v>
      </c>
      <c r="Q1480" s="14" t="s">
        <v>8325</v>
      </c>
      <c r="R1480" t="s">
        <v>8333</v>
      </c>
      <c r="S1480" s="19">
        <f t="shared" si="118"/>
        <v>41394.663344907407</v>
      </c>
      <c r="T1480" s="19">
        <f t="shared" si="119"/>
        <v>42207.916666666664</v>
      </c>
      <c r="U1480">
        <f t="shared" si="115"/>
        <v>2013</v>
      </c>
    </row>
    <row r="1481" spans="1:21" ht="48" x14ac:dyDescent="0.2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 s="23">
        <v>1437620400</v>
      </c>
      <c r="J1481">
        <v>1398448389</v>
      </c>
      <c r="K1481" t="b">
        <v>1</v>
      </c>
      <c r="L1481">
        <v>71</v>
      </c>
      <c r="M1481" t="b">
        <v>1</v>
      </c>
      <c r="N1481" t="s">
        <v>8274</v>
      </c>
      <c r="O1481" s="12">
        <f t="shared" si="116"/>
        <v>137</v>
      </c>
      <c r="P1481" s="10">
        <f t="shared" si="117"/>
        <v>30.96</v>
      </c>
      <c r="Q1481" s="14" t="s">
        <v>8325</v>
      </c>
      <c r="R1481" t="s">
        <v>8333</v>
      </c>
      <c r="S1481" s="19">
        <f t="shared" si="118"/>
        <v>41754.536909722221</v>
      </c>
      <c r="T1481" s="19">
        <f t="shared" si="119"/>
        <v>42207.916666666664</v>
      </c>
      <c r="U1481">
        <f t="shared" si="115"/>
        <v>2014</v>
      </c>
    </row>
    <row r="1482" spans="1:21" ht="48" x14ac:dyDescent="0.2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 s="23">
        <v>1437620400</v>
      </c>
      <c r="J1482">
        <v>1373408699</v>
      </c>
      <c r="K1482" t="b">
        <v>1</v>
      </c>
      <c r="L1482">
        <v>635</v>
      </c>
      <c r="M1482" t="b">
        <v>1</v>
      </c>
      <c r="N1482" t="s">
        <v>8274</v>
      </c>
      <c r="O1482" s="12">
        <f t="shared" si="116"/>
        <v>117</v>
      </c>
      <c r="P1482" s="10">
        <f t="shared" si="117"/>
        <v>92.16</v>
      </c>
      <c r="Q1482" s="14" t="s">
        <v>8325</v>
      </c>
      <c r="R1482" t="s">
        <v>8333</v>
      </c>
      <c r="S1482" s="19">
        <f t="shared" si="118"/>
        <v>41464.725682870368</v>
      </c>
      <c r="T1482" s="19">
        <f t="shared" si="119"/>
        <v>42207.916666666664</v>
      </c>
      <c r="U1482">
        <f t="shared" si="115"/>
        <v>2013</v>
      </c>
    </row>
    <row r="1483" spans="1:21" ht="48" x14ac:dyDescent="0.2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 s="23">
        <v>1437620400</v>
      </c>
      <c r="J1483">
        <v>1380838145</v>
      </c>
      <c r="K1483" t="b">
        <v>0</v>
      </c>
      <c r="L1483">
        <v>6</v>
      </c>
      <c r="M1483" t="b">
        <v>0</v>
      </c>
      <c r="N1483" t="s">
        <v>8274</v>
      </c>
      <c r="O1483" s="12">
        <f t="shared" si="116"/>
        <v>2</v>
      </c>
      <c r="P1483" s="10">
        <f t="shared" si="117"/>
        <v>17.5</v>
      </c>
      <c r="Q1483" s="14" t="s">
        <v>8325</v>
      </c>
      <c r="R1483" t="s">
        <v>8333</v>
      </c>
      <c r="S1483" s="19">
        <f t="shared" si="118"/>
        <v>41550.714641203704</v>
      </c>
      <c r="T1483" s="19">
        <f t="shared" si="119"/>
        <v>42207.916666666664</v>
      </c>
      <c r="U1483">
        <f t="shared" si="115"/>
        <v>2013</v>
      </c>
    </row>
    <row r="1484" spans="1:21" ht="48" x14ac:dyDescent="0.2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 s="23">
        <v>1437620400</v>
      </c>
      <c r="J1484">
        <v>1345062936</v>
      </c>
      <c r="K1484" t="b">
        <v>0</v>
      </c>
      <c r="L1484">
        <v>1</v>
      </c>
      <c r="M1484" t="b">
        <v>0</v>
      </c>
      <c r="N1484" t="s">
        <v>8274</v>
      </c>
      <c r="O1484" s="12">
        <f t="shared" si="116"/>
        <v>0</v>
      </c>
      <c r="P1484" s="10">
        <f t="shared" si="117"/>
        <v>5</v>
      </c>
      <c r="Q1484" s="14" t="s">
        <v>8325</v>
      </c>
      <c r="R1484" t="s">
        <v>8333</v>
      </c>
      <c r="S1484" s="19">
        <f t="shared" si="118"/>
        <v>41136.649722222217</v>
      </c>
      <c r="T1484" s="19">
        <f t="shared" si="119"/>
        <v>42207.916666666664</v>
      </c>
      <c r="U1484">
        <f t="shared" si="115"/>
        <v>2012</v>
      </c>
    </row>
    <row r="1485" spans="1:21" ht="48" x14ac:dyDescent="0.2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 s="23">
        <v>1437620400</v>
      </c>
      <c r="J1485">
        <v>1467002275</v>
      </c>
      <c r="K1485" t="b">
        <v>0</v>
      </c>
      <c r="L1485">
        <v>2</v>
      </c>
      <c r="M1485" t="b">
        <v>0</v>
      </c>
      <c r="N1485" t="s">
        <v>8274</v>
      </c>
      <c r="O1485" s="12">
        <f t="shared" si="116"/>
        <v>1</v>
      </c>
      <c r="P1485" s="10">
        <f t="shared" si="117"/>
        <v>25</v>
      </c>
      <c r="Q1485" s="14" t="s">
        <v>8325</v>
      </c>
      <c r="R1485" t="s">
        <v>8333</v>
      </c>
      <c r="S1485" s="19">
        <f t="shared" si="118"/>
        <v>42547.984664351847</v>
      </c>
      <c r="T1485" s="19">
        <f t="shared" si="119"/>
        <v>42207.916666666664</v>
      </c>
      <c r="U1485">
        <f t="shared" si="115"/>
        <v>2016</v>
      </c>
    </row>
    <row r="1486" spans="1:21" ht="16" x14ac:dyDescent="0.2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 s="23">
        <v>1437620400</v>
      </c>
      <c r="J1486">
        <v>1337834963</v>
      </c>
      <c r="K1486" t="b">
        <v>0</v>
      </c>
      <c r="L1486">
        <v>0</v>
      </c>
      <c r="M1486" t="b">
        <v>0</v>
      </c>
      <c r="N1486" t="s">
        <v>8274</v>
      </c>
      <c r="O1486" s="12">
        <f t="shared" si="116"/>
        <v>0</v>
      </c>
      <c r="P1486" s="10">
        <f t="shared" si="117"/>
        <v>0</v>
      </c>
      <c r="Q1486" s="14" t="s">
        <v>8325</v>
      </c>
      <c r="R1486" t="s">
        <v>8333</v>
      </c>
      <c r="S1486" s="19">
        <f t="shared" si="118"/>
        <v>41052.992627314808</v>
      </c>
      <c r="T1486" s="19">
        <f t="shared" si="119"/>
        <v>42207.916666666664</v>
      </c>
      <c r="U1486">
        <f t="shared" si="115"/>
        <v>2012</v>
      </c>
    </row>
    <row r="1487" spans="1:21" ht="48" x14ac:dyDescent="0.2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 s="23">
        <v>1437620400</v>
      </c>
      <c r="J1487">
        <v>1430939173</v>
      </c>
      <c r="K1487" t="b">
        <v>0</v>
      </c>
      <c r="L1487">
        <v>3</v>
      </c>
      <c r="M1487" t="b">
        <v>0</v>
      </c>
      <c r="N1487" t="s">
        <v>8274</v>
      </c>
      <c r="O1487" s="12">
        <f t="shared" si="116"/>
        <v>2</v>
      </c>
      <c r="P1487" s="10">
        <f t="shared" si="117"/>
        <v>50</v>
      </c>
      <c r="Q1487" s="14" t="s">
        <v>8325</v>
      </c>
      <c r="R1487" t="s">
        <v>8333</v>
      </c>
      <c r="S1487" s="19">
        <f t="shared" si="118"/>
        <v>42130.587650462963</v>
      </c>
      <c r="T1487" s="19">
        <f t="shared" si="119"/>
        <v>42207.916666666664</v>
      </c>
      <c r="U1487">
        <f t="shared" si="115"/>
        <v>2015</v>
      </c>
    </row>
    <row r="1488" spans="1:21" ht="48" x14ac:dyDescent="0.2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 s="23">
        <v>1437620400</v>
      </c>
      <c r="J1488">
        <v>1422417761</v>
      </c>
      <c r="K1488" t="b">
        <v>0</v>
      </c>
      <c r="L1488">
        <v>3</v>
      </c>
      <c r="M1488" t="b">
        <v>0</v>
      </c>
      <c r="N1488" t="s">
        <v>8274</v>
      </c>
      <c r="O1488" s="12">
        <f t="shared" si="116"/>
        <v>0</v>
      </c>
      <c r="P1488" s="10">
        <f t="shared" si="117"/>
        <v>16</v>
      </c>
      <c r="Q1488" s="14" t="s">
        <v>8325</v>
      </c>
      <c r="R1488" t="s">
        <v>8333</v>
      </c>
      <c r="S1488" s="19">
        <f t="shared" si="118"/>
        <v>42031.960196759253</v>
      </c>
      <c r="T1488" s="19">
        <f t="shared" si="119"/>
        <v>42207.916666666664</v>
      </c>
      <c r="U1488">
        <f t="shared" si="115"/>
        <v>2015</v>
      </c>
    </row>
    <row r="1489" spans="1:21" ht="48" x14ac:dyDescent="0.2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 s="23">
        <v>1437620400</v>
      </c>
      <c r="J1489">
        <v>1467583271</v>
      </c>
      <c r="K1489" t="b">
        <v>0</v>
      </c>
      <c r="L1489">
        <v>0</v>
      </c>
      <c r="M1489" t="b">
        <v>0</v>
      </c>
      <c r="N1489" t="s">
        <v>8274</v>
      </c>
      <c r="O1489" s="12">
        <f t="shared" si="116"/>
        <v>0</v>
      </c>
      <c r="P1489" s="10">
        <f t="shared" si="117"/>
        <v>0</v>
      </c>
      <c r="Q1489" s="14" t="s">
        <v>8325</v>
      </c>
      <c r="R1489" t="s">
        <v>8333</v>
      </c>
      <c r="S1489" s="19">
        <f t="shared" si="118"/>
        <v>42554.709155092591</v>
      </c>
      <c r="T1489" s="19">
        <f t="shared" si="119"/>
        <v>42207.916666666664</v>
      </c>
      <c r="U1489">
        <f t="shared" si="115"/>
        <v>2016</v>
      </c>
    </row>
    <row r="1490" spans="1:21" ht="48" x14ac:dyDescent="0.2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 s="23">
        <v>1437620400</v>
      </c>
      <c r="J1490">
        <v>1386336660</v>
      </c>
      <c r="K1490" t="b">
        <v>0</v>
      </c>
      <c r="L1490">
        <v>6</v>
      </c>
      <c r="M1490" t="b">
        <v>0</v>
      </c>
      <c r="N1490" t="s">
        <v>8274</v>
      </c>
      <c r="O1490" s="12">
        <f t="shared" si="116"/>
        <v>2</v>
      </c>
      <c r="P1490" s="10">
        <f t="shared" si="117"/>
        <v>60</v>
      </c>
      <c r="Q1490" s="14" t="s">
        <v>8325</v>
      </c>
      <c r="R1490" t="s">
        <v>8333</v>
      </c>
      <c r="S1490" s="19">
        <f t="shared" si="118"/>
        <v>41614.354861111111</v>
      </c>
      <c r="T1490" s="19">
        <f t="shared" si="119"/>
        <v>42207.916666666664</v>
      </c>
      <c r="U1490">
        <f t="shared" si="115"/>
        <v>2013</v>
      </c>
    </row>
    <row r="1491" spans="1:21" ht="48" x14ac:dyDescent="0.2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 s="23">
        <v>1437620400</v>
      </c>
      <c r="J1491">
        <v>1350398452</v>
      </c>
      <c r="K1491" t="b">
        <v>0</v>
      </c>
      <c r="L1491">
        <v>0</v>
      </c>
      <c r="M1491" t="b">
        <v>0</v>
      </c>
      <c r="N1491" t="s">
        <v>8274</v>
      </c>
      <c r="O1491" s="12">
        <f t="shared" si="116"/>
        <v>0</v>
      </c>
      <c r="P1491" s="10">
        <f t="shared" si="117"/>
        <v>0</v>
      </c>
      <c r="Q1491" s="14" t="s">
        <v>8325</v>
      </c>
      <c r="R1491" t="s">
        <v>8333</v>
      </c>
      <c r="S1491" s="19">
        <f t="shared" si="118"/>
        <v>41198.403379629628</v>
      </c>
      <c r="T1491" s="19">
        <f t="shared" si="119"/>
        <v>42207.916666666664</v>
      </c>
      <c r="U1491">
        <f t="shared" si="115"/>
        <v>2012</v>
      </c>
    </row>
    <row r="1492" spans="1:21" ht="48" x14ac:dyDescent="0.2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 s="23">
        <v>1437620400</v>
      </c>
      <c r="J1492">
        <v>1378214874</v>
      </c>
      <c r="K1492" t="b">
        <v>0</v>
      </c>
      <c r="L1492">
        <v>19</v>
      </c>
      <c r="M1492" t="b">
        <v>0</v>
      </c>
      <c r="N1492" t="s">
        <v>8274</v>
      </c>
      <c r="O1492" s="12">
        <f t="shared" si="116"/>
        <v>31</v>
      </c>
      <c r="P1492" s="10">
        <f t="shared" si="117"/>
        <v>47.11</v>
      </c>
      <c r="Q1492" s="14" t="s">
        <v>8325</v>
      </c>
      <c r="R1492" t="s">
        <v>8333</v>
      </c>
      <c r="S1492" s="19">
        <f t="shared" si="118"/>
        <v>41520.352708333332</v>
      </c>
      <c r="T1492" s="19">
        <f t="shared" si="119"/>
        <v>42207.916666666664</v>
      </c>
      <c r="U1492">
        <f t="shared" si="115"/>
        <v>2013</v>
      </c>
    </row>
    <row r="1493" spans="1:21" ht="32" x14ac:dyDescent="0.2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 s="23">
        <v>1437620400</v>
      </c>
      <c r="J1493">
        <v>1418922443</v>
      </c>
      <c r="K1493" t="b">
        <v>0</v>
      </c>
      <c r="L1493">
        <v>1</v>
      </c>
      <c r="M1493" t="b">
        <v>0</v>
      </c>
      <c r="N1493" t="s">
        <v>8274</v>
      </c>
      <c r="O1493" s="12">
        <f t="shared" si="116"/>
        <v>8</v>
      </c>
      <c r="P1493" s="10">
        <f t="shared" si="117"/>
        <v>100</v>
      </c>
      <c r="Q1493" s="14" t="s">
        <v>8325</v>
      </c>
      <c r="R1493" t="s">
        <v>8333</v>
      </c>
      <c r="S1493" s="19">
        <f t="shared" si="118"/>
        <v>41991.505127314813</v>
      </c>
      <c r="T1493" s="19">
        <f t="shared" si="119"/>
        <v>42207.916666666664</v>
      </c>
      <c r="U1493">
        <f t="shared" si="115"/>
        <v>2014</v>
      </c>
    </row>
    <row r="1494" spans="1:21" ht="48" x14ac:dyDescent="0.2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 s="23">
        <v>1437620400</v>
      </c>
      <c r="J1494">
        <v>1305839646</v>
      </c>
      <c r="K1494" t="b">
        <v>0</v>
      </c>
      <c r="L1494">
        <v>2</v>
      </c>
      <c r="M1494" t="b">
        <v>0</v>
      </c>
      <c r="N1494" t="s">
        <v>8274</v>
      </c>
      <c r="O1494" s="12">
        <f t="shared" si="116"/>
        <v>1</v>
      </c>
      <c r="P1494" s="10">
        <f t="shared" si="117"/>
        <v>15</v>
      </c>
      <c r="Q1494" s="14" t="s">
        <v>8325</v>
      </c>
      <c r="R1494" t="s">
        <v>8333</v>
      </c>
      <c r="S1494" s="19">
        <f t="shared" si="118"/>
        <v>40682.676458333335</v>
      </c>
      <c r="T1494" s="19">
        <f t="shared" si="119"/>
        <v>42207.916666666664</v>
      </c>
      <c r="U1494">
        <f t="shared" si="115"/>
        <v>2011</v>
      </c>
    </row>
    <row r="1495" spans="1:21" ht="32" x14ac:dyDescent="0.2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 s="23">
        <v>1437620400</v>
      </c>
      <c r="J1495">
        <v>1368823675</v>
      </c>
      <c r="K1495" t="b">
        <v>0</v>
      </c>
      <c r="L1495">
        <v>0</v>
      </c>
      <c r="M1495" t="b">
        <v>0</v>
      </c>
      <c r="N1495" t="s">
        <v>8274</v>
      </c>
      <c r="O1495" s="12">
        <f t="shared" si="116"/>
        <v>0</v>
      </c>
      <c r="P1495" s="10">
        <f t="shared" si="117"/>
        <v>0</v>
      </c>
      <c r="Q1495" s="14" t="s">
        <v>8325</v>
      </c>
      <c r="R1495" t="s">
        <v>8333</v>
      </c>
      <c r="S1495" s="19">
        <f t="shared" si="118"/>
        <v>41411.658275462956</v>
      </c>
      <c r="T1495" s="19">
        <f t="shared" si="119"/>
        <v>42207.916666666664</v>
      </c>
      <c r="U1495">
        <f t="shared" si="115"/>
        <v>2013</v>
      </c>
    </row>
    <row r="1496" spans="1:21" ht="48" x14ac:dyDescent="0.2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 s="23">
        <v>1437620400</v>
      </c>
      <c r="J1496">
        <v>1425489613</v>
      </c>
      <c r="K1496" t="b">
        <v>0</v>
      </c>
      <c r="L1496">
        <v>11</v>
      </c>
      <c r="M1496" t="b">
        <v>0</v>
      </c>
      <c r="N1496" t="s">
        <v>8274</v>
      </c>
      <c r="O1496" s="12">
        <f t="shared" si="116"/>
        <v>9</v>
      </c>
      <c r="P1496" s="10">
        <f t="shared" si="117"/>
        <v>40.450000000000003</v>
      </c>
      <c r="Q1496" s="14" t="s">
        <v>8325</v>
      </c>
      <c r="R1496" t="s">
        <v>8333</v>
      </c>
      <c r="S1496" s="19">
        <f t="shared" si="118"/>
        <v>42067.514039351845</v>
      </c>
      <c r="T1496" s="19">
        <f t="shared" si="119"/>
        <v>42207.916666666664</v>
      </c>
      <c r="U1496">
        <f t="shared" si="115"/>
        <v>2015</v>
      </c>
    </row>
    <row r="1497" spans="1:21" ht="32" x14ac:dyDescent="0.2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 s="23">
        <v>1437620400</v>
      </c>
      <c r="J1497">
        <v>1311879431</v>
      </c>
      <c r="K1497" t="b">
        <v>0</v>
      </c>
      <c r="L1497">
        <v>0</v>
      </c>
      <c r="M1497" t="b">
        <v>0</v>
      </c>
      <c r="N1497" t="s">
        <v>8274</v>
      </c>
      <c r="O1497" s="12">
        <f t="shared" si="116"/>
        <v>0</v>
      </c>
      <c r="P1497" s="10">
        <f t="shared" si="117"/>
        <v>0</v>
      </c>
      <c r="Q1497" s="14" t="s">
        <v>8325</v>
      </c>
      <c r="R1497" t="s">
        <v>8333</v>
      </c>
      <c r="S1497" s="19">
        <f t="shared" si="118"/>
        <v>40752.581377314811</v>
      </c>
      <c r="T1497" s="19">
        <f t="shared" si="119"/>
        <v>42207.916666666664</v>
      </c>
      <c r="U1497">
        <f t="shared" si="115"/>
        <v>2011</v>
      </c>
    </row>
    <row r="1498" spans="1:21" ht="48" x14ac:dyDescent="0.2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 s="23">
        <v>1437620400</v>
      </c>
      <c r="J1498">
        <v>1405682659</v>
      </c>
      <c r="K1498" t="b">
        <v>0</v>
      </c>
      <c r="L1498">
        <v>0</v>
      </c>
      <c r="M1498" t="b">
        <v>0</v>
      </c>
      <c r="N1498" t="s">
        <v>8274</v>
      </c>
      <c r="O1498" s="12">
        <f t="shared" si="116"/>
        <v>0</v>
      </c>
      <c r="P1498" s="10">
        <f t="shared" si="117"/>
        <v>0</v>
      </c>
      <c r="Q1498" s="14" t="s">
        <v>8325</v>
      </c>
      <c r="R1498" t="s">
        <v>8333</v>
      </c>
      <c r="S1498" s="19">
        <f t="shared" si="118"/>
        <v>41838.266886574071</v>
      </c>
      <c r="T1498" s="19">
        <f t="shared" si="119"/>
        <v>42207.916666666664</v>
      </c>
      <c r="U1498">
        <f t="shared" si="115"/>
        <v>2014</v>
      </c>
    </row>
    <row r="1499" spans="1:21" ht="48" x14ac:dyDescent="0.2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 s="23">
        <v>1437620400</v>
      </c>
      <c r="J1499">
        <v>1371655522</v>
      </c>
      <c r="K1499" t="b">
        <v>0</v>
      </c>
      <c r="L1499">
        <v>1</v>
      </c>
      <c r="M1499" t="b">
        <v>0</v>
      </c>
      <c r="N1499" t="s">
        <v>8274</v>
      </c>
      <c r="O1499" s="12">
        <f t="shared" si="116"/>
        <v>0</v>
      </c>
      <c r="P1499" s="10">
        <f t="shared" si="117"/>
        <v>1</v>
      </c>
      <c r="Q1499" s="14" t="s">
        <v>8325</v>
      </c>
      <c r="R1499" t="s">
        <v>8333</v>
      </c>
      <c r="S1499" s="19">
        <f t="shared" si="118"/>
        <v>41444.434282407405</v>
      </c>
      <c r="T1499" s="19">
        <f t="shared" si="119"/>
        <v>42207.916666666664</v>
      </c>
      <c r="U1499">
        <f t="shared" si="115"/>
        <v>2013</v>
      </c>
    </row>
    <row r="1500" spans="1:21" ht="48" x14ac:dyDescent="0.2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 s="23">
        <v>1437620400</v>
      </c>
      <c r="J1500">
        <v>1405899378</v>
      </c>
      <c r="K1500" t="b">
        <v>0</v>
      </c>
      <c r="L1500">
        <v>3</v>
      </c>
      <c r="M1500" t="b">
        <v>0</v>
      </c>
      <c r="N1500" t="s">
        <v>8274</v>
      </c>
      <c r="O1500" s="12">
        <f t="shared" si="116"/>
        <v>2</v>
      </c>
      <c r="P1500" s="10">
        <f t="shared" si="117"/>
        <v>19</v>
      </c>
      <c r="Q1500" s="14" t="s">
        <v>8325</v>
      </c>
      <c r="R1500" t="s">
        <v>8333</v>
      </c>
      <c r="S1500" s="19">
        <f t="shared" si="118"/>
        <v>41840.775208333333</v>
      </c>
      <c r="T1500" s="19">
        <f t="shared" si="119"/>
        <v>42207.916666666664</v>
      </c>
      <c r="U1500">
        <f t="shared" si="115"/>
        <v>2014</v>
      </c>
    </row>
    <row r="1501" spans="1:21" ht="48" x14ac:dyDescent="0.2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 s="23">
        <v>1437620400</v>
      </c>
      <c r="J1501">
        <v>1465171833</v>
      </c>
      <c r="K1501" t="b">
        <v>0</v>
      </c>
      <c r="L1501">
        <v>1</v>
      </c>
      <c r="M1501" t="b">
        <v>0</v>
      </c>
      <c r="N1501" t="s">
        <v>8274</v>
      </c>
      <c r="O1501" s="12">
        <f t="shared" si="116"/>
        <v>0</v>
      </c>
      <c r="P1501" s="10">
        <f t="shared" si="117"/>
        <v>5</v>
      </c>
      <c r="Q1501" s="14" t="s">
        <v>8325</v>
      </c>
      <c r="R1501" t="s">
        <v>8333</v>
      </c>
      <c r="S1501" s="19">
        <f t="shared" si="118"/>
        <v>42526.798993055556</v>
      </c>
      <c r="T1501" s="19">
        <f t="shared" si="119"/>
        <v>42207.916666666664</v>
      </c>
      <c r="U1501">
        <f t="shared" si="115"/>
        <v>2016</v>
      </c>
    </row>
    <row r="1502" spans="1:21" ht="48" x14ac:dyDescent="0.2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 s="23">
        <v>1437620400</v>
      </c>
      <c r="J1502">
        <v>1364852557</v>
      </c>
      <c r="K1502" t="b">
        <v>0</v>
      </c>
      <c r="L1502">
        <v>15</v>
      </c>
      <c r="M1502" t="b">
        <v>0</v>
      </c>
      <c r="N1502" t="s">
        <v>8274</v>
      </c>
      <c r="O1502" s="12">
        <f t="shared" si="116"/>
        <v>25</v>
      </c>
      <c r="P1502" s="10">
        <f t="shared" si="117"/>
        <v>46.73</v>
      </c>
      <c r="Q1502" s="14" t="s">
        <v>8325</v>
      </c>
      <c r="R1502" t="s">
        <v>8333</v>
      </c>
      <c r="S1502" s="19">
        <f t="shared" si="118"/>
        <v>41365.69626157407</v>
      </c>
      <c r="T1502" s="19">
        <f t="shared" si="119"/>
        <v>42207.916666666664</v>
      </c>
      <c r="U1502">
        <f t="shared" si="115"/>
        <v>2013</v>
      </c>
    </row>
    <row r="1503" spans="1:21" ht="32" x14ac:dyDescent="0.2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 s="23">
        <v>1437620400</v>
      </c>
      <c r="J1503">
        <v>1433772023</v>
      </c>
      <c r="K1503" t="b">
        <v>1</v>
      </c>
      <c r="L1503">
        <v>885</v>
      </c>
      <c r="M1503" t="b">
        <v>1</v>
      </c>
      <c r="N1503" t="s">
        <v>8274</v>
      </c>
      <c r="O1503" s="12">
        <f t="shared" si="116"/>
        <v>166</v>
      </c>
      <c r="P1503" s="10">
        <f t="shared" si="117"/>
        <v>97.73</v>
      </c>
      <c r="Q1503" s="14" t="s">
        <v>8325</v>
      </c>
      <c r="R1503" t="s">
        <v>8333</v>
      </c>
      <c r="S1503" s="19">
        <f t="shared" si="118"/>
        <v>42163.3752662037</v>
      </c>
      <c r="T1503" s="19">
        <f t="shared" si="119"/>
        <v>42207.916666666664</v>
      </c>
      <c r="U1503">
        <f t="shared" si="115"/>
        <v>2015</v>
      </c>
    </row>
    <row r="1504" spans="1:21" ht="48" x14ac:dyDescent="0.2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 s="23">
        <v>1437620400</v>
      </c>
      <c r="J1504">
        <v>1456491680</v>
      </c>
      <c r="K1504" t="b">
        <v>1</v>
      </c>
      <c r="L1504">
        <v>329</v>
      </c>
      <c r="M1504" t="b">
        <v>1</v>
      </c>
      <c r="N1504" t="s">
        <v>8274</v>
      </c>
      <c r="O1504" s="12">
        <f t="shared" si="116"/>
        <v>101</v>
      </c>
      <c r="P1504" s="10">
        <f t="shared" si="117"/>
        <v>67.84</v>
      </c>
      <c r="Q1504" s="14" t="s">
        <v>8325</v>
      </c>
      <c r="R1504" t="s">
        <v>8333</v>
      </c>
      <c r="S1504" s="19">
        <f t="shared" si="118"/>
        <v>42426.33425925926</v>
      </c>
      <c r="T1504" s="19">
        <f t="shared" si="119"/>
        <v>42207.916666666664</v>
      </c>
      <c r="U1504">
        <f t="shared" si="115"/>
        <v>2016</v>
      </c>
    </row>
    <row r="1505" spans="1:21" ht="48" x14ac:dyDescent="0.2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 s="23">
        <v>1437620400</v>
      </c>
      <c r="J1505">
        <v>1472026801</v>
      </c>
      <c r="K1505" t="b">
        <v>1</v>
      </c>
      <c r="L1505">
        <v>71</v>
      </c>
      <c r="M1505" t="b">
        <v>1</v>
      </c>
      <c r="N1505" t="s">
        <v>8274</v>
      </c>
      <c r="O1505" s="12">
        <f t="shared" si="116"/>
        <v>108</v>
      </c>
      <c r="P1505" s="10">
        <f t="shared" si="117"/>
        <v>56.98</v>
      </c>
      <c r="Q1505" s="14" t="s">
        <v>8325</v>
      </c>
      <c r="R1505" t="s">
        <v>8333</v>
      </c>
      <c r="S1505" s="19">
        <f t="shared" si="118"/>
        <v>42606.13890046296</v>
      </c>
      <c r="T1505" s="19">
        <f t="shared" si="119"/>
        <v>42207.916666666664</v>
      </c>
      <c r="U1505">
        <f t="shared" si="115"/>
        <v>2016</v>
      </c>
    </row>
    <row r="1506" spans="1:21" ht="32" x14ac:dyDescent="0.2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 s="23">
        <v>1437620400</v>
      </c>
      <c r="J1506">
        <v>1399996024</v>
      </c>
      <c r="K1506" t="b">
        <v>1</v>
      </c>
      <c r="L1506">
        <v>269</v>
      </c>
      <c r="M1506" t="b">
        <v>1</v>
      </c>
      <c r="N1506" t="s">
        <v>8274</v>
      </c>
      <c r="O1506" s="12">
        <f t="shared" si="116"/>
        <v>278</v>
      </c>
      <c r="P1506" s="10">
        <f t="shared" si="117"/>
        <v>67.16</v>
      </c>
      <c r="Q1506" s="14" t="s">
        <v>8325</v>
      </c>
      <c r="R1506" t="s">
        <v>8333</v>
      </c>
      <c r="S1506" s="19">
        <f t="shared" si="118"/>
        <v>41772.44935185185</v>
      </c>
      <c r="T1506" s="19">
        <f t="shared" si="119"/>
        <v>42207.916666666664</v>
      </c>
      <c r="U1506">
        <f t="shared" si="115"/>
        <v>2014</v>
      </c>
    </row>
    <row r="1507" spans="1:21" ht="48" x14ac:dyDescent="0.2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 s="23">
        <v>1437620400</v>
      </c>
      <c r="J1507">
        <v>1455446303</v>
      </c>
      <c r="K1507" t="b">
        <v>1</v>
      </c>
      <c r="L1507">
        <v>345</v>
      </c>
      <c r="M1507" t="b">
        <v>1</v>
      </c>
      <c r="N1507" t="s">
        <v>8274</v>
      </c>
      <c r="O1507" s="12">
        <f t="shared" si="116"/>
        <v>104</v>
      </c>
      <c r="P1507" s="10">
        <f t="shared" si="117"/>
        <v>48.04</v>
      </c>
      <c r="Q1507" s="14" t="s">
        <v>8325</v>
      </c>
      <c r="R1507" t="s">
        <v>8333</v>
      </c>
      <c r="S1507" s="19">
        <f t="shared" si="118"/>
        <v>42414.234988425924</v>
      </c>
      <c r="T1507" s="19">
        <f t="shared" si="119"/>
        <v>42207.916666666664</v>
      </c>
      <c r="U1507">
        <f t="shared" si="115"/>
        <v>2016</v>
      </c>
    </row>
    <row r="1508" spans="1:21" ht="48" x14ac:dyDescent="0.2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 s="23">
        <v>1437620400</v>
      </c>
      <c r="J1508">
        <v>1403635904</v>
      </c>
      <c r="K1508" t="b">
        <v>1</v>
      </c>
      <c r="L1508">
        <v>43</v>
      </c>
      <c r="M1508" t="b">
        <v>1</v>
      </c>
      <c r="N1508" t="s">
        <v>8274</v>
      </c>
      <c r="O1508" s="12">
        <f t="shared" si="116"/>
        <v>111</v>
      </c>
      <c r="P1508" s="10">
        <f t="shared" si="117"/>
        <v>38.86</v>
      </c>
      <c r="Q1508" s="14" t="s">
        <v>8325</v>
      </c>
      <c r="R1508" t="s">
        <v>8333</v>
      </c>
      <c r="S1508" s="19">
        <f t="shared" si="118"/>
        <v>41814.577592592592</v>
      </c>
      <c r="T1508" s="19">
        <f t="shared" si="119"/>
        <v>42207.916666666664</v>
      </c>
      <c r="U1508">
        <f t="shared" si="115"/>
        <v>2014</v>
      </c>
    </row>
    <row r="1509" spans="1:21" ht="48" x14ac:dyDescent="0.2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 s="23">
        <v>1437620400</v>
      </c>
      <c r="J1509">
        <v>1268822909</v>
      </c>
      <c r="K1509" t="b">
        <v>1</v>
      </c>
      <c r="L1509">
        <v>33</v>
      </c>
      <c r="M1509" t="b">
        <v>1</v>
      </c>
      <c r="N1509" t="s">
        <v>8274</v>
      </c>
      <c r="O1509" s="12">
        <f t="shared" si="116"/>
        <v>215</v>
      </c>
      <c r="P1509" s="10">
        <f t="shared" si="117"/>
        <v>78.180000000000007</v>
      </c>
      <c r="Q1509" s="14" t="s">
        <v>8325</v>
      </c>
      <c r="R1509" t="s">
        <v>8333</v>
      </c>
      <c r="S1509" s="19">
        <f t="shared" si="118"/>
        <v>40254.242002314808</v>
      </c>
      <c r="T1509" s="19">
        <f t="shared" si="119"/>
        <v>42207.916666666664</v>
      </c>
      <c r="U1509">
        <f t="shared" si="115"/>
        <v>2010</v>
      </c>
    </row>
    <row r="1510" spans="1:21" ht="48" x14ac:dyDescent="0.2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 s="23">
        <v>1437620400</v>
      </c>
      <c r="J1510">
        <v>1401201881</v>
      </c>
      <c r="K1510" t="b">
        <v>1</v>
      </c>
      <c r="L1510">
        <v>211</v>
      </c>
      <c r="M1510" t="b">
        <v>1</v>
      </c>
      <c r="N1510" t="s">
        <v>8274</v>
      </c>
      <c r="O1510" s="12">
        <f t="shared" si="116"/>
        <v>111</v>
      </c>
      <c r="P1510" s="10">
        <f t="shared" si="117"/>
        <v>97.11</v>
      </c>
      <c r="Q1510" s="14" t="s">
        <v>8325</v>
      </c>
      <c r="R1510" t="s">
        <v>8333</v>
      </c>
      <c r="S1510" s="19">
        <f t="shared" si="118"/>
        <v>41786.406030092592</v>
      </c>
      <c r="T1510" s="19">
        <f t="shared" si="119"/>
        <v>42207.916666666664</v>
      </c>
      <c r="U1510">
        <f t="shared" si="115"/>
        <v>2014</v>
      </c>
    </row>
    <row r="1511" spans="1:21" ht="48" x14ac:dyDescent="0.2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 s="23">
        <v>1437620400</v>
      </c>
      <c r="J1511">
        <v>1484570885</v>
      </c>
      <c r="K1511" t="b">
        <v>1</v>
      </c>
      <c r="L1511">
        <v>196</v>
      </c>
      <c r="M1511" t="b">
        <v>1</v>
      </c>
      <c r="N1511" t="s">
        <v>8274</v>
      </c>
      <c r="O1511" s="12">
        <f t="shared" si="116"/>
        <v>124</v>
      </c>
      <c r="P1511" s="10">
        <f t="shared" si="117"/>
        <v>110.39</v>
      </c>
      <c r="Q1511" s="14" t="s">
        <v>8325</v>
      </c>
      <c r="R1511" t="s">
        <v>8333</v>
      </c>
      <c r="S1511" s="19">
        <f t="shared" si="118"/>
        <v>42751.325057870366</v>
      </c>
      <c r="T1511" s="19">
        <f t="shared" si="119"/>
        <v>42207.916666666664</v>
      </c>
      <c r="U1511">
        <f t="shared" si="115"/>
        <v>2017</v>
      </c>
    </row>
    <row r="1512" spans="1:21" ht="48" x14ac:dyDescent="0.2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 s="23">
        <v>1437620400</v>
      </c>
      <c r="J1512">
        <v>1403169278</v>
      </c>
      <c r="K1512" t="b">
        <v>1</v>
      </c>
      <c r="L1512">
        <v>405</v>
      </c>
      <c r="M1512" t="b">
        <v>1</v>
      </c>
      <c r="N1512" t="s">
        <v>8274</v>
      </c>
      <c r="O1512" s="12">
        <f t="shared" si="116"/>
        <v>101</v>
      </c>
      <c r="P1512" s="10">
        <f t="shared" si="117"/>
        <v>39.92</v>
      </c>
      <c r="Q1512" s="14" t="s">
        <v>8325</v>
      </c>
      <c r="R1512" t="s">
        <v>8333</v>
      </c>
      <c r="S1512" s="19">
        <f t="shared" si="118"/>
        <v>41809.176828703705</v>
      </c>
      <c r="T1512" s="19">
        <f t="shared" si="119"/>
        <v>42207.916666666664</v>
      </c>
      <c r="U1512">
        <f t="shared" si="115"/>
        <v>2014</v>
      </c>
    </row>
    <row r="1513" spans="1:21" ht="48" x14ac:dyDescent="0.2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 s="23">
        <v>1437620400</v>
      </c>
      <c r="J1513">
        <v>1445263204</v>
      </c>
      <c r="K1513" t="b">
        <v>1</v>
      </c>
      <c r="L1513">
        <v>206</v>
      </c>
      <c r="M1513" t="b">
        <v>1</v>
      </c>
      <c r="N1513" t="s">
        <v>8274</v>
      </c>
      <c r="O1513" s="12">
        <f t="shared" si="116"/>
        <v>112</v>
      </c>
      <c r="P1513" s="10">
        <f t="shared" si="117"/>
        <v>75.98</v>
      </c>
      <c r="Q1513" s="14" t="s">
        <v>8325</v>
      </c>
      <c r="R1513" t="s">
        <v>8333</v>
      </c>
      <c r="S1513" s="19">
        <f t="shared" si="118"/>
        <v>42296.375046296293</v>
      </c>
      <c r="T1513" s="19">
        <f t="shared" si="119"/>
        <v>42207.916666666664</v>
      </c>
      <c r="U1513">
        <f t="shared" si="115"/>
        <v>2015</v>
      </c>
    </row>
    <row r="1514" spans="1:21" ht="48" x14ac:dyDescent="0.2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 s="23">
        <v>1437620400</v>
      </c>
      <c r="J1514">
        <v>1483719939</v>
      </c>
      <c r="K1514" t="b">
        <v>1</v>
      </c>
      <c r="L1514">
        <v>335</v>
      </c>
      <c r="M1514" t="b">
        <v>1</v>
      </c>
      <c r="N1514" t="s">
        <v>8274</v>
      </c>
      <c r="O1514" s="12">
        <f t="shared" si="116"/>
        <v>559</v>
      </c>
      <c r="P1514" s="10">
        <f t="shared" si="117"/>
        <v>58.38</v>
      </c>
      <c r="Q1514" s="14" t="s">
        <v>8325</v>
      </c>
      <c r="R1514" t="s">
        <v>8333</v>
      </c>
      <c r="S1514" s="19">
        <f t="shared" si="118"/>
        <v>42741.476145833331</v>
      </c>
      <c r="T1514" s="19">
        <f t="shared" si="119"/>
        <v>42207.916666666664</v>
      </c>
      <c r="U1514">
        <f t="shared" si="115"/>
        <v>2017</v>
      </c>
    </row>
    <row r="1515" spans="1:21" ht="48" x14ac:dyDescent="0.2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 s="23">
        <v>1437620400</v>
      </c>
      <c r="J1515">
        <v>1402931866</v>
      </c>
      <c r="K1515" t="b">
        <v>1</v>
      </c>
      <c r="L1515">
        <v>215</v>
      </c>
      <c r="M1515" t="b">
        <v>1</v>
      </c>
      <c r="N1515" t="s">
        <v>8274</v>
      </c>
      <c r="O1515" s="12">
        <f t="shared" si="116"/>
        <v>150</v>
      </c>
      <c r="P1515" s="10">
        <f t="shared" si="117"/>
        <v>55.82</v>
      </c>
      <c r="Q1515" s="14" t="s">
        <v>8325</v>
      </c>
      <c r="R1515" t="s">
        <v>8333</v>
      </c>
      <c r="S1515" s="19">
        <f t="shared" si="118"/>
        <v>41806.42900462963</v>
      </c>
      <c r="T1515" s="19">
        <f t="shared" si="119"/>
        <v>42207.916666666664</v>
      </c>
      <c r="U1515">
        <f t="shared" si="115"/>
        <v>2014</v>
      </c>
    </row>
    <row r="1516" spans="1:21" ht="48" x14ac:dyDescent="0.2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 s="23">
        <v>1437620400</v>
      </c>
      <c r="J1516">
        <v>1439907640</v>
      </c>
      <c r="K1516" t="b">
        <v>1</v>
      </c>
      <c r="L1516">
        <v>176</v>
      </c>
      <c r="M1516" t="b">
        <v>1</v>
      </c>
      <c r="N1516" t="s">
        <v>8274</v>
      </c>
      <c r="O1516" s="12">
        <f t="shared" si="116"/>
        <v>106</v>
      </c>
      <c r="P1516" s="10">
        <f t="shared" si="117"/>
        <v>151.24</v>
      </c>
      <c r="Q1516" s="14" t="s">
        <v>8325</v>
      </c>
      <c r="R1516" t="s">
        <v>8333</v>
      </c>
      <c r="S1516" s="19">
        <f t="shared" si="118"/>
        <v>42234.389351851853</v>
      </c>
      <c r="T1516" s="19">
        <f t="shared" si="119"/>
        <v>42207.916666666664</v>
      </c>
      <c r="U1516">
        <f t="shared" si="115"/>
        <v>2015</v>
      </c>
    </row>
    <row r="1517" spans="1:21" ht="48" x14ac:dyDescent="0.2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 s="23">
        <v>1437620400</v>
      </c>
      <c r="J1517">
        <v>1455516297</v>
      </c>
      <c r="K1517" t="b">
        <v>1</v>
      </c>
      <c r="L1517">
        <v>555</v>
      </c>
      <c r="M1517" t="b">
        <v>1</v>
      </c>
      <c r="N1517" t="s">
        <v>8274</v>
      </c>
      <c r="O1517" s="12">
        <f t="shared" si="116"/>
        <v>157</v>
      </c>
      <c r="P1517" s="10">
        <f t="shared" si="117"/>
        <v>849.67</v>
      </c>
      <c r="Q1517" s="14" t="s">
        <v>8325</v>
      </c>
      <c r="R1517" t="s">
        <v>8333</v>
      </c>
      <c r="S1517" s="19">
        <f t="shared" si="118"/>
        <v>42415.04510416666</v>
      </c>
      <c r="T1517" s="19">
        <f t="shared" si="119"/>
        <v>42207.916666666664</v>
      </c>
      <c r="U1517">
        <f t="shared" si="115"/>
        <v>2016</v>
      </c>
    </row>
    <row r="1518" spans="1:21" ht="48" x14ac:dyDescent="0.2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 s="23">
        <v>1437620400</v>
      </c>
      <c r="J1518">
        <v>1473160292</v>
      </c>
      <c r="K1518" t="b">
        <v>1</v>
      </c>
      <c r="L1518">
        <v>116</v>
      </c>
      <c r="M1518" t="b">
        <v>1</v>
      </c>
      <c r="N1518" t="s">
        <v>8274</v>
      </c>
      <c r="O1518" s="12">
        <f t="shared" si="116"/>
        <v>109</v>
      </c>
      <c r="P1518" s="10">
        <f t="shared" si="117"/>
        <v>159.24</v>
      </c>
      <c r="Q1518" s="14" t="s">
        <v>8325</v>
      </c>
      <c r="R1518" t="s">
        <v>8333</v>
      </c>
      <c r="S1518" s="19">
        <f t="shared" si="118"/>
        <v>42619.258009259262</v>
      </c>
      <c r="T1518" s="19">
        <f t="shared" si="119"/>
        <v>42207.916666666664</v>
      </c>
      <c r="U1518">
        <f t="shared" si="115"/>
        <v>2016</v>
      </c>
    </row>
    <row r="1519" spans="1:21" ht="48" x14ac:dyDescent="0.2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 s="23">
        <v>1437620400</v>
      </c>
      <c r="J1519">
        <v>1415194553</v>
      </c>
      <c r="K1519" t="b">
        <v>1</v>
      </c>
      <c r="L1519">
        <v>615</v>
      </c>
      <c r="M1519" t="b">
        <v>1</v>
      </c>
      <c r="N1519" t="s">
        <v>8274</v>
      </c>
      <c r="O1519" s="12">
        <f t="shared" si="116"/>
        <v>162</v>
      </c>
      <c r="P1519" s="10">
        <f t="shared" si="117"/>
        <v>39.51</v>
      </c>
      <c r="Q1519" s="14" t="s">
        <v>8325</v>
      </c>
      <c r="R1519" t="s">
        <v>8333</v>
      </c>
      <c r="S1519" s="19">
        <f t="shared" si="118"/>
        <v>41948.358252314814</v>
      </c>
      <c r="T1519" s="19">
        <f t="shared" si="119"/>
        <v>42207.916666666664</v>
      </c>
      <c r="U1519">
        <f t="shared" si="115"/>
        <v>2014</v>
      </c>
    </row>
    <row r="1520" spans="1:21" ht="32" x14ac:dyDescent="0.2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 s="23">
        <v>1437620400</v>
      </c>
      <c r="J1520">
        <v>1398973252</v>
      </c>
      <c r="K1520" t="b">
        <v>1</v>
      </c>
      <c r="L1520">
        <v>236</v>
      </c>
      <c r="M1520" t="b">
        <v>1</v>
      </c>
      <c r="N1520" t="s">
        <v>8274</v>
      </c>
      <c r="O1520" s="12">
        <f t="shared" si="116"/>
        <v>205</v>
      </c>
      <c r="P1520" s="10">
        <f t="shared" si="117"/>
        <v>130.53</v>
      </c>
      <c r="Q1520" s="14" t="s">
        <v>8325</v>
      </c>
      <c r="R1520" t="s">
        <v>8333</v>
      </c>
      <c r="S1520" s="19">
        <f t="shared" si="118"/>
        <v>41760.611712962964</v>
      </c>
      <c r="T1520" s="19">
        <f t="shared" si="119"/>
        <v>42207.916666666664</v>
      </c>
      <c r="U1520">
        <f t="shared" si="115"/>
        <v>2014</v>
      </c>
    </row>
    <row r="1521" spans="1:21" ht="48" x14ac:dyDescent="0.2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 s="23">
        <v>1437620400</v>
      </c>
      <c r="J1521">
        <v>1400867283</v>
      </c>
      <c r="K1521" t="b">
        <v>1</v>
      </c>
      <c r="L1521">
        <v>145</v>
      </c>
      <c r="M1521" t="b">
        <v>1</v>
      </c>
      <c r="N1521" t="s">
        <v>8274</v>
      </c>
      <c r="O1521" s="12">
        <f t="shared" si="116"/>
        <v>103</v>
      </c>
      <c r="P1521" s="10">
        <f t="shared" si="117"/>
        <v>64.16</v>
      </c>
      <c r="Q1521" s="14" t="s">
        <v>8325</v>
      </c>
      <c r="R1521" t="s">
        <v>8333</v>
      </c>
      <c r="S1521" s="19">
        <f t="shared" si="118"/>
        <v>41782.533368055556</v>
      </c>
      <c r="T1521" s="19">
        <f t="shared" si="119"/>
        <v>42207.916666666664</v>
      </c>
      <c r="U1521">
        <f t="shared" si="115"/>
        <v>2014</v>
      </c>
    </row>
    <row r="1522" spans="1:21" ht="32" x14ac:dyDescent="0.2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 s="23">
        <v>1437620400</v>
      </c>
      <c r="J1522">
        <v>1415824513</v>
      </c>
      <c r="K1522" t="b">
        <v>1</v>
      </c>
      <c r="L1522">
        <v>167</v>
      </c>
      <c r="M1522" t="b">
        <v>1</v>
      </c>
      <c r="N1522" t="s">
        <v>8274</v>
      </c>
      <c r="O1522" s="12">
        <f t="shared" si="116"/>
        <v>103</v>
      </c>
      <c r="P1522" s="10">
        <f t="shared" si="117"/>
        <v>111.53</v>
      </c>
      <c r="Q1522" s="14" t="s">
        <v>8325</v>
      </c>
      <c r="R1522" t="s">
        <v>8333</v>
      </c>
      <c r="S1522" s="19">
        <f t="shared" si="118"/>
        <v>41955.649456018517</v>
      </c>
      <c r="T1522" s="19">
        <f t="shared" si="119"/>
        <v>42207.916666666664</v>
      </c>
      <c r="U1522">
        <f t="shared" si="115"/>
        <v>2014</v>
      </c>
    </row>
    <row r="1523" spans="1:21" ht="48" x14ac:dyDescent="0.2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 s="23">
        <v>1437620400</v>
      </c>
      <c r="J1523">
        <v>1462248091</v>
      </c>
      <c r="K1523" t="b">
        <v>1</v>
      </c>
      <c r="L1523">
        <v>235</v>
      </c>
      <c r="M1523" t="b">
        <v>1</v>
      </c>
      <c r="N1523" t="s">
        <v>8274</v>
      </c>
      <c r="O1523" s="12">
        <f t="shared" si="116"/>
        <v>107</v>
      </c>
      <c r="P1523" s="10">
        <f t="shared" si="117"/>
        <v>170.45</v>
      </c>
      <c r="Q1523" s="14" t="s">
        <v>8325</v>
      </c>
      <c r="R1523" t="s">
        <v>8333</v>
      </c>
      <c r="S1523" s="19">
        <f t="shared" si="118"/>
        <v>42492.959386574068</v>
      </c>
      <c r="T1523" s="19">
        <f t="shared" si="119"/>
        <v>42207.916666666664</v>
      </c>
      <c r="U1523">
        <f t="shared" si="115"/>
        <v>2016</v>
      </c>
    </row>
    <row r="1524" spans="1:21" ht="48" x14ac:dyDescent="0.2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 s="23">
        <v>1437620400</v>
      </c>
      <c r="J1524">
        <v>1410983739</v>
      </c>
      <c r="K1524" t="b">
        <v>1</v>
      </c>
      <c r="L1524">
        <v>452</v>
      </c>
      <c r="M1524" t="b">
        <v>1</v>
      </c>
      <c r="N1524" t="s">
        <v>8274</v>
      </c>
      <c r="O1524" s="12">
        <f t="shared" si="116"/>
        <v>139</v>
      </c>
      <c r="P1524" s="10">
        <f t="shared" si="117"/>
        <v>133.74</v>
      </c>
      <c r="Q1524" s="14" t="s">
        <v>8325</v>
      </c>
      <c r="R1524" t="s">
        <v>8333</v>
      </c>
      <c r="S1524" s="19">
        <f t="shared" si="118"/>
        <v>41899.621979166666</v>
      </c>
      <c r="T1524" s="19">
        <f t="shared" si="119"/>
        <v>42207.916666666664</v>
      </c>
      <c r="U1524">
        <f t="shared" si="115"/>
        <v>2014</v>
      </c>
    </row>
    <row r="1525" spans="1:21" ht="48" x14ac:dyDescent="0.2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 s="23">
        <v>1437620400</v>
      </c>
      <c r="J1525">
        <v>1416592916</v>
      </c>
      <c r="K1525" t="b">
        <v>1</v>
      </c>
      <c r="L1525">
        <v>241</v>
      </c>
      <c r="M1525" t="b">
        <v>1</v>
      </c>
      <c r="N1525" t="s">
        <v>8274</v>
      </c>
      <c r="O1525" s="12">
        <f t="shared" si="116"/>
        <v>125</v>
      </c>
      <c r="P1525" s="10">
        <f t="shared" si="117"/>
        <v>95.83</v>
      </c>
      <c r="Q1525" s="14" t="s">
        <v>8325</v>
      </c>
      <c r="R1525" t="s">
        <v>8333</v>
      </c>
      <c r="S1525" s="19">
        <f t="shared" si="118"/>
        <v>41964.543009259258</v>
      </c>
      <c r="T1525" s="19">
        <f t="shared" si="119"/>
        <v>42207.916666666664</v>
      </c>
      <c r="U1525">
        <f t="shared" si="115"/>
        <v>2014</v>
      </c>
    </row>
    <row r="1526" spans="1:21" ht="48" x14ac:dyDescent="0.2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 s="23">
        <v>1437620400</v>
      </c>
      <c r="J1526">
        <v>1485000090</v>
      </c>
      <c r="K1526" t="b">
        <v>1</v>
      </c>
      <c r="L1526">
        <v>28</v>
      </c>
      <c r="M1526" t="b">
        <v>1</v>
      </c>
      <c r="N1526" t="s">
        <v>8274</v>
      </c>
      <c r="O1526" s="12">
        <f t="shared" si="116"/>
        <v>207</v>
      </c>
      <c r="P1526" s="10">
        <f t="shared" si="117"/>
        <v>221.79</v>
      </c>
      <c r="Q1526" s="14" t="s">
        <v>8325</v>
      </c>
      <c r="R1526" t="s">
        <v>8333</v>
      </c>
      <c r="S1526" s="19">
        <f t="shared" si="118"/>
        <v>42756.292708333327</v>
      </c>
      <c r="T1526" s="19">
        <f t="shared" si="119"/>
        <v>42207.916666666664</v>
      </c>
      <c r="U1526">
        <f t="shared" si="115"/>
        <v>2017</v>
      </c>
    </row>
    <row r="1527" spans="1:21" ht="48" x14ac:dyDescent="0.2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 s="23">
        <v>1437620400</v>
      </c>
      <c r="J1527">
        <v>1468947138</v>
      </c>
      <c r="K1527" t="b">
        <v>1</v>
      </c>
      <c r="L1527">
        <v>140</v>
      </c>
      <c r="M1527" t="b">
        <v>1</v>
      </c>
      <c r="N1527" t="s">
        <v>8274</v>
      </c>
      <c r="O1527" s="12">
        <f t="shared" si="116"/>
        <v>174</v>
      </c>
      <c r="P1527" s="10">
        <f t="shared" si="117"/>
        <v>32.32</v>
      </c>
      <c r="Q1527" s="14" t="s">
        <v>8325</v>
      </c>
      <c r="R1527" t="s">
        <v>8333</v>
      </c>
      <c r="S1527" s="19">
        <f t="shared" si="118"/>
        <v>42570.494652777772</v>
      </c>
      <c r="T1527" s="19">
        <f t="shared" si="119"/>
        <v>42207.916666666664</v>
      </c>
      <c r="U1527">
        <f t="shared" si="115"/>
        <v>2016</v>
      </c>
    </row>
    <row r="1528" spans="1:21" ht="48" x14ac:dyDescent="0.2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 s="23">
        <v>1437620400</v>
      </c>
      <c r="J1528">
        <v>1448951847</v>
      </c>
      <c r="K1528" t="b">
        <v>1</v>
      </c>
      <c r="L1528">
        <v>280</v>
      </c>
      <c r="M1528" t="b">
        <v>1</v>
      </c>
      <c r="N1528" t="s">
        <v>8274</v>
      </c>
      <c r="O1528" s="12">
        <f t="shared" si="116"/>
        <v>120</v>
      </c>
      <c r="P1528" s="10">
        <f t="shared" si="117"/>
        <v>98.84</v>
      </c>
      <c r="Q1528" s="14" t="s">
        <v>8325</v>
      </c>
      <c r="R1528" t="s">
        <v>8333</v>
      </c>
      <c r="S1528" s="19">
        <f t="shared" si="118"/>
        <v>42339.067673611113</v>
      </c>
      <c r="T1528" s="19">
        <f t="shared" si="119"/>
        <v>42207.916666666664</v>
      </c>
      <c r="U1528">
        <f t="shared" si="115"/>
        <v>2015</v>
      </c>
    </row>
    <row r="1529" spans="1:21" ht="32" x14ac:dyDescent="0.2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 s="23">
        <v>1437620400</v>
      </c>
      <c r="J1529">
        <v>1487082286</v>
      </c>
      <c r="K1529" t="b">
        <v>1</v>
      </c>
      <c r="L1529">
        <v>70</v>
      </c>
      <c r="M1529" t="b">
        <v>1</v>
      </c>
      <c r="N1529" t="s">
        <v>8274</v>
      </c>
      <c r="O1529" s="12">
        <f t="shared" si="116"/>
        <v>110</v>
      </c>
      <c r="P1529" s="10">
        <f t="shared" si="117"/>
        <v>55.22</v>
      </c>
      <c r="Q1529" s="14" t="s">
        <v>8325</v>
      </c>
      <c r="R1529" t="s">
        <v>8333</v>
      </c>
      <c r="S1529" s="19">
        <f t="shared" si="118"/>
        <v>42780.392199074071</v>
      </c>
      <c r="T1529" s="19">
        <f t="shared" si="119"/>
        <v>42207.916666666664</v>
      </c>
      <c r="U1529">
        <f t="shared" si="115"/>
        <v>2017</v>
      </c>
    </row>
    <row r="1530" spans="1:21" ht="32" x14ac:dyDescent="0.2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 s="23">
        <v>1437620400</v>
      </c>
      <c r="J1530">
        <v>1483292122</v>
      </c>
      <c r="K1530" t="b">
        <v>1</v>
      </c>
      <c r="L1530">
        <v>160</v>
      </c>
      <c r="M1530" t="b">
        <v>1</v>
      </c>
      <c r="N1530" t="s">
        <v>8274</v>
      </c>
      <c r="O1530" s="12">
        <f t="shared" si="116"/>
        <v>282</v>
      </c>
      <c r="P1530" s="10">
        <f t="shared" si="117"/>
        <v>52.79</v>
      </c>
      <c r="Q1530" s="14" t="s">
        <v>8325</v>
      </c>
      <c r="R1530" t="s">
        <v>8333</v>
      </c>
      <c r="S1530" s="19">
        <f t="shared" si="118"/>
        <v>42736.524560185186</v>
      </c>
      <c r="T1530" s="19">
        <f t="shared" si="119"/>
        <v>42207.916666666664</v>
      </c>
      <c r="U1530">
        <f t="shared" si="115"/>
        <v>2017</v>
      </c>
    </row>
    <row r="1531" spans="1:21" ht="32" x14ac:dyDescent="0.2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 s="23">
        <v>1437620400</v>
      </c>
      <c r="J1531">
        <v>1424185520</v>
      </c>
      <c r="K1531" t="b">
        <v>1</v>
      </c>
      <c r="L1531">
        <v>141</v>
      </c>
      <c r="M1531" t="b">
        <v>1</v>
      </c>
      <c r="N1531" t="s">
        <v>8274</v>
      </c>
      <c r="O1531" s="12">
        <f t="shared" si="116"/>
        <v>101</v>
      </c>
      <c r="P1531" s="10">
        <f t="shared" si="117"/>
        <v>135.66999999999999</v>
      </c>
      <c r="Q1531" s="14" t="s">
        <v>8325</v>
      </c>
      <c r="R1531" t="s">
        <v>8333</v>
      </c>
      <c r="S1531" s="19">
        <f t="shared" si="118"/>
        <v>42052.420370370368</v>
      </c>
      <c r="T1531" s="19">
        <f t="shared" si="119"/>
        <v>42207.916666666664</v>
      </c>
      <c r="U1531">
        <f t="shared" si="115"/>
        <v>2015</v>
      </c>
    </row>
    <row r="1532" spans="1:21" ht="48" x14ac:dyDescent="0.2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 s="23">
        <v>1437620400</v>
      </c>
      <c r="J1532">
        <v>1443464695</v>
      </c>
      <c r="K1532" t="b">
        <v>1</v>
      </c>
      <c r="L1532">
        <v>874</v>
      </c>
      <c r="M1532" t="b">
        <v>1</v>
      </c>
      <c r="N1532" t="s">
        <v>8274</v>
      </c>
      <c r="O1532" s="12">
        <f t="shared" si="116"/>
        <v>135</v>
      </c>
      <c r="P1532" s="10">
        <f t="shared" si="117"/>
        <v>53.99</v>
      </c>
      <c r="Q1532" s="14" t="s">
        <v>8325</v>
      </c>
      <c r="R1532" t="s">
        <v>8333</v>
      </c>
      <c r="S1532" s="19">
        <f t="shared" si="118"/>
        <v>42275.558969907404</v>
      </c>
      <c r="T1532" s="19">
        <f t="shared" si="119"/>
        <v>42207.916666666664</v>
      </c>
      <c r="U1532">
        <f t="shared" si="115"/>
        <v>2015</v>
      </c>
    </row>
    <row r="1533" spans="1:21" ht="48" x14ac:dyDescent="0.2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 s="23">
        <v>1437620400</v>
      </c>
      <c r="J1533">
        <v>1414610126</v>
      </c>
      <c r="K1533" t="b">
        <v>1</v>
      </c>
      <c r="L1533">
        <v>73</v>
      </c>
      <c r="M1533" t="b">
        <v>1</v>
      </c>
      <c r="N1533" t="s">
        <v>8274</v>
      </c>
      <c r="O1533" s="12">
        <f t="shared" si="116"/>
        <v>176</v>
      </c>
      <c r="P1533" s="10">
        <f t="shared" si="117"/>
        <v>56.64</v>
      </c>
      <c r="Q1533" s="14" t="s">
        <v>8325</v>
      </c>
      <c r="R1533" t="s">
        <v>8333</v>
      </c>
      <c r="S1533" s="19">
        <f t="shared" si="118"/>
        <v>41941.594050925924</v>
      </c>
      <c r="T1533" s="19">
        <f t="shared" si="119"/>
        <v>42207.916666666664</v>
      </c>
      <c r="U1533">
        <f t="shared" ref="U1533:U1596" si="120">YEAR(S1533)</f>
        <v>2014</v>
      </c>
    </row>
    <row r="1534" spans="1:21" ht="48" x14ac:dyDescent="0.2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 s="23">
        <v>1437620400</v>
      </c>
      <c r="J1534">
        <v>1453461865</v>
      </c>
      <c r="K1534" t="b">
        <v>1</v>
      </c>
      <c r="L1534">
        <v>294</v>
      </c>
      <c r="M1534" t="b">
        <v>1</v>
      </c>
      <c r="N1534" t="s">
        <v>8274</v>
      </c>
      <c r="O1534" s="12">
        <f t="shared" si="116"/>
        <v>484</v>
      </c>
      <c r="P1534" s="10">
        <f t="shared" si="117"/>
        <v>82.32</v>
      </c>
      <c r="Q1534" s="14" t="s">
        <v>8325</v>
      </c>
      <c r="R1534" t="s">
        <v>8333</v>
      </c>
      <c r="S1534" s="19">
        <f t="shared" si="118"/>
        <v>42391.266956018517</v>
      </c>
      <c r="T1534" s="19">
        <f t="shared" si="119"/>
        <v>42207.916666666664</v>
      </c>
      <c r="U1534">
        <f t="shared" si="120"/>
        <v>2016</v>
      </c>
    </row>
    <row r="1535" spans="1:21" ht="32" x14ac:dyDescent="0.2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 s="23">
        <v>1437620400</v>
      </c>
      <c r="J1535">
        <v>1457913777</v>
      </c>
      <c r="K1535" t="b">
        <v>1</v>
      </c>
      <c r="L1535">
        <v>740</v>
      </c>
      <c r="M1535" t="b">
        <v>1</v>
      </c>
      <c r="N1535" t="s">
        <v>8274</v>
      </c>
      <c r="O1535" s="12">
        <f t="shared" si="116"/>
        <v>145</v>
      </c>
      <c r="P1535" s="10">
        <f t="shared" si="117"/>
        <v>88.26</v>
      </c>
      <c r="Q1535" s="14" t="s">
        <v>8325</v>
      </c>
      <c r="R1535" t="s">
        <v>8333</v>
      </c>
      <c r="S1535" s="19">
        <f t="shared" si="118"/>
        <v>42442.793715277774</v>
      </c>
      <c r="T1535" s="19">
        <f t="shared" si="119"/>
        <v>42207.916666666664</v>
      </c>
      <c r="U1535">
        <f t="shared" si="120"/>
        <v>2016</v>
      </c>
    </row>
    <row r="1536" spans="1:21" ht="48" x14ac:dyDescent="0.2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 s="23">
        <v>1437620400</v>
      </c>
      <c r="J1536">
        <v>1438791062</v>
      </c>
      <c r="K1536" t="b">
        <v>1</v>
      </c>
      <c r="L1536">
        <v>369</v>
      </c>
      <c r="M1536" t="b">
        <v>1</v>
      </c>
      <c r="N1536" t="s">
        <v>8274</v>
      </c>
      <c r="O1536" s="12">
        <f t="shared" si="116"/>
        <v>418</v>
      </c>
      <c r="P1536" s="10">
        <f t="shared" si="117"/>
        <v>84.91</v>
      </c>
      <c r="Q1536" s="14" t="s">
        <v>8325</v>
      </c>
      <c r="R1536" t="s">
        <v>8333</v>
      </c>
      <c r="S1536" s="19">
        <f t="shared" si="118"/>
        <v>42221.465995370367</v>
      </c>
      <c r="T1536" s="19">
        <f t="shared" si="119"/>
        <v>42207.916666666664</v>
      </c>
      <c r="U1536">
        <f t="shared" si="120"/>
        <v>2015</v>
      </c>
    </row>
    <row r="1537" spans="1:21" ht="48" x14ac:dyDescent="0.2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 s="23">
        <v>1437620400</v>
      </c>
      <c r="J1537">
        <v>1461527631</v>
      </c>
      <c r="K1537" t="b">
        <v>1</v>
      </c>
      <c r="L1537">
        <v>110</v>
      </c>
      <c r="M1537" t="b">
        <v>1</v>
      </c>
      <c r="N1537" t="s">
        <v>8274</v>
      </c>
      <c r="O1537" s="12">
        <f t="shared" si="116"/>
        <v>132</v>
      </c>
      <c r="P1537" s="10">
        <f t="shared" si="117"/>
        <v>48.15</v>
      </c>
      <c r="Q1537" s="14" t="s">
        <v>8325</v>
      </c>
      <c r="R1537" t="s">
        <v>8333</v>
      </c>
      <c r="S1537" s="19">
        <f t="shared" si="118"/>
        <v>42484.620729166665</v>
      </c>
      <c r="T1537" s="19">
        <f t="shared" si="119"/>
        <v>42207.916666666664</v>
      </c>
      <c r="U1537">
        <f t="shared" si="120"/>
        <v>2016</v>
      </c>
    </row>
    <row r="1538" spans="1:21" ht="48" x14ac:dyDescent="0.2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 s="23">
        <v>1437620400</v>
      </c>
      <c r="J1538">
        <v>1438110910</v>
      </c>
      <c r="K1538" t="b">
        <v>1</v>
      </c>
      <c r="L1538">
        <v>455</v>
      </c>
      <c r="M1538" t="b">
        <v>1</v>
      </c>
      <c r="N1538" t="s">
        <v>8274</v>
      </c>
      <c r="O1538" s="12">
        <f t="shared" ref="O1538:O1601" si="121">ROUND(E1538/D1538*100,0)</f>
        <v>250</v>
      </c>
      <c r="P1538" s="10">
        <f t="shared" ref="P1538:P1601" si="122">IFERROR(ROUND(E1538/L1538,2),0)</f>
        <v>66.02</v>
      </c>
      <c r="Q1538" s="14" t="s">
        <v>8325</v>
      </c>
      <c r="R1538" t="s">
        <v>8333</v>
      </c>
      <c r="S1538" s="19">
        <f t="shared" si="118"/>
        <v>42213.593865740739</v>
      </c>
      <c r="T1538" s="19">
        <f t="shared" si="119"/>
        <v>42207.916666666664</v>
      </c>
      <c r="U1538">
        <f t="shared" si="120"/>
        <v>2015</v>
      </c>
    </row>
    <row r="1539" spans="1:21" ht="48" x14ac:dyDescent="0.2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 s="23">
        <v>1437620400</v>
      </c>
      <c r="J1539">
        <v>1467358427</v>
      </c>
      <c r="K1539" t="b">
        <v>1</v>
      </c>
      <c r="L1539">
        <v>224</v>
      </c>
      <c r="M1539" t="b">
        <v>1</v>
      </c>
      <c r="N1539" t="s">
        <v>8274</v>
      </c>
      <c r="O1539" s="12">
        <f t="shared" si="121"/>
        <v>180</v>
      </c>
      <c r="P1539" s="10">
        <f t="shared" si="122"/>
        <v>96.38</v>
      </c>
      <c r="Q1539" s="14" t="s">
        <v>8325</v>
      </c>
      <c r="R1539" t="s">
        <v>8333</v>
      </c>
      <c r="S1539" s="19">
        <f t="shared" ref="S1539:S1602" si="123">(J1539/86400)+25569+(-5/24)</f>
        <v>42552.106793981475</v>
      </c>
      <c r="T1539" s="19">
        <f t="shared" ref="T1539:T1602" si="124">(I1539/86400)+25569+(-5/24)</f>
        <v>42207.916666666664</v>
      </c>
      <c r="U1539">
        <f t="shared" si="120"/>
        <v>2016</v>
      </c>
    </row>
    <row r="1540" spans="1:21" ht="48" x14ac:dyDescent="0.2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 s="23">
        <v>1437620400</v>
      </c>
      <c r="J1540">
        <v>1418064370</v>
      </c>
      <c r="K1540" t="b">
        <v>1</v>
      </c>
      <c r="L1540">
        <v>46</v>
      </c>
      <c r="M1540" t="b">
        <v>1</v>
      </c>
      <c r="N1540" t="s">
        <v>8274</v>
      </c>
      <c r="O1540" s="12">
        <f t="shared" si="121"/>
        <v>103</v>
      </c>
      <c r="P1540" s="10">
        <f t="shared" si="122"/>
        <v>156.16999999999999</v>
      </c>
      <c r="Q1540" s="14" t="s">
        <v>8325</v>
      </c>
      <c r="R1540" t="s">
        <v>8333</v>
      </c>
      <c r="S1540" s="19">
        <f t="shared" si="123"/>
        <v>41981.57372685185</v>
      </c>
      <c r="T1540" s="19">
        <f t="shared" si="124"/>
        <v>42207.916666666664</v>
      </c>
      <c r="U1540">
        <f t="shared" si="120"/>
        <v>2014</v>
      </c>
    </row>
    <row r="1541" spans="1:21" ht="48" x14ac:dyDescent="0.2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 s="23">
        <v>1437620400</v>
      </c>
      <c r="J1541">
        <v>1480629819</v>
      </c>
      <c r="K1541" t="b">
        <v>0</v>
      </c>
      <c r="L1541">
        <v>284</v>
      </c>
      <c r="M1541" t="b">
        <v>1</v>
      </c>
      <c r="N1541" t="s">
        <v>8274</v>
      </c>
      <c r="O1541" s="12">
        <f t="shared" si="121"/>
        <v>136</v>
      </c>
      <c r="P1541" s="10">
        <f t="shared" si="122"/>
        <v>95.76</v>
      </c>
      <c r="Q1541" s="14" t="s">
        <v>8325</v>
      </c>
      <c r="R1541" t="s">
        <v>8333</v>
      </c>
      <c r="S1541" s="19">
        <f t="shared" si="123"/>
        <v>42705.710868055554</v>
      </c>
      <c r="T1541" s="19">
        <f t="shared" si="124"/>
        <v>42207.916666666664</v>
      </c>
      <c r="U1541">
        <f t="shared" si="120"/>
        <v>2016</v>
      </c>
    </row>
    <row r="1542" spans="1:21" ht="48" x14ac:dyDescent="0.2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 s="23">
        <v>1437620400</v>
      </c>
      <c r="J1542">
        <v>1414368616</v>
      </c>
      <c r="K1542" t="b">
        <v>1</v>
      </c>
      <c r="L1542">
        <v>98</v>
      </c>
      <c r="M1542" t="b">
        <v>1</v>
      </c>
      <c r="N1542" t="s">
        <v>8274</v>
      </c>
      <c r="O1542" s="12">
        <f t="shared" si="121"/>
        <v>118</v>
      </c>
      <c r="P1542" s="10">
        <f t="shared" si="122"/>
        <v>180.41</v>
      </c>
      <c r="Q1542" s="14" t="s">
        <v>8325</v>
      </c>
      <c r="R1542" t="s">
        <v>8333</v>
      </c>
      <c r="S1542" s="19">
        <f t="shared" si="123"/>
        <v>41938.798796296294</v>
      </c>
      <c r="T1542" s="19">
        <f t="shared" si="124"/>
        <v>42207.916666666664</v>
      </c>
      <c r="U1542">
        <f t="shared" si="120"/>
        <v>2014</v>
      </c>
    </row>
    <row r="1543" spans="1:21" ht="48" x14ac:dyDescent="0.2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 s="23">
        <v>1437620400</v>
      </c>
      <c r="J1543">
        <v>1417453538</v>
      </c>
      <c r="K1543" t="b">
        <v>0</v>
      </c>
      <c r="L1543">
        <v>2</v>
      </c>
      <c r="M1543" t="b">
        <v>0</v>
      </c>
      <c r="N1543" t="s">
        <v>8274</v>
      </c>
      <c r="O1543" s="12">
        <f t="shared" si="121"/>
        <v>0</v>
      </c>
      <c r="P1543" s="10">
        <f t="shared" si="122"/>
        <v>3</v>
      </c>
      <c r="Q1543" s="14" t="s">
        <v>8325</v>
      </c>
      <c r="R1543" t="s">
        <v>8333</v>
      </c>
      <c r="S1543" s="19">
        <f t="shared" si="123"/>
        <v>41974.503912037035</v>
      </c>
      <c r="T1543" s="19">
        <f t="shared" si="124"/>
        <v>42207.916666666664</v>
      </c>
      <c r="U1543">
        <f t="shared" si="120"/>
        <v>2014</v>
      </c>
    </row>
    <row r="1544" spans="1:21" ht="48" x14ac:dyDescent="0.2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 s="23">
        <v>1437620400</v>
      </c>
      <c r="J1544">
        <v>1434412500</v>
      </c>
      <c r="K1544" t="b">
        <v>0</v>
      </c>
      <c r="L1544">
        <v>1</v>
      </c>
      <c r="M1544" t="b">
        <v>0</v>
      </c>
      <c r="N1544" t="s">
        <v>8274</v>
      </c>
      <c r="O1544" s="12">
        <f t="shared" si="121"/>
        <v>4</v>
      </c>
      <c r="P1544" s="10">
        <f t="shared" si="122"/>
        <v>20</v>
      </c>
      <c r="Q1544" s="14" t="s">
        <v>8325</v>
      </c>
      <c r="R1544" t="s">
        <v>8333</v>
      </c>
      <c r="S1544" s="19">
        <f t="shared" si="123"/>
        <v>42170.788194444445</v>
      </c>
      <c r="T1544" s="19">
        <f t="shared" si="124"/>
        <v>42207.916666666664</v>
      </c>
      <c r="U1544">
        <f t="shared" si="120"/>
        <v>2015</v>
      </c>
    </row>
    <row r="1545" spans="1:21" ht="48" x14ac:dyDescent="0.2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 s="23">
        <v>1437620400</v>
      </c>
      <c r="J1545">
        <v>1414066434</v>
      </c>
      <c r="K1545" t="b">
        <v>0</v>
      </c>
      <c r="L1545">
        <v>1</v>
      </c>
      <c r="M1545" t="b">
        <v>0</v>
      </c>
      <c r="N1545" t="s">
        <v>8274</v>
      </c>
      <c r="O1545" s="12">
        <f t="shared" si="121"/>
        <v>0</v>
      </c>
      <c r="P1545" s="10">
        <f t="shared" si="122"/>
        <v>10</v>
      </c>
      <c r="Q1545" s="14" t="s">
        <v>8325</v>
      </c>
      <c r="R1545" t="s">
        <v>8333</v>
      </c>
      <c r="S1545" s="19">
        <f t="shared" si="123"/>
        <v>41935.301319444443</v>
      </c>
      <c r="T1545" s="19">
        <f t="shared" si="124"/>
        <v>42207.916666666664</v>
      </c>
      <c r="U1545">
        <f t="shared" si="120"/>
        <v>2014</v>
      </c>
    </row>
    <row r="1546" spans="1:21" ht="48" x14ac:dyDescent="0.2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 s="23">
        <v>1437620400</v>
      </c>
      <c r="J1546">
        <v>1424222024</v>
      </c>
      <c r="K1546" t="b">
        <v>0</v>
      </c>
      <c r="L1546">
        <v>0</v>
      </c>
      <c r="M1546" t="b">
        <v>0</v>
      </c>
      <c r="N1546" t="s">
        <v>8274</v>
      </c>
      <c r="O1546" s="12">
        <f t="shared" si="121"/>
        <v>0</v>
      </c>
      <c r="P1546" s="10">
        <f t="shared" si="122"/>
        <v>0</v>
      </c>
      <c r="Q1546" s="14" t="s">
        <v>8325</v>
      </c>
      <c r="R1546" t="s">
        <v>8333</v>
      </c>
      <c r="S1546" s="19">
        <f t="shared" si="123"/>
        <v>42052.842870370368</v>
      </c>
      <c r="T1546" s="19">
        <f t="shared" si="124"/>
        <v>42207.916666666664</v>
      </c>
      <c r="U1546">
        <f t="shared" si="120"/>
        <v>2015</v>
      </c>
    </row>
    <row r="1547" spans="1:21" ht="48" x14ac:dyDescent="0.2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 s="23">
        <v>1437620400</v>
      </c>
      <c r="J1547">
        <v>1422393234</v>
      </c>
      <c r="K1547" t="b">
        <v>0</v>
      </c>
      <c r="L1547">
        <v>1</v>
      </c>
      <c r="M1547" t="b">
        <v>0</v>
      </c>
      <c r="N1547" t="s">
        <v>8274</v>
      </c>
      <c r="O1547" s="12">
        <f t="shared" si="121"/>
        <v>0</v>
      </c>
      <c r="P1547" s="10">
        <f t="shared" si="122"/>
        <v>1</v>
      </c>
      <c r="Q1547" s="14" t="s">
        <v>8325</v>
      </c>
      <c r="R1547" t="s">
        <v>8333</v>
      </c>
      <c r="S1547" s="19">
        <f t="shared" si="123"/>
        <v>42031.676319444443</v>
      </c>
      <c r="T1547" s="19">
        <f t="shared" si="124"/>
        <v>42207.916666666664</v>
      </c>
      <c r="U1547">
        <f t="shared" si="120"/>
        <v>2015</v>
      </c>
    </row>
    <row r="1548" spans="1:21" ht="48" x14ac:dyDescent="0.2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 s="23">
        <v>1437620400</v>
      </c>
      <c r="J1548">
        <v>1405746399</v>
      </c>
      <c r="K1548" t="b">
        <v>0</v>
      </c>
      <c r="L1548">
        <v>11</v>
      </c>
      <c r="M1548" t="b">
        <v>0</v>
      </c>
      <c r="N1548" t="s">
        <v>8274</v>
      </c>
      <c r="O1548" s="12">
        <f t="shared" si="121"/>
        <v>29</v>
      </c>
      <c r="P1548" s="10">
        <f t="shared" si="122"/>
        <v>26.27</v>
      </c>
      <c r="Q1548" s="14" t="s">
        <v>8325</v>
      </c>
      <c r="R1548" t="s">
        <v>8333</v>
      </c>
      <c r="S1548" s="19">
        <f t="shared" si="123"/>
        <v>41839.004618055551</v>
      </c>
      <c r="T1548" s="19">
        <f t="shared" si="124"/>
        <v>42207.916666666664</v>
      </c>
      <c r="U1548">
        <f t="shared" si="120"/>
        <v>2014</v>
      </c>
    </row>
    <row r="1549" spans="1:21" ht="48" x14ac:dyDescent="0.2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 s="23">
        <v>1437620400</v>
      </c>
      <c r="J1549">
        <v>1487240082</v>
      </c>
      <c r="K1549" t="b">
        <v>0</v>
      </c>
      <c r="L1549">
        <v>0</v>
      </c>
      <c r="M1549" t="b">
        <v>0</v>
      </c>
      <c r="N1549" t="s">
        <v>8274</v>
      </c>
      <c r="O1549" s="12">
        <f t="shared" si="121"/>
        <v>0</v>
      </c>
      <c r="P1549" s="10">
        <f t="shared" si="122"/>
        <v>0</v>
      </c>
      <c r="Q1549" s="14" t="s">
        <v>8325</v>
      </c>
      <c r="R1549" t="s">
        <v>8333</v>
      </c>
      <c r="S1549" s="19">
        <f t="shared" si="123"/>
        <v>42782.218541666669</v>
      </c>
      <c r="T1549" s="19">
        <f t="shared" si="124"/>
        <v>42207.916666666664</v>
      </c>
      <c r="U1549">
        <f t="shared" si="120"/>
        <v>2017</v>
      </c>
    </row>
    <row r="1550" spans="1:21" ht="32" x14ac:dyDescent="0.2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 s="23">
        <v>1437620400</v>
      </c>
      <c r="J1550">
        <v>1444425020</v>
      </c>
      <c r="K1550" t="b">
        <v>0</v>
      </c>
      <c r="L1550">
        <v>1</v>
      </c>
      <c r="M1550" t="b">
        <v>0</v>
      </c>
      <c r="N1550" t="s">
        <v>8274</v>
      </c>
      <c r="O1550" s="12">
        <f t="shared" si="121"/>
        <v>9</v>
      </c>
      <c r="P1550" s="10">
        <f t="shared" si="122"/>
        <v>60</v>
      </c>
      <c r="Q1550" s="14" t="s">
        <v>8325</v>
      </c>
      <c r="R1550" t="s">
        <v>8333</v>
      </c>
      <c r="S1550" s="19">
        <f t="shared" si="123"/>
        <v>42286.673842592594</v>
      </c>
      <c r="T1550" s="19">
        <f t="shared" si="124"/>
        <v>42207.916666666664</v>
      </c>
      <c r="U1550">
        <f t="shared" si="120"/>
        <v>2015</v>
      </c>
    </row>
    <row r="1551" spans="1:21" ht="48" x14ac:dyDescent="0.2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 s="23">
        <v>1437620400</v>
      </c>
      <c r="J1551">
        <v>1443928559</v>
      </c>
      <c r="K1551" t="b">
        <v>0</v>
      </c>
      <c r="L1551">
        <v>6</v>
      </c>
      <c r="M1551" t="b">
        <v>0</v>
      </c>
      <c r="N1551" t="s">
        <v>8274</v>
      </c>
      <c r="O1551" s="12">
        <f t="shared" si="121"/>
        <v>34</v>
      </c>
      <c r="P1551" s="10">
        <f t="shared" si="122"/>
        <v>28.33</v>
      </c>
      <c r="Q1551" s="14" t="s">
        <v>8325</v>
      </c>
      <c r="R1551" t="s">
        <v>8333</v>
      </c>
      <c r="S1551" s="19">
        <f t="shared" si="123"/>
        <v>42280.927766203698</v>
      </c>
      <c r="T1551" s="19">
        <f t="shared" si="124"/>
        <v>42207.916666666664</v>
      </c>
      <c r="U1551">
        <f t="shared" si="120"/>
        <v>2015</v>
      </c>
    </row>
    <row r="1552" spans="1:21" ht="48" x14ac:dyDescent="0.2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 s="23">
        <v>1437620400</v>
      </c>
      <c r="J1552">
        <v>1460458034</v>
      </c>
      <c r="K1552" t="b">
        <v>0</v>
      </c>
      <c r="L1552">
        <v>7</v>
      </c>
      <c r="M1552" t="b">
        <v>0</v>
      </c>
      <c r="N1552" t="s">
        <v>8274</v>
      </c>
      <c r="O1552" s="12">
        <f t="shared" si="121"/>
        <v>13</v>
      </c>
      <c r="P1552" s="10">
        <f t="shared" si="122"/>
        <v>14.43</v>
      </c>
      <c r="Q1552" s="14" t="s">
        <v>8325</v>
      </c>
      <c r="R1552" t="s">
        <v>8333</v>
      </c>
      <c r="S1552" s="19">
        <f t="shared" si="123"/>
        <v>42472.24113425926</v>
      </c>
      <c r="T1552" s="19">
        <f t="shared" si="124"/>
        <v>42207.916666666664</v>
      </c>
      <c r="U1552">
        <f t="shared" si="120"/>
        <v>2016</v>
      </c>
    </row>
    <row r="1553" spans="1:21" ht="48" x14ac:dyDescent="0.2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 s="23">
        <v>1437620400</v>
      </c>
      <c r="J1553">
        <v>1430164039</v>
      </c>
      <c r="K1553" t="b">
        <v>0</v>
      </c>
      <c r="L1553">
        <v>0</v>
      </c>
      <c r="M1553" t="b">
        <v>0</v>
      </c>
      <c r="N1553" t="s">
        <v>8274</v>
      </c>
      <c r="O1553" s="12">
        <f t="shared" si="121"/>
        <v>0</v>
      </c>
      <c r="P1553" s="10">
        <f t="shared" si="122"/>
        <v>0</v>
      </c>
      <c r="Q1553" s="14" t="s">
        <v>8325</v>
      </c>
      <c r="R1553" t="s">
        <v>8333</v>
      </c>
      <c r="S1553" s="19">
        <f t="shared" si="123"/>
        <v>42121.616192129623</v>
      </c>
      <c r="T1553" s="19">
        <f t="shared" si="124"/>
        <v>42207.916666666664</v>
      </c>
      <c r="U1553">
        <f t="shared" si="120"/>
        <v>2015</v>
      </c>
    </row>
    <row r="1554" spans="1:21" ht="48" x14ac:dyDescent="0.2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 s="23">
        <v>1437620400</v>
      </c>
      <c r="J1554">
        <v>1410366708</v>
      </c>
      <c r="K1554" t="b">
        <v>0</v>
      </c>
      <c r="L1554">
        <v>16</v>
      </c>
      <c r="M1554" t="b">
        <v>0</v>
      </c>
      <c r="N1554" t="s">
        <v>8274</v>
      </c>
      <c r="O1554" s="12">
        <f t="shared" si="121"/>
        <v>49</v>
      </c>
      <c r="P1554" s="10">
        <f t="shared" si="122"/>
        <v>132.19</v>
      </c>
      <c r="Q1554" s="14" t="s">
        <v>8325</v>
      </c>
      <c r="R1554" t="s">
        <v>8333</v>
      </c>
      <c r="S1554" s="19">
        <f t="shared" si="123"/>
        <v>41892.480416666665</v>
      </c>
      <c r="T1554" s="19">
        <f t="shared" si="124"/>
        <v>42207.916666666664</v>
      </c>
      <c r="U1554">
        <f t="shared" si="120"/>
        <v>2014</v>
      </c>
    </row>
    <row r="1555" spans="1:21" ht="48" x14ac:dyDescent="0.2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 s="23">
        <v>1437620400</v>
      </c>
      <c r="J1555">
        <v>1438584447</v>
      </c>
      <c r="K1555" t="b">
        <v>0</v>
      </c>
      <c r="L1555">
        <v>0</v>
      </c>
      <c r="M1555" t="b">
        <v>0</v>
      </c>
      <c r="N1555" t="s">
        <v>8274</v>
      </c>
      <c r="O1555" s="12">
        <f t="shared" si="121"/>
        <v>0</v>
      </c>
      <c r="P1555" s="10">
        <f t="shared" si="122"/>
        <v>0</v>
      </c>
      <c r="Q1555" s="14" t="s">
        <v>8325</v>
      </c>
      <c r="R1555" t="s">
        <v>8333</v>
      </c>
      <c r="S1555" s="19">
        <f t="shared" si="123"/>
        <v>42219.074618055551</v>
      </c>
      <c r="T1555" s="19">
        <f t="shared" si="124"/>
        <v>42207.916666666664</v>
      </c>
      <c r="U1555">
        <f t="shared" si="120"/>
        <v>2015</v>
      </c>
    </row>
    <row r="1556" spans="1:21" ht="48" x14ac:dyDescent="0.2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 s="23">
        <v>1437620400</v>
      </c>
      <c r="J1556">
        <v>1435903390</v>
      </c>
      <c r="K1556" t="b">
        <v>0</v>
      </c>
      <c r="L1556">
        <v>0</v>
      </c>
      <c r="M1556" t="b">
        <v>0</v>
      </c>
      <c r="N1556" t="s">
        <v>8274</v>
      </c>
      <c r="O1556" s="12">
        <f t="shared" si="121"/>
        <v>0</v>
      </c>
      <c r="P1556" s="10">
        <f t="shared" si="122"/>
        <v>0</v>
      </c>
      <c r="Q1556" s="14" t="s">
        <v>8325</v>
      </c>
      <c r="R1556" t="s">
        <v>8333</v>
      </c>
      <c r="S1556" s="19">
        <f t="shared" si="123"/>
        <v>42188.043865740743</v>
      </c>
      <c r="T1556" s="19">
        <f t="shared" si="124"/>
        <v>42207.916666666664</v>
      </c>
      <c r="U1556">
        <f t="shared" si="120"/>
        <v>2015</v>
      </c>
    </row>
    <row r="1557" spans="1:21" ht="48" x14ac:dyDescent="0.2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 s="23">
        <v>1437620400</v>
      </c>
      <c r="J1557">
        <v>1440513832</v>
      </c>
      <c r="K1557" t="b">
        <v>0</v>
      </c>
      <c r="L1557">
        <v>0</v>
      </c>
      <c r="M1557" t="b">
        <v>0</v>
      </c>
      <c r="N1557" t="s">
        <v>8274</v>
      </c>
      <c r="O1557" s="12">
        <f t="shared" si="121"/>
        <v>0</v>
      </c>
      <c r="P1557" s="10">
        <f t="shared" si="122"/>
        <v>0</v>
      </c>
      <c r="Q1557" s="14" t="s">
        <v>8325</v>
      </c>
      <c r="R1557" t="s">
        <v>8333</v>
      </c>
      <c r="S1557" s="19">
        <f t="shared" si="123"/>
        <v>42241.405462962961</v>
      </c>
      <c r="T1557" s="19">
        <f t="shared" si="124"/>
        <v>42207.916666666664</v>
      </c>
      <c r="U1557">
        <f t="shared" si="120"/>
        <v>2015</v>
      </c>
    </row>
    <row r="1558" spans="1:21" ht="48" x14ac:dyDescent="0.2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 s="23">
        <v>1437620400</v>
      </c>
      <c r="J1558">
        <v>1465011624</v>
      </c>
      <c r="K1558" t="b">
        <v>0</v>
      </c>
      <c r="L1558">
        <v>12</v>
      </c>
      <c r="M1558" t="b">
        <v>0</v>
      </c>
      <c r="N1558" t="s">
        <v>8274</v>
      </c>
      <c r="O1558" s="12">
        <f t="shared" si="121"/>
        <v>45</v>
      </c>
      <c r="P1558" s="10">
        <f t="shared" si="122"/>
        <v>56.42</v>
      </c>
      <c r="Q1558" s="14" t="s">
        <v>8325</v>
      </c>
      <c r="R1558" t="s">
        <v>8333</v>
      </c>
      <c r="S1558" s="19">
        <f t="shared" si="123"/>
        <v>42524.944722222215</v>
      </c>
      <c r="T1558" s="19">
        <f t="shared" si="124"/>
        <v>42207.916666666664</v>
      </c>
      <c r="U1558">
        <f t="shared" si="120"/>
        <v>2016</v>
      </c>
    </row>
    <row r="1559" spans="1:21" ht="48" x14ac:dyDescent="0.2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 s="23">
        <v>1437620400</v>
      </c>
      <c r="J1559">
        <v>1408549233</v>
      </c>
      <c r="K1559" t="b">
        <v>0</v>
      </c>
      <c r="L1559">
        <v>1</v>
      </c>
      <c r="M1559" t="b">
        <v>0</v>
      </c>
      <c r="N1559" t="s">
        <v>8274</v>
      </c>
      <c r="O1559" s="12">
        <f t="shared" si="121"/>
        <v>4</v>
      </c>
      <c r="P1559" s="10">
        <f t="shared" si="122"/>
        <v>100</v>
      </c>
      <c r="Q1559" s="14" t="s">
        <v>8325</v>
      </c>
      <c r="R1559" t="s">
        <v>8333</v>
      </c>
      <c r="S1559" s="19">
        <f t="shared" si="123"/>
        <v>41871.444826388884</v>
      </c>
      <c r="T1559" s="19">
        <f t="shared" si="124"/>
        <v>42207.916666666664</v>
      </c>
      <c r="U1559">
        <f t="shared" si="120"/>
        <v>2014</v>
      </c>
    </row>
    <row r="1560" spans="1:21" ht="32" x14ac:dyDescent="0.2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 s="23">
        <v>1437620400</v>
      </c>
      <c r="J1560">
        <v>1435656759</v>
      </c>
      <c r="K1560" t="b">
        <v>0</v>
      </c>
      <c r="L1560">
        <v>3</v>
      </c>
      <c r="M1560" t="b">
        <v>0</v>
      </c>
      <c r="N1560" t="s">
        <v>8274</v>
      </c>
      <c r="O1560" s="12">
        <f t="shared" si="121"/>
        <v>5</v>
      </c>
      <c r="P1560" s="10">
        <f t="shared" si="122"/>
        <v>11.67</v>
      </c>
      <c r="Q1560" s="14" t="s">
        <v>8325</v>
      </c>
      <c r="R1560" t="s">
        <v>8333</v>
      </c>
      <c r="S1560" s="19">
        <f t="shared" si="123"/>
        <v>42185.189340277771</v>
      </c>
      <c r="T1560" s="19">
        <f t="shared" si="124"/>
        <v>42207.916666666664</v>
      </c>
      <c r="U1560">
        <f t="shared" si="120"/>
        <v>2015</v>
      </c>
    </row>
    <row r="1561" spans="1:21" ht="32" x14ac:dyDescent="0.2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 s="23">
        <v>1437620400</v>
      </c>
      <c r="J1561">
        <v>1428974199</v>
      </c>
      <c r="K1561" t="b">
        <v>0</v>
      </c>
      <c r="L1561">
        <v>1</v>
      </c>
      <c r="M1561" t="b">
        <v>0</v>
      </c>
      <c r="N1561" t="s">
        <v>8274</v>
      </c>
      <c r="O1561" s="12">
        <f t="shared" si="121"/>
        <v>0</v>
      </c>
      <c r="P1561" s="10">
        <f t="shared" si="122"/>
        <v>50</v>
      </c>
      <c r="Q1561" s="14" t="s">
        <v>8325</v>
      </c>
      <c r="R1561" t="s">
        <v>8333</v>
      </c>
      <c r="S1561" s="19">
        <f t="shared" si="123"/>
        <v>42107.844895833332</v>
      </c>
      <c r="T1561" s="19">
        <f t="shared" si="124"/>
        <v>42207.916666666664</v>
      </c>
      <c r="U1561">
        <f t="shared" si="120"/>
        <v>2015</v>
      </c>
    </row>
    <row r="1562" spans="1:21" ht="48" x14ac:dyDescent="0.2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 s="23">
        <v>1437620400</v>
      </c>
      <c r="J1562">
        <v>1414110593</v>
      </c>
      <c r="K1562" t="b">
        <v>0</v>
      </c>
      <c r="L1562">
        <v>4</v>
      </c>
      <c r="M1562" t="b">
        <v>0</v>
      </c>
      <c r="N1562" t="s">
        <v>8274</v>
      </c>
      <c r="O1562" s="12">
        <f t="shared" si="121"/>
        <v>4</v>
      </c>
      <c r="P1562" s="10">
        <f t="shared" si="122"/>
        <v>23.5</v>
      </c>
      <c r="Q1562" s="14" t="s">
        <v>8325</v>
      </c>
      <c r="R1562" t="s">
        <v>8333</v>
      </c>
      <c r="S1562" s="19">
        <f t="shared" si="123"/>
        <v>41935.812418981477</v>
      </c>
      <c r="T1562" s="19">
        <f t="shared" si="124"/>
        <v>42207.916666666664</v>
      </c>
      <c r="U1562">
        <f t="shared" si="120"/>
        <v>2014</v>
      </c>
    </row>
    <row r="1563" spans="1:21" ht="48" x14ac:dyDescent="0.2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 s="23">
        <v>1437620400</v>
      </c>
      <c r="J1563">
        <v>1381194003</v>
      </c>
      <c r="K1563" t="b">
        <v>0</v>
      </c>
      <c r="L1563">
        <v>1</v>
      </c>
      <c r="M1563" t="b">
        <v>0</v>
      </c>
      <c r="N1563" t="s">
        <v>8274</v>
      </c>
      <c r="O1563" s="12">
        <f t="shared" si="121"/>
        <v>1</v>
      </c>
      <c r="P1563" s="10">
        <f t="shared" si="122"/>
        <v>67</v>
      </c>
      <c r="Q1563" s="14" t="s">
        <v>8325</v>
      </c>
      <c r="R1563" t="s">
        <v>8333</v>
      </c>
      <c r="S1563" s="19">
        <f t="shared" si="123"/>
        <v>41554.833368055552</v>
      </c>
      <c r="T1563" s="19">
        <f t="shared" si="124"/>
        <v>42207.916666666664</v>
      </c>
      <c r="U1563">
        <f t="shared" si="120"/>
        <v>2013</v>
      </c>
    </row>
    <row r="1564" spans="1:21" ht="48" x14ac:dyDescent="0.2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 s="23">
        <v>1437620400</v>
      </c>
      <c r="J1564">
        <v>1253712916</v>
      </c>
      <c r="K1564" t="b">
        <v>0</v>
      </c>
      <c r="L1564">
        <v>0</v>
      </c>
      <c r="M1564" t="b">
        <v>0</v>
      </c>
      <c r="N1564" t="s">
        <v>8274</v>
      </c>
      <c r="O1564" s="12">
        <f t="shared" si="121"/>
        <v>0</v>
      </c>
      <c r="P1564" s="10">
        <f t="shared" si="122"/>
        <v>0</v>
      </c>
      <c r="Q1564" s="14" t="s">
        <v>8325</v>
      </c>
      <c r="R1564" t="s">
        <v>8333</v>
      </c>
      <c r="S1564" s="19">
        <f t="shared" si="123"/>
        <v>40079.357824074068</v>
      </c>
      <c r="T1564" s="19">
        <f t="shared" si="124"/>
        <v>42207.916666666664</v>
      </c>
      <c r="U1564">
        <f t="shared" si="120"/>
        <v>2009</v>
      </c>
    </row>
    <row r="1565" spans="1:21" ht="48" x14ac:dyDescent="0.2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 s="23">
        <v>1437620400</v>
      </c>
      <c r="J1565">
        <v>1389635351</v>
      </c>
      <c r="K1565" t="b">
        <v>0</v>
      </c>
      <c r="L1565">
        <v>2</v>
      </c>
      <c r="M1565" t="b">
        <v>0</v>
      </c>
      <c r="N1565" t="s">
        <v>8274</v>
      </c>
      <c r="O1565" s="12">
        <f t="shared" si="121"/>
        <v>1</v>
      </c>
      <c r="P1565" s="10">
        <f t="shared" si="122"/>
        <v>42.5</v>
      </c>
      <c r="Q1565" s="14" t="s">
        <v>8325</v>
      </c>
      <c r="R1565" t="s">
        <v>8333</v>
      </c>
      <c r="S1565" s="19">
        <f t="shared" si="123"/>
        <v>41652.534155092588</v>
      </c>
      <c r="T1565" s="19">
        <f t="shared" si="124"/>
        <v>42207.916666666664</v>
      </c>
      <c r="U1565">
        <f t="shared" si="120"/>
        <v>2014</v>
      </c>
    </row>
    <row r="1566" spans="1:21" ht="48" x14ac:dyDescent="0.2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 s="23">
        <v>1437620400</v>
      </c>
      <c r="J1566">
        <v>1430124509</v>
      </c>
      <c r="K1566" t="b">
        <v>0</v>
      </c>
      <c r="L1566">
        <v>1</v>
      </c>
      <c r="M1566" t="b">
        <v>0</v>
      </c>
      <c r="N1566" t="s">
        <v>8274</v>
      </c>
      <c r="O1566" s="12">
        <f t="shared" si="121"/>
        <v>0</v>
      </c>
      <c r="P1566" s="10">
        <f t="shared" si="122"/>
        <v>10</v>
      </c>
      <c r="Q1566" s="14" t="s">
        <v>8325</v>
      </c>
      <c r="R1566" t="s">
        <v>8333</v>
      </c>
      <c r="S1566" s="19">
        <f t="shared" si="123"/>
        <v>42121.158668981479</v>
      </c>
      <c r="T1566" s="19">
        <f t="shared" si="124"/>
        <v>42207.916666666664</v>
      </c>
      <c r="U1566">
        <f t="shared" si="120"/>
        <v>2015</v>
      </c>
    </row>
    <row r="1567" spans="1:21" ht="48" x14ac:dyDescent="0.2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 s="23">
        <v>1437620400</v>
      </c>
      <c r="J1567">
        <v>1304962261</v>
      </c>
      <c r="K1567" t="b">
        <v>0</v>
      </c>
      <c r="L1567">
        <v>1</v>
      </c>
      <c r="M1567" t="b">
        <v>0</v>
      </c>
      <c r="N1567" t="s">
        <v>8274</v>
      </c>
      <c r="O1567" s="12">
        <f t="shared" si="121"/>
        <v>3</v>
      </c>
      <c r="P1567" s="10">
        <f t="shared" si="122"/>
        <v>100</v>
      </c>
      <c r="Q1567" s="14" t="s">
        <v>8325</v>
      </c>
      <c r="R1567" t="s">
        <v>8333</v>
      </c>
      <c r="S1567" s="19">
        <f t="shared" si="123"/>
        <v>40672.521539351852</v>
      </c>
      <c r="T1567" s="19">
        <f t="shared" si="124"/>
        <v>42207.916666666664</v>
      </c>
      <c r="U1567">
        <f t="shared" si="120"/>
        <v>2011</v>
      </c>
    </row>
    <row r="1568" spans="1:21" ht="48" x14ac:dyDescent="0.2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 s="23">
        <v>1437620400</v>
      </c>
      <c r="J1568">
        <v>1467151204</v>
      </c>
      <c r="K1568" t="b">
        <v>0</v>
      </c>
      <c r="L1568">
        <v>59</v>
      </c>
      <c r="M1568" t="b">
        <v>0</v>
      </c>
      <c r="N1568" t="s">
        <v>8274</v>
      </c>
      <c r="O1568" s="12">
        <f t="shared" si="121"/>
        <v>21</v>
      </c>
      <c r="P1568" s="10">
        <f t="shared" si="122"/>
        <v>108.05</v>
      </c>
      <c r="Q1568" s="14" t="s">
        <v>8325</v>
      </c>
      <c r="R1568" t="s">
        <v>8333</v>
      </c>
      <c r="S1568" s="19">
        <f t="shared" si="123"/>
        <v>42549.708379629628</v>
      </c>
      <c r="T1568" s="19">
        <f t="shared" si="124"/>
        <v>42207.916666666664</v>
      </c>
      <c r="U1568">
        <f t="shared" si="120"/>
        <v>2016</v>
      </c>
    </row>
    <row r="1569" spans="1:21" ht="48" x14ac:dyDescent="0.2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 s="23">
        <v>1437620400</v>
      </c>
      <c r="J1569">
        <v>1391293745</v>
      </c>
      <c r="K1569" t="b">
        <v>0</v>
      </c>
      <c r="L1569">
        <v>13</v>
      </c>
      <c r="M1569" t="b">
        <v>0</v>
      </c>
      <c r="N1569" t="s">
        <v>8274</v>
      </c>
      <c r="O1569" s="12">
        <f t="shared" si="121"/>
        <v>4</v>
      </c>
      <c r="P1569" s="10">
        <f t="shared" si="122"/>
        <v>26.92</v>
      </c>
      <c r="Q1569" s="14" t="s">
        <v>8325</v>
      </c>
      <c r="R1569" t="s">
        <v>8333</v>
      </c>
      <c r="S1569" s="19">
        <f t="shared" si="123"/>
        <v>41671.728530092594</v>
      </c>
      <c r="T1569" s="19">
        <f t="shared" si="124"/>
        <v>42207.916666666664</v>
      </c>
      <c r="U1569">
        <f t="shared" si="120"/>
        <v>2014</v>
      </c>
    </row>
    <row r="1570" spans="1:21" ht="48" x14ac:dyDescent="0.2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 s="23">
        <v>1437620400</v>
      </c>
      <c r="J1570">
        <v>1416360585</v>
      </c>
      <c r="K1570" t="b">
        <v>0</v>
      </c>
      <c r="L1570">
        <v>22</v>
      </c>
      <c r="M1570" t="b">
        <v>0</v>
      </c>
      <c r="N1570" t="s">
        <v>8274</v>
      </c>
      <c r="O1570" s="12">
        <f t="shared" si="121"/>
        <v>14</v>
      </c>
      <c r="P1570" s="10">
        <f t="shared" si="122"/>
        <v>155</v>
      </c>
      <c r="Q1570" s="14" t="s">
        <v>8325</v>
      </c>
      <c r="R1570" t="s">
        <v>8333</v>
      </c>
      <c r="S1570" s="19">
        <f t="shared" si="123"/>
        <v>41961.853993055549</v>
      </c>
      <c r="T1570" s="19">
        <f t="shared" si="124"/>
        <v>42207.916666666664</v>
      </c>
      <c r="U1570">
        <f t="shared" si="120"/>
        <v>2014</v>
      </c>
    </row>
    <row r="1571" spans="1:21" ht="16" x14ac:dyDescent="0.2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 s="23">
        <v>1437620400</v>
      </c>
      <c r="J1571">
        <v>1366906714</v>
      </c>
      <c r="K1571" t="b">
        <v>0</v>
      </c>
      <c r="L1571">
        <v>0</v>
      </c>
      <c r="M1571" t="b">
        <v>0</v>
      </c>
      <c r="N1571" t="s">
        <v>8274</v>
      </c>
      <c r="O1571" s="12">
        <f t="shared" si="121"/>
        <v>0</v>
      </c>
      <c r="P1571" s="10">
        <f t="shared" si="122"/>
        <v>0</v>
      </c>
      <c r="Q1571" s="14" t="s">
        <v>8325</v>
      </c>
      <c r="R1571" t="s">
        <v>8333</v>
      </c>
      <c r="S1571" s="19">
        <f t="shared" si="123"/>
        <v>41389.471226851849</v>
      </c>
      <c r="T1571" s="19">
        <f t="shared" si="124"/>
        <v>42207.916666666664</v>
      </c>
      <c r="U1571">
        <f t="shared" si="120"/>
        <v>2013</v>
      </c>
    </row>
    <row r="1572" spans="1:21" ht="32" x14ac:dyDescent="0.2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 s="23">
        <v>1437620400</v>
      </c>
      <c r="J1572">
        <v>1457551882</v>
      </c>
      <c r="K1572" t="b">
        <v>0</v>
      </c>
      <c r="L1572">
        <v>52</v>
      </c>
      <c r="M1572" t="b">
        <v>0</v>
      </c>
      <c r="N1572" t="s">
        <v>8274</v>
      </c>
      <c r="O1572" s="12">
        <f t="shared" si="121"/>
        <v>41</v>
      </c>
      <c r="P1572" s="10">
        <f t="shared" si="122"/>
        <v>47.77</v>
      </c>
      <c r="Q1572" s="14" t="s">
        <v>8325</v>
      </c>
      <c r="R1572" t="s">
        <v>8333</v>
      </c>
      <c r="S1572" s="19">
        <f t="shared" si="123"/>
        <v>42438.605115740742</v>
      </c>
      <c r="T1572" s="19">
        <f t="shared" si="124"/>
        <v>42207.916666666664</v>
      </c>
      <c r="U1572">
        <f t="shared" si="120"/>
        <v>2016</v>
      </c>
    </row>
    <row r="1573" spans="1:21" ht="48" x14ac:dyDescent="0.2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 s="23">
        <v>1437620400</v>
      </c>
      <c r="J1573">
        <v>1432146483</v>
      </c>
      <c r="K1573" t="b">
        <v>0</v>
      </c>
      <c r="L1573">
        <v>4</v>
      </c>
      <c r="M1573" t="b">
        <v>0</v>
      </c>
      <c r="N1573" t="s">
        <v>8274</v>
      </c>
      <c r="O1573" s="12">
        <f t="shared" si="121"/>
        <v>1</v>
      </c>
      <c r="P1573" s="10">
        <f t="shared" si="122"/>
        <v>20</v>
      </c>
      <c r="Q1573" s="14" t="s">
        <v>8325</v>
      </c>
      <c r="R1573" t="s">
        <v>8333</v>
      </c>
      <c r="S1573" s="19">
        <f t="shared" si="123"/>
        <v>42144.56114583333</v>
      </c>
      <c r="T1573" s="19">
        <f t="shared" si="124"/>
        <v>42207.916666666664</v>
      </c>
      <c r="U1573">
        <f t="shared" si="120"/>
        <v>2015</v>
      </c>
    </row>
    <row r="1574" spans="1:21" ht="48" x14ac:dyDescent="0.2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 s="23">
        <v>1437620400</v>
      </c>
      <c r="J1574">
        <v>1454546859</v>
      </c>
      <c r="K1574" t="b">
        <v>0</v>
      </c>
      <c r="L1574">
        <v>3</v>
      </c>
      <c r="M1574" t="b">
        <v>0</v>
      </c>
      <c r="N1574" t="s">
        <v>8274</v>
      </c>
      <c r="O1574" s="12">
        <f t="shared" si="121"/>
        <v>5</v>
      </c>
      <c r="P1574" s="10">
        <f t="shared" si="122"/>
        <v>41.67</v>
      </c>
      <c r="Q1574" s="14" t="s">
        <v>8325</v>
      </c>
      <c r="R1574" t="s">
        <v>8333</v>
      </c>
      <c r="S1574" s="19">
        <f t="shared" si="123"/>
        <v>42403.824756944443</v>
      </c>
      <c r="T1574" s="19">
        <f t="shared" si="124"/>
        <v>42207.916666666664</v>
      </c>
      <c r="U1574">
        <f t="shared" si="120"/>
        <v>2016</v>
      </c>
    </row>
    <row r="1575" spans="1:21" ht="48" x14ac:dyDescent="0.2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 s="23">
        <v>1437620400</v>
      </c>
      <c r="J1575">
        <v>1487548802</v>
      </c>
      <c r="K1575" t="b">
        <v>0</v>
      </c>
      <c r="L1575">
        <v>3</v>
      </c>
      <c r="M1575" t="b">
        <v>0</v>
      </c>
      <c r="N1575" t="s">
        <v>8274</v>
      </c>
      <c r="O1575" s="12">
        <f t="shared" si="121"/>
        <v>2</v>
      </c>
      <c r="P1575" s="10">
        <f t="shared" si="122"/>
        <v>74.33</v>
      </c>
      <c r="Q1575" s="14" t="s">
        <v>8325</v>
      </c>
      <c r="R1575" t="s">
        <v>8333</v>
      </c>
      <c r="S1575" s="19">
        <f t="shared" si="123"/>
        <v>42785.791689814818</v>
      </c>
      <c r="T1575" s="19">
        <f t="shared" si="124"/>
        <v>42207.916666666664</v>
      </c>
      <c r="U1575">
        <f t="shared" si="120"/>
        <v>2017</v>
      </c>
    </row>
    <row r="1576" spans="1:21" ht="48" x14ac:dyDescent="0.2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 s="23">
        <v>1437620400</v>
      </c>
      <c r="J1576">
        <v>1421187329</v>
      </c>
      <c r="K1576" t="b">
        <v>0</v>
      </c>
      <c r="L1576">
        <v>6</v>
      </c>
      <c r="M1576" t="b">
        <v>0</v>
      </c>
      <c r="N1576" t="s">
        <v>8274</v>
      </c>
      <c r="O1576" s="12">
        <f t="shared" si="121"/>
        <v>5</v>
      </c>
      <c r="P1576" s="10">
        <f t="shared" si="122"/>
        <v>84.33</v>
      </c>
      <c r="Q1576" s="14" t="s">
        <v>8325</v>
      </c>
      <c r="R1576" t="s">
        <v>8333</v>
      </c>
      <c r="S1576" s="19">
        <f t="shared" si="123"/>
        <v>42017.719085648147</v>
      </c>
      <c r="T1576" s="19">
        <f t="shared" si="124"/>
        <v>42207.916666666664</v>
      </c>
      <c r="U1576">
        <f t="shared" si="120"/>
        <v>2015</v>
      </c>
    </row>
    <row r="1577" spans="1:21" ht="48" x14ac:dyDescent="0.2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 s="23">
        <v>1437620400</v>
      </c>
      <c r="J1577">
        <v>1402317296</v>
      </c>
      <c r="K1577" t="b">
        <v>0</v>
      </c>
      <c r="L1577">
        <v>35</v>
      </c>
      <c r="M1577" t="b">
        <v>0</v>
      </c>
      <c r="N1577" t="s">
        <v>8274</v>
      </c>
      <c r="O1577" s="12">
        <f t="shared" si="121"/>
        <v>23</v>
      </c>
      <c r="P1577" s="10">
        <f t="shared" si="122"/>
        <v>65.459999999999994</v>
      </c>
      <c r="Q1577" s="14" t="s">
        <v>8325</v>
      </c>
      <c r="R1577" t="s">
        <v>8333</v>
      </c>
      <c r="S1577" s="19">
        <f t="shared" si="123"/>
        <v>41799.315925925919</v>
      </c>
      <c r="T1577" s="19">
        <f t="shared" si="124"/>
        <v>42207.916666666664</v>
      </c>
      <c r="U1577">
        <f t="shared" si="120"/>
        <v>2014</v>
      </c>
    </row>
    <row r="1578" spans="1:21" ht="32" x14ac:dyDescent="0.2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 s="23">
        <v>1437620400</v>
      </c>
      <c r="J1578">
        <v>1431810368</v>
      </c>
      <c r="K1578" t="b">
        <v>0</v>
      </c>
      <c r="L1578">
        <v>10</v>
      </c>
      <c r="M1578" t="b">
        <v>0</v>
      </c>
      <c r="N1578" t="s">
        <v>8274</v>
      </c>
      <c r="O1578" s="12">
        <f t="shared" si="121"/>
        <v>13</v>
      </c>
      <c r="P1578" s="10">
        <f t="shared" si="122"/>
        <v>65</v>
      </c>
      <c r="Q1578" s="14" t="s">
        <v>8325</v>
      </c>
      <c r="R1578" t="s">
        <v>8333</v>
      </c>
      <c r="S1578" s="19">
        <f t="shared" si="123"/>
        <v>42140.670925925922</v>
      </c>
      <c r="T1578" s="19">
        <f t="shared" si="124"/>
        <v>42207.916666666664</v>
      </c>
      <c r="U1578">
        <f t="shared" si="120"/>
        <v>2015</v>
      </c>
    </row>
    <row r="1579" spans="1:21" ht="48" x14ac:dyDescent="0.2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 s="23">
        <v>1437620400</v>
      </c>
      <c r="J1579">
        <v>1337977248</v>
      </c>
      <c r="K1579" t="b">
        <v>0</v>
      </c>
      <c r="L1579">
        <v>2</v>
      </c>
      <c r="M1579" t="b">
        <v>0</v>
      </c>
      <c r="N1579" t="s">
        <v>8274</v>
      </c>
      <c r="O1579" s="12">
        <f t="shared" si="121"/>
        <v>1</v>
      </c>
      <c r="P1579" s="10">
        <f t="shared" si="122"/>
        <v>27.5</v>
      </c>
      <c r="Q1579" s="14" t="s">
        <v>8325</v>
      </c>
      <c r="R1579" t="s">
        <v>8333</v>
      </c>
      <c r="S1579" s="19">
        <f t="shared" si="123"/>
        <v>41054.639444444438</v>
      </c>
      <c r="T1579" s="19">
        <f t="shared" si="124"/>
        <v>42207.916666666664</v>
      </c>
      <c r="U1579">
        <f t="shared" si="120"/>
        <v>2012</v>
      </c>
    </row>
    <row r="1580" spans="1:21" ht="64" x14ac:dyDescent="0.2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 s="23">
        <v>1437620400</v>
      </c>
      <c r="J1580">
        <v>1281317691</v>
      </c>
      <c r="K1580" t="b">
        <v>0</v>
      </c>
      <c r="L1580">
        <v>4</v>
      </c>
      <c r="M1580" t="b">
        <v>0</v>
      </c>
      <c r="N1580" t="s">
        <v>8274</v>
      </c>
      <c r="O1580" s="12">
        <f t="shared" si="121"/>
        <v>11</v>
      </c>
      <c r="P1580" s="10">
        <f t="shared" si="122"/>
        <v>51.25</v>
      </c>
      <c r="Q1580" s="14" t="s">
        <v>8325</v>
      </c>
      <c r="R1580" t="s">
        <v>8333</v>
      </c>
      <c r="S1580" s="19">
        <f t="shared" si="123"/>
        <v>40398.857534722221</v>
      </c>
      <c r="T1580" s="19">
        <f t="shared" si="124"/>
        <v>42207.916666666664</v>
      </c>
      <c r="U1580">
        <f t="shared" si="120"/>
        <v>2010</v>
      </c>
    </row>
    <row r="1581" spans="1:21" ht="32" x14ac:dyDescent="0.2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 s="23">
        <v>1437620400</v>
      </c>
      <c r="J1581">
        <v>1374882891</v>
      </c>
      <c r="K1581" t="b">
        <v>0</v>
      </c>
      <c r="L1581">
        <v>2</v>
      </c>
      <c r="M1581" t="b">
        <v>0</v>
      </c>
      <c r="N1581" t="s">
        <v>8274</v>
      </c>
      <c r="O1581" s="12">
        <f t="shared" si="121"/>
        <v>1</v>
      </c>
      <c r="P1581" s="10">
        <f t="shared" si="122"/>
        <v>14</v>
      </c>
      <c r="Q1581" s="14" t="s">
        <v>8325</v>
      </c>
      <c r="R1581" t="s">
        <v>8333</v>
      </c>
      <c r="S1581" s="19">
        <f t="shared" si="123"/>
        <v>41481.788090277776</v>
      </c>
      <c r="T1581" s="19">
        <f t="shared" si="124"/>
        <v>42207.916666666664</v>
      </c>
      <c r="U1581">
        <f t="shared" si="120"/>
        <v>2013</v>
      </c>
    </row>
    <row r="1582" spans="1:21" ht="48" x14ac:dyDescent="0.2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 s="23">
        <v>1437620400</v>
      </c>
      <c r="J1582">
        <v>1332378726</v>
      </c>
      <c r="K1582" t="b">
        <v>0</v>
      </c>
      <c r="L1582">
        <v>0</v>
      </c>
      <c r="M1582" t="b">
        <v>0</v>
      </c>
      <c r="N1582" t="s">
        <v>8274</v>
      </c>
      <c r="O1582" s="12">
        <f t="shared" si="121"/>
        <v>0</v>
      </c>
      <c r="P1582" s="10">
        <f t="shared" si="122"/>
        <v>0</v>
      </c>
      <c r="Q1582" s="14" t="s">
        <v>8325</v>
      </c>
      <c r="R1582" t="s">
        <v>8333</v>
      </c>
      <c r="S1582" s="19">
        <f t="shared" si="123"/>
        <v>40989.841736111106</v>
      </c>
      <c r="T1582" s="19">
        <f t="shared" si="124"/>
        <v>42207.916666666664</v>
      </c>
      <c r="U1582">
        <f t="shared" si="120"/>
        <v>2012</v>
      </c>
    </row>
    <row r="1583" spans="1:21" ht="48" x14ac:dyDescent="0.2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 s="23">
        <v>1437620400</v>
      </c>
      <c r="J1583">
        <v>1447757190</v>
      </c>
      <c r="K1583" t="b">
        <v>0</v>
      </c>
      <c r="L1583">
        <v>1</v>
      </c>
      <c r="M1583" t="b">
        <v>0</v>
      </c>
      <c r="N1583" t="s">
        <v>8274</v>
      </c>
      <c r="O1583" s="12">
        <f t="shared" si="121"/>
        <v>1</v>
      </c>
      <c r="P1583" s="10">
        <f t="shared" si="122"/>
        <v>5</v>
      </c>
      <c r="Q1583" s="14" t="s">
        <v>8325</v>
      </c>
      <c r="R1583" t="s">
        <v>8333</v>
      </c>
      <c r="S1583" s="19">
        <f t="shared" si="123"/>
        <v>42325.240624999999</v>
      </c>
      <c r="T1583" s="19">
        <f t="shared" si="124"/>
        <v>42207.916666666664</v>
      </c>
      <c r="U1583">
        <f t="shared" si="120"/>
        <v>2015</v>
      </c>
    </row>
    <row r="1584" spans="1:21" ht="32" x14ac:dyDescent="0.2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 s="23">
        <v>1437620400</v>
      </c>
      <c r="J1584">
        <v>1440961053</v>
      </c>
      <c r="K1584" t="b">
        <v>0</v>
      </c>
      <c r="L1584">
        <v>3</v>
      </c>
      <c r="M1584" t="b">
        <v>0</v>
      </c>
      <c r="N1584" t="s">
        <v>8274</v>
      </c>
      <c r="O1584" s="12">
        <f t="shared" si="121"/>
        <v>9</v>
      </c>
      <c r="P1584" s="10">
        <f t="shared" si="122"/>
        <v>31</v>
      </c>
      <c r="Q1584" s="14" t="s">
        <v>8325</v>
      </c>
      <c r="R1584" t="s">
        <v>8333</v>
      </c>
      <c r="S1584" s="19">
        <f t="shared" si="123"/>
        <v>42246.581631944442</v>
      </c>
      <c r="T1584" s="19">
        <f t="shared" si="124"/>
        <v>42207.916666666664</v>
      </c>
      <c r="U1584">
        <f t="shared" si="120"/>
        <v>2015</v>
      </c>
    </row>
    <row r="1585" spans="1:21" ht="48" x14ac:dyDescent="0.2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 s="23">
        <v>1437620400</v>
      </c>
      <c r="J1585">
        <v>1409089391</v>
      </c>
      <c r="K1585" t="b">
        <v>0</v>
      </c>
      <c r="L1585">
        <v>1</v>
      </c>
      <c r="M1585" t="b">
        <v>0</v>
      </c>
      <c r="N1585" t="s">
        <v>8274</v>
      </c>
      <c r="O1585" s="12">
        <f t="shared" si="121"/>
        <v>0</v>
      </c>
      <c r="P1585" s="10">
        <f t="shared" si="122"/>
        <v>15</v>
      </c>
      <c r="Q1585" s="14" t="s">
        <v>8325</v>
      </c>
      <c r="R1585" t="s">
        <v>8333</v>
      </c>
      <c r="S1585" s="19">
        <f t="shared" si="123"/>
        <v>41877.696655092594</v>
      </c>
      <c r="T1585" s="19">
        <f t="shared" si="124"/>
        <v>42207.916666666664</v>
      </c>
      <c r="U1585">
        <f t="shared" si="120"/>
        <v>2014</v>
      </c>
    </row>
    <row r="1586" spans="1:21" ht="48" x14ac:dyDescent="0.2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 s="23">
        <v>1437620400</v>
      </c>
      <c r="J1586">
        <v>1400600101</v>
      </c>
      <c r="K1586" t="b">
        <v>0</v>
      </c>
      <c r="L1586">
        <v>0</v>
      </c>
      <c r="M1586" t="b">
        <v>0</v>
      </c>
      <c r="N1586" t="s">
        <v>8274</v>
      </c>
      <c r="O1586" s="12">
        <f t="shared" si="121"/>
        <v>0</v>
      </c>
      <c r="P1586" s="10">
        <f t="shared" si="122"/>
        <v>0</v>
      </c>
      <c r="Q1586" s="14" t="s">
        <v>8325</v>
      </c>
      <c r="R1586" t="s">
        <v>8333</v>
      </c>
      <c r="S1586" s="19">
        <f t="shared" si="123"/>
        <v>41779.440983796296</v>
      </c>
      <c r="T1586" s="19">
        <f t="shared" si="124"/>
        <v>42207.916666666664</v>
      </c>
      <c r="U1586">
        <f t="shared" si="120"/>
        <v>2014</v>
      </c>
    </row>
    <row r="1587" spans="1:21" ht="48" x14ac:dyDescent="0.2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 s="23">
        <v>1437620400</v>
      </c>
      <c r="J1587">
        <v>1480800568</v>
      </c>
      <c r="K1587" t="b">
        <v>0</v>
      </c>
      <c r="L1587">
        <v>12</v>
      </c>
      <c r="M1587" t="b">
        <v>0</v>
      </c>
      <c r="N1587" t="s">
        <v>8274</v>
      </c>
      <c r="O1587" s="12">
        <f t="shared" si="121"/>
        <v>79</v>
      </c>
      <c r="P1587" s="10">
        <f t="shared" si="122"/>
        <v>131.66999999999999</v>
      </c>
      <c r="Q1587" s="14" t="s">
        <v>8325</v>
      </c>
      <c r="R1587" t="s">
        <v>8333</v>
      </c>
      <c r="S1587" s="19">
        <f t="shared" si="123"/>
        <v>42707.687129629623</v>
      </c>
      <c r="T1587" s="19">
        <f t="shared" si="124"/>
        <v>42207.916666666664</v>
      </c>
      <c r="U1587">
        <f t="shared" si="120"/>
        <v>2016</v>
      </c>
    </row>
    <row r="1588" spans="1:21" ht="32" x14ac:dyDescent="0.2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 s="23">
        <v>1437620400</v>
      </c>
      <c r="J1588">
        <v>1425609022</v>
      </c>
      <c r="K1588" t="b">
        <v>0</v>
      </c>
      <c r="L1588">
        <v>0</v>
      </c>
      <c r="M1588" t="b">
        <v>0</v>
      </c>
      <c r="N1588" t="s">
        <v>8274</v>
      </c>
      <c r="O1588" s="12">
        <f t="shared" si="121"/>
        <v>0</v>
      </c>
      <c r="P1588" s="10">
        <f t="shared" si="122"/>
        <v>0</v>
      </c>
      <c r="Q1588" s="14" t="s">
        <v>8325</v>
      </c>
      <c r="R1588" t="s">
        <v>8333</v>
      </c>
      <c r="S1588" s="19">
        <f t="shared" si="123"/>
        <v>42068.896087962959</v>
      </c>
      <c r="T1588" s="19">
        <f t="shared" si="124"/>
        <v>42207.916666666664</v>
      </c>
      <c r="U1588">
        <f t="shared" si="120"/>
        <v>2015</v>
      </c>
    </row>
    <row r="1589" spans="1:21" ht="48" x14ac:dyDescent="0.2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 s="23">
        <v>1437620400</v>
      </c>
      <c r="J1589">
        <v>1415918965</v>
      </c>
      <c r="K1589" t="b">
        <v>0</v>
      </c>
      <c r="L1589">
        <v>1</v>
      </c>
      <c r="M1589" t="b">
        <v>0</v>
      </c>
      <c r="N1589" t="s">
        <v>8274</v>
      </c>
      <c r="O1589" s="12">
        <f t="shared" si="121"/>
        <v>0</v>
      </c>
      <c r="P1589" s="10">
        <f t="shared" si="122"/>
        <v>1</v>
      </c>
      <c r="Q1589" s="14" t="s">
        <v>8325</v>
      </c>
      <c r="R1589" t="s">
        <v>8333</v>
      </c>
      <c r="S1589" s="19">
        <f t="shared" si="123"/>
        <v>41956.742650462962</v>
      </c>
      <c r="T1589" s="19">
        <f t="shared" si="124"/>
        <v>42207.916666666664</v>
      </c>
      <c r="U1589">
        <f t="shared" si="120"/>
        <v>2014</v>
      </c>
    </row>
    <row r="1590" spans="1:21" ht="32" x14ac:dyDescent="0.2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 s="23">
        <v>1437620400</v>
      </c>
      <c r="J1590">
        <v>1420091999</v>
      </c>
      <c r="K1590" t="b">
        <v>0</v>
      </c>
      <c r="L1590">
        <v>0</v>
      </c>
      <c r="M1590" t="b">
        <v>0</v>
      </c>
      <c r="N1590" t="s">
        <v>8274</v>
      </c>
      <c r="O1590" s="12">
        <f t="shared" si="121"/>
        <v>0</v>
      </c>
      <c r="P1590" s="10">
        <f t="shared" si="122"/>
        <v>0</v>
      </c>
      <c r="Q1590" s="14" t="s">
        <v>8325</v>
      </c>
      <c r="R1590" t="s">
        <v>8333</v>
      </c>
      <c r="S1590" s="19">
        <f t="shared" si="123"/>
        <v>42005.041655092595</v>
      </c>
      <c r="T1590" s="19">
        <f t="shared" si="124"/>
        <v>42207.916666666664</v>
      </c>
      <c r="U1590">
        <f t="shared" si="120"/>
        <v>2015</v>
      </c>
    </row>
    <row r="1591" spans="1:21" ht="48" x14ac:dyDescent="0.2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 s="23">
        <v>1437620400</v>
      </c>
      <c r="J1591">
        <v>1441841886</v>
      </c>
      <c r="K1591" t="b">
        <v>0</v>
      </c>
      <c r="L1591">
        <v>0</v>
      </c>
      <c r="M1591" t="b">
        <v>0</v>
      </c>
      <c r="N1591" t="s">
        <v>8274</v>
      </c>
      <c r="O1591" s="12">
        <f t="shared" si="121"/>
        <v>0</v>
      </c>
      <c r="P1591" s="10">
        <f t="shared" si="122"/>
        <v>0</v>
      </c>
      <c r="Q1591" s="14" t="s">
        <v>8325</v>
      </c>
      <c r="R1591" t="s">
        <v>8333</v>
      </c>
      <c r="S1591" s="19">
        <f t="shared" si="123"/>
        <v>42256.776458333326</v>
      </c>
      <c r="T1591" s="19">
        <f t="shared" si="124"/>
        <v>42207.916666666664</v>
      </c>
      <c r="U1591">
        <f t="shared" si="120"/>
        <v>2015</v>
      </c>
    </row>
    <row r="1592" spans="1:21" ht="16" x14ac:dyDescent="0.2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 s="23">
        <v>1437620400</v>
      </c>
      <c r="J1592">
        <v>1440448464</v>
      </c>
      <c r="K1592" t="b">
        <v>0</v>
      </c>
      <c r="L1592">
        <v>2</v>
      </c>
      <c r="M1592" t="b">
        <v>0</v>
      </c>
      <c r="N1592" t="s">
        <v>8274</v>
      </c>
      <c r="O1592" s="12">
        <f t="shared" si="121"/>
        <v>2</v>
      </c>
      <c r="P1592" s="10">
        <f t="shared" si="122"/>
        <v>510</v>
      </c>
      <c r="Q1592" s="14" t="s">
        <v>8325</v>
      </c>
      <c r="R1592" t="s">
        <v>8333</v>
      </c>
      <c r="S1592" s="19">
        <f t="shared" si="123"/>
        <v>42240.648888888885</v>
      </c>
      <c r="T1592" s="19">
        <f t="shared" si="124"/>
        <v>42207.916666666664</v>
      </c>
      <c r="U1592">
        <f t="shared" si="120"/>
        <v>2015</v>
      </c>
    </row>
    <row r="1593" spans="1:21" ht="48" x14ac:dyDescent="0.2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 s="23">
        <v>1437620400</v>
      </c>
      <c r="J1593">
        <v>1457112341</v>
      </c>
      <c r="K1593" t="b">
        <v>0</v>
      </c>
      <c r="L1593">
        <v>92</v>
      </c>
      <c r="M1593" t="b">
        <v>0</v>
      </c>
      <c r="N1593" t="s">
        <v>8274</v>
      </c>
      <c r="O1593" s="12">
        <f t="shared" si="121"/>
        <v>29</v>
      </c>
      <c r="P1593" s="10">
        <f t="shared" si="122"/>
        <v>44.48</v>
      </c>
      <c r="Q1593" s="14" t="s">
        <v>8325</v>
      </c>
      <c r="R1593" t="s">
        <v>8333</v>
      </c>
      <c r="S1593" s="19">
        <f t="shared" si="123"/>
        <v>42433.517835648141</v>
      </c>
      <c r="T1593" s="19">
        <f t="shared" si="124"/>
        <v>42207.916666666664</v>
      </c>
      <c r="U1593">
        <f t="shared" si="120"/>
        <v>2016</v>
      </c>
    </row>
    <row r="1594" spans="1:21" ht="32" x14ac:dyDescent="0.2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 s="23">
        <v>1437620400</v>
      </c>
      <c r="J1594">
        <v>1423619085</v>
      </c>
      <c r="K1594" t="b">
        <v>0</v>
      </c>
      <c r="L1594">
        <v>0</v>
      </c>
      <c r="M1594" t="b">
        <v>0</v>
      </c>
      <c r="N1594" t="s">
        <v>8274</v>
      </c>
      <c r="O1594" s="12">
        <f t="shared" si="121"/>
        <v>0</v>
      </c>
      <c r="P1594" s="10">
        <f t="shared" si="122"/>
        <v>0</v>
      </c>
      <c r="Q1594" s="14" t="s">
        <v>8325</v>
      </c>
      <c r="R1594" t="s">
        <v>8333</v>
      </c>
      <c r="S1594" s="19">
        <f t="shared" si="123"/>
        <v>42045.86440972222</v>
      </c>
      <c r="T1594" s="19">
        <f t="shared" si="124"/>
        <v>42207.916666666664</v>
      </c>
      <c r="U1594">
        <f t="shared" si="120"/>
        <v>2015</v>
      </c>
    </row>
    <row r="1595" spans="1:21" ht="32" x14ac:dyDescent="0.2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 s="23">
        <v>1437620400</v>
      </c>
      <c r="J1595">
        <v>1422562655</v>
      </c>
      <c r="K1595" t="b">
        <v>0</v>
      </c>
      <c r="L1595">
        <v>3</v>
      </c>
      <c r="M1595" t="b">
        <v>0</v>
      </c>
      <c r="N1595" t="s">
        <v>8274</v>
      </c>
      <c r="O1595" s="12">
        <f t="shared" si="121"/>
        <v>0</v>
      </c>
      <c r="P1595" s="10">
        <f t="shared" si="122"/>
        <v>1</v>
      </c>
      <c r="Q1595" s="14" t="s">
        <v>8325</v>
      </c>
      <c r="R1595" t="s">
        <v>8333</v>
      </c>
      <c r="S1595" s="19">
        <f t="shared" si="123"/>
        <v>42033.63721064815</v>
      </c>
      <c r="T1595" s="19">
        <f t="shared" si="124"/>
        <v>42207.916666666664</v>
      </c>
      <c r="U1595">
        <f t="shared" si="120"/>
        <v>2015</v>
      </c>
    </row>
    <row r="1596" spans="1:21" ht="32" x14ac:dyDescent="0.2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 s="23">
        <v>1437620400</v>
      </c>
      <c r="J1596">
        <v>1458147982</v>
      </c>
      <c r="K1596" t="b">
        <v>0</v>
      </c>
      <c r="L1596">
        <v>10</v>
      </c>
      <c r="M1596" t="b">
        <v>0</v>
      </c>
      <c r="N1596" t="s">
        <v>8274</v>
      </c>
      <c r="O1596" s="12">
        <f t="shared" si="121"/>
        <v>21</v>
      </c>
      <c r="P1596" s="10">
        <f t="shared" si="122"/>
        <v>20.5</v>
      </c>
      <c r="Q1596" s="14" t="s">
        <v>8325</v>
      </c>
      <c r="R1596" t="s">
        <v>8333</v>
      </c>
      <c r="S1596" s="19">
        <f t="shared" si="123"/>
        <v>42445.504421296289</v>
      </c>
      <c r="T1596" s="19">
        <f t="shared" si="124"/>
        <v>42207.916666666664</v>
      </c>
      <c r="U1596">
        <f t="shared" si="120"/>
        <v>2016</v>
      </c>
    </row>
    <row r="1597" spans="1:21" ht="48" x14ac:dyDescent="0.2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 s="23">
        <v>1437620400</v>
      </c>
      <c r="J1597">
        <v>1400634728</v>
      </c>
      <c r="K1597" t="b">
        <v>0</v>
      </c>
      <c r="L1597">
        <v>7</v>
      </c>
      <c r="M1597" t="b">
        <v>0</v>
      </c>
      <c r="N1597" t="s">
        <v>8274</v>
      </c>
      <c r="O1597" s="12">
        <f t="shared" si="121"/>
        <v>0</v>
      </c>
      <c r="P1597" s="10">
        <f t="shared" si="122"/>
        <v>40</v>
      </c>
      <c r="Q1597" s="14" t="s">
        <v>8325</v>
      </c>
      <c r="R1597" t="s">
        <v>8333</v>
      </c>
      <c r="S1597" s="19">
        <f t="shared" si="123"/>
        <v>41779.84175925926</v>
      </c>
      <c r="T1597" s="19">
        <f t="shared" si="124"/>
        <v>42207.916666666664</v>
      </c>
      <c r="U1597">
        <f t="shared" ref="U1597:U1660" si="125">YEAR(S1597)</f>
        <v>2014</v>
      </c>
    </row>
    <row r="1598" spans="1:21" ht="32" x14ac:dyDescent="0.2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 s="23">
        <v>1437620400</v>
      </c>
      <c r="J1598">
        <v>1414577969</v>
      </c>
      <c r="K1598" t="b">
        <v>0</v>
      </c>
      <c r="L1598">
        <v>3</v>
      </c>
      <c r="M1598" t="b">
        <v>0</v>
      </c>
      <c r="N1598" t="s">
        <v>8274</v>
      </c>
      <c r="O1598" s="12">
        <f t="shared" si="121"/>
        <v>2</v>
      </c>
      <c r="P1598" s="10">
        <f t="shared" si="122"/>
        <v>25</v>
      </c>
      <c r="Q1598" s="14" t="s">
        <v>8325</v>
      </c>
      <c r="R1598" t="s">
        <v>8333</v>
      </c>
      <c r="S1598" s="19">
        <f t="shared" si="123"/>
        <v>41941.221863425926</v>
      </c>
      <c r="T1598" s="19">
        <f t="shared" si="124"/>
        <v>42207.916666666664</v>
      </c>
      <c r="U1598">
        <f t="shared" si="125"/>
        <v>2014</v>
      </c>
    </row>
    <row r="1599" spans="1:21" ht="48" x14ac:dyDescent="0.2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 s="23">
        <v>1437620400</v>
      </c>
      <c r="J1599">
        <v>1471768197</v>
      </c>
      <c r="K1599" t="b">
        <v>0</v>
      </c>
      <c r="L1599">
        <v>0</v>
      </c>
      <c r="M1599" t="b">
        <v>0</v>
      </c>
      <c r="N1599" t="s">
        <v>8274</v>
      </c>
      <c r="O1599" s="12">
        <f t="shared" si="121"/>
        <v>0</v>
      </c>
      <c r="P1599" s="10">
        <f t="shared" si="122"/>
        <v>0</v>
      </c>
      <c r="Q1599" s="14" t="s">
        <v>8325</v>
      </c>
      <c r="R1599" t="s">
        <v>8333</v>
      </c>
      <c r="S1599" s="19">
        <f t="shared" si="123"/>
        <v>42603.145798611113</v>
      </c>
      <c r="T1599" s="19">
        <f t="shared" si="124"/>
        <v>42207.916666666664</v>
      </c>
      <c r="U1599">
        <f t="shared" si="125"/>
        <v>2016</v>
      </c>
    </row>
    <row r="1600" spans="1:21" ht="48" x14ac:dyDescent="0.2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 s="23">
        <v>1437620400</v>
      </c>
      <c r="J1600">
        <v>1432742458</v>
      </c>
      <c r="K1600" t="b">
        <v>0</v>
      </c>
      <c r="L1600">
        <v>1</v>
      </c>
      <c r="M1600" t="b">
        <v>0</v>
      </c>
      <c r="N1600" t="s">
        <v>8274</v>
      </c>
      <c r="O1600" s="12">
        <f t="shared" si="121"/>
        <v>0</v>
      </c>
      <c r="P1600" s="10">
        <f t="shared" si="122"/>
        <v>1</v>
      </c>
      <c r="Q1600" s="14" t="s">
        <v>8325</v>
      </c>
      <c r="R1600" t="s">
        <v>8333</v>
      </c>
      <c r="S1600" s="19">
        <f t="shared" si="123"/>
        <v>42151.459004629629</v>
      </c>
      <c r="T1600" s="19">
        <f t="shared" si="124"/>
        <v>42207.916666666664</v>
      </c>
      <c r="U1600">
        <f t="shared" si="125"/>
        <v>2015</v>
      </c>
    </row>
    <row r="1601" spans="1:21" ht="48" x14ac:dyDescent="0.2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 s="23">
        <v>1437620400</v>
      </c>
      <c r="J1601">
        <v>1457528176</v>
      </c>
      <c r="K1601" t="b">
        <v>0</v>
      </c>
      <c r="L1601">
        <v>0</v>
      </c>
      <c r="M1601" t="b">
        <v>0</v>
      </c>
      <c r="N1601" t="s">
        <v>8274</v>
      </c>
      <c r="O1601" s="12">
        <f t="shared" si="121"/>
        <v>0</v>
      </c>
      <c r="P1601" s="10">
        <f t="shared" si="122"/>
        <v>0</v>
      </c>
      <c r="Q1601" s="14" t="s">
        <v>8325</v>
      </c>
      <c r="R1601" t="s">
        <v>8333</v>
      </c>
      <c r="S1601" s="19">
        <f t="shared" si="123"/>
        <v>42438.330740740734</v>
      </c>
      <c r="T1601" s="19">
        <f t="shared" si="124"/>
        <v>42207.916666666664</v>
      </c>
      <c r="U1601">
        <f t="shared" si="125"/>
        <v>2016</v>
      </c>
    </row>
    <row r="1602" spans="1:21" ht="48" x14ac:dyDescent="0.2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 s="23">
        <v>1437620400</v>
      </c>
      <c r="J1602">
        <v>1401585752</v>
      </c>
      <c r="K1602" t="b">
        <v>0</v>
      </c>
      <c r="L1602">
        <v>9</v>
      </c>
      <c r="M1602" t="b">
        <v>0</v>
      </c>
      <c r="N1602" t="s">
        <v>8274</v>
      </c>
      <c r="O1602" s="12">
        <f t="shared" ref="O1602:O1665" si="126">ROUND(E1602/D1602*100,0)</f>
        <v>7</v>
      </c>
      <c r="P1602" s="10">
        <f t="shared" ref="P1602:P1665" si="127">IFERROR(ROUND(E1602/L1602,2),0)</f>
        <v>40.78</v>
      </c>
      <c r="Q1602" s="14" t="s">
        <v>8325</v>
      </c>
      <c r="R1602" t="s">
        <v>8333</v>
      </c>
      <c r="S1602" s="19">
        <f t="shared" si="123"/>
        <v>41790.848981481475</v>
      </c>
      <c r="T1602" s="19">
        <f t="shared" si="124"/>
        <v>42207.916666666664</v>
      </c>
      <c r="U1602">
        <f t="shared" si="125"/>
        <v>2014</v>
      </c>
    </row>
    <row r="1603" spans="1:21" ht="48" x14ac:dyDescent="0.2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 s="23">
        <v>1437620400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 s="12">
        <f t="shared" si="126"/>
        <v>108</v>
      </c>
      <c r="P1603" s="10">
        <f t="shared" si="127"/>
        <v>48.33</v>
      </c>
      <c r="Q1603" s="14" t="s">
        <v>8325</v>
      </c>
      <c r="R1603" t="s">
        <v>8333</v>
      </c>
      <c r="S1603" s="19">
        <f t="shared" ref="S1603:S1666" si="128">(J1603/86400)+25569+(-5/24)</f>
        <v>40637.884641203702</v>
      </c>
      <c r="T1603" s="19">
        <f t="shared" ref="T1603:T1666" si="129">(I1603/86400)+25569+(-5/24)</f>
        <v>42207.916666666664</v>
      </c>
      <c r="U1603">
        <f t="shared" si="125"/>
        <v>2011</v>
      </c>
    </row>
    <row r="1604" spans="1:21" ht="48" x14ac:dyDescent="0.2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 s="23">
        <v>1437620400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 s="12">
        <f t="shared" si="126"/>
        <v>100</v>
      </c>
      <c r="P1604" s="10">
        <f t="shared" si="127"/>
        <v>46.95</v>
      </c>
      <c r="Q1604" s="14" t="s">
        <v>8325</v>
      </c>
      <c r="R1604" t="s">
        <v>8333</v>
      </c>
      <c r="S1604" s="19">
        <f t="shared" si="128"/>
        <v>40788.089317129627</v>
      </c>
      <c r="T1604" s="19">
        <f t="shared" si="129"/>
        <v>42207.916666666664</v>
      </c>
      <c r="U1604">
        <f t="shared" si="125"/>
        <v>2011</v>
      </c>
    </row>
    <row r="1605" spans="1:21" ht="32" x14ac:dyDescent="0.2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 s="23">
        <v>1437620400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 s="12">
        <f t="shared" si="126"/>
        <v>100</v>
      </c>
      <c r="P1605" s="10">
        <f t="shared" si="127"/>
        <v>66.69</v>
      </c>
      <c r="Q1605" s="14" t="s">
        <v>8325</v>
      </c>
      <c r="R1605" t="s">
        <v>8333</v>
      </c>
      <c r="S1605" s="19">
        <f t="shared" si="128"/>
        <v>40875.961331018516</v>
      </c>
      <c r="T1605" s="19">
        <f t="shared" si="129"/>
        <v>42207.916666666664</v>
      </c>
      <c r="U1605">
        <f t="shared" si="125"/>
        <v>2011</v>
      </c>
    </row>
    <row r="1606" spans="1:21" ht="48" x14ac:dyDescent="0.2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 s="23">
        <v>1437620400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 s="12">
        <f t="shared" si="126"/>
        <v>122</v>
      </c>
      <c r="P1606" s="10">
        <f t="shared" si="127"/>
        <v>48.84</v>
      </c>
      <c r="Q1606" s="14" t="s">
        <v>8325</v>
      </c>
      <c r="R1606" t="s">
        <v>8333</v>
      </c>
      <c r="S1606" s="19">
        <f t="shared" si="128"/>
        <v>40945.636979166666</v>
      </c>
      <c r="T1606" s="19">
        <f t="shared" si="129"/>
        <v>42207.916666666664</v>
      </c>
      <c r="U1606">
        <f t="shared" si="125"/>
        <v>2012</v>
      </c>
    </row>
    <row r="1607" spans="1:21" ht="48" x14ac:dyDescent="0.2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 s="23">
        <v>1437620400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 s="12">
        <f t="shared" si="126"/>
        <v>101</v>
      </c>
      <c r="P1607" s="10">
        <f t="shared" si="127"/>
        <v>137.31</v>
      </c>
      <c r="Q1607" s="14" t="s">
        <v>8325</v>
      </c>
      <c r="R1607" t="s">
        <v>8333</v>
      </c>
      <c r="S1607" s="19">
        <f t="shared" si="128"/>
        <v>40746.804548611108</v>
      </c>
      <c r="T1607" s="19">
        <f t="shared" si="129"/>
        <v>42207.916666666664</v>
      </c>
      <c r="U1607">
        <f t="shared" si="125"/>
        <v>2011</v>
      </c>
    </row>
    <row r="1608" spans="1:21" ht="48" x14ac:dyDescent="0.2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 s="23">
        <v>1437620400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 s="12">
        <f t="shared" si="126"/>
        <v>101</v>
      </c>
      <c r="P1608" s="10">
        <f t="shared" si="127"/>
        <v>87.83</v>
      </c>
      <c r="Q1608" s="14" t="s">
        <v>8325</v>
      </c>
      <c r="R1608" t="s">
        <v>8333</v>
      </c>
      <c r="S1608" s="19">
        <f t="shared" si="128"/>
        <v>40535.903217592589</v>
      </c>
      <c r="T1608" s="19">
        <f t="shared" si="129"/>
        <v>42207.916666666664</v>
      </c>
      <c r="U1608">
        <f t="shared" si="125"/>
        <v>2010</v>
      </c>
    </row>
    <row r="1609" spans="1:21" ht="48" x14ac:dyDescent="0.2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 s="23">
        <v>1437620400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 s="12">
        <f t="shared" si="126"/>
        <v>145</v>
      </c>
      <c r="P1609" s="10">
        <f t="shared" si="127"/>
        <v>70.790000000000006</v>
      </c>
      <c r="Q1609" s="14" t="s">
        <v>8325</v>
      </c>
      <c r="R1609" t="s">
        <v>8333</v>
      </c>
      <c r="S1609" s="19">
        <f t="shared" si="128"/>
        <v>41053.600127314814</v>
      </c>
      <c r="T1609" s="19">
        <f t="shared" si="129"/>
        <v>42207.916666666664</v>
      </c>
      <c r="U1609">
        <f t="shared" si="125"/>
        <v>2012</v>
      </c>
    </row>
    <row r="1610" spans="1:21" ht="32" x14ac:dyDescent="0.2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 s="23">
        <v>1437620400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 s="12">
        <f t="shared" si="126"/>
        <v>101</v>
      </c>
      <c r="P1610" s="10">
        <f t="shared" si="127"/>
        <v>52.83</v>
      </c>
      <c r="Q1610" s="14" t="s">
        <v>8325</v>
      </c>
      <c r="R1610" t="s">
        <v>8333</v>
      </c>
      <c r="S1610" s="19">
        <f t="shared" si="128"/>
        <v>41607.622523148144</v>
      </c>
      <c r="T1610" s="19">
        <f t="shared" si="129"/>
        <v>42207.916666666664</v>
      </c>
      <c r="U1610">
        <f t="shared" si="125"/>
        <v>2013</v>
      </c>
    </row>
    <row r="1611" spans="1:21" ht="48" x14ac:dyDescent="0.2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 s="23">
        <v>1437620400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 s="12">
        <f t="shared" si="126"/>
        <v>118</v>
      </c>
      <c r="P1611" s="10">
        <f t="shared" si="127"/>
        <v>443.75</v>
      </c>
      <c r="Q1611" s="14" t="s">
        <v>8325</v>
      </c>
      <c r="R1611" t="s">
        <v>8333</v>
      </c>
      <c r="S1611" s="19">
        <f t="shared" si="128"/>
        <v>40795.792928240735</v>
      </c>
      <c r="T1611" s="19">
        <f t="shared" si="129"/>
        <v>42207.916666666664</v>
      </c>
      <c r="U1611">
        <f t="shared" si="125"/>
        <v>2011</v>
      </c>
    </row>
    <row r="1612" spans="1:21" ht="32" x14ac:dyDescent="0.2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 s="23">
        <v>1437620400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 s="12">
        <f t="shared" si="126"/>
        <v>272</v>
      </c>
      <c r="P1612" s="10">
        <f t="shared" si="127"/>
        <v>48.54</v>
      </c>
      <c r="Q1612" s="14" t="s">
        <v>8325</v>
      </c>
      <c r="R1612" t="s">
        <v>8333</v>
      </c>
      <c r="S1612" s="19">
        <f t="shared" si="128"/>
        <v>41228.716550925921</v>
      </c>
      <c r="T1612" s="19">
        <f t="shared" si="129"/>
        <v>42207.916666666664</v>
      </c>
      <c r="U1612">
        <f t="shared" si="125"/>
        <v>2012</v>
      </c>
    </row>
    <row r="1613" spans="1:21" ht="16" x14ac:dyDescent="0.2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 s="23">
        <v>1437620400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 s="12">
        <f t="shared" si="126"/>
        <v>125</v>
      </c>
      <c r="P1613" s="10">
        <f t="shared" si="127"/>
        <v>37.07</v>
      </c>
      <c r="Q1613" s="14" t="s">
        <v>8325</v>
      </c>
      <c r="R1613" t="s">
        <v>8333</v>
      </c>
      <c r="S1613" s="19">
        <f t="shared" si="128"/>
        <v>41408.792037037034</v>
      </c>
      <c r="T1613" s="19">
        <f t="shared" si="129"/>
        <v>42207.916666666664</v>
      </c>
      <c r="U1613">
        <f t="shared" si="125"/>
        <v>2013</v>
      </c>
    </row>
    <row r="1614" spans="1:21" ht="32" x14ac:dyDescent="0.2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 s="23">
        <v>1437620400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 s="12">
        <f t="shared" si="126"/>
        <v>110</v>
      </c>
      <c r="P1614" s="10">
        <f t="shared" si="127"/>
        <v>50</v>
      </c>
      <c r="Q1614" s="14" t="s">
        <v>8325</v>
      </c>
      <c r="R1614" t="s">
        <v>8333</v>
      </c>
      <c r="S1614" s="19">
        <f t="shared" si="128"/>
        <v>41246.666481481479</v>
      </c>
      <c r="T1614" s="19">
        <f t="shared" si="129"/>
        <v>42207.916666666664</v>
      </c>
      <c r="U1614">
        <f t="shared" si="125"/>
        <v>2012</v>
      </c>
    </row>
    <row r="1615" spans="1:21" ht="48" x14ac:dyDescent="0.2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 s="23">
        <v>1437620400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 s="12">
        <f t="shared" si="126"/>
        <v>102</v>
      </c>
      <c r="P1615" s="10">
        <f t="shared" si="127"/>
        <v>39.04</v>
      </c>
      <c r="Q1615" s="14" t="s">
        <v>8325</v>
      </c>
      <c r="R1615" t="s">
        <v>8333</v>
      </c>
      <c r="S1615" s="19">
        <f t="shared" si="128"/>
        <v>41081.861134259256</v>
      </c>
      <c r="T1615" s="19">
        <f t="shared" si="129"/>
        <v>42207.916666666664</v>
      </c>
      <c r="U1615">
        <f t="shared" si="125"/>
        <v>2012</v>
      </c>
    </row>
    <row r="1616" spans="1:21" ht="48" x14ac:dyDescent="0.2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 s="23">
        <v>1437620400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 s="12">
        <f t="shared" si="126"/>
        <v>103</v>
      </c>
      <c r="P1616" s="10">
        <f t="shared" si="127"/>
        <v>66.69</v>
      </c>
      <c r="Q1616" s="14" t="s">
        <v>8325</v>
      </c>
      <c r="R1616" t="s">
        <v>8333</v>
      </c>
      <c r="S1616" s="19">
        <f t="shared" si="128"/>
        <v>41794.772789351853</v>
      </c>
      <c r="T1616" s="19">
        <f t="shared" si="129"/>
        <v>42207.916666666664</v>
      </c>
      <c r="U1616">
        <f t="shared" si="125"/>
        <v>2014</v>
      </c>
    </row>
    <row r="1617" spans="1:21" ht="48" x14ac:dyDescent="0.2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 s="23">
        <v>1437620400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 s="12">
        <f t="shared" si="126"/>
        <v>114</v>
      </c>
      <c r="P1617" s="10">
        <f t="shared" si="127"/>
        <v>67.13</v>
      </c>
      <c r="Q1617" s="14" t="s">
        <v>8325</v>
      </c>
      <c r="R1617" t="s">
        <v>8333</v>
      </c>
      <c r="S1617" s="19">
        <f t="shared" si="128"/>
        <v>40844.842546296291</v>
      </c>
      <c r="T1617" s="19">
        <f t="shared" si="129"/>
        <v>42207.916666666664</v>
      </c>
      <c r="U1617">
        <f t="shared" si="125"/>
        <v>2011</v>
      </c>
    </row>
    <row r="1618" spans="1:21" ht="48" x14ac:dyDescent="0.2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 s="23">
        <v>1437620400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 s="12">
        <f t="shared" si="126"/>
        <v>104</v>
      </c>
      <c r="P1618" s="10">
        <f t="shared" si="127"/>
        <v>66.37</v>
      </c>
      <c r="Q1618" s="14" t="s">
        <v>8325</v>
      </c>
      <c r="R1618" t="s">
        <v>8333</v>
      </c>
      <c r="S1618" s="19">
        <f t="shared" si="128"/>
        <v>41194.507187499999</v>
      </c>
      <c r="T1618" s="19">
        <f t="shared" si="129"/>
        <v>42207.916666666664</v>
      </c>
      <c r="U1618">
        <f t="shared" si="125"/>
        <v>2012</v>
      </c>
    </row>
    <row r="1619" spans="1:21" ht="32" x14ac:dyDescent="0.2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 s="23">
        <v>1437620400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 s="12">
        <f t="shared" si="126"/>
        <v>146</v>
      </c>
      <c r="P1619" s="10">
        <f t="shared" si="127"/>
        <v>64.62</v>
      </c>
      <c r="Q1619" s="14" t="s">
        <v>8325</v>
      </c>
      <c r="R1619" t="s">
        <v>8333</v>
      </c>
      <c r="S1619" s="19">
        <f t="shared" si="128"/>
        <v>41546.455879629626</v>
      </c>
      <c r="T1619" s="19">
        <f t="shared" si="129"/>
        <v>42207.916666666664</v>
      </c>
      <c r="U1619">
        <f t="shared" si="125"/>
        <v>2013</v>
      </c>
    </row>
    <row r="1620" spans="1:21" ht="32" x14ac:dyDescent="0.2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 s="23">
        <v>1437620400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 s="12">
        <f t="shared" si="126"/>
        <v>105</v>
      </c>
      <c r="P1620" s="10">
        <f t="shared" si="127"/>
        <v>58.37</v>
      </c>
      <c r="Q1620" s="14" t="s">
        <v>8325</v>
      </c>
      <c r="R1620" t="s">
        <v>8333</v>
      </c>
      <c r="S1620" s="19">
        <f t="shared" si="128"/>
        <v>41301.446006944439</v>
      </c>
      <c r="T1620" s="19">
        <f t="shared" si="129"/>
        <v>42207.916666666664</v>
      </c>
      <c r="U1620">
        <f t="shared" si="125"/>
        <v>2013</v>
      </c>
    </row>
    <row r="1621" spans="1:21" ht="48" x14ac:dyDescent="0.2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 s="23">
        <v>1437620400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 s="12">
        <f t="shared" si="126"/>
        <v>133</v>
      </c>
      <c r="P1621" s="10">
        <f t="shared" si="127"/>
        <v>86.96</v>
      </c>
      <c r="Q1621" s="14" t="s">
        <v>8325</v>
      </c>
      <c r="R1621" t="s">
        <v>8333</v>
      </c>
      <c r="S1621" s="19">
        <f t="shared" si="128"/>
        <v>41875.977847222217</v>
      </c>
      <c r="T1621" s="19">
        <f t="shared" si="129"/>
        <v>42207.916666666664</v>
      </c>
      <c r="U1621">
        <f t="shared" si="125"/>
        <v>2014</v>
      </c>
    </row>
    <row r="1622" spans="1:21" ht="32" x14ac:dyDescent="0.2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 s="23">
        <v>1437620400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 s="12">
        <f t="shared" si="126"/>
        <v>113</v>
      </c>
      <c r="P1622" s="10">
        <f t="shared" si="127"/>
        <v>66.47</v>
      </c>
      <c r="Q1622" s="14" t="s">
        <v>8325</v>
      </c>
      <c r="R1622" t="s">
        <v>8333</v>
      </c>
      <c r="S1622" s="19">
        <f t="shared" si="128"/>
        <v>41321.131249999999</v>
      </c>
      <c r="T1622" s="19">
        <f t="shared" si="129"/>
        <v>42207.916666666664</v>
      </c>
      <c r="U1622">
        <f t="shared" si="125"/>
        <v>2013</v>
      </c>
    </row>
    <row r="1623" spans="1:21" ht="48" x14ac:dyDescent="0.2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 s="23">
        <v>1437620400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 s="12">
        <f t="shared" si="126"/>
        <v>121</v>
      </c>
      <c r="P1623" s="10">
        <f t="shared" si="127"/>
        <v>163.78</v>
      </c>
      <c r="Q1623" s="14" t="s">
        <v>8325</v>
      </c>
      <c r="R1623" t="s">
        <v>8333</v>
      </c>
      <c r="S1623" s="19">
        <f t="shared" si="128"/>
        <v>41003.398321759254</v>
      </c>
      <c r="T1623" s="19">
        <f t="shared" si="129"/>
        <v>42207.916666666664</v>
      </c>
      <c r="U1623">
        <f t="shared" si="125"/>
        <v>2012</v>
      </c>
    </row>
    <row r="1624" spans="1:21" ht="48" x14ac:dyDescent="0.2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 s="23">
        <v>1437620400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 s="12">
        <f t="shared" si="126"/>
        <v>102</v>
      </c>
      <c r="P1624" s="10">
        <f t="shared" si="127"/>
        <v>107.98</v>
      </c>
      <c r="Q1624" s="14" t="s">
        <v>8325</v>
      </c>
      <c r="R1624" t="s">
        <v>8333</v>
      </c>
      <c r="S1624" s="19">
        <f t="shared" si="128"/>
        <v>41950.086504629631</v>
      </c>
      <c r="T1624" s="19">
        <f t="shared" si="129"/>
        <v>42207.916666666664</v>
      </c>
      <c r="U1624">
        <f t="shared" si="125"/>
        <v>2014</v>
      </c>
    </row>
    <row r="1625" spans="1:21" ht="48" x14ac:dyDescent="0.2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 s="23">
        <v>1437620400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 s="12">
        <f t="shared" si="126"/>
        <v>101</v>
      </c>
      <c r="P1625" s="10">
        <f t="shared" si="127"/>
        <v>42.11</v>
      </c>
      <c r="Q1625" s="14" t="s">
        <v>8325</v>
      </c>
      <c r="R1625" t="s">
        <v>8333</v>
      </c>
      <c r="S1625" s="19">
        <f t="shared" si="128"/>
        <v>41453.480196759258</v>
      </c>
      <c r="T1625" s="19">
        <f t="shared" si="129"/>
        <v>42207.916666666664</v>
      </c>
      <c r="U1625">
        <f t="shared" si="125"/>
        <v>2013</v>
      </c>
    </row>
    <row r="1626" spans="1:21" ht="32" x14ac:dyDescent="0.2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 s="23">
        <v>1437620400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 s="12">
        <f t="shared" si="126"/>
        <v>118</v>
      </c>
      <c r="P1626" s="10">
        <f t="shared" si="127"/>
        <v>47.2</v>
      </c>
      <c r="Q1626" s="14" t="s">
        <v>8325</v>
      </c>
      <c r="R1626" t="s">
        <v>8333</v>
      </c>
      <c r="S1626" s="19">
        <f t="shared" si="128"/>
        <v>41243.158969907403</v>
      </c>
      <c r="T1626" s="19">
        <f t="shared" si="129"/>
        <v>42207.916666666664</v>
      </c>
      <c r="U1626">
        <f t="shared" si="125"/>
        <v>2012</v>
      </c>
    </row>
    <row r="1627" spans="1:21" ht="48" x14ac:dyDescent="0.2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 s="23">
        <v>1437620400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 s="12">
        <f t="shared" si="126"/>
        <v>155</v>
      </c>
      <c r="P1627" s="10">
        <f t="shared" si="127"/>
        <v>112.02</v>
      </c>
      <c r="Q1627" s="14" t="s">
        <v>8325</v>
      </c>
      <c r="R1627" t="s">
        <v>8333</v>
      </c>
      <c r="S1627" s="19">
        <f t="shared" si="128"/>
        <v>41135.491354166668</v>
      </c>
      <c r="T1627" s="19">
        <f t="shared" si="129"/>
        <v>42207.916666666664</v>
      </c>
      <c r="U1627">
        <f t="shared" si="125"/>
        <v>2012</v>
      </c>
    </row>
    <row r="1628" spans="1:21" ht="48" x14ac:dyDescent="0.2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 s="23">
        <v>1437620400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 s="12">
        <f t="shared" si="126"/>
        <v>101</v>
      </c>
      <c r="P1628" s="10">
        <f t="shared" si="127"/>
        <v>74.95</v>
      </c>
      <c r="Q1628" s="14" t="s">
        <v>8325</v>
      </c>
      <c r="R1628" t="s">
        <v>8333</v>
      </c>
      <c r="S1628" s="19">
        <f t="shared" si="128"/>
        <v>41579.639664351846</v>
      </c>
      <c r="T1628" s="19">
        <f t="shared" si="129"/>
        <v>42207.916666666664</v>
      </c>
      <c r="U1628">
        <f t="shared" si="125"/>
        <v>2013</v>
      </c>
    </row>
    <row r="1629" spans="1:21" ht="48" x14ac:dyDescent="0.2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 s="23">
        <v>1437620400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 s="12">
        <f t="shared" si="126"/>
        <v>117</v>
      </c>
      <c r="P1629" s="10">
        <f t="shared" si="127"/>
        <v>61.58</v>
      </c>
      <c r="Q1629" s="14" t="s">
        <v>8325</v>
      </c>
      <c r="R1629" t="s">
        <v>8333</v>
      </c>
      <c r="S1629" s="19">
        <f t="shared" si="128"/>
        <v>41205.498715277776</v>
      </c>
      <c r="T1629" s="19">
        <f t="shared" si="129"/>
        <v>42207.916666666664</v>
      </c>
      <c r="U1629">
        <f t="shared" si="125"/>
        <v>2012</v>
      </c>
    </row>
    <row r="1630" spans="1:21" ht="32" x14ac:dyDescent="0.2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 s="23">
        <v>1437620400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 s="12">
        <f t="shared" si="126"/>
        <v>101</v>
      </c>
      <c r="P1630" s="10">
        <f t="shared" si="127"/>
        <v>45.88</v>
      </c>
      <c r="Q1630" s="14" t="s">
        <v>8325</v>
      </c>
      <c r="R1630" t="s">
        <v>8333</v>
      </c>
      <c r="S1630" s="19">
        <f t="shared" si="128"/>
        <v>41774.528726851851</v>
      </c>
      <c r="T1630" s="19">
        <f t="shared" si="129"/>
        <v>42207.916666666664</v>
      </c>
      <c r="U1630">
        <f t="shared" si="125"/>
        <v>2014</v>
      </c>
    </row>
    <row r="1631" spans="1:21" ht="32" x14ac:dyDescent="0.2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 s="23">
        <v>1437620400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 s="12">
        <f t="shared" si="126"/>
        <v>104</v>
      </c>
      <c r="P1631" s="10">
        <f t="shared" si="127"/>
        <v>75.849999999999994</v>
      </c>
      <c r="Q1631" s="14" t="s">
        <v>8325</v>
      </c>
      <c r="R1631" t="s">
        <v>8333</v>
      </c>
      <c r="S1631" s="19">
        <f t="shared" si="128"/>
        <v>41645.658946759257</v>
      </c>
      <c r="T1631" s="19">
        <f t="shared" si="129"/>
        <v>42207.916666666664</v>
      </c>
      <c r="U1631">
        <f t="shared" si="125"/>
        <v>2014</v>
      </c>
    </row>
    <row r="1632" spans="1:21" ht="48" x14ac:dyDescent="0.2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 s="23">
        <v>1437620400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 s="12">
        <f t="shared" si="126"/>
        <v>265</v>
      </c>
      <c r="P1632" s="10">
        <f t="shared" si="127"/>
        <v>84.21</v>
      </c>
      <c r="Q1632" s="14" t="s">
        <v>8325</v>
      </c>
      <c r="R1632" t="s">
        <v>8333</v>
      </c>
      <c r="S1632" s="19">
        <f t="shared" si="128"/>
        <v>40939.629340277774</v>
      </c>
      <c r="T1632" s="19">
        <f t="shared" si="129"/>
        <v>42207.916666666664</v>
      </c>
      <c r="U1632">
        <f t="shared" si="125"/>
        <v>2012</v>
      </c>
    </row>
    <row r="1633" spans="1:21" ht="48" x14ac:dyDescent="0.2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 s="23">
        <v>1437620400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 s="12">
        <f t="shared" si="126"/>
        <v>156</v>
      </c>
      <c r="P1633" s="10">
        <f t="shared" si="127"/>
        <v>117.23</v>
      </c>
      <c r="Q1633" s="14" t="s">
        <v>8325</v>
      </c>
      <c r="R1633" t="s">
        <v>8333</v>
      </c>
      <c r="S1633" s="19">
        <f t="shared" si="128"/>
        <v>41164.65116898148</v>
      </c>
      <c r="T1633" s="19">
        <f t="shared" si="129"/>
        <v>42207.916666666664</v>
      </c>
      <c r="U1633">
        <f t="shared" si="125"/>
        <v>2012</v>
      </c>
    </row>
    <row r="1634" spans="1:21" ht="48" x14ac:dyDescent="0.2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 s="23">
        <v>1437620400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 s="12">
        <f t="shared" si="126"/>
        <v>102</v>
      </c>
      <c r="P1634" s="10">
        <f t="shared" si="127"/>
        <v>86.49</v>
      </c>
      <c r="Q1634" s="14" t="s">
        <v>8325</v>
      </c>
      <c r="R1634" t="s">
        <v>8333</v>
      </c>
      <c r="S1634" s="19">
        <f t="shared" si="128"/>
        <v>40750.132569444446</v>
      </c>
      <c r="T1634" s="19">
        <f t="shared" si="129"/>
        <v>42207.916666666664</v>
      </c>
      <c r="U1634">
        <f t="shared" si="125"/>
        <v>2011</v>
      </c>
    </row>
    <row r="1635" spans="1:21" ht="48" x14ac:dyDescent="0.2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 s="23">
        <v>1437620400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 s="12">
        <f t="shared" si="126"/>
        <v>100</v>
      </c>
      <c r="P1635" s="10">
        <f t="shared" si="127"/>
        <v>172.41</v>
      </c>
      <c r="Q1635" s="14" t="s">
        <v>8325</v>
      </c>
      <c r="R1635" t="s">
        <v>8333</v>
      </c>
      <c r="S1635" s="19">
        <f t="shared" si="128"/>
        <v>40896.675416666665</v>
      </c>
      <c r="T1635" s="19">
        <f t="shared" si="129"/>
        <v>42207.916666666664</v>
      </c>
      <c r="U1635">
        <f t="shared" si="125"/>
        <v>2011</v>
      </c>
    </row>
    <row r="1636" spans="1:21" ht="32" x14ac:dyDescent="0.2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 s="23">
        <v>1437620400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 s="12">
        <f t="shared" si="126"/>
        <v>101</v>
      </c>
      <c r="P1636" s="10">
        <f t="shared" si="127"/>
        <v>62.81</v>
      </c>
      <c r="Q1636" s="14" t="s">
        <v>8325</v>
      </c>
      <c r="R1636" t="s">
        <v>8333</v>
      </c>
      <c r="S1636" s="19">
        <f t="shared" si="128"/>
        <v>40657.981493055551</v>
      </c>
      <c r="T1636" s="19">
        <f t="shared" si="129"/>
        <v>42207.916666666664</v>
      </c>
      <c r="U1636">
        <f t="shared" si="125"/>
        <v>2011</v>
      </c>
    </row>
    <row r="1637" spans="1:21" ht="48" x14ac:dyDescent="0.2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 s="23">
        <v>1437620400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 s="12">
        <f t="shared" si="126"/>
        <v>125</v>
      </c>
      <c r="P1637" s="10">
        <f t="shared" si="127"/>
        <v>67.73</v>
      </c>
      <c r="Q1637" s="14" t="s">
        <v>8325</v>
      </c>
      <c r="R1637" t="s">
        <v>8333</v>
      </c>
      <c r="S1637" s="19">
        <f t="shared" si="128"/>
        <v>42502.660428240742</v>
      </c>
      <c r="T1637" s="19">
        <f t="shared" si="129"/>
        <v>42207.916666666664</v>
      </c>
      <c r="U1637">
        <f t="shared" si="125"/>
        <v>2016</v>
      </c>
    </row>
    <row r="1638" spans="1:21" ht="48" x14ac:dyDescent="0.2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 s="23">
        <v>1437620400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 s="12">
        <f t="shared" si="126"/>
        <v>104</v>
      </c>
      <c r="P1638" s="10">
        <f t="shared" si="127"/>
        <v>53.56</v>
      </c>
      <c r="Q1638" s="14" t="s">
        <v>8325</v>
      </c>
      <c r="R1638" t="s">
        <v>8333</v>
      </c>
      <c r="S1638" s="19">
        <f t="shared" si="128"/>
        <v>40662.878333333334</v>
      </c>
      <c r="T1638" s="19">
        <f t="shared" si="129"/>
        <v>42207.916666666664</v>
      </c>
      <c r="U1638">
        <f t="shared" si="125"/>
        <v>2011</v>
      </c>
    </row>
    <row r="1639" spans="1:21" ht="48" x14ac:dyDescent="0.2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 s="23">
        <v>1437620400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 s="12">
        <f t="shared" si="126"/>
        <v>104</v>
      </c>
      <c r="P1639" s="10">
        <f t="shared" si="127"/>
        <v>34.6</v>
      </c>
      <c r="Q1639" s="14" t="s">
        <v>8325</v>
      </c>
      <c r="R1639" t="s">
        <v>8333</v>
      </c>
      <c r="S1639" s="19">
        <f t="shared" si="128"/>
        <v>40122.543287037035</v>
      </c>
      <c r="T1639" s="19">
        <f t="shared" si="129"/>
        <v>42207.916666666664</v>
      </c>
      <c r="U1639">
        <f t="shared" si="125"/>
        <v>2009</v>
      </c>
    </row>
    <row r="1640" spans="1:21" ht="32" x14ac:dyDescent="0.2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 s="23">
        <v>1437620400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 s="12">
        <f t="shared" si="126"/>
        <v>105</v>
      </c>
      <c r="P1640" s="10">
        <f t="shared" si="127"/>
        <v>38.89</v>
      </c>
      <c r="Q1640" s="14" t="s">
        <v>8325</v>
      </c>
      <c r="R1640" t="s">
        <v>8333</v>
      </c>
      <c r="S1640" s="19">
        <f t="shared" si="128"/>
        <v>41288.478796296295</v>
      </c>
      <c r="T1640" s="19">
        <f t="shared" si="129"/>
        <v>42207.916666666664</v>
      </c>
      <c r="U1640">
        <f t="shared" si="125"/>
        <v>2013</v>
      </c>
    </row>
    <row r="1641" spans="1:21" ht="48" x14ac:dyDescent="0.2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 s="23">
        <v>1437620400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 s="12">
        <f t="shared" si="126"/>
        <v>100</v>
      </c>
      <c r="P1641" s="10">
        <f t="shared" si="127"/>
        <v>94.74</v>
      </c>
      <c r="Q1641" s="14" t="s">
        <v>8325</v>
      </c>
      <c r="R1641" t="s">
        <v>8333</v>
      </c>
      <c r="S1641" s="19">
        <f t="shared" si="128"/>
        <v>40941.444039351853</v>
      </c>
      <c r="T1641" s="19">
        <f t="shared" si="129"/>
        <v>42207.916666666664</v>
      </c>
      <c r="U1641">
        <f t="shared" si="125"/>
        <v>2012</v>
      </c>
    </row>
    <row r="1642" spans="1:21" ht="48" x14ac:dyDescent="0.2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 s="23">
        <v>1437620400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 s="12">
        <f t="shared" si="126"/>
        <v>170</v>
      </c>
      <c r="P1642" s="10">
        <f t="shared" si="127"/>
        <v>39.97</v>
      </c>
      <c r="Q1642" s="14" t="s">
        <v>8325</v>
      </c>
      <c r="R1642" t="s">
        <v>8333</v>
      </c>
      <c r="S1642" s="19">
        <f t="shared" si="128"/>
        <v>40379.022627314815</v>
      </c>
      <c r="T1642" s="19">
        <f t="shared" si="129"/>
        <v>42207.916666666664</v>
      </c>
      <c r="U1642">
        <f t="shared" si="125"/>
        <v>2010</v>
      </c>
    </row>
    <row r="1643" spans="1:21" ht="32" x14ac:dyDescent="0.2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 s="23">
        <v>1437620400</v>
      </c>
      <c r="J1643">
        <v>1416406744</v>
      </c>
      <c r="K1643" t="b">
        <v>0</v>
      </c>
      <c r="L1643">
        <v>26</v>
      </c>
      <c r="M1643" t="b">
        <v>1</v>
      </c>
      <c r="N1643" t="s">
        <v>8274</v>
      </c>
      <c r="O1643" s="12">
        <f t="shared" si="126"/>
        <v>101</v>
      </c>
      <c r="P1643" s="10">
        <f t="shared" si="127"/>
        <v>97.5</v>
      </c>
      <c r="Q1643" s="14" t="s">
        <v>8325</v>
      </c>
      <c r="R1643" t="s">
        <v>8333</v>
      </c>
      <c r="S1643" s="19">
        <f t="shared" si="128"/>
        <v>41962.388240740744</v>
      </c>
      <c r="T1643" s="19">
        <f t="shared" si="129"/>
        <v>42207.916666666664</v>
      </c>
      <c r="U1643">
        <f t="shared" si="125"/>
        <v>2014</v>
      </c>
    </row>
    <row r="1644" spans="1:21" ht="48" x14ac:dyDescent="0.2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 s="23">
        <v>1437620400</v>
      </c>
      <c r="J1644">
        <v>1306283727</v>
      </c>
      <c r="K1644" t="b">
        <v>0</v>
      </c>
      <c r="L1644">
        <v>28</v>
      </c>
      <c r="M1644" t="b">
        <v>1</v>
      </c>
      <c r="N1644" t="s">
        <v>8274</v>
      </c>
      <c r="O1644" s="12">
        <f t="shared" si="126"/>
        <v>100</v>
      </c>
      <c r="P1644" s="10">
        <f t="shared" si="127"/>
        <v>42.86</v>
      </c>
      <c r="Q1644" s="14" t="s">
        <v>8325</v>
      </c>
      <c r="R1644" t="s">
        <v>8333</v>
      </c>
      <c r="S1644" s="19">
        <f t="shared" si="128"/>
        <v>40687.816284722219</v>
      </c>
      <c r="T1644" s="19">
        <f t="shared" si="129"/>
        <v>42207.916666666664</v>
      </c>
      <c r="U1644">
        <f t="shared" si="125"/>
        <v>2011</v>
      </c>
    </row>
    <row r="1645" spans="1:21" ht="32" x14ac:dyDescent="0.2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 s="23">
        <v>1437620400</v>
      </c>
      <c r="J1645">
        <v>1345924012</v>
      </c>
      <c r="K1645" t="b">
        <v>0</v>
      </c>
      <c r="L1645">
        <v>37</v>
      </c>
      <c r="M1645" t="b">
        <v>1</v>
      </c>
      <c r="N1645" t="s">
        <v>8274</v>
      </c>
      <c r="O1645" s="12">
        <f t="shared" si="126"/>
        <v>125</v>
      </c>
      <c r="P1645" s="10">
        <f t="shared" si="127"/>
        <v>168.51</v>
      </c>
      <c r="Q1645" s="14" t="s">
        <v>8325</v>
      </c>
      <c r="R1645" t="s">
        <v>8333</v>
      </c>
      <c r="S1645" s="19">
        <f t="shared" si="128"/>
        <v>41146.615879629629</v>
      </c>
      <c r="T1645" s="19">
        <f t="shared" si="129"/>
        <v>42207.916666666664</v>
      </c>
      <c r="U1645">
        <f t="shared" si="125"/>
        <v>2012</v>
      </c>
    </row>
    <row r="1646" spans="1:21" ht="48" x14ac:dyDescent="0.2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 s="23">
        <v>1437620400</v>
      </c>
      <c r="J1646">
        <v>1348363560</v>
      </c>
      <c r="K1646" t="b">
        <v>0</v>
      </c>
      <c r="L1646">
        <v>128</v>
      </c>
      <c r="M1646" t="b">
        <v>1</v>
      </c>
      <c r="N1646" t="s">
        <v>8284</v>
      </c>
      <c r="O1646" s="12">
        <f t="shared" si="126"/>
        <v>110</v>
      </c>
      <c r="P1646" s="10">
        <f t="shared" si="127"/>
        <v>85.55</v>
      </c>
      <c r="Q1646" s="14" t="s">
        <v>8325</v>
      </c>
      <c r="R1646" t="s">
        <v>8334</v>
      </c>
      <c r="S1646" s="19">
        <f t="shared" si="128"/>
        <v>41174.851388888885</v>
      </c>
      <c r="T1646" s="19">
        <f t="shared" si="129"/>
        <v>42207.916666666664</v>
      </c>
      <c r="U1646">
        <f t="shared" si="125"/>
        <v>2012</v>
      </c>
    </row>
    <row r="1647" spans="1:21" ht="48" x14ac:dyDescent="0.2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 s="23">
        <v>1437620400</v>
      </c>
      <c r="J1647">
        <v>1378306140</v>
      </c>
      <c r="K1647" t="b">
        <v>0</v>
      </c>
      <c r="L1647">
        <v>10</v>
      </c>
      <c r="M1647" t="b">
        <v>1</v>
      </c>
      <c r="N1647" t="s">
        <v>8284</v>
      </c>
      <c r="O1647" s="12">
        <f t="shared" si="126"/>
        <v>111</v>
      </c>
      <c r="P1647" s="10">
        <f t="shared" si="127"/>
        <v>554</v>
      </c>
      <c r="Q1647" s="14" t="s">
        <v>8325</v>
      </c>
      <c r="R1647" t="s">
        <v>8334</v>
      </c>
      <c r="S1647" s="19">
        <f t="shared" si="128"/>
        <v>41521.40902777778</v>
      </c>
      <c r="T1647" s="19">
        <f t="shared" si="129"/>
        <v>42207.916666666664</v>
      </c>
      <c r="U1647">
        <f t="shared" si="125"/>
        <v>2013</v>
      </c>
    </row>
    <row r="1648" spans="1:21" ht="48" x14ac:dyDescent="0.2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 s="23">
        <v>1437620400</v>
      </c>
      <c r="J1648">
        <v>1405248503</v>
      </c>
      <c r="K1648" t="b">
        <v>0</v>
      </c>
      <c r="L1648">
        <v>83</v>
      </c>
      <c r="M1648" t="b">
        <v>1</v>
      </c>
      <c r="N1648" t="s">
        <v>8284</v>
      </c>
      <c r="O1648" s="12">
        <f t="shared" si="126"/>
        <v>110</v>
      </c>
      <c r="P1648" s="10">
        <f t="shared" si="127"/>
        <v>26.55</v>
      </c>
      <c r="Q1648" s="14" t="s">
        <v>8325</v>
      </c>
      <c r="R1648" t="s">
        <v>8334</v>
      </c>
      <c r="S1648" s="19">
        <f t="shared" si="128"/>
        <v>41833.241932870369</v>
      </c>
      <c r="T1648" s="19">
        <f t="shared" si="129"/>
        <v>42207.916666666664</v>
      </c>
      <c r="U1648">
        <f t="shared" si="125"/>
        <v>2014</v>
      </c>
    </row>
    <row r="1649" spans="1:21" ht="48" x14ac:dyDescent="0.2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 s="23">
        <v>1437620400</v>
      </c>
      <c r="J1649">
        <v>1336643377</v>
      </c>
      <c r="K1649" t="b">
        <v>0</v>
      </c>
      <c r="L1649">
        <v>46</v>
      </c>
      <c r="M1649" t="b">
        <v>1</v>
      </c>
      <c r="N1649" t="s">
        <v>8284</v>
      </c>
      <c r="O1649" s="12">
        <f t="shared" si="126"/>
        <v>105</v>
      </c>
      <c r="P1649" s="10">
        <f t="shared" si="127"/>
        <v>113.83</v>
      </c>
      <c r="Q1649" s="14" t="s">
        <v>8325</v>
      </c>
      <c r="R1649" t="s">
        <v>8334</v>
      </c>
      <c r="S1649" s="19">
        <f t="shared" si="128"/>
        <v>41039.201122685183</v>
      </c>
      <c r="T1649" s="19">
        <f t="shared" si="129"/>
        <v>42207.916666666664</v>
      </c>
      <c r="U1649">
        <f t="shared" si="125"/>
        <v>2012</v>
      </c>
    </row>
    <row r="1650" spans="1:21" ht="48" x14ac:dyDescent="0.2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 s="23">
        <v>1437620400</v>
      </c>
      <c r="J1650">
        <v>1298048082</v>
      </c>
      <c r="K1650" t="b">
        <v>0</v>
      </c>
      <c r="L1650">
        <v>90</v>
      </c>
      <c r="M1650" t="b">
        <v>1</v>
      </c>
      <c r="N1650" t="s">
        <v>8284</v>
      </c>
      <c r="O1650" s="12">
        <f t="shared" si="126"/>
        <v>125</v>
      </c>
      <c r="P1650" s="10">
        <f t="shared" si="127"/>
        <v>32.01</v>
      </c>
      <c r="Q1650" s="14" t="s">
        <v>8325</v>
      </c>
      <c r="R1650" t="s">
        <v>8334</v>
      </c>
      <c r="S1650" s="19">
        <f t="shared" si="128"/>
        <v>40592.496319444443</v>
      </c>
      <c r="T1650" s="19">
        <f t="shared" si="129"/>
        <v>42207.916666666664</v>
      </c>
      <c r="U1650">
        <f t="shared" si="125"/>
        <v>2011</v>
      </c>
    </row>
    <row r="1651" spans="1:21" ht="48" x14ac:dyDescent="0.2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 s="23">
        <v>1437620400</v>
      </c>
      <c r="J1651">
        <v>1396974355</v>
      </c>
      <c r="K1651" t="b">
        <v>0</v>
      </c>
      <c r="L1651">
        <v>81</v>
      </c>
      <c r="M1651" t="b">
        <v>1</v>
      </c>
      <c r="N1651" t="s">
        <v>8284</v>
      </c>
      <c r="O1651" s="12">
        <f t="shared" si="126"/>
        <v>101</v>
      </c>
      <c r="P1651" s="10">
        <f t="shared" si="127"/>
        <v>47.19</v>
      </c>
      <c r="Q1651" s="14" t="s">
        <v>8325</v>
      </c>
      <c r="R1651" t="s">
        <v>8334</v>
      </c>
      <c r="S1651" s="19">
        <f t="shared" si="128"/>
        <v>41737.476331018515</v>
      </c>
      <c r="T1651" s="19">
        <f t="shared" si="129"/>
        <v>42207.916666666664</v>
      </c>
      <c r="U1651">
        <f t="shared" si="125"/>
        <v>2014</v>
      </c>
    </row>
    <row r="1652" spans="1:21" ht="32" x14ac:dyDescent="0.2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 s="23">
        <v>1437620400</v>
      </c>
      <c r="J1652">
        <v>1378722437</v>
      </c>
      <c r="K1652" t="b">
        <v>0</v>
      </c>
      <c r="L1652">
        <v>32</v>
      </c>
      <c r="M1652" t="b">
        <v>1</v>
      </c>
      <c r="N1652" t="s">
        <v>8284</v>
      </c>
      <c r="O1652" s="12">
        <f t="shared" si="126"/>
        <v>142</v>
      </c>
      <c r="P1652" s="10">
        <f t="shared" si="127"/>
        <v>88.47</v>
      </c>
      <c r="Q1652" s="14" t="s">
        <v>8325</v>
      </c>
      <c r="R1652" t="s">
        <v>8334</v>
      </c>
      <c r="S1652" s="19">
        <f t="shared" si="128"/>
        <v>41526.227280092593</v>
      </c>
      <c r="T1652" s="19">
        <f t="shared" si="129"/>
        <v>42207.916666666664</v>
      </c>
      <c r="U1652">
        <f t="shared" si="125"/>
        <v>2013</v>
      </c>
    </row>
    <row r="1653" spans="1:21" ht="48" x14ac:dyDescent="0.2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 s="23">
        <v>1437620400</v>
      </c>
      <c r="J1653">
        <v>1300916220</v>
      </c>
      <c r="K1653" t="b">
        <v>0</v>
      </c>
      <c r="L1653">
        <v>20</v>
      </c>
      <c r="M1653" t="b">
        <v>1</v>
      </c>
      <c r="N1653" t="s">
        <v>8284</v>
      </c>
      <c r="O1653" s="12">
        <f t="shared" si="126"/>
        <v>101</v>
      </c>
      <c r="P1653" s="10">
        <f t="shared" si="127"/>
        <v>100.75</v>
      </c>
      <c r="Q1653" s="14" t="s">
        <v>8325</v>
      </c>
      <c r="R1653" t="s">
        <v>8334</v>
      </c>
      <c r="S1653" s="19">
        <f t="shared" si="128"/>
        <v>40625.692361111105</v>
      </c>
      <c r="T1653" s="19">
        <f t="shared" si="129"/>
        <v>42207.916666666664</v>
      </c>
      <c r="U1653">
        <f t="shared" si="125"/>
        <v>2011</v>
      </c>
    </row>
    <row r="1654" spans="1:21" ht="48" x14ac:dyDescent="0.2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 s="23">
        <v>1437620400</v>
      </c>
      <c r="J1654">
        <v>1382701793</v>
      </c>
      <c r="K1654" t="b">
        <v>0</v>
      </c>
      <c r="L1654">
        <v>70</v>
      </c>
      <c r="M1654" t="b">
        <v>1</v>
      </c>
      <c r="N1654" t="s">
        <v>8284</v>
      </c>
      <c r="O1654" s="12">
        <f t="shared" si="126"/>
        <v>101</v>
      </c>
      <c r="P1654" s="10">
        <f t="shared" si="127"/>
        <v>64.709999999999994</v>
      </c>
      <c r="Q1654" s="14" t="s">
        <v>8325</v>
      </c>
      <c r="R1654" t="s">
        <v>8334</v>
      </c>
      <c r="S1654" s="19">
        <f t="shared" si="128"/>
        <v>41572.284641203703</v>
      </c>
      <c r="T1654" s="19">
        <f t="shared" si="129"/>
        <v>42207.916666666664</v>
      </c>
      <c r="U1654">
        <f t="shared" si="125"/>
        <v>2013</v>
      </c>
    </row>
    <row r="1655" spans="1:21" ht="48" x14ac:dyDescent="0.2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 s="23">
        <v>1437620400</v>
      </c>
      <c r="J1655">
        <v>1300996896</v>
      </c>
      <c r="K1655" t="b">
        <v>0</v>
      </c>
      <c r="L1655">
        <v>168</v>
      </c>
      <c r="M1655" t="b">
        <v>1</v>
      </c>
      <c r="N1655" t="s">
        <v>8284</v>
      </c>
      <c r="O1655" s="12">
        <f t="shared" si="126"/>
        <v>174</v>
      </c>
      <c r="P1655" s="10">
        <f t="shared" si="127"/>
        <v>51.85</v>
      </c>
      <c r="Q1655" s="14" t="s">
        <v>8325</v>
      </c>
      <c r="R1655" t="s">
        <v>8334</v>
      </c>
      <c r="S1655" s="19">
        <f t="shared" si="128"/>
        <v>40626.626111111109</v>
      </c>
      <c r="T1655" s="19">
        <f t="shared" si="129"/>
        <v>42207.916666666664</v>
      </c>
      <c r="U1655">
        <f t="shared" si="125"/>
        <v>2011</v>
      </c>
    </row>
    <row r="1656" spans="1:21" ht="48" x14ac:dyDescent="0.2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 s="23">
        <v>1437620400</v>
      </c>
      <c r="J1656">
        <v>1332192160</v>
      </c>
      <c r="K1656" t="b">
        <v>0</v>
      </c>
      <c r="L1656">
        <v>34</v>
      </c>
      <c r="M1656" t="b">
        <v>1</v>
      </c>
      <c r="N1656" t="s">
        <v>8284</v>
      </c>
      <c r="O1656" s="12">
        <f t="shared" si="126"/>
        <v>120</v>
      </c>
      <c r="P1656" s="10">
        <f t="shared" si="127"/>
        <v>38.79</v>
      </c>
      <c r="Q1656" s="14" t="s">
        <v>8325</v>
      </c>
      <c r="R1656" t="s">
        <v>8334</v>
      </c>
      <c r="S1656" s="19">
        <f t="shared" si="128"/>
        <v>40987.682407407403</v>
      </c>
      <c r="T1656" s="19">
        <f t="shared" si="129"/>
        <v>42207.916666666664</v>
      </c>
      <c r="U1656">
        <f t="shared" si="125"/>
        <v>2012</v>
      </c>
    </row>
    <row r="1657" spans="1:21" ht="32" x14ac:dyDescent="0.2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 s="23">
        <v>1437620400</v>
      </c>
      <c r="J1657">
        <v>1331060420</v>
      </c>
      <c r="K1657" t="b">
        <v>0</v>
      </c>
      <c r="L1657">
        <v>48</v>
      </c>
      <c r="M1657" t="b">
        <v>1</v>
      </c>
      <c r="N1657" t="s">
        <v>8284</v>
      </c>
      <c r="O1657" s="12">
        <f t="shared" si="126"/>
        <v>143</v>
      </c>
      <c r="P1657" s="10">
        <f t="shared" si="127"/>
        <v>44.65</v>
      </c>
      <c r="Q1657" s="14" t="s">
        <v>8325</v>
      </c>
      <c r="R1657" t="s">
        <v>8334</v>
      </c>
      <c r="S1657" s="19">
        <f t="shared" si="128"/>
        <v>40974.583564814813</v>
      </c>
      <c r="T1657" s="19">
        <f t="shared" si="129"/>
        <v>42207.916666666664</v>
      </c>
      <c r="U1657">
        <f t="shared" si="125"/>
        <v>2012</v>
      </c>
    </row>
    <row r="1658" spans="1:21" ht="64" x14ac:dyDescent="0.2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 s="23">
        <v>1437620400</v>
      </c>
      <c r="J1658">
        <v>1352845052</v>
      </c>
      <c r="K1658" t="b">
        <v>0</v>
      </c>
      <c r="L1658">
        <v>48</v>
      </c>
      <c r="M1658" t="b">
        <v>1</v>
      </c>
      <c r="N1658" t="s">
        <v>8284</v>
      </c>
      <c r="O1658" s="12">
        <f t="shared" si="126"/>
        <v>100</v>
      </c>
      <c r="P1658" s="10">
        <f t="shared" si="127"/>
        <v>156.77000000000001</v>
      </c>
      <c r="Q1658" s="14" t="s">
        <v>8325</v>
      </c>
      <c r="R1658" t="s">
        <v>8334</v>
      </c>
      <c r="S1658" s="19">
        <f t="shared" si="128"/>
        <v>41226.720509259256</v>
      </c>
      <c r="T1658" s="19">
        <f t="shared" si="129"/>
        <v>42207.916666666664</v>
      </c>
      <c r="U1658">
        <f t="shared" si="125"/>
        <v>2012</v>
      </c>
    </row>
    <row r="1659" spans="1:21" ht="48" x14ac:dyDescent="0.2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 s="23">
        <v>1437620400</v>
      </c>
      <c r="J1659">
        <v>1335293168</v>
      </c>
      <c r="K1659" t="b">
        <v>0</v>
      </c>
      <c r="L1659">
        <v>221</v>
      </c>
      <c r="M1659" t="b">
        <v>1</v>
      </c>
      <c r="N1659" t="s">
        <v>8284</v>
      </c>
      <c r="O1659" s="12">
        <f t="shared" si="126"/>
        <v>105</v>
      </c>
      <c r="P1659" s="10">
        <f t="shared" si="127"/>
        <v>118.7</v>
      </c>
      <c r="Q1659" s="14" t="s">
        <v>8325</v>
      </c>
      <c r="R1659" t="s">
        <v>8334</v>
      </c>
      <c r="S1659" s="19">
        <f t="shared" si="128"/>
        <v>41023.573703703703</v>
      </c>
      <c r="T1659" s="19">
        <f t="shared" si="129"/>
        <v>42207.916666666664</v>
      </c>
      <c r="U1659">
        <f t="shared" si="125"/>
        <v>2012</v>
      </c>
    </row>
    <row r="1660" spans="1:21" ht="48" x14ac:dyDescent="0.2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 s="23">
        <v>1437620400</v>
      </c>
      <c r="J1660">
        <v>1352524767</v>
      </c>
      <c r="K1660" t="b">
        <v>0</v>
      </c>
      <c r="L1660">
        <v>107</v>
      </c>
      <c r="M1660" t="b">
        <v>1</v>
      </c>
      <c r="N1660" t="s">
        <v>8284</v>
      </c>
      <c r="O1660" s="12">
        <f t="shared" si="126"/>
        <v>132</v>
      </c>
      <c r="P1660" s="10">
        <f t="shared" si="127"/>
        <v>74.150000000000006</v>
      </c>
      <c r="Q1660" s="14" t="s">
        <v>8325</v>
      </c>
      <c r="R1660" t="s">
        <v>8334</v>
      </c>
      <c r="S1660" s="19">
        <f t="shared" si="128"/>
        <v>41223.013506944444</v>
      </c>
      <c r="T1660" s="19">
        <f t="shared" si="129"/>
        <v>42207.916666666664</v>
      </c>
      <c r="U1660">
        <f t="shared" si="125"/>
        <v>2012</v>
      </c>
    </row>
    <row r="1661" spans="1:21" ht="48" x14ac:dyDescent="0.2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 s="23">
        <v>1437620400</v>
      </c>
      <c r="J1661">
        <v>1384811721</v>
      </c>
      <c r="K1661" t="b">
        <v>0</v>
      </c>
      <c r="L1661">
        <v>45</v>
      </c>
      <c r="M1661" t="b">
        <v>1</v>
      </c>
      <c r="N1661" t="s">
        <v>8284</v>
      </c>
      <c r="O1661" s="12">
        <f t="shared" si="126"/>
        <v>113</v>
      </c>
      <c r="P1661" s="10">
        <f t="shared" si="127"/>
        <v>12.53</v>
      </c>
      <c r="Q1661" s="14" t="s">
        <v>8325</v>
      </c>
      <c r="R1661" t="s">
        <v>8334</v>
      </c>
      <c r="S1661" s="19">
        <f t="shared" si="128"/>
        <v>41596.705104166664</v>
      </c>
      <c r="T1661" s="19">
        <f t="shared" si="129"/>
        <v>42207.916666666664</v>
      </c>
      <c r="U1661">
        <f t="shared" ref="U1661:U1724" si="130">YEAR(S1661)</f>
        <v>2013</v>
      </c>
    </row>
    <row r="1662" spans="1:21" ht="48" x14ac:dyDescent="0.2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 s="23">
        <v>1437620400</v>
      </c>
      <c r="J1662">
        <v>1459355950</v>
      </c>
      <c r="K1662" t="b">
        <v>0</v>
      </c>
      <c r="L1662">
        <v>36</v>
      </c>
      <c r="M1662" t="b">
        <v>1</v>
      </c>
      <c r="N1662" t="s">
        <v>8284</v>
      </c>
      <c r="O1662" s="12">
        <f t="shared" si="126"/>
        <v>1254</v>
      </c>
      <c r="P1662" s="10">
        <f t="shared" si="127"/>
        <v>27.86</v>
      </c>
      <c r="Q1662" s="14" t="s">
        <v>8325</v>
      </c>
      <c r="R1662" t="s">
        <v>8334</v>
      </c>
      <c r="S1662" s="19">
        <f t="shared" si="128"/>
        <v>42459.485532407409</v>
      </c>
      <c r="T1662" s="19">
        <f t="shared" si="129"/>
        <v>42207.916666666664</v>
      </c>
      <c r="U1662">
        <f t="shared" si="130"/>
        <v>2016</v>
      </c>
    </row>
    <row r="1663" spans="1:21" ht="64" x14ac:dyDescent="0.2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 s="23">
        <v>1437620400</v>
      </c>
      <c r="J1663">
        <v>1449359831</v>
      </c>
      <c r="K1663" t="b">
        <v>0</v>
      </c>
      <c r="L1663">
        <v>101</v>
      </c>
      <c r="M1663" t="b">
        <v>1</v>
      </c>
      <c r="N1663" t="s">
        <v>8284</v>
      </c>
      <c r="O1663" s="12">
        <f t="shared" si="126"/>
        <v>103</v>
      </c>
      <c r="P1663" s="10">
        <f t="shared" si="127"/>
        <v>80.180000000000007</v>
      </c>
      <c r="Q1663" s="14" t="s">
        <v>8325</v>
      </c>
      <c r="R1663" t="s">
        <v>8334</v>
      </c>
      <c r="S1663" s="19">
        <f t="shared" si="128"/>
        <v>42343.789710648147</v>
      </c>
      <c r="T1663" s="19">
        <f t="shared" si="129"/>
        <v>42207.916666666664</v>
      </c>
      <c r="U1663">
        <f t="shared" si="130"/>
        <v>2015</v>
      </c>
    </row>
    <row r="1664" spans="1:21" ht="48" x14ac:dyDescent="0.2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 s="23">
        <v>1437620400</v>
      </c>
      <c r="J1664">
        <v>1320122736</v>
      </c>
      <c r="K1664" t="b">
        <v>0</v>
      </c>
      <c r="L1664">
        <v>62</v>
      </c>
      <c r="M1664" t="b">
        <v>1</v>
      </c>
      <c r="N1664" t="s">
        <v>8284</v>
      </c>
      <c r="O1664" s="12">
        <f t="shared" si="126"/>
        <v>103</v>
      </c>
      <c r="P1664" s="10">
        <f t="shared" si="127"/>
        <v>132.44</v>
      </c>
      <c r="Q1664" s="14" t="s">
        <v>8325</v>
      </c>
      <c r="R1664" t="s">
        <v>8334</v>
      </c>
      <c r="S1664" s="19">
        <f t="shared" si="128"/>
        <v>40847.99</v>
      </c>
      <c r="T1664" s="19">
        <f t="shared" si="129"/>
        <v>42207.916666666664</v>
      </c>
      <c r="U1664">
        <f t="shared" si="130"/>
        <v>2011</v>
      </c>
    </row>
    <row r="1665" spans="1:21" ht="32" x14ac:dyDescent="0.2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 s="23">
        <v>1437620400</v>
      </c>
      <c r="J1665">
        <v>1420158707</v>
      </c>
      <c r="K1665" t="b">
        <v>0</v>
      </c>
      <c r="L1665">
        <v>32</v>
      </c>
      <c r="M1665" t="b">
        <v>1</v>
      </c>
      <c r="N1665" t="s">
        <v>8284</v>
      </c>
      <c r="O1665" s="12">
        <f t="shared" si="126"/>
        <v>108</v>
      </c>
      <c r="P1665" s="10">
        <f t="shared" si="127"/>
        <v>33.75</v>
      </c>
      <c r="Q1665" s="14" t="s">
        <v>8325</v>
      </c>
      <c r="R1665" t="s">
        <v>8334</v>
      </c>
      <c r="S1665" s="19">
        <f t="shared" si="128"/>
        <v>42005.813738425924</v>
      </c>
      <c r="T1665" s="19">
        <f t="shared" si="129"/>
        <v>42207.916666666664</v>
      </c>
      <c r="U1665">
        <f t="shared" si="130"/>
        <v>2015</v>
      </c>
    </row>
    <row r="1666" spans="1:21" ht="48" x14ac:dyDescent="0.2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 s="23">
        <v>1437620400</v>
      </c>
      <c r="J1666">
        <v>1328033818</v>
      </c>
      <c r="K1666" t="b">
        <v>0</v>
      </c>
      <c r="L1666">
        <v>89</v>
      </c>
      <c r="M1666" t="b">
        <v>1</v>
      </c>
      <c r="N1666" t="s">
        <v>8287</v>
      </c>
      <c r="O1666" s="12">
        <f t="shared" ref="O1666:O1729" si="131">ROUND(E1666/D1666*100,0)</f>
        <v>122</v>
      </c>
      <c r="P1666" s="10">
        <f t="shared" ref="P1666:P1729" si="132">IFERROR(ROUND(E1666/L1666,2),0)</f>
        <v>34.380000000000003</v>
      </c>
      <c r="Q1666" s="14" t="s">
        <v>8335</v>
      </c>
      <c r="R1666" t="s">
        <v>8336</v>
      </c>
      <c r="S1666" s="19">
        <f t="shared" si="128"/>
        <v>40939.553449074076</v>
      </c>
      <c r="T1666" s="19">
        <f t="shared" si="129"/>
        <v>42207.916666666664</v>
      </c>
      <c r="U1666">
        <f t="shared" si="130"/>
        <v>2012</v>
      </c>
    </row>
    <row r="1667" spans="1:21" ht="48" x14ac:dyDescent="0.2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 s="23">
        <v>1437620400</v>
      </c>
      <c r="J1667">
        <v>1295624113</v>
      </c>
      <c r="K1667" t="b">
        <v>0</v>
      </c>
      <c r="L1667">
        <v>93</v>
      </c>
      <c r="M1667" t="b">
        <v>1</v>
      </c>
      <c r="N1667" t="s">
        <v>8287</v>
      </c>
      <c r="O1667" s="12">
        <f t="shared" si="131"/>
        <v>119</v>
      </c>
      <c r="P1667" s="10">
        <f t="shared" si="132"/>
        <v>44.96</v>
      </c>
      <c r="Q1667" s="14" t="s">
        <v>8335</v>
      </c>
      <c r="R1667" t="s">
        <v>8336</v>
      </c>
      <c r="S1667" s="19">
        <f t="shared" ref="S1667:S1730" si="133">(J1667/86400)+25569+(-5/24)</f>
        <v>40564.441122685181</v>
      </c>
      <c r="T1667" s="19">
        <f t="shared" ref="T1667:T1730" si="134">(I1667/86400)+25569+(-5/24)</f>
        <v>42207.916666666664</v>
      </c>
      <c r="U1667">
        <f t="shared" si="130"/>
        <v>2011</v>
      </c>
    </row>
    <row r="1668" spans="1:21" ht="48" x14ac:dyDescent="0.2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 s="23">
        <v>1437620400</v>
      </c>
      <c r="J1668">
        <v>1361858673</v>
      </c>
      <c r="K1668" t="b">
        <v>0</v>
      </c>
      <c r="L1668">
        <v>98</v>
      </c>
      <c r="M1668" t="b">
        <v>1</v>
      </c>
      <c r="N1668" t="s">
        <v>8287</v>
      </c>
      <c r="O1668" s="12">
        <f t="shared" si="131"/>
        <v>161</v>
      </c>
      <c r="P1668" s="10">
        <f t="shared" si="132"/>
        <v>41.04</v>
      </c>
      <c r="Q1668" s="14" t="s">
        <v>8335</v>
      </c>
      <c r="R1668" t="s">
        <v>8336</v>
      </c>
      <c r="S1668" s="19">
        <f t="shared" si="133"/>
        <v>41331.04482638889</v>
      </c>
      <c r="T1668" s="19">
        <f t="shared" si="134"/>
        <v>42207.916666666664</v>
      </c>
      <c r="U1668">
        <f t="shared" si="130"/>
        <v>2013</v>
      </c>
    </row>
    <row r="1669" spans="1:21" ht="48" x14ac:dyDescent="0.2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 s="23">
        <v>1437620400</v>
      </c>
      <c r="J1669">
        <v>1392169298</v>
      </c>
      <c r="K1669" t="b">
        <v>0</v>
      </c>
      <c r="L1669">
        <v>82</v>
      </c>
      <c r="M1669" t="b">
        <v>1</v>
      </c>
      <c r="N1669" t="s">
        <v>8287</v>
      </c>
      <c r="O1669" s="12">
        <f t="shared" si="131"/>
        <v>127</v>
      </c>
      <c r="P1669" s="10">
        <f t="shared" si="132"/>
        <v>52.6</v>
      </c>
      <c r="Q1669" s="14" t="s">
        <v>8335</v>
      </c>
      <c r="R1669" t="s">
        <v>8336</v>
      </c>
      <c r="S1669" s="19">
        <f t="shared" si="133"/>
        <v>41681.862245370365</v>
      </c>
      <c r="T1669" s="19">
        <f t="shared" si="134"/>
        <v>42207.916666666664</v>
      </c>
      <c r="U1669">
        <f t="shared" si="130"/>
        <v>2014</v>
      </c>
    </row>
    <row r="1670" spans="1:21" ht="48" x14ac:dyDescent="0.2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 s="23">
        <v>1437620400</v>
      </c>
      <c r="J1670">
        <v>1319859339</v>
      </c>
      <c r="K1670" t="b">
        <v>0</v>
      </c>
      <c r="L1670">
        <v>116</v>
      </c>
      <c r="M1670" t="b">
        <v>1</v>
      </c>
      <c r="N1670" t="s">
        <v>8287</v>
      </c>
      <c r="O1670" s="12">
        <f t="shared" si="131"/>
        <v>103</v>
      </c>
      <c r="P1670" s="10">
        <f t="shared" si="132"/>
        <v>70.78</v>
      </c>
      <c r="Q1670" s="14" t="s">
        <v>8335</v>
      </c>
      <c r="R1670" t="s">
        <v>8336</v>
      </c>
      <c r="S1670" s="19">
        <f t="shared" si="133"/>
        <v>40844.941423611112</v>
      </c>
      <c r="T1670" s="19">
        <f t="shared" si="134"/>
        <v>42207.916666666664</v>
      </c>
      <c r="U1670">
        <f t="shared" si="130"/>
        <v>2011</v>
      </c>
    </row>
    <row r="1671" spans="1:21" ht="48" x14ac:dyDescent="0.2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 s="23">
        <v>1437620400</v>
      </c>
      <c r="J1671">
        <v>1459545276</v>
      </c>
      <c r="K1671" t="b">
        <v>0</v>
      </c>
      <c r="L1671">
        <v>52</v>
      </c>
      <c r="M1671" t="b">
        <v>1</v>
      </c>
      <c r="N1671" t="s">
        <v>8287</v>
      </c>
      <c r="O1671" s="12">
        <f t="shared" si="131"/>
        <v>140</v>
      </c>
      <c r="P1671" s="10">
        <f t="shared" si="132"/>
        <v>53.75</v>
      </c>
      <c r="Q1671" s="14" t="s">
        <v>8335</v>
      </c>
      <c r="R1671" t="s">
        <v>8336</v>
      </c>
      <c r="S1671" s="19">
        <f t="shared" si="133"/>
        <v>42461.676805555551</v>
      </c>
      <c r="T1671" s="19">
        <f t="shared" si="134"/>
        <v>42207.916666666664</v>
      </c>
      <c r="U1671">
        <f t="shared" si="130"/>
        <v>2016</v>
      </c>
    </row>
    <row r="1672" spans="1:21" ht="64" x14ac:dyDescent="0.2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 s="23">
        <v>1437620400</v>
      </c>
      <c r="J1672">
        <v>1273961999</v>
      </c>
      <c r="K1672" t="b">
        <v>0</v>
      </c>
      <c r="L1672">
        <v>23</v>
      </c>
      <c r="M1672" t="b">
        <v>1</v>
      </c>
      <c r="N1672" t="s">
        <v>8287</v>
      </c>
      <c r="O1672" s="12">
        <f t="shared" si="131"/>
        <v>103</v>
      </c>
      <c r="P1672" s="10">
        <f t="shared" si="132"/>
        <v>44.61</v>
      </c>
      <c r="Q1672" s="14" t="s">
        <v>8335</v>
      </c>
      <c r="R1672" t="s">
        <v>8336</v>
      </c>
      <c r="S1672" s="19">
        <f t="shared" si="133"/>
        <v>40313.722210648142</v>
      </c>
      <c r="T1672" s="19">
        <f t="shared" si="134"/>
        <v>42207.916666666664</v>
      </c>
      <c r="U1672">
        <f t="shared" si="130"/>
        <v>2010</v>
      </c>
    </row>
    <row r="1673" spans="1:21" ht="32" x14ac:dyDescent="0.2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 s="23">
        <v>1437620400</v>
      </c>
      <c r="J1673">
        <v>1467464614</v>
      </c>
      <c r="K1673" t="b">
        <v>0</v>
      </c>
      <c r="L1673">
        <v>77</v>
      </c>
      <c r="M1673" t="b">
        <v>1</v>
      </c>
      <c r="N1673" t="s">
        <v>8287</v>
      </c>
      <c r="O1673" s="12">
        <f t="shared" si="131"/>
        <v>101</v>
      </c>
      <c r="P1673" s="10">
        <f t="shared" si="132"/>
        <v>26.15</v>
      </c>
      <c r="Q1673" s="14" t="s">
        <v>8335</v>
      </c>
      <c r="R1673" t="s">
        <v>8336</v>
      </c>
      <c r="S1673" s="19">
        <f t="shared" si="133"/>
        <v>42553.335810185185</v>
      </c>
      <c r="T1673" s="19">
        <f t="shared" si="134"/>
        <v>42207.916666666664</v>
      </c>
      <c r="U1673">
        <f t="shared" si="130"/>
        <v>2016</v>
      </c>
    </row>
    <row r="1674" spans="1:21" ht="32" x14ac:dyDescent="0.2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 s="23">
        <v>1437620400</v>
      </c>
      <c r="J1674">
        <v>1336232730</v>
      </c>
      <c r="K1674" t="b">
        <v>0</v>
      </c>
      <c r="L1674">
        <v>49</v>
      </c>
      <c r="M1674" t="b">
        <v>1</v>
      </c>
      <c r="N1674" t="s">
        <v>8287</v>
      </c>
      <c r="O1674" s="12">
        <f t="shared" si="131"/>
        <v>113</v>
      </c>
      <c r="P1674" s="10">
        <f t="shared" si="132"/>
        <v>39.18</v>
      </c>
      <c r="Q1674" s="14" t="s">
        <v>8335</v>
      </c>
      <c r="R1674" t="s">
        <v>8336</v>
      </c>
      <c r="S1674" s="19">
        <f t="shared" si="133"/>
        <v>41034.448263888888</v>
      </c>
      <c r="T1674" s="19">
        <f t="shared" si="134"/>
        <v>42207.916666666664</v>
      </c>
      <c r="U1674">
        <f t="shared" si="130"/>
        <v>2012</v>
      </c>
    </row>
    <row r="1675" spans="1:21" ht="48" x14ac:dyDescent="0.2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 s="23">
        <v>1437620400</v>
      </c>
      <c r="J1675">
        <v>1423083892</v>
      </c>
      <c r="K1675" t="b">
        <v>0</v>
      </c>
      <c r="L1675">
        <v>59</v>
      </c>
      <c r="M1675" t="b">
        <v>1</v>
      </c>
      <c r="N1675" t="s">
        <v>8287</v>
      </c>
      <c r="O1675" s="12">
        <f t="shared" si="131"/>
        <v>128</v>
      </c>
      <c r="P1675" s="10">
        <f t="shared" si="132"/>
        <v>45.59</v>
      </c>
      <c r="Q1675" s="14" t="s">
        <v>8335</v>
      </c>
      <c r="R1675" t="s">
        <v>8336</v>
      </c>
      <c r="S1675" s="19">
        <f t="shared" si="133"/>
        <v>42039.670046296298</v>
      </c>
      <c r="T1675" s="19">
        <f t="shared" si="134"/>
        <v>42207.916666666664</v>
      </c>
      <c r="U1675">
        <f t="shared" si="130"/>
        <v>2015</v>
      </c>
    </row>
    <row r="1676" spans="1:21" ht="48" x14ac:dyDescent="0.2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 s="23">
        <v>1437620400</v>
      </c>
      <c r="J1676">
        <v>1468852306</v>
      </c>
      <c r="K1676" t="b">
        <v>0</v>
      </c>
      <c r="L1676">
        <v>113</v>
      </c>
      <c r="M1676" t="b">
        <v>1</v>
      </c>
      <c r="N1676" t="s">
        <v>8287</v>
      </c>
      <c r="O1676" s="12">
        <f t="shared" si="131"/>
        <v>202</v>
      </c>
      <c r="P1676" s="10">
        <f t="shared" si="132"/>
        <v>89.25</v>
      </c>
      <c r="Q1676" s="14" t="s">
        <v>8335</v>
      </c>
      <c r="R1676" t="s">
        <v>8336</v>
      </c>
      <c r="S1676" s="19">
        <f t="shared" si="133"/>
        <v>42569.397060185183</v>
      </c>
      <c r="T1676" s="19">
        <f t="shared" si="134"/>
        <v>42207.916666666664</v>
      </c>
      <c r="U1676">
        <f t="shared" si="130"/>
        <v>2016</v>
      </c>
    </row>
    <row r="1677" spans="1:21" ht="32" x14ac:dyDescent="0.2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 s="23">
        <v>1437620400</v>
      </c>
      <c r="J1677">
        <v>1316194540</v>
      </c>
      <c r="K1677" t="b">
        <v>0</v>
      </c>
      <c r="L1677">
        <v>34</v>
      </c>
      <c r="M1677" t="b">
        <v>1</v>
      </c>
      <c r="N1677" t="s">
        <v>8287</v>
      </c>
      <c r="O1677" s="12">
        <f t="shared" si="131"/>
        <v>137</v>
      </c>
      <c r="P1677" s="10">
        <f t="shared" si="132"/>
        <v>40.42</v>
      </c>
      <c r="Q1677" s="14" t="s">
        <v>8335</v>
      </c>
      <c r="R1677" t="s">
        <v>8336</v>
      </c>
      <c r="S1677" s="19">
        <f t="shared" si="133"/>
        <v>40802.524768518517</v>
      </c>
      <c r="T1677" s="19">
        <f t="shared" si="134"/>
        <v>42207.916666666664</v>
      </c>
      <c r="U1677">
        <f t="shared" si="130"/>
        <v>2011</v>
      </c>
    </row>
    <row r="1678" spans="1:21" ht="32" x14ac:dyDescent="0.2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 s="23">
        <v>1437620400</v>
      </c>
      <c r="J1678">
        <v>1330968347</v>
      </c>
      <c r="K1678" t="b">
        <v>0</v>
      </c>
      <c r="L1678">
        <v>42</v>
      </c>
      <c r="M1678" t="b">
        <v>1</v>
      </c>
      <c r="N1678" t="s">
        <v>8287</v>
      </c>
      <c r="O1678" s="12">
        <f t="shared" si="131"/>
        <v>115</v>
      </c>
      <c r="P1678" s="10">
        <f t="shared" si="132"/>
        <v>82.38</v>
      </c>
      <c r="Q1678" s="14" t="s">
        <v>8335</v>
      </c>
      <c r="R1678" t="s">
        <v>8336</v>
      </c>
      <c r="S1678" s="19">
        <f t="shared" si="133"/>
        <v>40973.517905092587</v>
      </c>
      <c r="T1678" s="19">
        <f t="shared" si="134"/>
        <v>42207.916666666664</v>
      </c>
      <c r="U1678">
        <f t="shared" si="130"/>
        <v>2012</v>
      </c>
    </row>
    <row r="1679" spans="1:21" ht="48" x14ac:dyDescent="0.2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 s="23">
        <v>1437620400</v>
      </c>
      <c r="J1679">
        <v>1455615976</v>
      </c>
      <c r="K1679" t="b">
        <v>0</v>
      </c>
      <c r="L1679">
        <v>42</v>
      </c>
      <c r="M1679" t="b">
        <v>1</v>
      </c>
      <c r="N1679" t="s">
        <v>8287</v>
      </c>
      <c r="O1679" s="12">
        <f t="shared" si="131"/>
        <v>112</v>
      </c>
      <c r="P1679" s="10">
        <f t="shared" si="132"/>
        <v>159.52000000000001</v>
      </c>
      <c r="Q1679" s="14" t="s">
        <v>8335</v>
      </c>
      <c r="R1679" t="s">
        <v>8336</v>
      </c>
      <c r="S1679" s="19">
        <f t="shared" si="133"/>
        <v>42416.198796296296</v>
      </c>
      <c r="T1679" s="19">
        <f t="shared" si="134"/>
        <v>42207.916666666664</v>
      </c>
      <c r="U1679">
        <f t="shared" si="130"/>
        <v>2016</v>
      </c>
    </row>
    <row r="1680" spans="1:21" ht="32" x14ac:dyDescent="0.2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 s="23">
        <v>1437620400</v>
      </c>
      <c r="J1680">
        <v>1390509071</v>
      </c>
      <c r="K1680" t="b">
        <v>0</v>
      </c>
      <c r="L1680">
        <v>49</v>
      </c>
      <c r="M1680" t="b">
        <v>1</v>
      </c>
      <c r="N1680" t="s">
        <v>8287</v>
      </c>
      <c r="O1680" s="12">
        <f t="shared" si="131"/>
        <v>118</v>
      </c>
      <c r="P1680" s="10">
        <f t="shared" si="132"/>
        <v>36.24</v>
      </c>
      <c r="Q1680" s="14" t="s">
        <v>8335</v>
      </c>
      <c r="R1680" t="s">
        <v>8336</v>
      </c>
      <c r="S1680" s="19">
        <f t="shared" si="133"/>
        <v>41662.646655092591</v>
      </c>
      <c r="T1680" s="19">
        <f t="shared" si="134"/>
        <v>42207.916666666664</v>
      </c>
      <c r="U1680">
        <f t="shared" si="130"/>
        <v>2014</v>
      </c>
    </row>
    <row r="1681" spans="1:21" ht="64" x14ac:dyDescent="0.2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 s="23">
        <v>1437620400</v>
      </c>
      <c r="J1681">
        <v>1309311545</v>
      </c>
      <c r="K1681" t="b">
        <v>0</v>
      </c>
      <c r="L1681">
        <v>56</v>
      </c>
      <c r="M1681" t="b">
        <v>1</v>
      </c>
      <c r="N1681" t="s">
        <v>8287</v>
      </c>
      <c r="O1681" s="12">
        <f t="shared" si="131"/>
        <v>175</v>
      </c>
      <c r="P1681" s="10">
        <f t="shared" si="132"/>
        <v>62.5</v>
      </c>
      <c r="Q1681" s="14" t="s">
        <v>8335</v>
      </c>
      <c r="R1681" t="s">
        <v>8336</v>
      </c>
      <c r="S1681" s="19">
        <f t="shared" si="133"/>
        <v>40722.860474537032</v>
      </c>
      <c r="T1681" s="19">
        <f t="shared" si="134"/>
        <v>42207.916666666664</v>
      </c>
      <c r="U1681">
        <f t="shared" si="130"/>
        <v>2011</v>
      </c>
    </row>
    <row r="1682" spans="1:21" ht="32" x14ac:dyDescent="0.2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 s="23">
        <v>1437620400</v>
      </c>
      <c r="J1682">
        <v>1402596667</v>
      </c>
      <c r="K1682" t="b">
        <v>0</v>
      </c>
      <c r="L1682">
        <v>25</v>
      </c>
      <c r="M1682" t="b">
        <v>1</v>
      </c>
      <c r="N1682" t="s">
        <v>8287</v>
      </c>
      <c r="O1682" s="12">
        <f t="shared" si="131"/>
        <v>118</v>
      </c>
      <c r="P1682" s="10">
        <f t="shared" si="132"/>
        <v>47</v>
      </c>
      <c r="Q1682" s="14" t="s">
        <v>8335</v>
      </c>
      <c r="R1682" t="s">
        <v>8336</v>
      </c>
      <c r="S1682" s="19">
        <f t="shared" si="133"/>
        <v>41802.549386574072</v>
      </c>
      <c r="T1682" s="19">
        <f t="shared" si="134"/>
        <v>42207.916666666664</v>
      </c>
      <c r="U1682">
        <f t="shared" si="130"/>
        <v>2014</v>
      </c>
    </row>
    <row r="1683" spans="1:21" ht="48" x14ac:dyDescent="0.2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 s="23">
        <v>1437620400</v>
      </c>
      <c r="J1683">
        <v>1486522484</v>
      </c>
      <c r="K1683" t="b">
        <v>0</v>
      </c>
      <c r="L1683">
        <v>884</v>
      </c>
      <c r="M1683" t="b">
        <v>0</v>
      </c>
      <c r="N1683" t="s">
        <v>8287</v>
      </c>
      <c r="O1683" s="12">
        <f t="shared" si="131"/>
        <v>101</v>
      </c>
      <c r="P1683" s="10">
        <f t="shared" si="132"/>
        <v>74.58</v>
      </c>
      <c r="Q1683" s="14" t="s">
        <v>8335</v>
      </c>
      <c r="R1683" t="s">
        <v>8336</v>
      </c>
      <c r="S1683" s="19">
        <f t="shared" si="133"/>
        <v>42773.91300925926</v>
      </c>
      <c r="T1683" s="19">
        <f t="shared" si="134"/>
        <v>42207.916666666664</v>
      </c>
      <c r="U1683">
        <f t="shared" si="130"/>
        <v>2017</v>
      </c>
    </row>
    <row r="1684" spans="1:21" ht="32" x14ac:dyDescent="0.2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 s="23">
        <v>1437620400</v>
      </c>
      <c r="J1684">
        <v>1486962460</v>
      </c>
      <c r="K1684" t="b">
        <v>0</v>
      </c>
      <c r="L1684">
        <v>0</v>
      </c>
      <c r="M1684" t="b">
        <v>0</v>
      </c>
      <c r="N1684" t="s">
        <v>8287</v>
      </c>
      <c r="O1684" s="12">
        <f t="shared" si="131"/>
        <v>0</v>
      </c>
      <c r="P1684" s="10">
        <f t="shared" si="132"/>
        <v>0</v>
      </c>
      <c r="Q1684" s="14" t="s">
        <v>8335</v>
      </c>
      <c r="R1684" t="s">
        <v>8336</v>
      </c>
      <c r="S1684" s="19">
        <f t="shared" si="133"/>
        <v>42779.005324074074</v>
      </c>
      <c r="T1684" s="19">
        <f t="shared" si="134"/>
        <v>42207.916666666664</v>
      </c>
      <c r="U1684">
        <f t="shared" si="130"/>
        <v>2017</v>
      </c>
    </row>
    <row r="1685" spans="1:21" ht="48" x14ac:dyDescent="0.2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 s="23">
        <v>1437620400</v>
      </c>
      <c r="J1685">
        <v>1489517138</v>
      </c>
      <c r="K1685" t="b">
        <v>0</v>
      </c>
      <c r="L1685">
        <v>10</v>
      </c>
      <c r="M1685" t="b">
        <v>0</v>
      </c>
      <c r="N1685" t="s">
        <v>8287</v>
      </c>
      <c r="O1685" s="12">
        <f t="shared" si="131"/>
        <v>22</v>
      </c>
      <c r="P1685" s="10">
        <f t="shared" si="132"/>
        <v>76</v>
      </c>
      <c r="Q1685" s="14" t="s">
        <v>8335</v>
      </c>
      <c r="R1685" t="s">
        <v>8336</v>
      </c>
      <c r="S1685" s="19">
        <f t="shared" si="133"/>
        <v>42808.57335648148</v>
      </c>
      <c r="T1685" s="19">
        <f t="shared" si="134"/>
        <v>42207.916666666664</v>
      </c>
      <c r="U1685">
        <f t="shared" si="130"/>
        <v>2017</v>
      </c>
    </row>
    <row r="1686" spans="1:21" ht="32" x14ac:dyDescent="0.2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 s="23">
        <v>1437620400</v>
      </c>
      <c r="J1686">
        <v>1487360041</v>
      </c>
      <c r="K1686" t="b">
        <v>0</v>
      </c>
      <c r="L1686">
        <v>101</v>
      </c>
      <c r="M1686" t="b">
        <v>0</v>
      </c>
      <c r="N1686" t="s">
        <v>8294</v>
      </c>
      <c r="O1686" s="12">
        <f t="shared" si="131"/>
        <v>109</v>
      </c>
      <c r="P1686" s="10">
        <f t="shared" si="132"/>
        <v>86.44</v>
      </c>
      <c r="Q1686" s="14" t="s">
        <v>8335</v>
      </c>
      <c r="R1686" t="s">
        <v>8337</v>
      </c>
      <c r="S1686" s="19">
        <f t="shared" si="133"/>
        <v>42783.606956018521</v>
      </c>
      <c r="T1686" s="19">
        <f t="shared" si="134"/>
        <v>42207.916666666664</v>
      </c>
      <c r="U1686">
        <f t="shared" si="130"/>
        <v>2017</v>
      </c>
    </row>
    <row r="1687" spans="1:21" ht="48" x14ac:dyDescent="0.2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 s="23">
        <v>1437620400</v>
      </c>
      <c r="J1687">
        <v>1487743223</v>
      </c>
      <c r="K1687" t="b">
        <v>0</v>
      </c>
      <c r="L1687">
        <v>15</v>
      </c>
      <c r="M1687" t="b">
        <v>0</v>
      </c>
      <c r="N1687" t="s">
        <v>8294</v>
      </c>
      <c r="O1687" s="12">
        <f t="shared" si="131"/>
        <v>103</v>
      </c>
      <c r="P1687" s="10">
        <f t="shared" si="132"/>
        <v>24</v>
      </c>
      <c r="Q1687" s="14" t="s">
        <v>8335</v>
      </c>
      <c r="R1687" t="s">
        <v>8337</v>
      </c>
      <c r="S1687" s="19">
        <f t="shared" si="133"/>
        <v>42788.041932870365</v>
      </c>
      <c r="T1687" s="19">
        <f t="shared" si="134"/>
        <v>42207.916666666664</v>
      </c>
      <c r="U1687">
        <f t="shared" si="130"/>
        <v>2017</v>
      </c>
    </row>
    <row r="1688" spans="1:21" ht="48" x14ac:dyDescent="0.2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 s="23">
        <v>1437620400</v>
      </c>
      <c r="J1688">
        <v>1488140119</v>
      </c>
      <c r="K1688" t="b">
        <v>0</v>
      </c>
      <c r="L1688">
        <v>1</v>
      </c>
      <c r="M1688" t="b">
        <v>0</v>
      </c>
      <c r="N1688" t="s">
        <v>8294</v>
      </c>
      <c r="O1688" s="12">
        <f t="shared" si="131"/>
        <v>0</v>
      </c>
      <c r="P1688" s="10">
        <f t="shared" si="132"/>
        <v>18</v>
      </c>
      <c r="Q1688" s="14" t="s">
        <v>8335</v>
      </c>
      <c r="R1688" t="s">
        <v>8337</v>
      </c>
      <c r="S1688" s="19">
        <f t="shared" si="133"/>
        <v>42792.635636574072</v>
      </c>
      <c r="T1688" s="19">
        <f t="shared" si="134"/>
        <v>42207.916666666664</v>
      </c>
      <c r="U1688">
        <f t="shared" si="130"/>
        <v>2017</v>
      </c>
    </row>
    <row r="1689" spans="1:21" ht="48" x14ac:dyDescent="0.2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 s="23">
        <v>1437620400</v>
      </c>
      <c r="J1689">
        <v>1488935245</v>
      </c>
      <c r="K1689" t="b">
        <v>0</v>
      </c>
      <c r="L1689">
        <v>39</v>
      </c>
      <c r="M1689" t="b">
        <v>0</v>
      </c>
      <c r="N1689" t="s">
        <v>8294</v>
      </c>
      <c r="O1689" s="12">
        <f t="shared" si="131"/>
        <v>31</v>
      </c>
      <c r="P1689" s="10">
        <f t="shared" si="132"/>
        <v>80.13</v>
      </c>
      <c r="Q1689" s="14" t="s">
        <v>8335</v>
      </c>
      <c r="R1689" t="s">
        <v>8337</v>
      </c>
      <c r="S1689" s="19">
        <f t="shared" si="133"/>
        <v>42801.838483796295</v>
      </c>
      <c r="T1689" s="19">
        <f t="shared" si="134"/>
        <v>42207.916666666664</v>
      </c>
      <c r="U1689">
        <f t="shared" si="130"/>
        <v>2017</v>
      </c>
    </row>
    <row r="1690" spans="1:21" ht="64" x14ac:dyDescent="0.2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 s="23">
        <v>1437620400</v>
      </c>
      <c r="J1690">
        <v>1489150194</v>
      </c>
      <c r="K1690" t="b">
        <v>0</v>
      </c>
      <c r="L1690">
        <v>7</v>
      </c>
      <c r="M1690" t="b">
        <v>0</v>
      </c>
      <c r="N1690" t="s">
        <v>8294</v>
      </c>
      <c r="O1690" s="12">
        <f t="shared" si="131"/>
        <v>44</v>
      </c>
      <c r="P1690" s="10">
        <f t="shared" si="132"/>
        <v>253.14</v>
      </c>
      <c r="Q1690" s="14" t="s">
        <v>8335</v>
      </c>
      <c r="R1690" t="s">
        <v>8337</v>
      </c>
      <c r="S1690" s="19">
        <f t="shared" si="133"/>
        <v>42804.326319444437</v>
      </c>
      <c r="T1690" s="19">
        <f t="shared" si="134"/>
        <v>42207.916666666664</v>
      </c>
      <c r="U1690">
        <f t="shared" si="130"/>
        <v>2017</v>
      </c>
    </row>
    <row r="1691" spans="1:21" ht="16" x14ac:dyDescent="0.2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 s="23">
        <v>1437620400</v>
      </c>
      <c r="J1691">
        <v>1487111830</v>
      </c>
      <c r="K1691" t="b">
        <v>0</v>
      </c>
      <c r="L1691">
        <v>14</v>
      </c>
      <c r="M1691" t="b">
        <v>0</v>
      </c>
      <c r="N1691" t="s">
        <v>8294</v>
      </c>
      <c r="O1691" s="12">
        <f t="shared" si="131"/>
        <v>100</v>
      </c>
      <c r="P1691" s="10">
        <f t="shared" si="132"/>
        <v>171.43</v>
      </c>
      <c r="Q1691" s="14" t="s">
        <v>8335</v>
      </c>
      <c r="R1691" t="s">
        <v>8337</v>
      </c>
      <c r="S1691" s="19">
        <f t="shared" si="133"/>
        <v>42780.734143518515</v>
      </c>
      <c r="T1691" s="19">
        <f t="shared" si="134"/>
        <v>42207.916666666664</v>
      </c>
      <c r="U1691">
        <f t="shared" si="130"/>
        <v>2017</v>
      </c>
    </row>
    <row r="1692" spans="1:21" ht="48" x14ac:dyDescent="0.2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 s="23">
        <v>1437620400</v>
      </c>
      <c r="J1692">
        <v>1488882042</v>
      </c>
      <c r="K1692" t="b">
        <v>0</v>
      </c>
      <c r="L1692">
        <v>11</v>
      </c>
      <c r="M1692" t="b">
        <v>0</v>
      </c>
      <c r="N1692" t="s">
        <v>8294</v>
      </c>
      <c r="O1692" s="12">
        <f t="shared" si="131"/>
        <v>25</v>
      </c>
      <c r="P1692" s="10">
        <f t="shared" si="132"/>
        <v>57.73</v>
      </c>
      <c r="Q1692" s="14" t="s">
        <v>8335</v>
      </c>
      <c r="R1692" t="s">
        <v>8337</v>
      </c>
      <c r="S1692" s="19">
        <f t="shared" si="133"/>
        <v>42801.222708333335</v>
      </c>
      <c r="T1692" s="19">
        <f t="shared" si="134"/>
        <v>42207.916666666664</v>
      </c>
      <c r="U1692">
        <f t="shared" si="130"/>
        <v>2017</v>
      </c>
    </row>
    <row r="1693" spans="1:21" ht="48" x14ac:dyDescent="0.2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 s="23">
        <v>1437620400</v>
      </c>
      <c r="J1693">
        <v>1488387008</v>
      </c>
      <c r="K1693" t="b">
        <v>0</v>
      </c>
      <c r="L1693">
        <v>38</v>
      </c>
      <c r="M1693" t="b">
        <v>0</v>
      </c>
      <c r="N1693" t="s">
        <v>8294</v>
      </c>
      <c r="O1693" s="12">
        <f t="shared" si="131"/>
        <v>33</v>
      </c>
      <c r="P1693" s="10">
        <f t="shared" si="132"/>
        <v>264.26</v>
      </c>
      <c r="Q1693" s="14" t="s">
        <v>8335</v>
      </c>
      <c r="R1693" t="s">
        <v>8337</v>
      </c>
      <c r="S1693" s="19">
        <f t="shared" si="133"/>
        <v>42795.493148148147</v>
      </c>
      <c r="T1693" s="19">
        <f t="shared" si="134"/>
        <v>42207.916666666664</v>
      </c>
      <c r="U1693">
        <f t="shared" si="130"/>
        <v>2017</v>
      </c>
    </row>
    <row r="1694" spans="1:21" ht="48" x14ac:dyDescent="0.2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 s="23">
        <v>1437620400</v>
      </c>
      <c r="J1694">
        <v>1487734667</v>
      </c>
      <c r="K1694" t="b">
        <v>0</v>
      </c>
      <c r="L1694">
        <v>15</v>
      </c>
      <c r="M1694" t="b">
        <v>0</v>
      </c>
      <c r="N1694" t="s">
        <v>8294</v>
      </c>
      <c r="O1694" s="12">
        <f t="shared" si="131"/>
        <v>48</v>
      </c>
      <c r="P1694" s="10">
        <f t="shared" si="132"/>
        <v>159.33000000000001</v>
      </c>
      <c r="Q1694" s="14" t="s">
        <v>8335</v>
      </c>
      <c r="R1694" t="s">
        <v>8337</v>
      </c>
      <c r="S1694" s="19">
        <f t="shared" si="133"/>
        <v>42787.94290509259</v>
      </c>
      <c r="T1694" s="19">
        <f t="shared" si="134"/>
        <v>42207.916666666664</v>
      </c>
      <c r="U1694">
        <f t="shared" si="130"/>
        <v>2017</v>
      </c>
    </row>
    <row r="1695" spans="1:21" ht="48" x14ac:dyDescent="0.2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 s="23">
        <v>1437620400</v>
      </c>
      <c r="J1695">
        <v>1489097112</v>
      </c>
      <c r="K1695" t="b">
        <v>0</v>
      </c>
      <c r="L1695">
        <v>8</v>
      </c>
      <c r="M1695" t="b">
        <v>0</v>
      </c>
      <c r="N1695" t="s">
        <v>8294</v>
      </c>
      <c r="O1695" s="12">
        <f t="shared" si="131"/>
        <v>9</v>
      </c>
      <c r="P1695" s="10">
        <f t="shared" si="132"/>
        <v>35</v>
      </c>
      <c r="Q1695" s="14" t="s">
        <v>8335</v>
      </c>
      <c r="R1695" t="s">
        <v>8337</v>
      </c>
      <c r="S1695" s="19">
        <f t="shared" si="133"/>
        <v>42803.711944444447</v>
      </c>
      <c r="T1695" s="19">
        <f t="shared" si="134"/>
        <v>42207.916666666664</v>
      </c>
      <c r="U1695">
        <f t="shared" si="130"/>
        <v>2017</v>
      </c>
    </row>
    <row r="1696" spans="1:21" ht="48" x14ac:dyDescent="0.2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 s="23">
        <v>1437620400</v>
      </c>
      <c r="J1696">
        <v>1488038674</v>
      </c>
      <c r="K1696" t="b">
        <v>0</v>
      </c>
      <c r="L1696">
        <v>1</v>
      </c>
      <c r="M1696" t="b">
        <v>0</v>
      </c>
      <c r="N1696" t="s">
        <v>8294</v>
      </c>
      <c r="O1696" s="12">
        <f t="shared" si="131"/>
        <v>0</v>
      </c>
      <c r="P1696" s="10">
        <f t="shared" si="132"/>
        <v>5</v>
      </c>
      <c r="Q1696" s="14" t="s">
        <v>8335</v>
      </c>
      <c r="R1696" t="s">
        <v>8337</v>
      </c>
      <c r="S1696" s="19">
        <f t="shared" si="133"/>
        <v>42791.461504629631</v>
      </c>
      <c r="T1696" s="19">
        <f t="shared" si="134"/>
        <v>42207.916666666664</v>
      </c>
      <c r="U1696">
        <f t="shared" si="130"/>
        <v>2017</v>
      </c>
    </row>
    <row r="1697" spans="1:21" ht="48" x14ac:dyDescent="0.2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 s="23">
        <v>1437620400</v>
      </c>
      <c r="J1697">
        <v>1488847514</v>
      </c>
      <c r="K1697" t="b">
        <v>0</v>
      </c>
      <c r="L1697">
        <v>23</v>
      </c>
      <c r="M1697" t="b">
        <v>0</v>
      </c>
      <c r="N1697" t="s">
        <v>8294</v>
      </c>
      <c r="O1697" s="12">
        <f t="shared" si="131"/>
        <v>12</v>
      </c>
      <c r="P1697" s="10">
        <f t="shared" si="132"/>
        <v>61.09</v>
      </c>
      <c r="Q1697" s="14" t="s">
        <v>8335</v>
      </c>
      <c r="R1697" t="s">
        <v>8337</v>
      </c>
      <c r="S1697" s="19">
        <f t="shared" si="133"/>
        <v>42800.823078703703</v>
      </c>
      <c r="T1697" s="19">
        <f t="shared" si="134"/>
        <v>42207.916666666664</v>
      </c>
      <c r="U1697">
        <f t="shared" si="130"/>
        <v>2017</v>
      </c>
    </row>
    <row r="1698" spans="1:21" ht="48" x14ac:dyDescent="0.2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 s="23">
        <v>1437620400</v>
      </c>
      <c r="J1698">
        <v>1488418811</v>
      </c>
      <c r="K1698" t="b">
        <v>0</v>
      </c>
      <c r="L1698">
        <v>0</v>
      </c>
      <c r="M1698" t="b">
        <v>0</v>
      </c>
      <c r="N1698" t="s">
        <v>8294</v>
      </c>
      <c r="O1698" s="12">
        <f t="shared" si="131"/>
        <v>0</v>
      </c>
      <c r="P1698" s="10">
        <f t="shared" si="132"/>
        <v>0</v>
      </c>
      <c r="Q1698" s="14" t="s">
        <v>8335</v>
      </c>
      <c r="R1698" t="s">
        <v>8337</v>
      </c>
      <c r="S1698" s="19">
        <f t="shared" si="133"/>
        <v>42795.861238425925</v>
      </c>
      <c r="T1698" s="19">
        <f t="shared" si="134"/>
        <v>42207.916666666664</v>
      </c>
      <c r="U1698">
        <f t="shared" si="130"/>
        <v>2017</v>
      </c>
    </row>
    <row r="1699" spans="1:21" ht="48" x14ac:dyDescent="0.2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 s="23">
        <v>1437620400</v>
      </c>
      <c r="J1699">
        <v>1489193248</v>
      </c>
      <c r="K1699" t="b">
        <v>0</v>
      </c>
      <c r="L1699">
        <v>22</v>
      </c>
      <c r="M1699" t="b">
        <v>0</v>
      </c>
      <c r="N1699" t="s">
        <v>8294</v>
      </c>
      <c r="O1699" s="12">
        <f t="shared" si="131"/>
        <v>20</v>
      </c>
      <c r="P1699" s="10">
        <f t="shared" si="132"/>
        <v>114.82</v>
      </c>
      <c r="Q1699" s="14" t="s">
        <v>8335</v>
      </c>
      <c r="R1699" t="s">
        <v>8337</v>
      </c>
      <c r="S1699" s="19">
        <f t="shared" si="133"/>
        <v>42804.824629629627</v>
      </c>
      <c r="T1699" s="19">
        <f t="shared" si="134"/>
        <v>42207.916666666664</v>
      </c>
      <c r="U1699">
        <f t="shared" si="130"/>
        <v>2017</v>
      </c>
    </row>
    <row r="1700" spans="1:21" ht="80" x14ac:dyDescent="0.2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 s="23">
        <v>1437620400</v>
      </c>
      <c r="J1700">
        <v>1488430760</v>
      </c>
      <c r="K1700" t="b">
        <v>0</v>
      </c>
      <c r="L1700">
        <v>0</v>
      </c>
      <c r="M1700" t="b">
        <v>0</v>
      </c>
      <c r="N1700" t="s">
        <v>8294</v>
      </c>
      <c r="O1700" s="12">
        <f t="shared" si="131"/>
        <v>0</v>
      </c>
      <c r="P1700" s="10">
        <f t="shared" si="132"/>
        <v>0</v>
      </c>
      <c r="Q1700" s="14" t="s">
        <v>8335</v>
      </c>
      <c r="R1700" t="s">
        <v>8337</v>
      </c>
      <c r="S1700" s="19">
        <f t="shared" si="133"/>
        <v>42795.999537037038</v>
      </c>
      <c r="T1700" s="19">
        <f t="shared" si="134"/>
        <v>42207.916666666664</v>
      </c>
      <c r="U1700">
        <f t="shared" si="130"/>
        <v>2017</v>
      </c>
    </row>
    <row r="1701" spans="1:21" ht="48" x14ac:dyDescent="0.2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 s="23">
        <v>1437620400</v>
      </c>
      <c r="J1701">
        <v>1489351445</v>
      </c>
      <c r="K1701" t="b">
        <v>0</v>
      </c>
      <c r="L1701">
        <v>4</v>
      </c>
      <c r="M1701" t="b">
        <v>0</v>
      </c>
      <c r="N1701" t="s">
        <v>8294</v>
      </c>
      <c r="O1701" s="12">
        <f t="shared" si="131"/>
        <v>4</v>
      </c>
      <c r="P1701" s="10">
        <f t="shared" si="132"/>
        <v>54</v>
      </c>
      <c r="Q1701" s="14" t="s">
        <v>8335</v>
      </c>
      <c r="R1701" t="s">
        <v>8337</v>
      </c>
      <c r="S1701" s="19">
        <f t="shared" si="133"/>
        <v>42806.655613425923</v>
      </c>
      <c r="T1701" s="19">
        <f t="shared" si="134"/>
        <v>42207.916666666664</v>
      </c>
      <c r="U1701">
        <f t="shared" si="130"/>
        <v>2017</v>
      </c>
    </row>
    <row r="1702" spans="1:21" ht="48" x14ac:dyDescent="0.2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 s="23">
        <v>1437620400</v>
      </c>
      <c r="J1702">
        <v>1488418990</v>
      </c>
      <c r="K1702" t="b">
        <v>0</v>
      </c>
      <c r="L1702">
        <v>79</v>
      </c>
      <c r="M1702" t="b">
        <v>0</v>
      </c>
      <c r="N1702" t="s">
        <v>8294</v>
      </c>
      <c r="O1702" s="12">
        <f t="shared" si="131"/>
        <v>26</v>
      </c>
      <c r="P1702" s="10">
        <f t="shared" si="132"/>
        <v>65.97</v>
      </c>
      <c r="Q1702" s="14" t="s">
        <v>8335</v>
      </c>
      <c r="R1702" t="s">
        <v>8337</v>
      </c>
      <c r="S1702" s="19">
        <f t="shared" si="133"/>
        <v>42795.863310185181</v>
      </c>
      <c r="T1702" s="19">
        <f t="shared" si="134"/>
        <v>42207.916666666664</v>
      </c>
      <c r="U1702">
        <f t="shared" si="130"/>
        <v>2017</v>
      </c>
    </row>
    <row r="1703" spans="1:21" ht="48" x14ac:dyDescent="0.2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 s="23">
        <v>1437620400</v>
      </c>
      <c r="J1703">
        <v>1418745405</v>
      </c>
      <c r="K1703" t="b">
        <v>0</v>
      </c>
      <c r="L1703">
        <v>2</v>
      </c>
      <c r="M1703" t="b">
        <v>0</v>
      </c>
      <c r="N1703" t="s">
        <v>8294</v>
      </c>
      <c r="O1703" s="12">
        <f t="shared" si="131"/>
        <v>0</v>
      </c>
      <c r="P1703" s="10">
        <f t="shared" si="132"/>
        <v>5</v>
      </c>
      <c r="Q1703" s="14" t="s">
        <v>8335</v>
      </c>
      <c r="R1703" t="s">
        <v>8337</v>
      </c>
      <c r="S1703" s="19">
        <f t="shared" si="133"/>
        <v>41989.456076388888</v>
      </c>
      <c r="T1703" s="19">
        <f t="shared" si="134"/>
        <v>42207.916666666664</v>
      </c>
      <c r="U1703">
        <f t="shared" si="130"/>
        <v>2014</v>
      </c>
    </row>
    <row r="1704" spans="1:21" ht="16" x14ac:dyDescent="0.2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 s="23">
        <v>1437620400</v>
      </c>
      <c r="J1704">
        <v>1425156750</v>
      </c>
      <c r="K1704" t="b">
        <v>0</v>
      </c>
      <c r="L1704">
        <v>1</v>
      </c>
      <c r="M1704" t="b">
        <v>0</v>
      </c>
      <c r="N1704" t="s">
        <v>8294</v>
      </c>
      <c r="O1704" s="12">
        <f t="shared" si="131"/>
        <v>0</v>
      </c>
      <c r="P1704" s="10">
        <f t="shared" si="132"/>
        <v>1</v>
      </c>
      <c r="Q1704" s="14" t="s">
        <v>8335</v>
      </c>
      <c r="R1704" t="s">
        <v>8337</v>
      </c>
      <c r="S1704" s="19">
        <f t="shared" si="133"/>
        <v>42063.661458333336</v>
      </c>
      <c r="T1704" s="19">
        <f t="shared" si="134"/>
        <v>42207.916666666664</v>
      </c>
      <c r="U1704">
        <f t="shared" si="130"/>
        <v>2015</v>
      </c>
    </row>
    <row r="1705" spans="1:21" ht="48" x14ac:dyDescent="0.2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 s="23">
        <v>1437620400</v>
      </c>
      <c r="J1705">
        <v>1435819537</v>
      </c>
      <c r="K1705" t="b">
        <v>0</v>
      </c>
      <c r="L1705">
        <v>2</v>
      </c>
      <c r="M1705" t="b">
        <v>0</v>
      </c>
      <c r="N1705" t="s">
        <v>8294</v>
      </c>
      <c r="O1705" s="12">
        <f t="shared" si="131"/>
        <v>1</v>
      </c>
      <c r="P1705" s="10">
        <f t="shared" si="132"/>
        <v>25.5</v>
      </c>
      <c r="Q1705" s="14" t="s">
        <v>8335</v>
      </c>
      <c r="R1705" t="s">
        <v>8337</v>
      </c>
      <c r="S1705" s="19">
        <f t="shared" si="133"/>
        <v>42187.073344907403</v>
      </c>
      <c r="T1705" s="19">
        <f t="shared" si="134"/>
        <v>42207.916666666664</v>
      </c>
      <c r="U1705">
        <f t="shared" si="130"/>
        <v>2015</v>
      </c>
    </row>
    <row r="1706" spans="1:21" ht="32" x14ac:dyDescent="0.2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 s="23">
        <v>1437620400</v>
      </c>
      <c r="J1706">
        <v>1421464873</v>
      </c>
      <c r="K1706" t="b">
        <v>0</v>
      </c>
      <c r="L1706">
        <v>11</v>
      </c>
      <c r="M1706" t="b">
        <v>0</v>
      </c>
      <c r="N1706" t="s">
        <v>8283</v>
      </c>
      <c r="O1706" s="12">
        <f t="shared" si="131"/>
        <v>65</v>
      </c>
      <c r="P1706" s="10">
        <f t="shared" si="132"/>
        <v>118.36</v>
      </c>
      <c r="Q1706" s="14" t="s">
        <v>8335</v>
      </c>
      <c r="R1706" t="s">
        <v>8338</v>
      </c>
      <c r="S1706" s="19">
        <f t="shared" si="133"/>
        <v>42020.931400462963</v>
      </c>
      <c r="T1706" s="19">
        <f t="shared" si="134"/>
        <v>42207.916666666664</v>
      </c>
      <c r="U1706">
        <f t="shared" si="130"/>
        <v>2015</v>
      </c>
    </row>
    <row r="1707" spans="1:21" ht="48" x14ac:dyDescent="0.2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 s="23">
        <v>1437620400</v>
      </c>
      <c r="J1707">
        <v>1440807846</v>
      </c>
      <c r="K1707" t="b">
        <v>0</v>
      </c>
      <c r="L1707">
        <v>0</v>
      </c>
      <c r="M1707" t="b">
        <v>0</v>
      </c>
      <c r="N1707" t="s">
        <v>8283</v>
      </c>
      <c r="O1707" s="12">
        <f t="shared" si="131"/>
        <v>0</v>
      </c>
      <c r="P1707" s="10">
        <f t="shared" si="132"/>
        <v>0</v>
      </c>
      <c r="Q1707" s="14" t="s">
        <v>8335</v>
      </c>
      <c r="R1707" t="s">
        <v>8338</v>
      </c>
      <c r="S1707" s="19">
        <f t="shared" si="133"/>
        <v>42244.808402777773</v>
      </c>
      <c r="T1707" s="19">
        <f t="shared" si="134"/>
        <v>42207.916666666664</v>
      </c>
      <c r="U1707">
        <f t="shared" si="130"/>
        <v>2015</v>
      </c>
    </row>
    <row r="1708" spans="1:21" ht="48" x14ac:dyDescent="0.2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 s="23">
        <v>1437620400</v>
      </c>
      <c r="J1708">
        <v>1435130472</v>
      </c>
      <c r="K1708" t="b">
        <v>0</v>
      </c>
      <c r="L1708">
        <v>0</v>
      </c>
      <c r="M1708" t="b">
        <v>0</v>
      </c>
      <c r="N1708" t="s">
        <v>8283</v>
      </c>
      <c r="O1708" s="12">
        <f t="shared" si="131"/>
        <v>0</v>
      </c>
      <c r="P1708" s="10">
        <f t="shared" si="132"/>
        <v>0</v>
      </c>
      <c r="Q1708" s="14" t="s">
        <v>8335</v>
      </c>
      <c r="R1708" t="s">
        <v>8338</v>
      </c>
      <c r="S1708" s="19">
        <f t="shared" si="133"/>
        <v>42179.098055555551</v>
      </c>
      <c r="T1708" s="19">
        <f t="shared" si="134"/>
        <v>42207.916666666664</v>
      </c>
      <c r="U1708">
        <f t="shared" si="130"/>
        <v>2015</v>
      </c>
    </row>
    <row r="1709" spans="1:21" ht="48" x14ac:dyDescent="0.2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 s="23">
        <v>1437620400</v>
      </c>
      <c r="J1709">
        <v>1456593495</v>
      </c>
      <c r="K1709" t="b">
        <v>0</v>
      </c>
      <c r="L1709">
        <v>9</v>
      </c>
      <c r="M1709" t="b">
        <v>0</v>
      </c>
      <c r="N1709" t="s">
        <v>8283</v>
      </c>
      <c r="O1709" s="12">
        <f t="shared" si="131"/>
        <v>10</v>
      </c>
      <c r="P1709" s="10">
        <f t="shared" si="132"/>
        <v>54.11</v>
      </c>
      <c r="Q1709" s="14" t="s">
        <v>8335</v>
      </c>
      <c r="R1709" t="s">
        <v>8338</v>
      </c>
      <c r="S1709" s="19">
        <f t="shared" si="133"/>
        <v>42427.512673611105</v>
      </c>
      <c r="T1709" s="19">
        <f t="shared" si="134"/>
        <v>42207.916666666664</v>
      </c>
      <c r="U1709">
        <f t="shared" si="130"/>
        <v>2016</v>
      </c>
    </row>
    <row r="1710" spans="1:21" ht="48" x14ac:dyDescent="0.2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 s="23">
        <v>1437620400</v>
      </c>
      <c r="J1710">
        <v>1458679706</v>
      </c>
      <c r="K1710" t="b">
        <v>0</v>
      </c>
      <c r="L1710">
        <v>0</v>
      </c>
      <c r="M1710" t="b">
        <v>0</v>
      </c>
      <c r="N1710" t="s">
        <v>8283</v>
      </c>
      <c r="O1710" s="12">
        <f t="shared" si="131"/>
        <v>0</v>
      </c>
      <c r="P1710" s="10">
        <f t="shared" si="132"/>
        <v>0</v>
      </c>
      <c r="Q1710" s="14" t="s">
        <v>8335</v>
      </c>
      <c r="R1710" t="s">
        <v>8338</v>
      </c>
      <c r="S1710" s="19">
        <f t="shared" si="133"/>
        <v>42451.658634259256</v>
      </c>
      <c r="T1710" s="19">
        <f t="shared" si="134"/>
        <v>42207.916666666664</v>
      </c>
      <c r="U1710">
        <f t="shared" si="130"/>
        <v>2016</v>
      </c>
    </row>
    <row r="1711" spans="1:21" ht="48" x14ac:dyDescent="0.2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 s="23">
        <v>1437620400</v>
      </c>
      <c r="J1711">
        <v>1405949514</v>
      </c>
      <c r="K1711" t="b">
        <v>0</v>
      </c>
      <c r="L1711">
        <v>4</v>
      </c>
      <c r="M1711" t="b">
        <v>0</v>
      </c>
      <c r="N1711" t="s">
        <v>8283</v>
      </c>
      <c r="O1711" s="12">
        <f t="shared" si="131"/>
        <v>5</v>
      </c>
      <c r="P1711" s="10">
        <f t="shared" si="132"/>
        <v>21.25</v>
      </c>
      <c r="Q1711" s="14" t="s">
        <v>8335</v>
      </c>
      <c r="R1711" t="s">
        <v>8338</v>
      </c>
      <c r="S1711" s="19">
        <f t="shared" si="133"/>
        <v>41841.355486111112</v>
      </c>
      <c r="T1711" s="19">
        <f t="shared" si="134"/>
        <v>42207.916666666664</v>
      </c>
      <c r="U1711">
        <f t="shared" si="130"/>
        <v>2014</v>
      </c>
    </row>
    <row r="1712" spans="1:21" ht="32" x14ac:dyDescent="0.2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 s="23">
        <v>1437620400</v>
      </c>
      <c r="J1712">
        <v>1449151888</v>
      </c>
      <c r="K1712" t="b">
        <v>0</v>
      </c>
      <c r="L1712">
        <v>1</v>
      </c>
      <c r="M1712" t="b">
        <v>0</v>
      </c>
      <c r="N1712" t="s">
        <v>8283</v>
      </c>
      <c r="O1712" s="12">
        <f t="shared" si="131"/>
        <v>1</v>
      </c>
      <c r="P1712" s="10">
        <f t="shared" si="132"/>
        <v>34</v>
      </c>
      <c r="Q1712" s="14" t="s">
        <v>8335</v>
      </c>
      <c r="R1712" t="s">
        <v>8338</v>
      </c>
      <c r="S1712" s="19">
        <f t="shared" si="133"/>
        <v>42341.382962962962</v>
      </c>
      <c r="T1712" s="19">
        <f t="shared" si="134"/>
        <v>42207.916666666664</v>
      </c>
      <c r="U1712">
        <f t="shared" si="130"/>
        <v>2015</v>
      </c>
    </row>
    <row r="1713" spans="1:21" ht="48" x14ac:dyDescent="0.2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 s="23">
        <v>1437620400</v>
      </c>
      <c r="J1713">
        <v>1406907034</v>
      </c>
      <c r="K1713" t="b">
        <v>0</v>
      </c>
      <c r="L1713">
        <v>2</v>
      </c>
      <c r="M1713" t="b">
        <v>0</v>
      </c>
      <c r="N1713" t="s">
        <v>8283</v>
      </c>
      <c r="O1713" s="12">
        <f t="shared" si="131"/>
        <v>11</v>
      </c>
      <c r="P1713" s="10">
        <f t="shared" si="132"/>
        <v>525</v>
      </c>
      <c r="Q1713" s="14" t="s">
        <v>8335</v>
      </c>
      <c r="R1713" t="s">
        <v>8338</v>
      </c>
      <c r="S1713" s="19">
        <f t="shared" si="133"/>
        <v>41852.437893518516</v>
      </c>
      <c r="T1713" s="19">
        <f t="shared" si="134"/>
        <v>42207.916666666664</v>
      </c>
      <c r="U1713">
        <f t="shared" si="130"/>
        <v>2014</v>
      </c>
    </row>
    <row r="1714" spans="1:21" ht="48" x14ac:dyDescent="0.2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 s="23">
        <v>1437620400</v>
      </c>
      <c r="J1714">
        <v>1430517353</v>
      </c>
      <c r="K1714" t="b">
        <v>0</v>
      </c>
      <c r="L1714">
        <v>0</v>
      </c>
      <c r="M1714" t="b">
        <v>0</v>
      </c>
      <c r="N1714" t="s">
        <v>8283</v>
      </c>
      <c r="O1714" s="12">
        <f t="shared" si="131"/>
        <v>0</v>
      </c>
      <c r="P1714" s="10">
        <f t="shared" si="132"/>
        <v>0</v>
      </c>
      <c r="Q1714" s="14" t="s">
        <v>8335</v>
      </c>
      <c r="R1714" t="s">
        <v>8338</v>
      </c>
      <c r="S1714" s="19">
        <f t="shared" si="133"/>
        <v>42125.705474537033</v>
      </c>
      <c r="T1714" s="19">
        <f t="shared" si="134"/>
        <v>42207.916666666664</v>
      </c>
      <c r="U1714">
        <f t="shared" si="130"/>
        <v>2015</v>
      </c>
    </row>
    <row r="1715" spans="1:21" ht="48" x14ac:dyDescent="0.2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 s="23">
        <v>1437620400</v>
      </c>
      <c r="J1715">
        <v>1409944412</v>
      </c>
      <c r="K1715" t="b">
        <v>0</v>
      </c>
      <c r="L1715">
        <v>1</v>
      </c>
      <c r="M1715" t="b">
        <v>0</v>
      </c>
      <c r="N1715" t="s">
        <v>8283</v>
      </c>
      <c r="O1715" s="12">
        <f t="shared" si="131"/>
        <v>2</v>
      </c>
      <c r="P1715" s="10">
        <f t="shared" si="132"/>
        <v>50</v>
      </c>
      <c r="Q1715" s="14" t="s">
        <v>8335</v>
      </c>
      <c r="R1715" t="s">
        <v>8338</v>
      </c>
      <c r="S1715" s="19">
        <f t="shared" si="133"/>
        <v>41887.592731481483</v>
      </c>
      <c r="T1715" s="19">
        <f t="shared" si="134"/>
        <v>42207.916666666664</v>
      </c>
      <c r="U1715">
        <f t="shared" si="130"/>
        <v>2014</v>
      </c>
    </row>
    <row r="1716" spans="1:21" ht="48" x14ac:dyDescent="0.2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 s="23">
        <v>1437620400</v>
      </c>
      <c r="J1716">
        <v>1427925761</v>
      </c>
      <c r="K1716" t="b">
        <v>0</v>
      </c>
      <c r="L1716">
        <v>17</v>
      </c>
      <c r="M1716" t="b">
        <v>0</v>
      </c>
      <c r="N1716" t="s">
        <v>8283</v>
      </c>
      <c r="O1716" s="12">
        <f t="shared" si="131"/>
        <v>8</v>
      </c>
      <c r="P1716" s="10">
        <f t="shared" si="132"/>
        <v>115.71</v>
      </c>
      <c r="Q1716" s="14" t="s">
        <v>8335</v>
      </c>
      <c r="R1716" t="s">
        <v>8338</v>
      </c>
      <c r="S1716" s="19">
        <f t="shared" si="133"/>
        <v>42095.710196759253</v>
      </c>
      <c r="T1716" s="19">
        <f t="shared" si="134"/>
        <v>42207.916666666664</v>
      </c>
      <c r="U1716">
        <f t="shared" si="130"/>
        <v>2015</v>
      </c>
    </row>
    <row r="1717" spans="1:21" ht="48" x14ac:dyDescent="0.2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 s="23">
        <v>1437620400</v>
      </c>
      <c r="J1717">
        <v>1425186785</v>
      </c>
      <c r="K1717" t="b">
        <v>0</v>
      </c>
      <c r="L1717">
        <v>2</v>
      </c>
      <c r="M1717" t="b">
        <v>0</v>
      </c>
      <c r="N1717" t="s">
        <v>8283</v>
      </c>
      <c r="O1717" s="12">
        <f t="shared" si="131"/>
        <v>0</v>
      </c>
      <c r="P1717" s="10">
        <f t="shared" si="132"/>
        <v>5.5</v>
      </c>
      <c r="Q1717" s="14" t="s">
        <v>8335</v>
      </c>
      <c r="R1717" t="s">
        <v>8338</v>
      </c>
      <c r="S1717" s="19">
        <f t="shared" si="133"/>
        <v>42064.009085648147</v>
      </c>
      <c r="T1717" s="19">
        <f t="shared" si="134"/>
        <v>42207.916666666664</v>
      </c>
      <c r="U1717">
        <f t="shared" si="130"/>
        <v>2015</v>
      </c>
    </row>
    <row r="1718" spans="1:21" ht="48" x14ac:dyDescent="0.2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 s="23">
        <v>1437620400</v>
      </c>
      <c r="J1718">
        <v>1477835499</v>
      </c>
      <c r="K1718" t="b">
        <v>0</v>
      </c>
      <c r="L1718">
        <v>3</v>
      </c>
      <c r="M1718" t="b">
        <v>0</v>
      </c>
      <c r="N1718" t="s">
        <v>8283</v>
      </c>
      <c r="O1718" s="12">
        <f t="shared" si="131"/>
        <v>8</v>
      </c>
      <c r="P1718" s="10">
        <f t="shared" si="132"/>
        <v>50</v>
      </c>
      <c r="Q1718" s="14" t="s">
        <v>8335</v>
      </c>
      <c r="R1718" t="s">
        <v>8338</v>
      </c>
      <c r="S1718" s="19">
        <f t="shared" si="133"/>
        <v>42673.369201388887</v>
      </c>
      <c r="T1718" s="19">
        <f t="shared" si="134"/>
        <v>42207.916666666664</v>
      </c>
      <c r="U1718">
        <f t="shared" si="130"/>
        <v>2016</v>
      </c>
    </row>
    <row r="1719" spans="1:21" ht="48" x14ac:dyDescent="0.2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 s="23">
        <v>1437620400</v>
      </c>
      <c r="J1719">
        <v>1459467238</v>
      </c>
      <c r="K1719" t="b">
        <v>0</v>
      </c>
      <c r="L1719">
        <v>41</v>
      </c>
      <c r="M1719" t="b">
        <v>0</v>
      </c>
      <c r="N1719" t="s">
        <v>8283</v>
      </c>
      <c r="O1719" s="12">
        <f t="shared" si="131"/>
        <v>43</v>
      </c>
      <c r="P1719" s="10">
        <f t="shared" si="132"/>
        <v>34.020000000000003</v>
      </c>
      <c r="Q1719" s="14" t="s">
        <v>8335</v>
      </c>
      <c r="R1719" t="s">
        <v>8338</v>
      </c>
      <c r="S1719" s="19">
        <f t="shared" si="133"/>
        <v>42460.773587962962</v>
      </c>
      <c r="T1719" s="19">
        <f t="shared" si="134"/>
        <v>42207.916666666664</v>
      </c>
      <c r="U1719">
        <f t="shared" si="130"/>
        <v>2016</v>
      </c>
    </row>
    <row r="1720" spans="1:21" ht="16" x14ac:dyDescent="0.2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 s="23">
        <v>1437620400</v>
      </c>
      <c r="J1720">
        <v>1459435149</v>
      </c>
      <c r="K1720" t="b">
        <v>0</v>
      </c>
      <c r="L1720">
        <v>2</v>
      </c>
      <c r="M1720" t="b">
        <v>0</v>
      </c>
      <c r="N1720" t="s">
        <v>8283</v>
      </c>
      <c r="O1720" s="12">
        <f t="shared" si="131"/>
        <v>0</v>
      </c>
      <c r="P1720" s="10">
        <f t="shared" si="132"/>
        <v>37.5</v>
      </c>
      <c r="Q1720" s="14" t="s">
        <v>8335</v>
      </c>
      <c r="R1720" t="s">
        <v>8338</v>
      </c>
      <c r="S1720" s="19">
        <f t="shared" si="133"/>
        <v>42460.402187499996</v>
      </c>
      <c r="T1720" s="19">
        <f t="shared" si="134"/>
        <v>42207.916666666664</v>
      </c>
      <c r="U1720">
        <f t="shared" si="130"/>
        <v>2016</v>
      </c>
    </row>
    <row r="1721" spans="1:21" ht="48" x14ac:dyDescent="0.2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 s="23">
        <v>1437620400</v>
      </c>
      <c r="J1721">
        <v>1408366191</v>
      </c>
      <c r="K1721" t="b">
        <v>0</v>
      </c>
      <c r="L1721">
        <v>3</v>
      </c>
      <c r="M1721" t="b">
        <v>0</v>
      </c>
      <c r="N1721" t="s">
        <v>8283</v>
      </c>
      <c r="O1721" s="12">
        <f t="shared" si="131"/>
        <v>1</v>
      </c>
      <c r="P1721" s="10">
        <f t="shared" si="132"/>
        <v>11.67</v>
      </c>
      <c r="Q1721" s="14" t="s">
        <v>8335</v>
      </c>
      <c r="R1721" t="s">
        <v>8338</v>
      </c>
      <c r="S1721" s="19">
        <f t="shared" si="133"/>
        <v>41869.326284722221</v>
      </c>
      <c r="T1721" s="19">
        <f t="shared" si="134"/>
        <v>42207.916666666664</v>
      </c>
      <c r="U1721">
        <f t="shared" si="130"/>
        <v>2014</v>
      </c>
    </row>
    <row r="1722" spans="1:21" ht="48" x14ac:dyDescent="0.2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 s="23">
        <v>1437620400</v>
      </c>
      <c r="J1722">
        <v>1412966871</v>
      </c>
      <c r="K1722" t="b">
        <v>0</v>
      </c>
      <c r="L1722">
        <v>8</v>
      </c>
      <c r="M1722" t="b">
        <v>0</v>
      </c>
      <c r="N1722" t="s">
        <v>8283</v>
      </c>
      <c r="O1722" s="12">
        <f t="shared" si="131"/>
        <v>6</v>
      </c>
      <c r="P1722" s="10">
        <f t="shared" si="132"/>
        <v>28.13</v>
      </c>
      <c r="Q1722" s="14" t="s">
        <v>8335</v>
      </c>
      <c r="R1722" t="s">
        <v>8338</v>
      </c>
      <c r="S1722" s="19">
        <f t="shared" si="133"/>
        <v>41922.574895833335</v>
      </c>
      <c r="T1722" s="19">
        <f t="shared" si="134"/>
        <v>42207.916666666664</v>
      </c>
      <c r="U1722">
        <f t="shared" si="130"/>
        <v>2014</v>
      </c>
    </row>
    <row r="1723" spans="1:21" ht="48" x14ac:dyDescent="0.2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 s="23">
        <v>1437620400</v>
      </c>
      <c r="J1723">
        <v>1447239863</v>
      </c>
      <c r="K1723" t="b">
        <v>0</v>
      </c>
      <c r="L1723">
        <v>0</v>
      </c>
      <c r="M1723" t="b">
        <v>0</v>
      </c>
      <c r="N1723" t="s">
        <v>8283</v>
      </c>
      <c r="O1723" s="12">
        <f t="shared" si="131"/>
        <v>0</v>
      </c>
      <c r="P1723" s="10">
        <f t="shared" si="132"/>
        <v>0</v>
      </c>
      <c r="Q1723" s="14" t="s">
        <v>8335</v>
      </c>
      <c r="R1723" t="s">
        <v>8338</v>
      </c>
      <c r="S1723" s="19">
        <f t="shared" si="133"/>
        <v>42319.25304398148</v>
      </c>
      <c r="T1723" s="19">
        <f t="shared" si="134"/>
        <v>42207.916666666664</v>
      </c>
      <c r="U1723">
        <f t="shared" si="130"/>
        <v>2015</v>
      </c>
    </row>
    <row r="1724" spans="1:21" ht="48" x14ac:dyDescent="0.2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 s="23">
        <v>1437620400</v>
      </c>
      <c r="J1724">
        <v>1456441429</v>
      </c>
      <c r="K1724" t="b">
        <v>0</v>
      </c>
      <c r="L1724">
        <v>1</v>
      </c>
      <c r="M1724" t="b">
        <v>0</v>
      </c>
      <c r="N1724" t="s">
        <v>8283</v>
      </c>
      <c r="O1724" s="12">
        <f t="shared" si="131"/>
        <v>0</v>
      </c>
      <c r="P1724" s="10">
        <f t="shared" si="132"/>
        <v>1</v>
      </c>
      <c r="Q1724" s="14" t="s">
        <v>8335</v>
      </c>
      <c r="R1724" t="s">
        <v>8338</v>
      </c>
      <c r="S1724" s="19">
        <f t="shared" si="133"/>
        <v>42425.752650462957</v>
      </c>
      <c r="T1724" s="19">
        <f t="shared" si="134"/>
        <v>42207.916666666664</v>
      </c>
      <c r="U1724">
        <f t="shared" si="130"/>
        <v>2016</v>
      </c>
    </row>
    <row r="1725" spans="1:21" ht="48" x14ac:dyDescent="0.2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 s="23">
        <v>1437620400</v>
      </c>
      <c r="J1725">
        <v>1430855315</v>
      </c>
      <c r="K1725" t="b">
        <v>0</v>
      </c>
      <c r="L1725">
        <v>3</v>
      </c>
      <c r="M1725" t="b">
        <v>0</v>
      </c>
      <c r="N1725" t="s">
        <v>8283</v>
      </c>
      <c r="O1725" s="12">
        <f t="shared" si="131"/>
        <v>7</v>
      </c>
      <c r="P1725" s="10">
        <f t="shared" si="132"/>
        <v>216.67</v>
      </c>
      <c r="Q1725" s="14" t="s">
        <v>8335</v>
      </c>
      <c r="R1725" t="s">
        <v>8338</v>
      </c>
      <c r="S1725" s="19">
        <f t="shared" si="133"/>
        <v>42129.617071759254</v>
      </c>
      <c r="T1725" s="19">
        <f t="shared" si="134"/>
        <v>42207.916666666664</v>
      </c>
      <c r="U1725">
        <f t="shared" ref="U1725:U1788" si="135">YEAR(S1725)</f>
        <v>2015</v>
      </c>
    </row>
    <row r="1726" spans="1:21" ht="48" x14ac:dyDescent="0.2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 s="23">
        <v>1437620400</v>
      </c>
      <c r="J1726">
        <v>1412115762</v>
      </c>
      <c r="K1726" t="b">
        <v>0</v>
      </c>
      <c r="L1726">
        <v>4</v>
      </c>
      <c r="M1726" t="b">
        <v>0</v>
      </c>
      <c r="N1726" t="s">
        <v>8283</v>
      </c>
      <c r="O1726" s="12">
        <f t="shared" si="131"/>
        <v>1</v>
      </c>
      <c r="P1726" s="10">
        <f t="shared" si="132"/>
        <v>8.75</v>
      </c>
      <c r="Q1726" s="14" t="s">
        <v>8335</v>
      </c>
      <c r="R1726" t="s">
        <v>8338</v>
      </c>
      <c r="S1726" s="19">
        <f t="shared" si="133"/>
        <v>41912.724097222221</v>
      </c>
      <c r="T1726" s="19">
        <f t="shared" si="134"/>
        <v>42207.916666666664</v>
      </c>
      <c r="U1726">
        <f t="shared" si="135"/>
        <v>2014</v>
      </c>
    </row>
    <row r="1727" spans="1:21" ht="48" x14ac:dyDescent="0.2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 s="23">
        <v>1437620400</v>
      </c>
      <c r="J1727">
        <v>1406330049</v>
      </c>
      <c r="K1727" t="b">
        <v>0</v>
      </c>
      <c r="L1727">
        <v>9</v>
      </c>
      <c r="M1727" t="b">
        <v>0</v>
      </c>
      <c r="N1727" t="s">
        <v>8283</v>
      </c>
      <c r="O1727" s="12">
        <f t="shared" si="131"/>
        <v>10</v>
      </c>
      <c r="P1727" s="10">
        <f t="shared" si="132"/>
        <v>62.22</v>
      </c>
      <c r="Q1727" s="14" t="s">
        <v>8335</v>
      </c>
      <c r="R1727" t="s">
        <v>8338</v>
      </c>
      <c r="S1727" s="19">
        <f t="shared" si="133"/>
        <v>41845.759826388887</v>
      </c>
      <c r="T1727" s="19">
        <f t="shared" si="134"/>
        <v>42207.916666666664</v>
      </c>
      <c r="U1727">
        <f t="shared" si="135"/>
        <v>2014</v>
      </c>
    </row>
    <row r="1728" spans="1:21" ht="32" x14ac:dyDescent="0.2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 s="23">
        <v>1437620400</v>
      </c>
      <c r="J1728">
        <v>1401401064</v>
      </c>
      <c r="K1728" t="b">
        <v>0</v>
      </c>
      <c r="L1728">
        <v>16</v>
      </c>
      <c r="M1728" t="b">
        <v>0</v>
      </c>
      <c r="N1728" t="s">
        <v>8283</v>
      </c>
      <c r="O1728" s="12">
        <f t="shared" si="131"/>
        <v>34</v>
      </c>
      <c r="P1728" s="10">
        <f t="shared" si="132"/>
        <v>137.25</v>
      </c>
      <c r="Q1728" s="14" t="s">
        <v>8335</v>
      </c>
      <c r="R1728" t="s">
        <v>8338</v>
      </c>
      <c r="S1728" s="19">
        <f t="shared" si="133"/>
        <v>41788.711388888885</v>
      </c>
      <c r="T1728" s="19">
        <f t="shared" si="134"/>
        <v>42207.916666666664</v>
      </c>
      <c r="U1728">
        <f t="shared" si="135"/>
        <v>2014</v>
      </c>
    </row>
    <row r="1729" spans="1:21" ht="48" x14ac:dyDescent="0.2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 s="23">
        <v>1437620400</v>
      </c>
      <c r="J1729">
        <v>1423520177</v>
      </c>
      <c r="K1729" t="b">
        <v>0</v>
      </c>
      <c r="L1729">
        <v>1</v>
      </c>
      <c r="M1729" t="b">
        <v>0</v>
      </c>
      <c r="N1729" t="s">
        <v>8283</v>
      </c>
      <c r="O1729" s="12">
        <f t="shared" si="131"/>
        <v>0</v>
      </c>
      <c r="P1729" s="10">
        <f t="shared" si="132"/>
        <v>1</v>
      </c>
      <c r="Q1729" s="14" t="s">
        <v>8335</v>
      </c>
      <c r="R1729" t="s">
        <v>8338</v>
      </c>
      <c r="S1729" s="19">
        <f t="shared" si="133"/>
        <v>42044.719641203701</v>
      </c>
      <c r="T1729" s="19">
        <f t="shared" si="134"/>
        <v>42207.916666666664</v>
      </c>
      <c r="U1729">
        <f t="shared" si="135"/>
        <v>2015</v>
      </c>
    </row>
    <row r="1730" spans="1:21" ht="48" x14ac:dyDescent="0.2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 s="23">
        <v>1437620400</v>
      </c>
      <c r="J1730">
        <v>1442847674</v>
      </c>
      <c r="K1730" t="b">
        <v>0</v>
      </c>
      <c r="L1730">
        <v>7</v>
      </c>
      <c r="M1730" t="b">
        <v>0</v>
      </c>
      <c r="N1730" t="s">
        <v>8283</v>
      </c>
      <c r="O1730" s="12">
        <f t="shared" ref="O1730:O1793" si="136">ROUND(E1730/D1730*100,0)</f>
        <v>68</v>
      </c>
      <c r="P1730" s="10">
        <f t="shared" ref="P1730:P1793" si="137">IFERROR(ROUND(E1730/L1730,2),0)</f>
        <v>122.14</v>
      </c>
      <c r="Q1730" s="14" t="s">
        <v>8335</v>
      </c>
      <c r="R1730" t="s">
        <v>8338</v>
      </c>
      <c r="S1730" s="19">
        <f t="shared" si="133"/>
        <v>42268.417523148142</v>
      </c>
      <c r="T1730" s="19">
        <f t="shared" si="134"/>
        <v>42207.916666666664</v>
      </c>
      <c r="U1730">
        <f t="shared" si="135"/>
        <v>2015</v>
      </c>
    </row>
    <row r="1731" spans="1:21" ht="48" x14ac:dyDescent="0.2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 s="23">
        <v>1437620400</v>
      </c>
      <c r="J1731">
        <v>1460337306</v>
      </c>
      <c r="K1731" t="b">
        <v>0</v>
      </c>
      <c r="L1731">
        <v>0</v>
      </c>
      <c r="M1731" t="b">
        <v>0</v>
      </c>
      <c r="N1731" t="s">
        <v>8283</v>
      </c>
      <c r="O1731" s="12">
        <f t="shared" si="136"/>
        <v>0</v>
      </c>
      <c r="P1731" s="10">
        <f t="shared" si="137"/>
        <v>0</v>
      </c>
      <c r="Q1731" s="14" t="s">
        <v>8335</v>
      </c>
      <c r="R1731" t="s">
        <v>8338</v>
      </c>
      <c r="S1731" s="19">
        <f t="shared" ref="S1731:S1794" si="138">(J1731/86400)+25569+(-5/24)</f>
        <v>42470.843819444439</v>
      </c>
      <c r="T1731" s="19">
        <f t="shared" ref="T1731:T1794" si="139">(I1731/86400)+25569+(-5/24)</f>
        <v>42207.916666666664</v>
      </c>
      <c r="U1731">
        <f t="shared" si="135"/>
        <v>2016</v>
      </c>
    </row>
    <row r="1732" spans="1:21" ht="48" x14ac:dyDescent="0.2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 s="23">
        <v>1437620400</v>
      </c>
      <c r="J1732">
        <v>1443146783</v>
      </c>
      <c r="K1732" t="b">
        <v>0</v>
      </c>
      <c r="L1732">
        <v>0</v>
      </c>
      <c r="M1732" t="b">
        <v>0</v>
      </c>
      <c r="N1732" t="s">
        <v>8283</v>
      </c>
      <c r="O1732" s="12">
        <f t="shared" si="136"/>
        <v>0</v>
      </c>
      <c r="P1732" s="10">
        <f t="shared" si="137"/>
        <v>0</v>
      </c>
      <c r="Q1732" s="14" t="s">
        <v>8335</v>
      </c>
      <c r="R1732" t="s">
        <v>8338</v>
      </c>
      <c r="S1732" s="19">
        <f t="shared" si="138"/>
        <v>42271.879432870366</v>
      </c>
      <c r="T1732" s="19">
        <f t="shared" si="139"/>
        <v>42207.916666666664</v>
      </c>
      <c r="U1732">
        <f t="shared" si="135"/>
        <v>2015</v>
      </c>
    </row>
    <row r="1733" spans="1:21" ht="32" x14ac:dyDescent="0.2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 s="23">
        <v>1437620400</v>
      </c>
      <c r="J1733">
        <v>1432849552</v>
      </c>
      <c r="K1733" t="b">
        <v>0</v>
      </c>
      <c r="L1733">
        <v>0</v>
      </c>
      <c r="M1733" t="b">
        <v>0</v>
      </c>
      <c r="N1733" t="s">
        <v>8283</v>
      </c>
      <c r="O1733" s="12">
        <f t="shared" si="136"/>
        <v>0</v>
      </c>
      <c r="P1733" s="10">
        <f t="shared" si="137"/>
        <v>0</v>
      </c>
      <c r="Q1733" s="14" t="s">
        <v>8335</v>
      </c>
      <c r="R1733" t="s">
        <v>8338</v>
      </c>
      <c r="S1733" s="19">
        <f t="shared" si="138"/>
        <v>42152.698518518511</v>
      </c>
      <c r="T1733" s="19">
        <f t="shared" si="139"/>
        <v>42207.916666666664</v>
      </c>
      <c r="U1733">
        <f t="shared" si="135"/>
        <v>2015</v>
      </c>
    </row>
    <row r="1734" spans="1:21" ht="48" x14ac:dyDescent="0.2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 s="23">
        <v>1437620400</v>
      </c>
      <c r="J1734">
        <v>1447777481</v>
      </c>
      <c r="K1734" t="b">
        <v>0</v>
      </c>
      <c r="L1734">
        <v>0</v>
      </c>
      <c r="M1734" t="b">
        <v>0</v>
      </c>
      <c r="N1734" t="s">
        <v>8283</v>
      </c>
      <c r="O1734" s="12">
        <f t="shared" si="136"/>
        <v>0</v>
      </c>
      <c r="P1734" s="10">
        <f t="shared" si="137"/>
        <v>0</v>
      </c>
      <c r="Q1734" s="14" t="s">
        <v>8335</v>
      </c>
      <c r="R1734" t="s">
        <v>8338</v>
      </c>
      <c r="S1734" s="19">
        <f t="shared" si="138"/>
        <v>42325.475474537037</v>
      </c>
      <c r="T1734" s="19">
        <f t="shared" si="139"/>
        <v>42207.916666666664</v>
      </c>
      <c r="U1734">
        <f t="shared" si="135"/>
        <v>2015</v>
      </c>
    </row>
    <row r="1735" spans="1:21" ht="48" x14ac:dyDescent="0.2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 s="23">
        <v>1437620400</v>
      </c>
      <c r="J1735">
        <v>1472746374</v>
      </c>
      <c r="K1735" t="b">
        <v>0</v>
      </c>
      <c r="L1735">
        <v>0</v>
      </c>
      <c r="M1735" t="b">
        <v>0</v>
      </c>
      <c r="N1735" t="s">
        <v>8283</v>
      </c>
      <c r="O1735" s="12">
        <f t="shared" si="136"/>
        <v>0</v>
      </c>
      <c r="P1735" s="10">
        <f t="shared" si="137"/>
        <v>0</v>
      </c>
      <c r="Q1735" s="14" t="s">
        <v>8335</v>
      </c>
      <c r="R1735" t="s">
        <v>8338</v>
      </c>
      <c r="S1735" s="19">
        <f t="shared" si="138"/>
        <v>42614.467291666668</v>
      </c>
      <c r="T1735" s="19">
        <f t="shared" si="139"/>
        <v>42207.916666666664</v>
      </c>
      <c r="U1735">
        <f t="shared" si="135"/>
        <v>2016</v>
      </c>
    </row>
    <row r="1736" spans="1:21" ht="48" x14ac:dyDescent="0.2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 s="23">
        <v>1437620400</v>
      </c>
      <c r="J1736">
        <v>1428454356</v>
      </c>
      <c r="K1736" t="b">
        <v>0</v>
      </c>
      <c r="L1736">
        <v>1</v>
      </c>
      <c r="M1736" t="b">
        <v>0</v>
      </c>
      <c r="N1736" t="s">
        <v>8283</v>
      </c>
      <c r="O1736" s="12">
        <f t="shared" si="136"/>
        <v>0</v>
      </c>
      <c r="P1736" s="10">
        <f t="shared" si="137"/>
        <v>1</v>
      </c>
      <c r="Q1736" s="14" t="s">
        <v>8335</v>
      </c>
      <c r="R1736" t="s">
        <v>8338</v>
      </c>
      <c r="S1736" s="19">
        <f t="shared" si="138"/>
        <v>42101.828194444439</v>
      </c>
      <c r="T1736" s="19">
        <f t="shared" si="139"/>
        <v>42207.916666666664</v>
      </c>
      <c r="U1736">
        <f t="shared" si="135"/>
        <v>2015</v>
      </c>
    </row>
    <row r="1737" spans="1:21" ht="48" x14ac:dyDescent="0.2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 s="23">
        <v>1437620400</v>
      </c>
      <c r="J1737">
        <v>1468006345</v>
      </c>
      <c r="K1737" t="b">
        <v>0</v>
      </c>
      <c r="L1737">
        <v>2</v>
      </c>
      <c r="M1737" t="b">
        <v>0</v>
      </c>
      <c r="N1737" t="s">
        <v>8283</v>
      </c>
      <c r="O1737" s="12">
        <f t="shared" si="136"/>
        <v>11</v>
      </c>
      <c r="P1737" s="10">
        <f t="shared" si="137"/>
        <v>55</v>
      </c>
      <c r="Q1737" s="14" t="s">
        <v>8335</v>
      </c>
      <c r="R1737" t="s">
        <v>8338</v>
      </c>
      <c r="S1737" s="19">
        <f t="shared" si="138"/>
        <v>42559.605844907404</v>
      </c>
      <c r="T1737" s="19">
        <f t="shared" si="139"/>
        <v>42207.916666666664</v>
      </c>
      <c r="U1737">
        <f t="shared" si="135"/>
        <v>2016</v>
      </c>
    </row>
    <row r="1738" spans="1:21" ht="32" x14ac:dyDescent="0.2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 s="23">
        <v>1437620400</v>
      </c>
      <c r="J1738">
        <v>1444423233</v>
      </c>
      <c r="K1738" t="b">
        <v>0</v>
      </c>
      <c r="L1738">
        <v>1</v>
      </c>
      <c r="M1738" t="b">
        <v>0</v>
      </c>
      <c r="N1738" t="s">
        <v>8283</v>
      </c>
      <c r="O1738" s="12">
        <f t="shared" si="136"/>
        <v>1</v>
      </c>
      <c r="P1738" s="10">
        <f t="shared" si="137"/>
        <v>22</v>
      </c>
      <c r="Q1738" s="14" t="s">
        <v>8335</v>
      </c>
      <c r="R1738" t="s">
        <v>8338</v>
      </c>
      <c r="S1738" s="19">
        <f t="shared" si="138"/>
        <v>42286.65315972222</v>
      </c>
      <c r="T1738" s="19">
        <f t="shared" si="139"/>
        <v>42207.916666666664</v>
      </c>
      <c r="U1738">
        <f t="shared" si="135"/>
        <v>2015</v>
      </c>
    </row>
    <row r="1739" spans="1:21" ht="48" x14ac:dyDescent="0.2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 s="23">
        <v>1437620400</v>
      </c>
      <c r="J1739">
        <v>1434840392</v>
      </c>
      <c r="K1739" t="b">
        <v>0</v>
      </c>
      <c r="L1739">
        <v>15</v>
      </c>
      <c r="M1739" t="b">
        <v>0</v>
      </c>
      <c r="N1739" t="s">
        <v>8283</v>
      </c>
      <c r="O1739" s="12">
        <f t="shared" si="136"/>
        <v>21</v>
      </c>
      <c r="P1739" s="10">
        <f t="shared" si="137"/>
        <v>56.67</v>
      </c>
      <c r="Q1739" s="14" t="s">
        <v>8335</v>
      </c>
      <c r="R1739" t="s">
        <v>8338</v>
      </c>
      <c r="S1739" s="19">
        <f t="shared" si="138"/>
        <v>42175.740648148145</v>
      </c>
      <c r="T1739" s="19">
        <f t="shared" si="139"/>
        <v>42207.916666666664</v>
      </c>
      <c r="U1739">
        <f t="shared" si="135"/>
        <v>2015</v>
      </c>
    </row>
    <row r="1740" spans="1:21" ht="32" x14ac:dyDescent="0.2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 s="23">
        <v>1437620400</v>
      </c>
      <c r="J1740">
        <v>1409691542</v>
      </c>
      <c r="K1740" t="b">
        <v>0</v>
      </c>
      <c r="L1740">
        <v>1</v>
      </c>
      <c r="M1740" t="b">
        <v>0</v>
      </c>
      <c r="N1740" t="s">
        <v>8283</v>
      </c>
      <c r="O1740" s="12">
        <f t="shared" si="136"/>
        <v>0</v>
      </c>
      <c r="P1740" s="10">
        <f t="shared" si="137"/>
        <v>20</v>
      </c>
      <c r="Q1740" s="14" t="s">
        <v>8335</v>
      </c>
      <c r="R1740" t="s">
        <v>8338</v>
      </c>
      <c r="S1740" s="19">
        <f t="shared" si="138"/>
        <v>41884.665995370371</v>
      </c>
      <c r="T1740" s="19">
        <f t="shared" si="139"/>
        <v>42207.916666666664</v>
      </c>
      <c r="U1740">
        <f t="shared" si="135"/>
        <v>2014</v>
      </c>
    </row>
    <row r="1741" spans="1:21" ht="48" x14ac:dyDescent="0.2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 s="23">
        <v>1437620400</v>
      </c>
      <c r="J1741">
        <v>1457297932</v>
      </c>
      <c r="K1741" t="b">
        <v>0</v>
      </c>
      <c r="L1741">
        <v>1</v>
      </c>
      <c r="M1741" t="b">
        <v>0</v>
      </c>
      <c r="N1741" t="s">
        <v>8283</v>
      </c>
      <c r="O1741" s="12">
        <f t="shared" si="136"/>
        <v>0</v>
      </c>
      <c r="P1741" s="10">
        <f t="shared" si="137"/>
        <v>1</v>
      </c>
      <c r="Q1741" s="14" t="s">
        <v>8335</v>
      </c>
      <c r="R1741" t="s">
        <v>8338</v>
      </c>
      <c r="S1741" s="19">
        <f t="shared" si="138"/>
        <v>42435.665879629632</v>
      </c>
      <c r="T1741" s="19">
        <f t="shared" si="139"/>
        <v>42207.916666666664</v>
      </c>
      <c r="U1741">
        <f t="shared" si="135"/>
        <v>2016</v>
      </c>
    </row>
    <row r="1742" spans="1:21" ht="48" x14ac:dyDescent="0.2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 s="23">
        <v>1437620400</v>
      </c>
      <c r="J1742">
        <v>1434483422</v>
      </c>
      <c r="K1742" t="b">
        <v>0</v>
      </c>
      <c r="L1742">
        <v>0</v>
      </c>
      <c r="M1742" t="b">
        <v>0</v>
      </c>
      <c r="N1742" t="s">
        <v>8283</v>
      </c>
      <c r="O1742" s="12">
        <f t="shared" si="136"/>
        <v>0</v>
      </c>
      <c r="P1742" s="10">
        <f t="shared" si="137"/>
        <v>0</v>
      </c>
      <c r="Q1742" s="14" t="s">
        <v>8335</v>
      </c>
      <c r="R1742" t="s">
        <v>8338</v>
      </c>
      <c r="S1742" s="19">
        <f t="shared" si="138"/>
        <v>42171.609050925923</v>
      </c>
      <c r="T1742" s="19">
        <f t="shared" si="139"/>
        <v>42207.916666666664</v>
      </c>
      <c r="U1742">
        <f t="shared" si="135"/>
        <v>2015</v>
      </c>
    </row>
    <row r="1743" spans="1:21" ht="32" x14ac:dyDescent="0.2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 s="23">
        <v>1437620400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 s="12">
        <f t="shared" si="136"/>
        <v>111</v>
      </c>
      <c r="P1743" s="10">
        <f t="shared" si="137"/>
        <v>25.58</v>
      </c>
      <c r="Q1743" s="14" t="s">
        <v>8335</v>
      </c>
      <c r="R1743" t="s">
        <v>8338</v>
      </c>
      <c r="S1743" s="19">
        <f t="shared" si="138"/>
        <v>42120.419803240737</v>
      </c>
      <c r="T1743" s="19">
        <f t="shared" si="139"/>
        <v>42207.916666666664</v>
      </c>
      <c r="U1743">
        <f t="shared" si="135"/>
        <v>2015</v>
      </c>
    </row>
    <row r="1744" spans="1:21" ht="48" x14ac:dyDescent="0.2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 s="23">
        <v>1437620400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 s="12">
        <f t="shared" si="136"/>
        <v>109</v>
      </c>
      <c r="P1744" s="10">
        <f t="shared" si="137"/>
        <v>63.97</v>
      </c>
      <c r="Q1744" s="14" t="s">
        <v>8335</v>
      </c>
      <c r="R1744" t="s">
        <v>8338</v>
      </c>
      <c r="S1744" s="19">
        <f t="shared" si="138"/>
        <v>42710.668634259258</v>
      </c>
      <c r="T1744" s="19">
        <f t="shared" si="139"/>
        <v>42207.916666666664</v>
      </c>
      <c r="U1744">
        <f t="shared" si="135"/>
        <v>2016</v>
      </c>
    </row>
    <row r="1745" spans="1:21" ht="48" x14ac:dyDescent="0.2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 s="23">
        <v>1437620400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 s="12">
        <f t="shared" si="136"/>
        <v>100</v>
      </c>
      <c r="P1745" s="10">
        <f t="shared" si="137"/>
        <v>89.93</v>
      </c>
      <c r="Q1745" s="14" t="s">
        <v>8335</v>
      </c>
      <c r="R1745" t="s">
        <v>8338</v>
      </c>
      <c r="S1745" s="19">
        <f t="shared" si="138"/>
        <v>42586.717303240737</v>
      </c>
      <c r="T1745" s="19">
        <f t="shared" si="139"/>
        <v>42207.916666666664</v>
      </c>
      <c r="U1745">
        <f t="shared" si="135"/>
        <v>2016</v>
      </c>
    </row>
    <row r="1746" spans="1:21" ht="48" x14ac:dyDescent="0.2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 s="23">
        <v>1437620400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 s="12">
        <f t="shared" si="136"/>
        <v>118</v>
      </c>
      <c r="P1746" s="10">
        <f t="shared" si="137"/>
        <v>93.07</v>
      </c>
      <c r="Q1746" s="14" t="s">
        <v>8335</v>
      </c>
      <c r="R1746" t="s">
        <v>8338</v>
      </c>
      <c r="S1746" s="19">
        <f t="shared" si="138"/>
        <v>42026.396724537037</v>
      </c>
      <c r="T1746" s="19">
        <f t="shared" si="139"/>
        <v>42207.916666666664</v>
      </c>
      <c r="U1746">
        <f t="shared" si="135"/>
        <v>2015</v>
      </c>
    </row>
    <row r="1747" spans="1:21" ht="48" x14ac:dyDescent="0.2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 s="23">
        <v>1437620400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 s="12">
        <f t="shared" si="136"/>
        <v>114</v>
      </c>
      <c r="P1747" s="10">
        <f t="shared" si="137"/>
        <v>89.67</v>
      </c>
      <c r="Q1747" s="14" t="s">
        <v>8335</v>
      </c>
      <c r="R1747" t="s">
        <v>8338</v>
      </c>
      <c r="S1747" s="19">
        <f t="shared" si="138"/>
        <v>42690.051365740735</v>
      </c>
      <c r="T1747" s="19">
        <f t="shared" si="139"/>
        <v>42207.916666666664</v>
      </c>
      <c r="U1747">
        <f t="shared" si="135"/>
        <v>2016</v>
      </c>
    </row>
    <row r="1748" spans="1:21" ht="48" x14ac:dyDescent="0.2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 s="23">
        <v>1437620400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 s="12">
        <f t="shared" si="136"/>
        <v>148</v>
      </c>
      <c r="P1748" s="10">
        <f t="shared" si="137"/>
        <v>207.62</v>
      </c>
      <c r="Q1748" s="14" t="s">
        <v>8335</v>
      </c>
      <c r="R1748" t="s">
        <v>8338</v>
      </c>
      <c r="S1748" s="19">
        <f t="shared" si="138"/>
        <v>42667.968368055554</v>
      </c>
      <c r="T1748" s="19">
        <f t="shared" si="139"/>
        <v>42207.916666666664</v>
      </c>
      <c r="U1748">
        <f t="shared" si="135"/>
        <v>2016</v>
      </c>
    </row>
    <row r="1749" spans="1:21" ht="48" x14ac:dyDescent="0.2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 s="23">
        <v>1437620400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 s="12">
        <f t="shared" si="136"/>
        <v>105</v>
      </c>
      <c r="P1749" s="10">
        <f t="shared" si="137"/>
        <v>59.41</v>
      </c>
      <c r="Q1749" s="14" t="s">
        <v>8335</v>
      </c>
      <c r="R1749" t="s">
        <v>8338</v>
      </c>
      <c r="S1749" s="19">
        <f t="shared" si="138"/>
        <v>42292.22719907407</v>
      </c>
      <c r="T1749" s="19">
        <f t="shared" si="139"/>
        <v>42207.916666666664</v>
      </c>
      <c r="U1749">
        <f t="shared" si="135"/>
        <v>2015</v>
      </c>
    </row>
    <row r="1750" spans="1:21" ht="32" x14ac:dyDescent="0.2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 s="23">
        <v>1437620400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 s="12">
        <f t="shared" si="136"/>
        <v>130</v>
      </c>
      <c r="P1750" s="10">
        <f t="shared" si="137"/>
        <v>358.97</v>
      </c>
      <c r="Q1750" s="14" t="s">
        <v>8335</v>
      </c>
      <c r="R1750" t="s">
        <v>8338</v>
      </c>
      <c r="S1750" s="19">
        <f t="shared" si="138"/>
        <v>42219.742395833331</v>
      </c>
      <c r="T1750" s="19">
        <f t="shared" si="139"/>
        <v>42207.916666666664</v>
      </c>
      <c r="U1750">
        <f t="shared" si="135"/>
        <v>2015</v>
      </c>
    </row>
    <row r="1751" spans="1:21" ht="32" x14ac:dyDescent="0.2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 s="23">
        <v>1437620400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 s="12">
        <f t="shared" si="136"/>
        <v>123</v>
      </c>
      <c r="P1751" s="10">
        <f t="shared" si="137"/>
        <v>94.74</v>
      </c>
      <c r="Q1751" s="14" t="s">
        <v>8335</v>
      </c>
      <c r="R1751" t="s">
        <v>8338</v>
      </c>
      <c r="S1751" s="19">
        <f t="shared" si="138"/>
        <v>42758.767604166664</v>
      </c>
      <c r="T1751" s="19">
        <f t="shared" si="139"/>
        <v>42207.916666666664</v>
      </c>
      <c r="U1751">
        <f t="shared" si="135"/>
        <v>2017</v>
      </c>
    </row>
    <row r="1752" spans="1:21" ht="48" x14ac:dyDescent="0.2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 s="23">
        <v>1437620400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 s="12">
        <f t="shared" si="136"/>
        <v>202</v>
      </c>
      <c r="P1752" s="10">
        <f t="shared" si="137"/>
        <v>80.650000000000006</v>
      </c>
      <c r="Q1752" s="14" t="s">
        <v>8335</v>
      </c>
      <c r="R1752" t="s">
        <v>8338</v>
      </c>
      <c r="S1752" s="19">
        <f t="shared" si="138"/>
        <v>42454.628518518519</v>
      </c>
      <c r="T1752" s="19">
        <f t="shared" si="139"/>
        <v>42207.916666666664</v>
      </c>
      <c r="U1752">
        <f t="shared" si="135"/>
        <v>2016</v>
      </c>
    </row>
    <row r="1753" spans="1:21" ht="32" x14ac:dyDescent="0.2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 s="23">
        <v>1437620400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 s="12">
        <f t="shared" si="136"/>
        <v>103</v>
      </c>
      <c r="P1753" s="10">
        <f t="shared" si="137"/>
        <v>168.69</v>
      </c>
      <c r="Q1753" s="14" t="s">
        <v>8335</v>
      </c>
      <c r="R1753" t="s">
        <v>8338</v>
      </c>
      <c r="S1753" s="19">
        <f t="shared" si="138"/>
        <v>42052.573182870365</v>
      </c>
      <c r="T1753" s="19">
        <f t="shared" si="139"/>
        <v>42207.916666666664</v>
      </c>
      <c r="U1753">
        <f t="shared" si="135"/>
        <v>2015</v>
      </c>
    </row>
    <row r="1754" spans="1:21" ht="32" x14ac:dyDescent="0.2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 s="23">
        <v>1437620400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 s="12">
        <f t="shared" si="136"/>
        <v>260</v>
      </c>
      <c r="P1754" s="10">
        <f t="shared" si="137"/>
        <v>34.69</v>
      </c>
      <c r="Q1754" s="14" t="s">
        <v>8335</v>
      </c>
      <c r="R1754" t="s">
        <v>8338</v>
      </c>
      <c r="S1754" s="19">
        <f t="shared" si="138"/>
        <v>42627.044930555552</v>
      </c>
      <c r="T1754" s="19">
        <f t="shared" si="139"/>
        <v>42207.916666666664</v>
      </c>
      <c r="U1754">
        <f t="shared" si="135"/>
        <v>2016</v>
      </c>
    </row>
    <row r="1755" spans="1:21" ht="48" x14ac:dyDescent="0.2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 s="23">
        <v>1437620400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 s="12">
        <f t="shared" si="136"/>
        <v>108</v>
      </c>
      <c r="P1755" s="10">
        <f t="shared" si="137"/>
        <v>462.86</v>
      </c>
      <c r="Q1755" s="14" t="s">
        <v>8335</v>
      </c>
      <c r="R1755" t="s">
        <v>8338</v>
      </c>
      <c r="S1755" s="19">
        <f t="shared" si="138"/>
        <v>42420.541296296295</v>
      </c>
      <c r="T1755" s="19">
        <f t="shared" si="139"/>
        <v>42207.916666666664</v>
      </c>
      <c r="U1755">
        <f t="shared" si="135"/>
        <v>2016</v>
      </c>
    </row>
    <row r="1756" spans="1:21" ht="48" x14ac:dyDescent="0.2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 s="23">
        <v>1437620400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 s="12">
        <f t="shared" si="136"/>
        <v>111</v>
      </c>
      <c r="P1756" s="10">
        <f t="shared" si="137"/>
        <v>104.39</v>
      </c>
      <c r="Q1756" s="14" t="s">
        <v>8335</v>
      </c>
      <c r="R1756" t="s">
        <v>8338</v>
      </c>
      <c r="S1756" s="19">
        <f t="shared" si="138"/>
        <v>42067.668437499997</v>
      </c>
      <c r="T1756" s="19">
        <f t="shared" si="139"/>
        <v>42207.916666666664</v>
      </c>
      <c r="U1756">
        <f t="shared" si="135"/>
        <v>2015</v>
      </c>
    </row>
    <row r="1757" spans="1:21" ht="48" x14ac:dyDescent="0.2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 s="23">
        <v>1437620400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 s="12">
        <f t="shared" si="136"/>
        <v>120</v>
      </c>
      <c r="P1757" s="10">
        <f t="shared" si="137"/>
        <v>7.5</v>
      </c>
      <c r="Q1757" s="14" t="s">
        <v>8335</v>
      </c>
      <c r="R1757" t="s">
        <v>8338</v>
      </c>
      <c r="S1757" s="19">
        <f t="shared" si="138"/>
        <v>42252.580567129626</v>
      </c>
      <c r="T1757" s="19">
        <f t="shared" si="139"/>
        <v>42207.916666666664</v>
      </c>
      <c r="U1757">
        <f t="shared" si="135"/>
        <v>2015</v>
      </c>
    </row>
    <row r="1758" spans="1:21" ht="48" x14ac:dyDescent="0.2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 s="23">
        <v>1437620400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 s="12">
        <f t="shared" si="136"/>
        <v>103</v>
      </c>
      <c r="P1758" s="10">
        <f t="shared" si="137"/>
        <v>47.13</v>
      </c>
      <c r="Q1758" s="14" t="s">
        <v>8335</v>
      </c>
      <c r="R1758" t="s">
        <v>8338</v>
      </c>
      <c r="S1758" s="19">
        <f t="shared" si="138"/>
        <v>42570.959131944437</v>
      </c>
      <c r="T1758" s="19">
        <f t="shared" si="139"/>
        <v>42207.916666666664</v>
      </c>
      <c r="U1758">
        <f t="shared" si="135"/>
        <v>2016</v>
      </c>
    </row>
    <row r="1759" spans="1:21" ht="32" x14ac:dyDescent="0.2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 s="23">
        <v>1437620400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 s="12">
        <f t="shared" si="136"/>
        <v>116</v>
      </c>
      <c r="P1759" s="10">
        <f t="shared" si="137"/>
        <v>414.29</v>
      </c>
      <c r="Q1759" s="14" t="s">
        <v>8335</v>
      </c>
      <c r="R1759" t="s">
        <v>8338</v>
      </c>
      <c r="S1759" s="19">
        <f t="shared" si="138"/>
        <v>42733.619016203702</v>
      </c>
      <c r="T1759" s="19">
        <f t="shared" si="139"/>
        <v>42207.916666666664</v>
      </c>
      <c r="U1759">
        <f t="shared" si="135"/>
        <v>2016</v>
      </c>
    </row>
    <row r="1760" spans="1:21" ht="48" x14ac:dyDescent="0.2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 s="23">
        <v>1437620400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 s="12">
        <f t="shared" si="136"/>
        <v>115</v>
      </c>
      <c r="P1760" s="10">
        <f t="shared" si="137"/>
        <v>42.48</v>
      </c>
      <c r="Q1760" s="14" t="s">
        <v>8335</v>
      </c>
      <c r="R1760" t="s">
        <v>8338</v>
      </c>
      <c r="S1760" s="19">
        <f t="shared" si="138"/>
        <v>42505.74759259259</v>
      </c>
      <c r="T1760" s="19">
        <f t="shared" si="139"/>
        <v>42207.916666666664</v>
      </c>
      <c r="U1760">
        <f t="shared" si="135"/>
        <v>2016</v>
      </c>
    </row>
    <row r="1761" spans="1:21" ht="32" x14ac:dyDescent="0.2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 s="23">
        <v>1437620400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 s="12">
        <f t="shared" si="136"/>
        <v>107</v>
      </c>
      <c r="P1761" s="10">
        <f t="shared" si="137"/>
        <v>108.78</v>
      </c>
      <c r="Q1761" s="14" t="s">
        <v>8335</v>
      </c>
      <c r="R1761" t="s">
        <v>8338</v>
      </c>
      <c r="S1761" s="19">
        <f t="shared" si="138"/>
        <v>42068.620706018519</v>
      </c>
      <c r="T1761" s="19">
        <f t="shared" si="139"/>
        <v>42207.916666666664</v>
      </c>
      <c r="U1761">
        <f t="shared" si="135"/>
        <v>2015</v>
      </c>
    </row>
    <row r="1762" spans="1:21" ht="48" x14ac:dyDescent="0.2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 s="23">
        <v>1437620400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 s="12">
        <f t="shared" si="136"/>
        <v>165</v>
      </c>
      <c r="P1762" s="10">
        <f t="shared" si="137"/>
        <v>81.099999999999994</v>
      </c>
      <c r="Q1762" s="14" t="s">
        <v>8335</v>
      </c>
      <c r="R1762" t="s">
        <v>8338</v>
      </c>
      <c r="S1762" s="19">
        <f t="shared" si="138"/>
        <v>42405.464270833334</v>
      </c>
      <c r="T1762" s="19">
        <f t="shared" si="139"/>
        <v>42207.916666666664</v>
      </c>
      <c r="U1762">
        <f t="shared" si="135"/>
        <v>2016</v>
      </c>
    </row>
    <row r="1763" spans="1:21" ht="32" x14ac:dyDescent="0.2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 s="23">
        <v>1437620400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 s="12">
        <f t="shared" si="136"/>
        <v>155</v>
      </c>
      <c r="P1763" s="10">
        <f t="shared" si="137"/>
        <v>51.67</v>
      </c>
      <c r="Q1763" s="14" t="s">
        <v>8335</v>
      </c>
      <c r="R1763" t="s">
        <v>8338</v>
      </c>
      <c r="S1763" s="19">
        <f t="shared" si="138"/>
        <v>42209.359490740739</v>
      </c>
      <c r="T1763" s="19">
        <f t="shared" si="139"/>
        <v>42207.916666666664</v>
      </c>
      <c r="U1763">
        <f t="shared" si="135"/>
        <v>2015</v>
      </c>
    </row>
    <row r="1764" spans="1:21" ht="16" x14ac:dyDescent="0.2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 s="23">
        <v>1437620400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 s="12">
        <f t="shared" si="136"/>
        <v>885</v>
      </c>
      <c r="P1764" s="10">
        <f t="shared" si="137"/>
        <v>35.4</v>
      </c>
      <c r="Q1764" s="14" t="s">
        <v>8335</v>
      </c>
      <c r="R1764" t="s">
        <v>8338</v>
      </c>
      <c r="S1764" s="19">
        <f t="shared" si="138"/>
        <v>42410.773668981477</v>
      </c>
      <c r="T1764" s="19">
        <f t="shared" si="139"/>
        <v>42207.916666666664</v>
      </c>
      <c r="U1764">
        <f t="shared" si="135"/>
        <v>2016</v>
      </c>
    </row>
    <row r="1765" spans="1:21" ht="48" x14ac:dyDescent="0.2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 s="23">
        <v>1437620400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 s="12">
        <f t="shared" si="136"/>
        <v>102</v>
      </c>
      <c r="P1765" s="10">
        <f t="shared" si="137"/>
        <v>103.64</v>
      </c>
      <c r="Q1765" s="14" t="s">
        <v>8335</v>
      </c>
      <c r="R1765" t="s">
        <v>8338</v>
      </c>
      <c r="S1765" s="19">
        <f t="shared" si="138"/>
        <v>42636.660185185181</v>
      </c>
      <c r="T1765" s="19">
        <f t="shared" si="139"/>
        <v>42207.916666666664</v>
      </c>
      <c r="U1765">
        <f t="shared" si="135"/>
        <v>2016</v>
      </c>
    </row>
    <row r="1766" spans="1:21" ht="48" x14ac:dyDescent="0.2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 s="23">
        <v>1437620400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 s="12">
        <f t="shared" si="136"/>
        <v>20</v>
      </c>
      <c r="P1766" s="10">
        <f t="shared" si="137"/>
        <v>55.28</v>
      </c>
      <c r="Q1766" s="14" t="s">
        <v>8335</v>
      </c>
      <c r="R1766" t="s">
        <v>8338</v>
      </c>
      <c r="S1766" s="19">
        <f t="shared" si="138"/>
        <v>41825.27753472222</v>
      </c>
      <c r="T1766" s="19">
        <f t="shared" si="139"/>
        <v>42207.916666666664</v>
      </c>
      <c r="U1766">
        <f t="shared" si="135"/>
        <v>2014</v>
      </c>
    </row>
    <row r="1767" spans="1:21" ht="48" x14ac:dyDescent="0.2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 s="23">
        <v>1437620400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 s="12">
        <f t="shared" si="136"/>
        <v>59</v>
      </c>
      <c r="P1767" s="10">
        <f t="shared" si="137"/>
        <v>72.17</v>
      </c>
      <c r="Q1767" s="14" t="s">
        <v>8335</v>
      </c>
      <c r="R1767" t="s">
        <v>8338</v>
      </c>
      <c r="S1767" s="19">
        <f t="shared" si="138"/>
        <v>41834.772129629629</v>
      </c>
      <c r="T1767" s="19">
        <f t="shared" si="139"/>
        <v>42207.916666666664</v>
      </c>
      <c r="U1767">
        <f t="shared" si="135"/>
        <v>2014</v>
      </c>
    </row>
    <row r="1768" spans="1:21" ht="32" x14ac:dyDescent="0.2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 s="23">
        <v>1437620400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 s="12">
        <f t="shared" si="136"/>
        <v>0</v>
      </c>
      <c r="P1768" s="10">
        <f t="shared" si="137"/>
        <v>0</v>
      </c>
      <c r="Q1768" s="14" t="s">
        <v>8335</v>
      </c>
      <c r="R1768" t="s">
        <v>8338</v>
      </c>
      <c r="S1768" s="19">
        <f t="shared" si="138"/>
        <v>41855.65148148148</v>
      </c>
      <c r="T1768" s="19">
        <f t="shared" si="139"/>
        <v>42207.916666666664</v>
      </c>
      <c r="U1768">
        <f t="shared" si="135"/>
        <v>2014</v>
      </c>
    </row>
    <row r="1769" spans="1:21" ht="32" x14ac:dyDescent="0.2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 s="23">
        <v>1437620400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 s="12">
        <f t="shared" si="136"/>
        <v>46</v>
      </c>
      <c r="P1769" s="10">
        <f t="shared" si="137"/>
        <v>58.62</v>
      </c>
      <c r="Q1769" s="14" t="s">
        <v>8335</v>
      </c>
      <c r="R1769" t="s">
        <v>8338</v>
      </c>
      <c r="S1769" s="19">
        <f t="shared" si="138"/>
        <v>41824.450046296297</v>
      </c>
      <c r="T1769" s="19">
        <f t="shared" si="139"/>
        <v>42207.916666666664</v>
      </c>
      <c r="U1769">
        <f t="shared" si="135"/>
        <v>2014</v>
      </c>
    </row>
    <row r="1770" spans="1:21" ht="48" x14ac:dyDescent="0.2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 s="23">
        <v>1437620400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 s="12">
        <f t="shared" si="136"/>
        <v>4</v>
      </c>
      <c r="P1770" s="10">
        <f t="shared" si="137"/>
        <v>12.47</v>
      </c>
      <c r="Q1770" s="14" t="s">
        <v>8335</v>
      </c>
      <c r="R1770" t="s">
        <v>8338</v>
      </c>
      <c r="S1770" s="19">
        <f t="shared" si="138"/>
        <v>41849.352361111109</v>
      </c>
      <c r="T1770" s="19">
        <f t="shared" si="139"/>
        <v>42207.916666666664</v>
      </c>
      <c r="U1770">
        <f t="shared" si="135"/>
        <v>2014</v>
      </c>
    </row>
    <row r="1771" spans="1:21" ht="48" x14ac:dyDescent="0.2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 s="23">
        <v>1437620400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 s="12">
        <f t="shared" si="136"/>
        <v>3</v>
      </c>
      <c r="P1771" s="10">
        <f t="shared" si="137"/>
        <v>49.14</v>
      </c>
      <c r="Q1771" s="14" t="s">
        <v>8335</v>
      </c>
      <c r="R1771" t="s">
        <v>8338</v>
      </c>
      <c r="S1771" s="19">
        <f t="shared" si="138"/>
        <v>41987.610636574071</v>
      </c>
      <c r="T1771" s="19">
        <f t="shared" si="139"/>
        <v>42207.916666666664</v>
      </c>
      <c r="U1771">
        <f t="shared" si="135"/>
        <v>2014</v>
      </c>
    </row>
    <row r="1772" spans="1:21" ht="48" x14ac:dyDescent="0.2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 s="23">
        <v>1437620400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 s="12">
        <f t="shared" si="136"/>
        <v>57</v>
      </c>
      <c r="P1772" s="10">
        <f t="shared" si="137"/>
        <v>150.5</v>
      </c>
      <c r="Q1772" s="14" t="s">
        <v>8335</v>
      </c>
      <c r="R1772" t="s">
        <v>8338</v>
      </c>
      <c r="S1772" s="19">
        <f t="shared" si="138"/>
        <v>41891.571689814817</v>
      </c>
      <c r="T1772" s="19">
        <f t="shared" si="139"/>
        <v>42207.916666666664</v>
      </c>
      <c r="U1772">
        <f t="shared" si="135"/>
        <v>2014</v>
      </c>
    </row>
    <row r="1773" spans="1:21" ht="48" x14ac:dyDescent="0.2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 s="23">
        <v>1437620400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 s="12">
        <f t="shared" si="136"/>
        <v>21</v>
      </c>
      <c r="P1773" s="10">
        <f t="shared" si="137"/>
        <v>35.799999999999997</v>
      </c>
      <c r="Q1773" s="14" t="s">
        <v>8335</v>
      </c>
      <c r="R1773" t="s">
        <v>8338</v>
      </c>
      <c r="S1773" s="19">
        <f t="shared" si="138"/>
        <v>41905.771296296291</v>
      </c>
      <c r="T1773" s="19">
        <f t="shared" si="139"/>
        <v>42207.916666666664</v>
      </c>
      <c r="U1773">
        <f t="shared" si="135"/>
        <v>2014</v>
      </c>
    </row>
    <row r="1774" spans="1:21" ht="32" x14ac:dyDescent="0.2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 s="23">
        <v>1437620400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 s="12">
        <f t="shared" si="136"/>
        <v>16</v>
      </c>
      <c r="P1774" s="10">
        <f t="shared" si="137"/>
        <v>45.16</v>
      </c>
      <c r="Q1774" s="14" t="s">
        <v>8335</v>
      </c>
      <c r="R1774" t="s">
        <v>8338</v>
      </c>
      <c r="S1774" s="19">
        <f t="shared" si="138"/>
        <v>41766.509675925925</v>
      </c>
      <c r="T1774" s="19">
        <f t="shared" si="139"/>
        <v>42207.916666666664</v>
      </c>
      <c r="U1774">
        <f t="shared" si="135"/>
        <v>2014</v>
      </c>
    </row>
    <row r="1775" spans="1:21" ht="48" x14ac:dyDescent="0.2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 s="23">
        <v>1437620400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 s="12">
        <f t="shared" si="136"/>
        <v>6</v>
      </c>
      <c r="P1775" s="10">
        <f t="shared" si="137"/>
        <v>98.79</v>
      </c>
      <c r="Q1775" s="14" t="s">
        <v>8335</v>
      </c>
      <c r="R1775" t="s">
        <v>8338</v>
      </c>
      <c r="S1775" s="19">
        <f t="shared" si="138"/>
        <v>41978.552060185182</v>
      </c>
      <c r="T1775" s="19">
        <f t="shared" si="139"/>
        <v>42207.916666666664</v>
      </c>
      <c r="U1775">
        <f t="shared" si="135"/>
        <v>2014</v>
      </c>
    </row>
    <row r="1776" spans="1:21" ht="48" x14ac:dyDescent="0.2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 s="23">
        <v>1437620400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 s="12">
        <f t="shared" si="136"/>
        <v>46</v>
      </c>
      <c r="P1776" s="10">
        <f t="shared" si="137"/>
        <v>88.31</v>
      </c>
      <c r="Q1776" s="14" t="s">
        <v>8335</v>
      </c>
      <c r="R1776" t="s">
        <v>8338</v>
      </c>
      <c r="S1776" s="19">
        <f t="shared" si="138"/>
        <v>41930.010324074072</v>
      </c>
      <c r="T1776" s="19">
        <f t="shared" si="139"/>
        <v>42207.916666666664</v>
      </c>
      <c r="U1776">
        <f t="shared" si="135"/>
        <v>2014</v>
      </c>
    </row>
    <row r="1777" spans="1:21" ht="48" x14ac:dyDescent="0.2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 s="23">
        <v>1437620400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 s="12">
        <f t="shared" si="136"/>
        <v>65</v>
      </c>
      <c r="P1777" s="10">
        <f t="shared" si="137"/>
        <v>170.63</v>
      </c>
      <c r="Q1777" s="14" t="s">
        <v>8335</v>
      </c>
      <c r="R1777" t="s">
        <v>8338</v>
      </c>
      <c r="S1777" s="19">
        <f t="shared" si="138"/>
        <v>41891.768055555549</v>
      </c>
      <c r="T1777" s="19">
        <f t="shared" si="139"/>
        <v>42207.916666666664</v>
      </c>
      <c r="U1777">
        <f t="shared" si="135"/>
        <v>2014</v>
      </c>
    </row>
    <row r="1778" spans="1:21" ht="48" x14ac:dyDescent="0.2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 s="23">
        <v>1437620400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 s="12">
        <f t="shared" si="136"/>
        <v>7</v>
      </c>
      <c r="P1778" s="10">
        <f t="shared" si="137"/>
        <v>83.75</v>
      </c>
      <c r="Q1778" s="14" t="s">
        <v>8335</v>
      </c>
      <c r="R1778" t="s">
        <v>8338</v>
      </c>
      <c r="S1778" s="19">
        <f t="shared" si="138"/>
        <v>41905.748506944445</v>
      </c>
      <c r="T1778" s="19">
        <f t="shared" si="139"/>
        <v>42207.916666666664</v>
      </c>
      <c r="U1778">
        <f t="shared" si="135"/>
        <v>2014</v>
      </c>
    </row>
    <row r="1779" spans="1:21" ht="48" x14ac:dyDescent="0.2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 s="23">
        <v>1437620400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 s="12">
        <f t="shared" si="136"/>
        <v>14</v>
      </c>
      <c r="P1779" s="10">
        <f t="shared" si="137"/>
        <v>65.099999999999994</v>
      </c>
      <c r="Q1779" s="14" t="s">
        <v>8335</v>
      </c>
      <c r="R1779" t="s">
        <v>8338</v>
      </c>
      <c r="S1779" s="19">
        <f t="shared" si="138"/>
        <v>42025.14876157407</v>
      </c>
      <c r="T1779" s="19">
        <f t="shared" si="139"/>
        <v>42207.916666666664</v>
      </c>
      <c r="U1779">
        <f t="shared" si="135"/>
        <v>2015</v>
      </c>
    </row>
    <row r="1780" spans="1:21" ht="48" x14ac:dyDescent="0.2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 s="23">
        <v>1437620400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 s="12">
        <f t="shared" si="136"/>
        <v>2</v>
      </c>
      <c r="P1780" s="10">
        <f t="shared" si="137"/>
        <v>66.33</v>
      </c>
      <c r="Q1780" s="14" t="s">
        <v>8335</v>
      </c>
      <c r="R1780" t="s">
        <v>8338</v>
      </c>
      <c r="S1780" s="19">
        <f t="shared" si="138"/>
        <v>42045.655034722215</v>
      </c>
      <c r="T1780" s="19">
        <f t="shared" si="139"/>
        <v>42207.916666666664</v>
      </c>
      <c r="U1780">
        <f t="shared" si="135"/>
        <v>2015</v>
      </c>
    </row>
    <row r="1781" spans="1:21" ht="48" x14ac:dyDescent="0.2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 s="23">
        <v>1437620400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 s="12">
        <f t="shared" si="136"/>
        <v>36</v>
      </c>
      <c r="P1781" s="10">
        <f t="shared" si="137"/>
        <v>104.89</v>
      </c>
      <c r="Q1781" s="14" t="s">
        <v>8335</v>
      </c>
      <c r="R1781" t="s">
        <v>8338</v>
      </c>
      <c r="S1781" s="19">
        <f t="shared" si="138"/>
        <v>42585.483564814807</v>
      </c>
      <c r="T1781" s="19">
        <f t="shared" si="139"/>
        <v>42207.916666666664</v>
      </c>
      <c r="U1781">
        <f t="shared" si="135"/>
        <v>2016</v>
      </c>
    </row>
    <row r="1782" spans="1:21" ht="48" x14ac:dyDescent="0.2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 s="23">
        <v>1437620400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 s="12">
        <f t="shared" si="136"/>
        <v>40</v>
      </c>
      <c r="P1782" s="10">
        <f t="shared" si="137"/>
        <v>78.44</v>
      </c>
      <c r="Q1782" s="14" t="s">
        <v>8335</v>
      </c>
      <c r="R1782" t="s">
        <v>8338</v>
      </c>
      <c r="S1782" s="19">
        <f t="shared" si="138"/>
        <v>42493.392476851848</v>
      </c>
      <c r="T1782" s="19">
        <f t="shared" si="139"/>
        <v>42207.916666666664</v>
      </c>
      <c r="U1782">
        <f t="shared" si="135"/>
        <v>2016</v>
      </c>
    </row>
    <row r="1783" spans="1:21" ht="48" x14ac:dyDescent="0.2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 s="23">
        <v>1437620400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 s="12">
        <f t="shared" si="136"/>
        <v>26</v>
      </c>
      <c r="P1783" s="10">
        <f t="shared" si="137"/>
        <v>59.04</v>
      </c>
      <c r="Q1783" s="14" t="s">
        <v>8335</v>
      </c>
      <c r="R1783" t="s">
        <v>8338</v>
      </c>
      <c r="S1783" s="19">
        <f t="shared" si="138"/>
        <v>42597.409085648142</v>
      </c>
      <c r="T1783" s="19">
        <f t="shared" si="139"/>
        <v>42207.916666666664</v>
      </c>
      <c r="U1783">
        <f t="shared" si="135"/>
        <v>2016</v>
      </c>
    </row>
    <row r="1784" spans="1:21" ht="48" x14ac:dyDescent="0.2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 s="23">
        <v>1437620400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 s="12">
        <f t="shared" si="136"/>
        <v>15</v>
      </c>
      <c r="P1784" s="10">
        <f t="shared" si="137"/>
        <v>71.34</v>
      </c>
      <c r="Q1784" s="14" t="s">
        <v>8335</v>
      </c>
      <c r="R1784" t="s">
        <v>8338</v>
      </c>
      <c r="S1784" s="19">
        <f t="shared" si="138"/>
        <v>42388.366770833331</v>
      </c>
      <c r="T1784" s="19">
        <f t="shared" si="139"/>
        <v>42207.916666666664</v>
      </c>
      <c r="U1784">
        <f t="shared" si="135"/>
        <v>2016</v>
      </c>
    </row>
    <row r="1785" spans="1:21" ht="48" x14ac:dyDescent="0.2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 s="23">
        <v>1437620400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 s="12">
        <f t="shared" si="136"/>
        <v>24</v>
      </c>
      <c r="P1785" s="10">
        <f t="shared" si="137"/>
        <v>51.23</v>
      </c>
      <c r="Q1785" s="14" t="s">
        <v>8335</v>
      </c>
      <c r="R1785" t="s">
        <v>8338</v>
      </c>
      <c r="S1785" s="19">
        <f t="shared" si="138"/>
        <v>42115.741643518515</v>
      </c>
      <c r="T1785" s="19">
        <f t="shared" si="139"/>
        <v>42207.916666666664</v>
      </c>
      <c r="U1785">
        <f t="shared" si="135"/>
        <v>2015</v>
      </c>
    </row>
    <row r="1786" spans="1:21" ht="48" x14ac:dyDescent="0.2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 s="23">
        <v>1437620400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 s="12">
        <f t="shared" si="136"/>
        <v>40</v>
      </c>
      <c r="P1786" s="10">
        <f t="shared" si="137"/>
        <v>60.24</v>
      </c>
      <c r="Q1786" s="14" t="s">
        <v>8335</v>
      </c>
      <c r="R1786" t="s">
        <v>8338</v>
      </c>
      <c r="S1786" s="19">
        <f t="shared" si="138"/>
        <v>42003.447222222218</v>
      </c>
      <c r="T1786" s="19">
        <f t="shared" si="139"/>
        <v>42207.916666666664</v>
      </c>
      <c r="U1786">
        <f t="shared" si="135"/>
        <v>2014</v>
      </c>
    </row>
    <row r="1787" spans="1:21" ht="48" x14ac:dyDescent="0.2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 s="23">
        <v>1437620400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 s="12">
        <f t="shared" si="136"/>
        <v>20</v>
      </c>
      <c r="P1787" s="10">
        <f t="shared" si="137"/>
        <v>44.94</v>
      </c>
      <c r="Q1787" s="14" t="s">
        <v>8335</v>
      </c>
      <c r="R1787" t="s">
        <v>8338</v>
      </c>
      <c r="S1787" s="19">
        <f t="shared" si="138"/>
        <v>41896.926562499997</v>
      </c>
      <c r="T1787" s="19">
        <f t="shared" si="139"/>
        <v>42207.916666666664</v>
      </c>
      <c r="U1787">
        <f t="shared" si="135"/>
        <v>2014</v>
      </c>
    </row>
    <row r="1788" spans="1:21" ht="48" x14ac:dyDescent="0.2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 s="23">
        <v>1437620400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 s="12">
        <f t="shared" si="136"/>
        <v>48</v>
      </c>
      <c r="P1788" s="10">
        <f t="shared" si="137"/>
        <v>31.21</v>
      </c>
      <c r="Q1788" s="14" t="s">
        <v>8335</v>
      </c>
      <c r="R1788" t="s">
        <v>8338</v>
      </c>
      <c r="S1788" s="19">
        <f t="shared" si="138"/>
        <v>41958.342326388891</v>
      </c>
      <c r="T1788" s="19">
        <f t="shared" si="139"/>
        <v>42207.916666666664</v>
      </c>
      <c r="U1788">
        <f t="shared" si="135"/>
        <v>2014</v>
      </c>
    </row>
    <row r="1789" spans="1:21" ht="48" x14ac:dyDescent="0.2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 s="23">
        <v>1437620400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 s="12">
        <f t="shared" si="136"/>
        <v>15</v>
      </c>
      <c r="P1789" s="10">
        <f t="shared" si="137"/>
        <v>63.88</v>
      </c>
      <c r="Q1789" s="14" t="s">
        <v>8335</v>
      </c>
      <c r="R1789" t="s">
        <v>8338</v>
      </c>
      <c r="S1789" s="19">
        <f t="shared" si="138"/>
        <v>42068.447187499994</v>
      </c>
      <c r="T1789" s="19">
        <f t="shared" si="139"/>
        <v>42207.916666666664</v>
      </c>
      <c r="U1789">
        <f t="shared" ref="U1789:U1852" si="140">YEAR(S1789)</f>
        <v>2015</v>
      </c>
    </row>
    <row r="1790" spans="1:21" ht="48" x14ac:dyDescent="0.2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 s="23">
        <v>1437620400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 s="12">
        <f t="shared" si="136"/>
        <v>1</v>
      </c>
      <c r="P1790" s="10">
        <f t="shared" si="137"/>
        <v>19</v>
      </c>
      <c r="Q1790" s="14" t="s">
        <v>8335</v>
      </c>
      <c r="R1790" t="s">
        <v>8338</v>
      </c>
      <c r="S1790" s="19">
        <f t="shared" si="138"/>
        <v>41913.740069444444</v>
      </c>
      <c r="T1790" s="19">
        <f t="shared" si="139"/>
        <v>42207.916666666664</v>
      </c>
      <c r="U1790">
        <f t="shared" si="140"/>
        <v>2014</v>
      </c>
    </row>
    <row r="1791" spans="1:21" ht="48" x14ac:dyDescent="0.2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 s="23">
        <v>1437620400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 s="12">
        <f t="shared" si="136"/>
        <v>1</v>
      </c>
      <c r="P1791" s="10">
        <f t="shared" si="137"/>
        <v>10</v>
      </c>
      <c r="Q1791" s="14" t="s">
        <v>8335</v>
      </c>
      <c r="R1791" t="s">
        <v>8338</v>
      </c>
      <c r="S1791" s="19">
        <f t="shared" si="138"/>
        <v>41956.041701388887</v>
      </c>
      <c r="T1791" s="19">
        <f t="shared" si="139"/>
        <v>42207.916666666664</v>
      </c>
      <c r="U1791">
        <f t="shared" si="140"/>
        <v>2014</v>
      </c>
    </row>
    <row r="1792" spans="1:21" ht="48" x14ac:dyDescent="0.2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 s="23">
        <v>1437620400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 s="12">
        <f t="shared" si="136"/>
        <v>5</v>
      </c>
      <c r="P1792" s="10">
        <f t="shared" si="137"/>
        <v>109.07</v>
      </c>
      <c r="Q1792" s="14" t="s">
        <v>8335</v>
      </c>
      <c r="R1792" t="s">
        <v>8338</v>
      </c>
      <c r="S1792" s="19">
        <f t="shared" si="138"/>
        <v>42010.466180555552</v>
      </c>
      <c r="T1792" s="19">
        <f t="shared" si="139"/>
        <v>42207.916666666664</v>
      </c>
      <c r="U1792">
        <f t="shared" si="140"/>
        <v>2015</v>
      </c>
    </row>
    <row r="1793" spans="1:21" ht="32" x14ac:dyDescent="0.2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 s="23">
        <v>1437620400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 s="12">
        <f t="shared" si="136"/>
        <v>4</v>
      </c>
      <c r="P1793" s="10">
        <f t="shared" si="137"/>
        <v>26.75</v>
      </c>
      <c r="Q1793" s="14" t="s">
        <v>8335</v>
      </c>
      <c r="R1793" t="s">
        <v>8338</v>
      </c>
      <c r="S1793" s="19">
        <f t="shared" si="138"/>
        <v>41973.532002314816</v>
      </c>
      <c r="T1793" s="19">
        <f t="shared" si="139"/>
        <v>42207.916666666664</v>
      </c>
      <c r="U1793">
        <f t="shared" si="140"/>
        <v>2014</v>
      </c>
    </row>
    <row r="1794" spans="1:21" ht="32" x14ac:dyDescent="0.2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 s="23">
        <v>1437620400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 s="12">
        <f t="shared" ref="O1794:O1857" si="141">ROUND(E1794/D1794*100,0)</f>
        <v>61</v>
      </c>
      <c r="P1794" s="10">
        <f t="shared" ref="P1794:P1857" si="142">IFERROR(ROUND(E1794/L1794,2),0)</f>
        <v>109.94</v>
      </c>
      <c r="Q1794" s="14" t="s">
        <v>8335</v>
      </c>
      <c r="R1794" t="s">
        <v>8338</v>
      </c>
      <c r="S1794" s="19">
        <f t="shared" si="138"/>
        <v>42188.822708333326</v>
      </c>
      <c r="T1794" s="19">
        <f t="shared" si="139"/>
        <v>42207.916666666664</v>
      </c>
      <c r="U1794">
        <f t="shared" si="140"/>
        <v>2015</v>
      </c>
    </row>
    <row r="1795" spans="1:21" ht="48" x14ac:dyDescent="0.2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 s="23">
        <v>1437620400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 s="12">
        <f t="shared" si="141"/>
        <v>1</v>
      </c>
      <c r="P1795" s="10">
        <f t="shared" si="142"/>
        <v>20</v>
      </c>
      <c r="Q1795" s="14" t="s">
        <v>8335</v>
      </c>
      <c r="R1795" t="s">
        <v>8338</v>
      </c>
      <c r="S1795" s="19">
        <f t="shared" ref="S1795:S1858" si="143">(J1795/86400)+25569+(-5/24)</f>
        <v>41940.683333333327</v>
      </c>
      <c r="T1795" s="19">
        <f t="shared" ref="T1795:T1858" si="144">(I1795/86400)+25569+(-5/24)</f>
        <v>42207.916666666664</v>
      </c>
      <c r="U1795">
        <f t="shared" si="140"/>
        <v>2014</v>
      </c>
    </row>
    <row r="1796" spans="1:21" ht="48" x14ac:dyDescent="0.2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 s="23">
        <v>1437620400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 s="12">
        <f t="shared" si="141"/>
        <v>11</v>
      </c>
      <c r="P1796" s="10">
        <f t="shared" si="142"/>
        <v>55.39</v>
      </c>
      <c r="Q1796" s="14" t="s">
        <v>8335</v>
      </c>
      <c r="R1796" t="s">
        <v>8338</v>
      </c>
      <c r="S1796" s="19">
        <f t="shared" si="143"/>
        <v>42011.342847222222</v>
      </c>
      <c r="T1796" s="19">
        <f t="shared" si="144"/>
        <v>42207.916666666664</v>
      </c>
      <c r="U1796">
        <f t="shared" si="140"/>
        <v>2015</v>
      </c>
    </row>
    <row r="1797" spans="1:21" ht="48" x14ac:dyDescent="0.2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 s="23">
        <v>1437620400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 s="12">
        <f t="shared" si="141"/>
        <v>39</v>
      </c>
      <c r="P1797" s="10">
        <f t="shared" si="142"/>
        <v>133.9</v>
      </c>
      <c r="Q1797" s="14" t="s">
        <v>8335</v>
      </c>
      <c r="R1797" t="s">
        <v>8338</v>
      </c>
      <c r="S1797" s="19">
        <f t="shared" si="143"/>
        <v>42628.080335648141</v>
      </c>
      <c r="T1797" s="19">
        <f t="shared" si="144"/>
        <v>42207.916666666664</v>
      </c>
      <c r="U1797">
        <f t="shared" si="140"/>
        <v>2016</v>
      </c>
    </row>
    <row r="1798" spans="1:21" ht="48" x14ac:dyDescent="0.2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 s="23">
        <v>1437620400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 s="12">
        <f t="shared" si="141"/>
        <v>22</v>
      </c>
      <c r="P1798" s="10">
        <f t="shared" si="142"/>
        <v>48.72</v>
      </c>
      <c r="Q1798" s="14" t="s">
        <v>8335</v>
      </c>
      <c r="R1798" t="s">
        <v>8338</v>
      </c>
      <c r="S1798" s="19">
        <f t="shared" si="143"/>
        <v>42515.231087962959</v>
      </c>
      <c r="T1798" s="19">
        <f t="shared" si="144"/>
        <v>42207.916666666664</v>
      </c>
      <c r="U1798">
        <f t="shared" si="140"/>
        <v>2016</v>
      </c>
    </row>
    <row r="1799" spans="1:21" ht="48" x14ac:dyDescent="0.2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 s="23">
        <v>1437620400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 s="12">
        <f t="shared" si="141"/>
        <v>68</v>
      </c>
      <c r="P1799" s="10">
        <f t="shared" si="142"/>
        <v>48.25</v>
      </c>
      <c r="Q1799" s="14" t="s">
        <v>8335</v>
      </c>
      <c r="R1799" t="s">
        <v>8338</v>
      </c>
      <c r="S1799" s="19">
        <f t="shared" si="143"/>
        <v>42689.360983796294</v>
      </c>
      <c r="T1799" s="19">
        <f t="shared" si="144"/>
        <v>42207.916666666664</v>
      </c>
      <c r="U1799">
        <f t="shared" si="140"/>
        <v>2016</v>
      </c>
    </row>
    <row r="1800" spans="1:21" ht="48" x14ac:dyDescent="0.2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 s="23">
        <v>1437620400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 s="12">
        <f t="shared" si="141"/>
        <v>14</v>
      </c>
      <c r="P1800" s="10">
        <f t="shared" si="142"/>
        <v>58.97</v>
      </c>
      <c r="Q1800" s="14" t="s">
        <v>8335</v>
      </c>
      <c r="R1800" t="s">
        <v>8338</v>
      </c>
      <c r="S1800" s="19">
        <f t="shared" si="143"/>
        <v>42344.118437499994</v>
      </c>
      <c r="T1800" s="19">
        <f t="shared" si="144"/>
        <v>42207.916666666664</v>
      </c>
      <c r="U1800">
        <f t="shared" si="140"/>
        <v>2015</v>
      </c>
    </row>
    <row r="1801" spans="1:21" ht="32" x14ac:dyDescent="0.2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 s="23">
        <v>1437620400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 s="12">
        <f t="shared" si="141"/>
        <v>2</v>
      </c>
      <c r="P1801" s="10">
        <f t="shared" si="142"/>
        <v>11.64</v>
      </c>
      <c r="Q1801" s="14" t="s">
        <v>8335</v>
      </c>
      <c r="R1801" t="s">
        <v>8338</v>
      </c>
      <c r="S1801" s="19">
        <f t="shared" si="143"/>
        <v>41934.634351851848</v>
      </c>
      <c r="T1801" s="19">
        <f t="shared" si="144"/>
        <v>42207.916666666664</v>
      </c>
      <c r="U1801">
        <f t="shared" si="140"/>
        <v>2014</v>
      </c>
    </row>
    <row r="1802" spans="1:21" ht="48" x14ac:dyDescent="0.2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 s="23">
        <v>1437620400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 s="12">
        <f t="shared" si="141"/>
        <v>20</v>
      </c>
      <c r="P1802" s="10">
        <f t="shared" si="142"/>
        <v>83.72</v>
      </c>
      <c r="Q1802" s="14" t="s">
        <v>8335</v>
      </c>
      <c r="R1802" t="s">
        <v>8338</v>
      </c>
      <c r="S1802" s="19">
        <f t="shared" si="143"/>
        <v>42623.397800925923</v>
      </c>
      <c r="T1802" s="19">
        <f t="shared" si="144"/>
        <v>42207.916666666664</v>
      </c>
      <c r="U1802">
        <f t="shared" si="140"/>
        <v>2016</v>
      </c>
    </row>
    <row r="1803" spans="1:21" ht="48" x14ac:dyDescent="0.2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 s="23">
        <v>1437620400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 s="12">
        <f t="shared" si="141"/>
        <v>14</v>
      </c>
      <c r="P1803" s="10">
        <f t="shared" si="142"/>
        <v>63.65</v>
      </c>
      <c r="Q1803" s="14" t="s">
        <v>8335</v>
      </c>
      <c r="R1803" t="s">
        <v>8338</v>
      </c>
      <c r="S1803" s="19">
        <f t="shared" si="143"/>
        <v>42321.452175925922</v>
      </c>
      <c r="T1803" s="19">
        <f t="shared" si="144"/>
        <v>42207.916666666664</v>
      </c>
      <c r="U1803">
        <f t="shared" si="140"/>
        <v>2015</v>
      </c>
    </row>
    <row r="1804" spans="1:21" ht="32" x14ac:dyDescent="0.2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 s="23">
        <v>1437620400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 s="12">
        <f t="shared" si="141"/>
        <v>48</v>
      </c>
      <c r="P1804" s="10">
        <f t="shared" si="142"/>
        <v>94.28</v>
      </c>
      <c r="Q1804" s="14" t="s">
        <v>8335</v>
      </c>
      <c r="R1804" t="s">
        <v>8338</v>
      </c>
      <c r="S1804" s="19">
        <f t="shared" si="143"/>
        <v>42159.264236111114</v>
      </c>
      <c r="T1804" s="19">
        <f t="shared" si="144"/>
        <v>42207.916666666664</v>
      </c>
      <c r="U1804">
        <f t="shared" si="140"/>
        <v>2015</v>
      </c>
    </row>
    <row r="1805" spans="1:21" ht="48" x14ac:dyDescent="0.2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 s="23">
        <v>1437620400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 s="12">
        <f t="shared" si="141"/>
        <v>31</v>
      </c>
      <c r="P1805" s="10">
        <f t="shared" si="142"/>
        <v>71.87</v>
      </c>
      <c r="Q1805" s="14" t="s">
        <v>8335</v>
      </c>
      <c r="R1805" t="s">
        <v>8338</v>
      </c>
      <c r="S1805" s="19">
        <f t="shared" si="143"/>
        <v>42017.863217592589</v>
      </c>
      <c r="T1805" s="19">
        <f t="shared" si="144"/>
        <v>42207.916666666664</v>
      </c>
      <c r="U1805">
        <f t="shared" si="140"/>
        <v>2015</v>
      </c>
    </row>
    <row r="1806" spans="1:21" ht="48" x14ac:dyDescent="0.2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 s="23">
        <v>1437620400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 s="12">
        <f t="shared" si="141"/>
        <v>35</v>
      </c>
      <c r="P1806" s="10">
        <f t="shared" si="142"/>
        <v>104.85</v>
      </c>
      <c r="Q1806" s="14" t="s">
        <v>8335</v>
      </c>
      <c r="R1806" t="s">
        <v>8338</v>
      </c>
      <c r="S1806" s="19">
        <f t="shared" si="143"/>
        <v>42282.469953703701</v>
      </c>
      <c r="T1806" s="19">
        <f t="shared" si="144"/>
        <v>42207.916666666664</v>
      </c>
      <c r="U1806">
        <f t="shared" si="140"/>
        <v>2015</v>
      </c>
    </row>
    <row r="1807" spans="1:21" ht="48" x14ac:dyDescent="0.2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 s="23">
        <v>1437620400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 s="12">
        <f t="shared" si="141"/>
        <v>36</v>
      </c>
      <c r="P1807" s="10">
        <f t="shared" si="142"/>
        <v>67.14</v>
      </c>
      <c r="Q1807" s="14" t="s">
        <v>8335</v>
      </c>
      <c r="R1807" t="s">
        <v>8338</v>
      </c>
      <c r="S1807" s="19">
        <f t="shared" si="143"/>
        <v>42247.595578703702</v>
      </c>
      <c r="T1807" s="19">
        <f t="shared" si="144"/>
        <v>42207.916666666664</v>
      </c>
      <c r="U1807">
        <f t="shared" si="140"/>
        <v>2015</v>
      </c>
    </row>
    <row r="1808" spans="1:21" ht="48" x14ac:dyDescent="0.2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 s="23">
        <v>1437620400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 s="12">
        <f t="shared" si="141"/>
        <v>3</v>
      </c>
      <c r="P1808" s="10">
        <f t="shared" si="142"/>
        <v>73.88</v>
      </c>
      <c r="Q1808" s="14" t="s">
        <v>8335</v>
      </c>
      <c r="R1808" t="s">
        <v>8338</v>
      </c>
      <c r="S1808" s="19">
        <f t="shared" si="143"/>
        <v>41877.429965277777</v>
      </c>
      <c r="T1808" s="19">
        <f t="shared" si="144"/>
        <v>42207.916666666664</v>
      </c>
      <c r="U1808">
        <f t="shared" si="140"/>
        <v>2014</v>
      </c>
    </row>
    <row r="1809" spans="1:21" ht="32" x14ac:dyDescent="0.2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 s="23">
        <v>1437620400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 s="12">
        <f t="shared" si="141"/>
        <v>11</v>
      </c>
      <c r="P1809" s="10">
        <f t="shared" si="142"/>
        <v>69.13</v>
      </c>
      <c r="Q1809" s="14" t="s">
        <v>8335</v>
      </c>
      <c r="R1809" t="s">
        <v>8338</v>
      </c>
      <c r="S1809" s="19">
        <f t="shared" si="143"/>
        <v>41879.860104166662</v>
      </c>
      <c r="T1809" s="19">
        <f t="shared" si="144"/>
        <v>42207.916666666664</v>
      </c>
      <c r="U1809">
        <f t="shared" si="140"/>
        <v>2014</v>
      </c>
    </row>
    <row r="1810" spans="1:21" ht="48" x14ac:dyDescent="0.2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 s="23">
        <v>1437620400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 s="12">
        <f t="shared" si="141"/>
        <v>41</v>
      </c>
      <c r="P1810" s="10">
        <f t="shared" si="142"/>
        <v>120.77</v>
      </c>
      <c r="Q1810" s="14" t="s">
        <v>8335</v>
      </c>
      <c r="R1810" t="s">
        <v>8338</v>
      </c>
      <c r="S1810" s="19">
        <f t="shared" si="143"/>
        <v>42742.472569444442</v>
      </c>
      <c r="T1810" s="19">
        <f t="shared" si="144"/>
        <v>42207.916666666664</v>
      </c>
      <c r="U1810">
        <f t="shared" si="140"/>
        <v>2017</v>
      </c>
    </row>
    <row r="1811" spans="1:21" ht="48" x14ac:dyDescent="0.2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 s="23">
        <v>1437620400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 s="12">
        <f t="shared" si="141"/>
        <v>11</v>
      </c>
      <c r="P1811" s="10">
        <f t="shared" si="142"/>
        <v>42.22</v>
      </c>
      <c r="Q1811" s="14" t="s">
        <v>8335</v>
      </c>
      <c r="R1811" t="s">
        <v>8338</v>
      </c>
      <c r="S1811" s="19">
        <f t="shared" si="143"/>
        <v>42029.699525462966</v>
      </c>
      <c r="T1811" s="19">
        <f t="shared" si="144"/>
        <v>42207.916666666664</v>
      </c>
      <c r="U1811">
        <f t="shared" si="140"/>
        <v>2015</v>
      </c>
    </row>
    <row r="1812" spans="1:21" ht="48" x14ac:dyDescent="0.2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 s="23">
        <v>1437620400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 s="12">
        <f t="shared" si="141"/>
        <v>3</v>
      </c>
      <c r="P1812" s="10">
        <f t="shared" si="142"/>
        <v>7.5</v>
      </c>
      <c r="Q1812" s="14" t="s">
        <v>8335</v>
      </c>
      <c r="R1812" t="s">
        <v>8338</v>
      </c>
      <c r="S1812" s="19">
        <f t="shared" si="143"/>
        <v>41860.701689814814</v>
      </c>
      <c r="T1812" s="19">
        <f t="shared" si="144"/>
        <v>42207.916666666664</v>
      </c>
      <c r="U1812">
        <f t="shared" si="140"/>
        <v>2014</v>
      </c>
    </row>
    <row r="1813" spans="1:21" ht="32" x14ac:dyDescent="0.2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 s="23">
        <v>1437620400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 s="12">
        <f t="shared" si="141"/>
        <v>0</v>
      </c>
      <c r="P1813" s="10">
        <f t="shared" si="142"/>
        <v>1.54</v>
      </c>
      <c r="Q1813" s="14" t="s">
        <v>8335</v>
      </c>
      <c r="R1813" t="s">
        <v>8338</v>
      </c>
      <c r="S1813" s="19">
        <f t="shared" si="143"/>
        <v>41876.225347222222</v>
      </c>
      <c r="T1813" s="19">
        <f t="shared" si="144"/>
        <v>42207.916666666664</v>
      </c>
      <c r="U1813">
        <f t="shared" si="140"/>
        <v>2014</v>
      </c>
    </row>
    <row r="1814" spans="1:21" ht="48" x14ac:dyDescent="0.2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 s="23">
        <v>1437620400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 s="12">
        <f t="shared" si="141"/>
        <v>13</v>
      </c>
      <c r="P1814" s="10">
        <f t="shared" si="142"/>
        <v>37.61</v>
      </c>
      <c r="Q1814" s="14" t="s">
        <v>8335</v>
      </c>
      <c r="R1814" t="s">
        <v>8338</v>
      </c>
      <c r="S1814" s="19">
        <f t="shared" si="143"/>
        <v>42524.110370370363</v>
      </c>
      <c r="T1814" s="19">
        <f t="shared" si="144"/>
        <v>42207.916666666664</v>
      </c>
      <c r="U1814">
        <f t="shared" si="140"/>
        <v>2016</v>
      </c>
    </row>
    <row r="1815" spans="1:21" ht="48" x14ac:dyDescent="0.2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 s="23">
        <v>1437620400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 s="12">
        <f t="shared" si="141"/>
        <v>0</v>
      </c>
      <c r="P1815" s="10">
        <f t="shared" si="142"/>
        <v>0</v>
      </c>
      <c r="Q1815" s="14" t="s">
        <v>8335</v>
      </c>
      <c r="R1815" t="s">
        <v>8338</v>
      </c>
      <c r="S1815" s="19">
        <f t="shared" si="143"/>
        <v>41829.68069444444</v>
      </c>
      <c r="T1815" s="19">
        <f t="shared" si="144"/>
        <v>42207.916666666664</v>
      </c>
      <c r="U1815">
        <f t="shared" si="140"/>
        <v>2014</v>
      </c>
    </row>
    <row r="1816" spans="1:21" ht="48" x14ac:dyDescent="0.2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 s="23">
        <v>1437620400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 s="12">
        <f t="shared" si="141"/>
        <v>49</v>
      </c>
      <c r="P1816" s="10">
        <f t="shared" si="142"/>
        <v>42.16</v>
      </c>
      <c r="Q1816" s="14" t="s">
        <v>8335</v>
      </c>
      <c r="R1816" t="s">
        <v>8338</v>
      </c>
      <c r="S1816" s="19">
        <f t="shared" si="143"/>
        <v>42033.105740740742</v>
      </c>
      <c r="T1816" s="19">
        <f t="shared" si="144"/>
        <v>42207.916666666664</v>
      </c>
      <c r="U1816">
        <f t="shared" si="140"/>
        <v>2015</v>
      </c>
    </row>
    <row r="1817" spans="1:21" ht="48" x14ac:dyDescent="0.2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 s="23">
        <v>1437620400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 s="12">
        <f t="shared" si="141"/>
        <v>0</v>
      </c>
      <c r="P1817" s="10">
        <f t="shared" si="142"/>
        <v>0</v>
      </c>
      <c r="Q1817" s="14" t="s">
        <v>8335</v>
      </c>
      <c r="R1817" t="s">
        <v>8338</v>
      </c>
      <c r="S1817" s="19">
        <f t="shared" si="143"/>
        <v>42172.698344907403</v>
      </c>
      <c r="T1817" s="19">
        <f t="shared" si="144"/>
        <v>42207.916666666664</v>
      </c>
      <c r="U1817">
        <f t="shared" si="140"/>
        <v>2015</v>
      </c>
    </row>
    <row r="1818" spans="1:21" ht="48" x14ac:dyDescent="0.2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 s="23">
        <v>1437620400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 s="12">
        <f t="shared" si="141"/>
        <v>2</v>
      </c>
      <c r="P1818" s="10">
        <f t="shared" si="142"/>
        <v>84.83</v>
      </c>
      <c r="Q1818" s="14" t="s">
        <v>8335</v>
      </c>
      <c r="R1818" t="s">
        <v>8338</v>
      </c>
      <c r="S1818" s="19">
        <f t="shared" si="143"/>
        <v>42548.667858796289</v>
      </c>
      <c r="T1818" s="19">
        <f t="shared" si="144"/>
        <v>42207.916666666664</v>
      </c>
      <c r="U1818">
        <f t="shared" si="140"/>
        <v>2016</v>
      </c>
    </row>
    <row r="1819" spans="1:21" ht="32" x14ac:dyDescent="0.2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 s="23">
        <v>1437620400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 s="12">
        <f t="shared" si="141"/>
        <v>52</v>
      </c>
      <c r="P1819" s="10">
        <f t="shared" si="142"/>
        <v>94.19</v>
      </c>
      <c r="Q1819" s="14" t="s">
        <v>8335</v>
      </c>
      <c r="R1819" t="s">
        <v>8338</v>
      </c>
      <c r="S1819" s="19">
        <f t="shared" si="143"/>
        <v>42705.453784722216</v>
      </c>
      <c r="T1819" s="19">
        <f t="shared" si="144"/>
        <v>42207.916666666664</v>
      </c>
      <c r="U1819">
        <f t="shared" si="140"/>
        <v>2016</v>
      </c>
    </row>
    <row r="1820" spans="1:21" ht="32" x14ac:dyDescent="0.2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 s="23">
        <v>1437620400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 s="12">
        <f t="shared" si="141"/>
        <v>0</v>
      </c>
      <c r="P1820" s="10">
        <f t="shared" si="142"/>
        <v>0</v>
      </c>
      <c r="Q1820" s="14" t="s">
        <v>8335</v>
      </c>
      <c r="R1820" t="s">
        <v>8338</v>
      </c>
      <c r="S1820" s="19">
        <f t="shared" si="143"/>
        <v>42067.026041666664</v>
      </c>
      <c r="T1820" s="19">
        <f t="shared" si="144"/>
        <v>42207.916666666664</v>
      </c>
      <c r="U1820">
        <f t="shared" si="140"/>
        <v>2015</v>
      </c>
    </row>
    <row r="1821" spans="1:21" ht="48" x14ac:dyDescent="0.2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 s="23">
        <v>1437620400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 s="12">
        <f t="shared" si="141"/>
        <v>2</v>
      </c>
      <c r="P1821" s="10">
        <f t="shared" si="142"/>
        <v>6.25</v>
      </c>
      <c r="Q1821" s="14" t="s">
        <v>8335</v>
      </c>
      <c r="R1821" t="s">
        <v>8338</v>
      </c>
      <c r="S1821" s="19">
        <f t="shared" si="143"/>
        <v>41820.543935185182</v>
      </c>
      <c r="T1821" s="19">
        <f t="shared" si="144"/>
        <v>42207.916666666664</v>
      </c>
      <c r="U1821">
        <f t="shared" si="140"/>
        <v>2014</v>
      </c>
    </row>
    <row r="1822" spans="1:21" ht="48" x14ac:dyDescent="0.2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 s="23">
        <v>1437620400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 s="12">
        <f t="shared" si="141"/>
        <v>7</v>
      </c>
      <c r="P1822" s="10">
        <f t="shared" si="142"/>
        <v>213.38</v>
      </c>
      <c r="Q1822" s="14" t="s">
        <v>8335</v>
      </c>
      <c r="R1822" t="s">
        <v>8338</v>
      </c>
      <c r="S1822" s="19">
        <f t="shared" si="143"/>
        <v>42064.876041666663</v>
      </c>
      <c r="T1822" s="19">
        <f t="shared" si="144"/>
        <v>42207.916666666664</v>
      </c>
      <c r="U1822">
        <f t="shared" si="140"/>
        <v>2015</v>
      </c>
    </row>
    <row r="1823" spans="1:21" ht="48" x14ac:dyDescent="0.2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 s="23">
        <v>1437620400</v>
      </c>
      <c r="J1823">
        <v>1326872367</v>
      </c>
      <c r="K1823" t="b">
        <v>0</v>
      </c>
      <c r="L1823">
        <v>57</v>
      </c>
      <c r="M1823" t="b">
        <v>1</v>
      </c>
      <c r="N1823" t="s">
        <v>8283</v>
      </c>
      <c r="O1823" s="12">
        <f t="shared" si="141"/>
        <v>135</v>
      </c>
      <c r="P1823" s="10">
        <f t="shared" si="142"/>
        <v>59.16</v>
      </c>
      <c r="Q1823" s="14" t="s">
        <v>8335</v>
      </c>
      <c r="R1823" t="s">
        <v>8338</v>
      </c>
      <c r="S1823" s="19">
        <f t="shared" si="143"/>
        <v>40926.110729166663</v>
      </c>
      <c r="T1823" s="19">
        <f t="shared" si="144"/>
        <v>42207.916666666664</v>
      </c>
      <c r="U1823">
        <f t="shared" si="140"/>
        <v>2012</v>
      </c>
    </row>
    <row r="1824" spans="1:21" ht="32" x14ac:dyDescent="0.2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 s="23">
        <v>1437620400</v>
      </c>
      <c r="J1824">
        <v>1388084862</v>
      </c>
      <c r="K1824" t="b">
        <v>0</v>
      </c>
      <c r="L1824">
        <v>11</v>
      </c>
      <c r="M1824" t="b">
        <v>1</v>
      </c>
      <c r="N1824" t="s">
        <v>8283</v>
      </c>
      <c r="O1824" s="12">
        <f t="shared" si="141"/>
        <v>100</v>
      </c>
      <c r="P1824" s="10">
        <f t="shared" si="142"/>
        <v>27.27</v>
      </c>
      <c r="Q1824" s="14" t="s">
        <v>8335</v>
      </c>
      <c r="R1824" t="s">
        <v>8338</v>
      </c>
      <c r="S1824" s="19">
        <f t="shared" si="143"/>
        <v>41634.588680555556</v>
      </c>
      <c r="T1824" s="19">
        <f t="shared" si="144"/>
        <v>42207.916666666664</v>
      </c>
      <c r="U1824">
        <f t="shared" si="140"/>
        <v>2013</v>
      </c>
    </row>
    <row r="1825" spans="1:21" ht="48" x14ac:dyDescent="0.2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 s="23">
        <v>1437620400</v>
      </c>
      <c r="J1825">
        <v>1348503976</v>
      </c>
      <c r="K1825" t="b">
        <v>0</v>
      </c>
      <c r="L1825">
        <v>33</v>
      </c>
      <c r="M1825" t="b">
        <v>1</v>
      </c>
      <c r="N1825" t="s">
        <v>8283</v>
      </c>
      <c r="O1825" s="12">
        <f t="shared" si="141"/>
        <v>116</v>
      </c>
      <c r="P1825" s="10">
        <f t="shared" si="142"/>
        <v>24.58</v>
      </c>
      <c r="Q1825" s="14" t="s">
        <v>8335</v>
      </c>
      <c r="R1825" t="s">
        <v>8338</v>
      </c>
      <c r="S1825" s="19">
        <f t="shared" si="143"/>
        <v>41176.47657407407</v>
      </c>
      <c r="T1825" s="19">
        <f t="shared" si="144"/>
        <v>42207.916666666664</v>
      </c>
      <c r="U1825">
        <f t="shared" si="140"/>
        <v>2012</v>
      </c>
    </row>
    <row r="1826" spans="1:21" ht="16" x14ac:dyDescent="0.2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 s="23">
        <v>1437620400</v>
      </c>
      <c r="J1826">
        <v>1387403967</v>
      </c>
      <c r="K1826" t="b">
        <v>0</v>
      </c>
      <c r="L1826">
        <v>40</v>
      </c>
      <c r="M1826" t="b">
        <v>1</v>
      </c>
      <c r="N1826" t="s">
        <v>8283</v>
      </c>
      <c r="O1826" s="12">
        <f t="shared" si="141"/>
        <v>100</v>
      </c>
      <c r="P1826" s="10">
        <f t="shared" si="142"/>
        <v>75.05</v>
      </c>
      <c r="Q1826" s="14" t="s">
        <v>8335</v>
      </c>
      <c r="R1826" t="s">
        <v>8338</v>
      </c>
      <c r="S1826" s="19">
        <f t="shared" si="143"/>
        <v>41626.707951388882</v>
      </c>
      <c r="T1826" s="19">
        <f t="shared" si="144"/>
        <v>42207.916666666664</v>
      </c>
      <c r="U1826">
        <f t="shared" si="140"/>
        <v>2013</v>
      </c>
    </row>
    <row r="1827" spans="1:21" ht="48" x14ac:dyDescent="0.2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 s="23">
        <v>1437620400</v>
      </c>
      <c r="J1827">
        <v>1371585703</v>
      </c>
      <c r="K1827" t="b">
        <v>0</v>
      </c>
      <c r="L1827">
        <v>50</v>
      </c>
      <c r="M1827" t="b">
        <v>1</v>
      </c>
      <c r="N1827" t="s">
        <v>8283</v>
      </c>
      <c r="O1827" s="12">
        <f t="shared" si="141"/>
        <v>105</v>
      </c>
      <c r="P1827" s="10">
        <f t="shared" si="142"/>
        <v>42.02</v>
      </c>
      <c r="Q1827" s="14" t="s">
        <v>8335</v>
      </c>
      <c r="R1827" t="s">
        <v>8338</v>
      </c>
      <c r="S1827" s="19">
        <f t="shared" si="143"/>
        <v>41443.626192129625</v>
      </c>
      <c r="T1827" s="19">
        <f t="shared" si="144"/>
        <v>42207.916666666664</v>
      </c>
      <c r="U1827">
        <f t="shared" si="140"/>
        <v>2013</v>
      </c>
    </row>
    <row r="1828" spans="1:21" ht="16" x14ac:dyDescent="0.2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 s="23">
        <v>1437620400</v>
      </c>
      <c r="J1828">
        <v>1390083017</v>
      </c>
      <c r="K1828" t="b">
        <v>0</v>
      </c>
      <c r="L1828">
        <v>38</v>
      </c>
      <c r="M1828" t="b">
        <v>1</v>
      </c>
      <c r="N1828" t="s">
        <v>8283</v>
      </c>
      <c r="O1828" s="12">
        <f t="shared" si="141"/>
        <v>101</v>
      </c>
      <c r="P1828" s="10">
        <f t="shared" si="142"/>
        <v>53.16</v>
      </c>
      <c r="Q1828" s="14" t="s">
        <v>8335</v>
      </c>
      <c r="R1828" t="s">
        <v>8338</v>
      </c>
      <c r="S1828" s="19">
        <f t="shared" si="143"/>
        <v>41657.715474537035</v>
      </c>
      <c r="T1828" s="19">
        <f t="shared" si="144"/>
        <v>42207.916666666664</v>
      </c>
      <c r="U1828">
        <f t="shared" si="140"/>
        <v>2014</v>
      </c>
    </row>
    <row r="1829" spans="1:21" ht="48" x14ac:dyDescent="0.2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 s="23">
        <v>1437620400</v>
      </c>
      <c r="J1829">
        <v>1294818561</v>
      </c>
      <c r="K1829" t="b">
        <v>0</v>
      </c>
      <c r="L1829">
        <v>96</v>
      </c>
      <c r="M1829" t="b">
        <v>1</v>
      </c>
      <c r="N1829" t="s">
        <v>8283</v>
      </c>
      <c r="O1829" s="12">
        <f t="shared" si="141"/>
        <v>101</v>
      </c>
      <c r="P1829" s="10">
        <f t="shared" si="142"/>
        <v>83.89</v>
      </c>
      <c r="Q1829" s="14" t="s">
        <v>8335</v>
      </c>
      <c r="R1829" t="s">
        <v>8338</v>
      </c>
      <c r="S1829" s="19">
        <f t="shared" si="143"/>
        <v>40555.117604166662</v>
      </c>
      <c r="T1829" s="19">
        <f t="shared" si="144"/>
        <v>42207.916666666664</v>
      </c>
      <c r="U1829">
        <f t="shared" si="140"/>
        <v>2011</v>
      </c>
    </row>
    <row r="1830" spans="1:21" ht="48" x14ac:dyDescent="0.2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 s="23">
        <v>1437620400</v>
      </c>
      <c r="J1830">
        <v>1396906530</v>
      </c>
      <c r="K1830" t="b">
        <v>0</v>
      </c>
      <c r="L1830">
        <v>48</v>
      </c>
      <c r="M1830" t="b">
        <v>1</v>
      </c>
      <c r="N1830" t="s">
        <v>8283</v>
      </c>
      <c r="O1830" s="12">
        <f t="shared" si="141"/>
        <v>100</v>
      </c>
      <c r="P1830" s="10">
        <f t="shared" si="142"/>
        <v>417.33</v>
      </c>
      <c r="Q1830" s="14" t="s">
        <v>8335</v>
      </c>
      <c r="R1830" t="s">
        <v>8338</v>
      </c>
      <c r="S1830" s="19">
        <f t="shared" si="143"/>
        <v>41736.691319444442</v>
      </c>
      <c r="T1830" s="19">
        <f t="shared" si="144"/>
        <v>42207.916666666664</v>
      </c>
      <c r="U1830">
        <f t="shared" si="140"/>
        <v>2014</v>
      </c>
    </row>
    <row r="1831" spans="1:21" ht="48" x14ac:dyDescent="0.2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 s="23">
        <v>1437620400</v>
      </c>
      <c r="J1831">
        <v>1291428371</v>
      </c>
      <c r="K1831" t="b">
        <v>0</v>
      </c>
      <c r="L1831">
        <v>33</v>
      </c>
      <c r="M1831" t="b">
        <v>1</v>
      </c>
      <c r="N1831" t="s">
        <v>8283</v>
      </c>
      <c r="O1831" s="12">
        <f t="shared" si="141"/>
        <v>167</v>
      </c>
      <c r="P1831" s="10">
        <f t="shared" si="142"/>
        <v>75.77</v>
      </c>
      <c r="Q1831" s="14" t="s">
        <v>8335</v>
      </c>
      <c r="R1831" t="s">
        <v>8338</v>
      </c>
      <c r="S1831" s="19">
        <f t="shared" si="143"/>
        <v>40515.879293981481</v>
      </c>
      <c r="T1831" s="19">
        <f t="shared" si="144"/>
        <v>42207.916666666664</v>
      </c>
      <c r="U1831">
        <f t="shared" si="140"/>
        <v>2010</v>
      </c>
    </row>
    <row r="1832" spans="1:21" ht="48" x14ac:dyDescent="0.2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 s="23">
        <v>1437620400</v>
      </c>
      <c r="J1832">
        <v>1390667107</v>
      </c>
      <c r="K1832" t="b">
        <v>0</v>
      </c>
      <c r="L1832">
        <v>226</v>
      </c>
      <c r="M1832" t="b">
        <v>1</v>
      </c>
      <c r="N1832" t="s">
        <v>8283</v>
      </c>
      <c r="O1832" s="12">
        <f t="shared" si="141"/>
        <v>102</v>
      </c>
      <c r="P1832" s="10">
        <f t="shared" si="142"/>
        <v>67.39</v>
      </c>
      <c r="Q1832" s="14" t="s">
        <v>8335</v>
      </c>
      <c r="R1832" t="s">
        <v>8338</v>
      </c>
      <c r="S1832" s="19">
        <f t="shared" si="143"/>
        <v>41664.475775462961</v>
      </c>
      <c r="T1832" s="19">
        <f t="shared" si="144"/>
        <v>42207.916666666664</v>
      </c>
      <c r="U1832">
        <f t="shared" si="140"/>
        <v>2014</v>
      </c>
    </row>
    <row r="1833" spans="1:21" ht="48" x14ac:dyDescent="0.2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 s="23">
        <v>1437620400</v>
      </c>
      <c r="J1833">
        <v>1335570863</v>
      </c>
      <c r="K1833" t="b">
        <v>0</v>
      </c>
      <c r="L1833">
        <v>14</v>
      </c>
      <c r="M1833" t="b">
        <v>1</v>
      </c>
      <c r="N1833" t="s">
        <v>8283</v>
      </c>
      <c r="O1833" s="12">
        <f t="shared" si="141"/>
        <v>103</v>
      </c>
      <c r="P1833" s="10">
        <f t="shared" si="142"/>
        <v>73.569999999999993</v>
      </c>
      <c r="Q1833" s="14" t="s">
        <v>8335</v>
      </c>
      <c r="R1833" t="s">
        <v>8338</v>
      </c>
      <c r="S1833" s="19">
        <f t="shared" si="143"/>
        <v>41026.787766203699</v>
      </c>
      <c r="T1833" s="19">
        <f t="shared" si="144"/>
        <v>42207.916666666664</v>
      </c>
      <c r="U1833">
        <f t="shared" si="140"/>
        <v>2012</v>
      </c>
    </row>
    <row r="1834" spans="1:21" ht="48" x14ac:dyDescent="0.2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 s="23">
        <v>1437620400</v>
      </c>
      <c r="J1834">
        <v>1296651427</v>
      </c>
      <c r="K1834" t="b">
        <v>0</v>
      </c>
      <c r="L1834">
        <v>20</v>
      </c>
      <c r="M1834" t="b">
        <v>1</v>
      </c>
      <c r="N1834" t="s">
        <v>8283</v>
      </c>
      <c r="O1834" s="12">
        <f t="shared" si="141"/>
        <v>143</v>
      </c>
      <c r="P1834" s="10">
        <f t="shared" si="142"/>
        <v>25</v>
      </c>
      <c r="Q1834" s="14" t="s">
        <v>8335</v>
      </c>
      <c r="R1834" t="s">
        <v>8338</v>
      </c>
      <c r="S1834" s="19">
        <f t="shared" si="143"/>
        <v>40576.331331018519</v>
      </c>
      <c r="T1834" s="19">
        <f t="shared" si="144"/>
        <v>42207.916666666664</v>
      </c>
      <c r="U1834">
        <f t="shared" si="140"/>
        <v>2011</v>
      </c>
    </row>
    <row r="1835" spans="1:21" ht="48" x14ac:dyDescent="0.2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 s="23">
        <v>1437620400</v>
      </c>
      <c r="J1835">
        <v>1359421403</v>
      </c>
      <c r="K1835" t="b">
        <v>0</v>
      </c>
      <c r="L1835">
        <v>25</v>
      </c>
      <c r="M1835" t="b">
        <v>1</v>
      </c>
      <c r="N1835" t="s">
        <v>8283</v>
      </c>
      <c r="O1835" s="12">
        <f t="shared" si="141"/>
        <v>263</v>
      </c>
      <c r="P1835" s="10">
        <f t="shared" si="142"/>
        <v>42</v>
      </c>
      <c r="Q1835" s="14" t="s">
        <v>8335</v>
      </c>
      <c r="R1835" t="s">
        <v>8338</v>
      </c>
      <c r="S1835" s="19">
        <f t="shared" si="143"/>
        <v>41302.835682870369</v>
      </c>
      <c r="T1835" s="19">
        <f t="shared" si="144"/>
        <v>42207.916666666664</v>
      </c>
      <c r="U1835">
        <f t="shared" si="140"/>
        <v>2013</v>
      </c>
    </row>
    <row r="1836" spans="1:21" ht="32" x14ac:dyDescent="0.2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 s="23">
        <v>1437620400</v>
      </c>
      <c r="J1836">
        <v>1418684895</v>
      </c>
      <c r="K1836" t="b">
        <v>0</v>
      </c>
      <c r="L1836">
        <v>90</v>
      </c>
      <c r="M1836" t="b">
        <v>1</v>
      </c>
      <c r="N1836" t="s">
        <v>8283</v>
      </c>
      <c r="O1836" s="12">
        <f t="shared" si="141"/>
        <v>118</v>
      </c>
      <c r="P1836" s="10">
        <f t="shared" si="142"/>
        <v>131.16999999999999</v>
      </c>
      <c r="Q1836" s="14" t="s">
        <v>8335</v>
      </c>
      <c r="R1836" t="s">
        <v>8338</v>
      </c>
      <c r="S1836" s="19">
        <f t="shared" si="143"/>
        <v>41988.755729166667</v>
      </c>
      <c r="T1836" s="19">
        <f t="shared" si="144"/>
        <v>42207.916666666664</v>
      </c>
      <c r="U1836">
        <f t="shared" si="140"/>
        <v>2014</v>
      </c>
    </row>
    <row r="1837" spans="1:21" ht="64" x14ac:dyDescent="0.2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 s="23">
        <v>1437620400</v>
      </c>
      <c r="J1837">
        <v>1456851071</v>
      </c>
      <c r="K1837" t="b">
        <v>0</v>
      </c>
      <c r="L1837">
        <v>11</v>
      </c>
      <c r="M1837" t="b">
        <v>1</v>
      </c>
      <c r="N1837" t="s">
        <v>8283</v>
      </c>
      <c r="O1837" s="12">
        <f t="shared" si="141"/>
        <v>104</v>
      </c>
      <c r="P1837" s="10">
        <f t="shared" si="142"/>
        <v>47.27</v>
      </c>
      <c r="Q1837" s="14" t="s">
        <v>8335</v>
      </c>
      <c r="R1837" t="s">
        <v>8338</v>
      </c>
      <c r="S1837" s="19">
        <f t="shared" si="143"/>
        <v>42430.49387731481</v>
      </c>
      <c r="T1837" s="19">
        <f t="shared" si="144"/>
        <v>42207.916666666664</v>
      </c>
      <c r="U1837">
        <f t="shared" si="140"/>
        <v>2016</v>
      </c>
    </row>
    <row r="1838" spans="1:21" ht="16" x14ac:dyDescent="0.2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 s="23">
        <v>1437620400</v>
      </c>
      <c r="J1838">
        <v>1359660329</v>
      </c>
      <c r="K1838" t="b">
        <v>0</v>
      </c>
      <c r="L1838">
        <v>55</v>
      </c>
      <c r="M1838" t="b">
        <v>1</v>
      </c>
      <c r="N1838" t="s">
        <v>8283</v>
      </c>
      <c r="O1838" s="12">
        <f t="shared" si="141"/>
        <v>200</v>
      </c>
      <c r="P1838" s="10">
        <f t="shared" si="142"/>
        <v>182.13</v>
      </c>
      <c r="Q1838" s="14" t="s">
        <v>8335</v>
      </c>
      <c r="R1838" t="s">
        <v>8338</v>
      </c>
      <c r="S1838" s="19">
        <f t="shared" si="143"/>
        <v>41305.601030092592</v>
      </c>
      <c r="T1838" s="19">
        <f t="shared" si="144"/>
        <v>42207.916666666664</v>
      </c>
      <c r="U1838">
        <f t="shared" si="140"/>
        <v>2013</v>
      </c>
    </row>
    <row r="1839" spans="1:21" ht="48" x14ac:dyDescent="0.2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 s="23">
        <v>1437620400</v>
      </c>
      <c r="J1839">
        <v>1326848935</v>
      </c>
      <c r="K1839" t="b">
        <v>0</v>
      </c>
      <c r="L1839">
        <v>30</v>
      </c>
      <c r="M1839" t="b">
        <v>1</v>
      </c>
      <c r="N1839" t="s">
        <v>8283</v>
      </c>
      <c r="O1839" s="12">
        <f t="shared" si="141"/>
        <v>307</v>
      </c>
      <c r="P1839" s="10">
        <f t="shared" si="142"/>
        <v>61.37</v>
      </c>
      <c r="Q1839" s="14" t="s">
        <v>8335</v>
      </c>
      <c r="R1839" t="s">
        <v>8338</v>
      </c>
      <c r="S1839" s="19">
        <f t="shared" si="143"/>
        <v>40925.839525462965</v>
      </c>
      <c r="T1839" s="19">
        <f t="shared" si="144"/>
        <v>42207.916666666664</v>
      </c>
      <c r="U1839">
        <f t="shared" si="140"/>
        <v>2012</v>
      </c>
    </row>
    <row r="1840" spans="1:21" ht="48" x14ac:dyDescent="0.2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 s="23">
        <v>1437620400</v>
      </c>
      <c r="J1840">
        <v>1314989557</v>
      </c>
      <c r="K1840" t="b">
        <v>0</v>
      </c>
      <c r="L1840">
        <v>28</v>
      </c>
      <c r="M1840" t="b">
        <v>1</v>
      </c>
      <c r="N1840" t="s">
        <v>8283</v>
      </c>
      <c r="O1840" s="12">
        <f t="shared" si="141"/>
        <v>100</v>
      </c>
      <c r="P1840" s="10">
        <f t="shared" si="142"/>
        <v>35.770000000000003</v>
      </c>
      <c r="Q1840" s="14" t="s">
        <v>8335</v>
      </c>
      <c r="R1840" t="s">
        <v>8338</v>
      </c>
      <c r="S1840" s="19">
        <f t="shared" si="143"/>
        <v>40788.578206018516</v>
      </c>
      <c r="T1840" s="19">
        <f t="shared" si="144"/>
        <v>42207.916666666664</v>
      </c>
      <c r="U1840">
        <f t="shared" si="140"/>
        <v>2011</v>
      </c>
    </row>
    <row r="1841" spans="1:21" ht="48" x14ac:dyDescent="0.2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 s="23">
        <v>1437620400</v>
      </c>
      <c r="J1841">
        <v>1472750382</v>
      </c>
      <c r="K1841" t="b">
        <v>0</v>
      </c>
      <c r="L1841">
        <v>45</v>
      </c>
      <c r="M1841" t="b">
        <v>1</v>
      </c>
      <c r="N1841" t="s">
        <v>8283</v>
      </c>
      <c r="O1841" s="12">
        <f t="shared" si="141"/>
        <v>205</v>
      </c>
      <c r="P1841" s="10">
        <f t="shared" si="142"/>
        <v>45.62</v>
      </c>
      <c r="Q1841" s="14" t="s">
        <v>8335</v>
      </c>
      <c r="R1841" t="s">
        <v>8338</v>
      </c>
      <c r="S1841" s="19">
        <f t="shared" si="143"/>
        <v>42614.513680555552</v>
      </c>
      <c r="T1841" s="19">
        <f t="shared" si="144"/>
        <v>42207.916666666664</v>
      </c>
      <c r="U1841">
        <f t="shared" si="140"/>
        <v>2016</v>
      </c>
    </row>
    <row r="1842" spans="1:21" ht="48" x14ac:dyDescent="0.2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 s="23">
        <v>1437620400</v>
      </c>
      <c r="J1842">
        <v>1366251510</v>
      </c>
      <c r="K1842" t="b">
        <v>0</v>
      </c>
      <c r="L1842">
        <v>13</v>
      </c>
      <c r="M1842" t="b">
        <v>1</v>
      </c>
      <c r="N1842" t="s">
        <v>8283</v>
      </c>
      <c r="O1842" s="12">
        <f t="shared" si="141"/>
        <v>109</v>
      </c>
      <c r="P1842" s="10">
        <f t="shared" si="142"/>
        <v>75.38</v>
      </c>
      <c r="Q1842" s="14" t="s">
        <v>8335</v>
      </c>
      <c r="R1842" t="s">
        <v>8338</v>
      </c>
      <c r="S1842" s="19">
        <f t="shared" si="143"/>
        <v>41381.88784722222</v>
      </c>
      <c r="T1842" s="19">
        <f t="shared" si="144"/>
        <v>42207.916666666664</v>
      </c>
      <c r="U1842">
        <f t="shared" si="140"/>
        <v>2013</v>
      </c>
    </row>
    <row r="1843" spans="1:21" ht="32" x14ac:dyDescent="0.2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 s="23">
        <v>1437620400</v>
      </c>
      <c r="J1843">
        <v>1397679445</v>
      </c>
      <c r="K1843" t="b">
        <v>0</v>
      </c>
      <c r="L1843">
        <v>40</v>
      </c>
      <c r="M1843" t="b">
        <v>1</v>
      </c>
      <c r="N1843" t="s">
        <v>8283</v>
      </c>
      <c r="O1843" s="12">
        <f t="shared" si="141"/>
        <v>102</v>
      </c>
      <c r="P1843" s="10">
        <f t="shared" si="142"/>
        <v>50.88</v>
      </c>
      <c r="Q1843" s="14" t="s">
        <v>8335</v>
      </c>
      <c r="R1843" t="s">
        <v>8338</v>
      </c>
      <c r="S1843" s="19">
        <f t="shared" si="143"/>
        <v>41745.637094907404</v>
      </c>
      <c r="T1843" s="19">
        <f t="shared" si="144"/>
        <v>42207.916666666664</v>
      </c>
      <c r="U1843">
        <f t="shared" si="140"/>
        <v>2014</v>
      </c>
    </row>
    <row r="1844" spans="1:21" ht="48" x14ac:dyDescent="0.2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 s="23">
        <v>1437620400</v>
      </c>
      <c r="J1844">
        <v>1422371381</v>
      </c>
      <c r="K1844" t="b">
        <v>0</v>
      </c>
      <c r="L1844">
        <v>21</v>
      </c>
      <c r="M1844" t="b">
        <v>1</v>
      </c>
      <c r="N1844" t="s">
        <v>8283</v>
      </c>
      <c r="O1844" s="12">
        <f t="shared" si="141"/>
        <v>125</v>
      </c>
      <c r="P1844" s="10">
        <f t="shared" si="142"/>
        <v>119.29</v>
      </c>
      <c r="Q1844" s="14" t="s">
        <v>8335</v>
      </c>
      <c r="R1844" t="s">
        <v>8338</v>
      </c>
      <c r="S1844" s="19">
        <f t="shared" si="143"/>
        <v>42031.423391203702</v>
      </c>
      <c r="T1844" s="19">
        <f t="shared" si="144"/>
        <v>42207.916666666664</v>
      </c>
      <c r="U1844">
        <f t="shared" si="140"/>
        <v>2015</v>
      </c>
    </row>
    <row r="1845" spans="1:21" ht="48" x14ac:dyDescent="0.2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 s="23">
        <v>1437620400</v>
      </c>
      <c r="J1845">
        <v>1295653954</v>
      </c>
      <c r="K1845" t="b">
        <v>0</v>
      </c>
      <c r="L1845">
        <v>134</v>
      </c>
      <c r="M1845" t="b">
        <v>1</v>
      </c>
      <c r="N1845" t="s">
        <v>8283</v>
      </c>
      <c r="O1845" s="12">
        <f t="shared" si="141"/>
        <v>124</v>
      </c>
      <c r="P1845" s="10">
        <f t="shared" si="142"/>
        <v>92.54</v>
      </c>
      <c r="Q1845" s="14" t="s">
        <v>8335</v>
      </c>
      <c r="R1845" t="s">
        <v>8338</v>
      </c>
      <c r="S1845" s="19">
        <f t="shared" si="143"/>
        <v>40564.786504629628</v>
      </c>
      <c r="T1845" s="19">
        <f t="shared" si="144"/>
        <v>42207.916666666664</v>
      </c>
      <c r="U1845">
        <f t="shared" si="140"/>
        <v>2011</v>
      </c>
    </row>
    <row r="1846" spans="1:21" ht="48" x14ac:dyDescent="0.2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 s="23">
        <v>1437620400</v>
      </c>
      <c r="J1846">
        <v>1304464914</v>
      </c>
      <c r="K1846" t="b">
        <v>0</v>
      </c>
      <c r="L1846">
        <v>20</v>
      </c>
      <c r="M1846" t="b">
        <v>1</v>
      </c>
      <c r="N1846" t="s">
        <v>8283</v>
      </c>
      <c r="O1846" s="12">
        <f t="shared" si="141"/>
        <v>101</v>
      </c>
      <c r="P1846" s="10">
        <f t="shared" si="142"/>
        <v>76.05</v>
      </c>
      <c r="Q1846" s="14" t="s">
        <v>8335</v>
      </c>
      <c r="R1846" t="s">
        <v>8338</v>
      </c>
      <c r="S1846" s="19">
        <f t="shared" si="143"/>
        <v>40666.765208333331</v>
      </c>
      <c r="T1846" s="19">
        <f t="shared" si="144"/>
        <v>42207.916666666664</v>
      </c>
      <c r="U1846">
        <f t="shared" si="140"/>
        <v>2011</v>
      </c>
    </row>
    <row r="1847" spans="1:21" ht="96" x14ac:dyDescent="0.2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 s="23">
        <v>1437620400</v>
      </c>
      <c r="J1847">
        <v>1464854398</v>
      </c>
      <c r="K1847" t="b">
        <v>0</v>
      </c>
      <c r="L1847">
        <v>19</v>
      </c>
      <c r="M1847" t="b">
        <v>1</v>
      </c>
      <c r="N1847" t="s">
        <v>8283</v>
      </c>
      <c r="O1847" s="12">
        <f t="shared" si="141"/>
        <v>100</v>
      </c>
      <c r="P1847" s="10">
        <f t="shared" si="142"/>
        <v>52.63</v>
      </c>
      <c r="Q1847" s="14" t="s">
        <v>8335</v>
      </c>
      <c r="R1847" t="s">
        <v>8338</v>
      </c>
      <c r="S1847" s="19">
        <f t="shared" si="143"/>
        <v>42523.124976851854</v>
      </c>
      <c r="T1847" s="19">
        <f t="shared" si="144"/>
        <v>42207.916666666664</v>
      </c>
      <c r="U1847">
        <f t="shared" si="140"/>
        <v>2016</v>
      </c>
    </row>
    <row r="1848" spans="1:21" ht="48" x14ac:dyDescent="0.2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 s="23">
        <v>1437620400</v>
      </c>
      <c r="J1848">
        <v>1352993777</v>
      </c>
      <c r="K1848" t="b">
        <v>0</v>
      </c>
      <c r="L1848">
        <v>209</v>
      </c>
      <c r="M1848" t="b">
        <v>1</v>
      </c>
      <c r="N1848" t="s">
        <v>8283</v>
      </c>
      <c r="O1848" s="12">
        <f t="shared" si="141"/>
        <v>138</v>
      </c>
      <c r="P1848" s="10">
        <f t="shared" si="142"/>
        <v>98.99</v>
      </c>
      <c r="Q1848" s="14" t="s">
        <v>8335</v>
      </c>
      <c r="R1848" t="s">
        <v>8338</v>
      </c>
      <c r="S1848" s="19">
        <f t="shared" si="143"/>
        <v>41228.441863425927</v>
      </c>
      <c r="T1848" s="19">
        <f t="shared" si="144"/>
        <v>42207.916666666664</v>
      </c>
      <c r="U1848">
        <f t="shared" si="140"/>
        <v>2012</v>
      </c>
    </row>
    <row r="1849" spans="1:21" ht="48" x14ac:dyDescent="0.2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 s="23">
        <v>1437620400</v>
      </c>
      <c r="J1849">
        <v>1427780432</v>
      </c>
      <c r="K1849" t="b">
        <v>0</v>
      </c>
      <c r="L1849">
        <v>38</v>
      </c>
      <c r="M1849" t="b">
        <v>1</v>
      </c>
      <c r="N1849" t="s">
        <v>8283</v>
      </c>
      <c r="O1849" s="12">
        <f t="shared" si="141"/>
        <v>121</v>
      </c>
      <c r="P1849" s="10">
        <f t="shared" si="142"/>
        <v>79.53</v>
      </c>
      <c r="Q1849" s="14" t="s">
        <v>8335</v>
      </c>
      <c r="R1849" t="s">
        <v>8338</v>
      </c>
      <c r="S1849" s="19">
        <f t="shared" si="143"/>
        <v>42094.028148148143</v>
      </c>
      <c r="T1849" s="19">
        <f t="shared" si="144"/>
        <v>42207.916666666664</v>
      </c>
      <c r="U1849">
        <f t="shared" si="140"/>
        <v>2015</v>
      </c>
    </row>
    <row r="1850" spans="1:21" ht="48" x14ac:dyDescent="0.2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 s="23">
        <v>1437620400</v>
      </c>
      <c r="J1850">
        <v>1306608888</v>
      </c>
      <c r="K1850" t="b">
        <v>0</v>
      </c>
      <c r="L1850">
        <v>24</v>
      </c>
      <c r="M1850" t="b">
        <v>1</v>
      </c>
      <c r="N1850" t="s">
        <v>8283</v>
      </c>
      <c r="O1850" s="12">
        <f t="shared" si="141"/>
        <v>107</v>
      </c>
      <c r="P1850" s="10">
        <f t="shared" si="142"/>
        <v>134.21</v>
      </c>
      <c r="Q1850" s="14" t="s">
        <v>8335</v>
      </c>
      <c r="R1850" t="s">
        <v>8338</v>
      </c>
      <c r="S1850" s="19">
        <f t="shared" si="143"/>
        <v>40691.579722222217</v>
      </c>
      <c r="T1850" s="19">
        <f t="shared" si="144"/>
        <v>42207.916666666664</v>
      </c>
      <c r="U1850">
        <f t="shared" si="140"/>
        <v>2011</v>
      </c>
    </row>
    <row r="1851" spans="1:21" ht="32" x14ac:dyDescent="0.2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 s="23">
        <v>1437620400</v>
      </c>
      <c r="J1851">
        <v>1347913059</v>
      </c>
      <c r="K1851" t="b">
        <v>0</v>
      </c>
      <c r="L1851">
        <v>8</v>
      </c>
      <c r="M1851" t="b">
        <v>1</v>
      </c>
      <c r="N1851" t="s">
        <v>8283</v>
      </c>
      <c r="O1851" s="12">
        <f t="shared" si="141"/>
        <v>100</v>
      </c>
      <c r="P1851" s="10">
        <f t="shared" si="142"/>
        <v>37.630000000000003</v>
      </c>
      <c r="Q1851" s="14" t="s">
        <v>8335</v>
      </c>
      <c r="R1851" t="s">
        <v>8338</v>
      </c>
      <c r="S1851" s="19">
        <f t="shared" si="143"/>
        <v>41169.637256944443</v>
      </c>
      <c r="T1851" s="19">
        <f t="shared" si="144"/>
        <v>42207.916666666664</v>
      </c>
      <c r="U1851">
        <f t="shared" si="140"/>
        <v>2012</v>
      </c>
    </row>
    <row r="1852" spans="1:21" ht="48" x14ac:dyDescent="0.2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 s="23">
        <v>1437620400</v>
      </c>
      <c r="J1852">
        <v>1402441300</v>
      </c>
      <c r="K1852" t="b">
        <v>0</v>
      </c>
      <c r="L1852">
        <v>179</v>
      </c>
      <c r="M1852" t="b">
        <v>1</v>
      </c>
      <c r="N1852" t="s">
        <v>8283</v>
      </c>
      <c r="O1852" s="12">
        <f t="shared" si="141"/>
        <v>102</v>
      </c>
      <c r="P1852" s="10">
        <f t="shared" si="142"/>
        <v>51.04</v>
      </c>
      <c r="Q1852" s="14" t="s">
        <v>8335</v>
      </c>
      <c r="R1852" t="s">
        <v>8338</v>
      </c>
      <c r="S1852" s="19">
        <f t="shared" si="143"/>
        <v>41800.751157407409</v>
      </c>
      <c r="T1852" s="19">
        <f t="shared" si="144"/>
        <v>42207.916666666664</v>
      </c>
      <c r="U1852">
        <f t="shared" si="140"/>
        <v>2014</v>
      </c>
    </row>
    <row r="1853" spans="1:21" ht="48" x14ac:dyDescent="0.2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 s="23">
        <v>1437620400</v>
      </c>
      <c r="J1853">
        <v>1404769538</v>
      </c>
      <c r="K1853" t="b">
        <v>0</v>
      </c>
      <c r="L1853">
        <v>26</v>
      </c>
      <c r="M1853" t="b">
        <v>1</v>
      </c>
      <c r="N1853" t="s">
        <v>8283</v>
      </c>
      <c r="O1853" s="12">
        <f t="shared" si="141"/>
        <v>100</v>
      </c>
      <c r="P1853" s="10">
        <f t="shared" si="142"/>
        <v>50.04</v>
      </c>
      <c r="Q1853" s="14" t="s">
        <v>8335</v>
      </c>
      <c r="R1853" t="s">
        <v>8338</v>
      </c>
      <c r="S1853" s="19">
        <f t="shared" si="143"/>
        <v>41827.69835648148</v>
      </c>
      <c r="T1853" s="19">
        <f t="shared" si="144"/>
        <v>42207.916666666664</v>
      </c>
      <c r="U1853">
        <f t="shared" ref="U1853:U1916" si="145">YEAR(S1853)</f>
        <v>2014</v>
      </c>
    </row>
    <row r="1854" spans="1:21" ht="48" x14ac:dyDescent="0.2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 s="23">
        <v>1437620400</v>
      </c>
      <c r="J1854">
        <v>1426703452</v>
      </c>
      <c r="K1854" t="b">
        <v>0</v>
      </c>
      <c r="L1854">
        <v>131</v>
      </c>
      <c r="M1854" t="b">
        <v>1</v>
      </c>
      <c r="N1854" t="s">
        <v>8283</v>
      </c>
      <c r="O1854" s="12">
        <f t="shared" si="141"/>
        <v>117</v>
      </c>
      <c r="P1854" s="10">
        <f t="shared" si="142"/>
        <v>133.93</v>
      </c>
      <c r="Q1854" s="14" t="s">
        <v>8335</v>
      </c>
      <c r="R1854" t="s">
        <v>8338</v>
      </c>
      <c r="S1854" s="19">
        <f t="shared" si="143"/>
        <v>42081.563101851854</v>
      </c>
      <c r="T1854" s="19">
        <f t="shared" si="144"/>
        <v>42207.916666666664</v>
      </c>
      <c r="U1854">
        <f t="shared" si="145"/>
        <v>2015</v>
      </c>
    </row>
    <row r="1855" spans="1:21" ht="48" x14ac:dyDescent="0.2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 s="23">
        <v>1437620400</v>
      </c>
      <c r="J1855">
        <v>1348536417</v>
      </c>
      <c r="K1855" t="b">
        <v>0</v>
      </c>
      <c r="L1855">
        <v>14</v>
      </c>
      <c r="M1855" t="b">
        <v>1</v>
      </c>
      <c r="N1855" t="s">
        <v>8283</v>
      </c>
      <c r="O1855" s="12">
        <f t="shared" si="141"/>
        <v>102</v>
      </c>
      <c r="P1855" s="10">
        <f t="shared" si="142"/>
        <v>58.21</v>
      </c>
      <c r="Q1855" s="14" t="s">
        <v>8335</v>
      </c>
      <c r="R1855" t="s">
        <v>8338</v>
      </c>
      <c r="S1855" s="19">
        <f t="shared" si="143"/>
        <v>41176.852048611108</v>
      </c>
      <c r="T1855" s="19">
        <f t="shared" si="144"/>
        <v>42207.916666666664</v>
      </c>
      <c r="U1855">
        <f t="shared" si="145"/>
        <v>2012</v>
      </c>
    </row>
    <row r="1856" spans="1:21" ht="48" x14ac:dyDescent="0.2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 s="23">
        <v>1437620400</v>
      </c>
      <c r="J1856">
        <v>1366763437</v>
      </c>
      <c r="K1856" t="b">
        <v>0</v>
      </c>
      <c r="L1856">
        <v>174</v>
      </c>
      <c r="M1856" t="b">
        <v>1</v>
      </c>
      <c r="N1856" t="s">
        <v>8283</v>
      </c>
      <c r="O1856" s="12">
        <f t="shared" si="141"/>
        <v>102</v>
      </c>
      <c r="P1856" s="10">
        <f t="shared" si="142"/>
        <v>88.04</v>
      </c>
      <c r="Q1856" s="14" t="s">
        <v>8335</v>
      </c>
      <c r="R1856" t="s">
        <v>8338</v>
      </c>
      <c r="S1856" s="19">
        <f t="shared" si="143"/>
        <v>41387.812928240739</v>
      </c>
      <c r="T1856" s="19">
        <f t="shared" si="144"/>
        <v>42207.916666666664</v>
      </c>
      <c r="U1856">
        <f t="shared" si="145"/>
        <v>2013</v>
      </c>
    </row>
    <row r="1857" spans="1:21" ht="48" x14ac:dyDescent="0.2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 s="23">
        <v>1437620400</v>
      </c>
      <c r="J1857">
        <v>1385124940</v>
      </c>
      <c r="K1857" t="b">
        <v>0</v>
      </c>
      <c r="L1857">
        <v>191</v>
      </c>
      <c r="M1857" t="b">
        <v>1</v>
      </c>
      <c r="N1857" t="s">
        <v>8283</v>
      </c>
      <c r="O1857" s="12">
        <f t="shared" si="141"/>
        <v>154</v>
      </c>
      <c r="P1857" s="10">
        <f t="shared" si="142"/>
        <v>70.58</v>
      </c>
      <c r="Q1857" s="14" t="s">
        <v>8335</v>
      </c>
      <c r="R1857" t="s">
        <v>8338</v>
      </c>
      <c r="S1857" s="19">
        <f t="shared" si="143"/>
        <v>41600.330324074072</v>
      </c>
      <c r="T1857" s="19">
        <f t="shared" si="144"/>
        <v>42207.916666666664</v>
      </c>
      <c r="U1857">
        <f t="shared" si="145"/>
        <v>2013</v>
      </c>
    </row>
    <row r="1858" spans="1:21" ht="48" x14ac:dyDescent="0.2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 s="23">
        <v>1437620400</v>
      </c>
      <c r="J1858">
        <v>1403901072</v>
      </c>
      <c r="K1858" t="b">
        <v>0</v>
      </c>
      <c r="L1858">
        <v>38</v>
      </c>
      <c r="M1858" t="b">
        <v>1</v>
      </c>
      <c r="N1858" t="s">
        <v>8283</v>
      </c>
      <c r="O1858" s="12">
        <f t="shared" ref="O1858:O1921" si="146">ROUND(E1858/D1858*100,0)</f>
        <v>101</v>
      </c>
      <c r="P1858" s="10">
        <f t="shared" ref="P1858:P1921" si="147">IFERROR(ROUND(E1858/L1858,2),0)</f>
        <v>53.29</v>
      </c>
      <c r="Q1858" s="14" t="s">
        <v>8335</v>
      </c>
      <c r="R1858" t="s">
        <v>8338</v>
      </c>
      <c r="S1858" s="19">
        <f t="shared" si="143"/>
        <v>41817.64666666666</v>
      </c>
      <c r="T1858" s="19">
        <f t="shared" si="144"/>
        <v>42207.916666666664</v>
      </c>
      <c r="U1858">
        <f t="shared" si="145"/>
        <v>2014</v>
      </c>
    </row>
    <row r="1859" spans="1:21" ht="48" x14ac:dyDescent="0.2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 s="23">
        <v>1437620400</v>
      </c>
      <c r="J1859">
        <v>1407954413</v>
      </c>
      <c r="K1859" t="b">
        <v>0</v>
      </c>
      <c r="L1859">
        <v>22</v>
      </c>
      <c r="M1859" t="b">
        <v>1</v>
      </c>
      <c r="N1859" t="s">
        <v>8283</v>
      </c>
      <c r="O1859" s="12">
        <f t="shared" si="146"/>
        <v>100</v>
      </c>
      <c r="P1859" s="10">
        <f t="shared" si="147"/>
        <v>136.36000000000001</v>
      </c>
      <c r="Q1859" s="14" t="s">
        <v>8335</v>
      </c>
      <c r="R1859" t="s">
        <v>8338</v>
      </c>
      <c r="S1859" s="19">
        <f t="shared" ref="S1859:S1922" si="148">(J1859/86400)+25569+(-5/24)</f>
        <v>41864.560335648144</v>
      </c>
      <c r="T1859" s="19">
        <f t="shared" ref="T1859:T1922" si="149">(I1859/86400)+25569+(-5/24)</f>
        <v>42207.916666666664</v>
      </c>
      <c r="U1859">
        <f t="shared" si="145"/>
        <v>2014</v>
      </c>
    </row>
    <row r="1860" spans="1:21" ht="48" x14ac:dyDescent="0.2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 s="23">
        <v>1437620400</v>
      </c>
      <c r="J1860">
        <v>1318826921</v>
      </c>
      <c r="K1860" t="b">
        <v>0</v>
      </c>
      <c r="L1860">
        <v>149</v>
      </c>
      <c r="M1860" t="b">
        <v>1</v>
      </c>
      <c r="N1860" t="s">
        <v>8283</v>
      </c>
      <c r="O1860" s="12">
        <f t="shared" si="146"/>
        <v>109</v>
      </c>
      <c r="P1860" s="10">
        <f t="shared" si="147"/>
        <v>40.549999999999997</v>
      </c>
      <c r="Q1860" s="14" t="s">
        <v>8335</v>
      </c>
      <c r="R1860" t="s">
        <v>8338</v>
      </c>
      <c r="S1860" s="19">
        <f t="shared" si="148"/>
        <v>40832.9921412037</v>
      </c>
      <c r="T1860" s="19">
        <f t="shared" si="149"/>
        <v>42207.916666666664</v>
      </c>
      <c r="U1860">
        <f t="shared" si="145"/>
        <v>2011</v>
      </c>
    </row>
    <row r="1861" spans="1:21" ht="32" x14ac:dyDescent="0.2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 s="23">
        <v>1437620400</v>
      </c>
      <c r="J1861">
        <v>1314124129</v>
      </c>
      <c r="K1861" t="b">
        <v>0</v>
      </c>
      <c r="L1861">
        <v>56</v>
      </c>
      <c r="M1861" t="b">
        <v>1</v>
      </c>
      <c r="N1861" t="s">
        <v>8283</v>
      </c>
      <c r="O1861" s="12">
        <f t="shared" si="146"/>
        <v>132</v>
      </c>
      <c r="P1861" s="10">
        <f t="shared" si="147"/>
        <v>70.63</v>
      </c>
      <c r="Q1861" s="14" t="s">
        <v>8335</v>
      </c>
      <c r="R1861" t="s">
        <v>8338</v>
      </c>
      <c r="S1861" s="19">
        <f t="shared" si="148"/>
        <v>40778.561678240738</v>
      </c>
      <c r="T1861" s="19">
        <f t="shared" si="149"/>
        <v>42207.916666666664</v>
      </c>
      <c r="U1861">
        <f t="shared" si="145"/>
        <v>2011</v>
      </c>
    </row>
    <row r="1862" spans="1:21" ht="48" x14ac:dyDescent="0.2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 s="23">
        <v>1437620400</v>
      </c>
      <c r="J1862">
        <v>1389891684</v>
      </c>
      <c r="K1862" t="b">
        <v>0</v>
      </c>
      <c r="L1862">
        <v>19</v>
      </c>
      <c r="M1862" t="b">
        <v>1</v>
      </c>
      <c r="N1862" t="s">
        <v>8283</v>
      </c>
      <c r="O1862" s="12">
        <f t="shared" si="146"/>
        <v>133</v>
      </c>
      <c r="P1862" s="10">
        <f t="shared" si="147"/>
        <v>52.68</v>
      </c>
      <c r="Q1862" s="14" t="s">
        <v>8335</v>
      </c>
      <c r="R1862" t="s">
        <v>8338</v>
      </c>
      <c r="S1862" s="19">
        <f t="shared" si="148"/>
        <v>41655.500972222224</v>
      </c>
      <c r="T1862" s="19">
        <f t="shared" si="149"/>
        <v>42207.916666666664</v>
      </c>
      <c r="U1862">
        <f t="shared" si="145"/>
        <v>2014</v>
      </c>
    </row>
    <row r="1863" spans="1:21" ht="48" x14ac:dyDescent="0.2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 s="23">
        <v>1437620400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12">
        <f t="shared" si="146"/>
        <v>0</v>
      </c>
      <c r="P1863" s="10">
        <f t="shared" si="147"/>
        <v>0</v>
      </c>
      <c r="Q1863" s="14" t="s">
        <v>8335</v>
      </c>
      <c r="R1863" t="s">
        <v>8338</v>
      </c>
      <c r="S1863" s="19">
        <f t="shared" si="148"/>
        <v>42000.091909722221</v>
      </c>
      <c r="T1863" s="19">
        <f t="shared" si="149"/>
        <v>42207.916666666664</v>
      </c>
      <c r="U1863">
        <f t="shared" si="145"/>
        <v>2014</v>
      </c>
    </row>
    <row r="1864" spans="1:21" ht="48" x14ac:dyDescent="0.2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 s="23">
        <v>1437620400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12">
        <f t="shared" si="146"/>
        <v>8</v>
      </c>
      <c r="P1864" s="10">
        <f t="shared" si="147"/>
        <v>90.94</v>
      </c>
      <c r="Q1864" s="14" t="s">
        <v>8335</v>
      </c>
      <c r="R1864" t="s">
        <v>8338</v>
      </c>
      <c r="S1864" s="19">
        <f t="shared" si="148"/>
        <v>42755.284421296295</v>
      </c>
      <c r="T1864" s="19">
        <f t="shared" si="149"/>
        <v>42207.916666666664</v>
      </c>
      <c r="U1864">
        <f t="shared" si="145"/>
        <v>2017</v>
      </c>
    </row>
    <row r="1865" spans="1:21" ht="48" x14ac:dyDescent="0.2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 s="23">
        <v>1437620400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12">
        <f t="shared" si="146"/>
        <v>0</v>
      </c>
      <c r="P1865" s="10">
        <f t="shared" si="147"/>
        <v>5</v>
      </c>
      <c r="Q1865" s="14" t="s">
        <v>8335</v>
      </c>
      <c r="R1865" t="s">
        <v>8338</v>
      </c>
      <c r="S1865" s="19">
        <f t="shared" si="148"/>
        <v>41772.588946759257</v>
      </c>
      <c r="T1865" s="19">
        <f t="shared" si="149"/>
        <v>42207.916666666664</v>
      </c>
      <c r="U1865">
        <f t="shared" si="145"/>
        <v>2014</v>
      </c>
    </row>
    <row r="1866" spans="1:21" ht="48" x14ac:dyDescent="0.2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 s="23">
        <v>1437620400</v>
      </c>
      <c r="J1866">
        <v>1396631500</v>
      </c>
      <c r="K1866" t="b">
        <v>0</v>
      </c>
      <c r="L1866">
        <v>48</v>
      </c>
      <c r="M1866" t="b">
        <v>0</v>
      </c>
      <c r="N1866" t="s">
        <v>8289</v>
      </c>
      <c r="O1866" s="12">
        <f t="shared" si="146"/>
        <v>43</v>
      </c>
      <c r="P1866" s="10">
        <f t="shared" si="147"/>
        <v>58.08</v>
      </c>
      <c r="Q1866" s="14" t="s">
        <v>8335</v>
      </c>
      <c r="R1866" t="s">
        <v>8339</v>
      </c>
      <c r="S1866" s="19">
        <f t="shared" si="148"/>
        <v>41733.508101851847</v>
      </c>
      <c r="T1866" s="19">
        <f t="shared" si="149"/>
        <v>42207.916666666664</v>
      </c>
      <c r="U1866">
        <f t="shared" si="145"/>
        <v>2014</v>
      </c>
    </row>
    <row r="1867" spans="1:21" ht="48" x14ac:dyDescent="0.2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 s="23">
        <v>1437620400</v>
      </c>
      <c r="J1867">
        <v>1475398147</v>
      </c>
      <c r="K1867" t="b">
        <v>0</v>
      </c>
      <c r="L1867">
        <v>2</v>
      </c>
      <c r="M1867" t="b">
        <v>0</v>
      </c>
      <c r="N1867" t="s">
        <v>8289</v>
      </c>
      <c r="O1867" s="12">
        <f t="shared" si="146"/>
        <v>0</v>
      </c>
      <c r="P1867" s="10">
        <f t="shared" si="147"/>
        <v>2</v>
      </c>
      <c r="Q1867" s="14" t="s">
        <v>8335</v>
      </c>
      <c r="R1867" t="s">
        <v>8339</v>
      </c>
      <c r="S1867" s="19">
        <f t="shared" si="148"/>
        <v>42645.159108796295</v>
      </c>
      <c r="T1867" s="19">
        <f t="shared" si="149"/>
        <v>42207.916666666664</v>
      </c>
      <c r="U1867">
        <f t="shared" si="145"/>
        <v>2016</v>
      </c>
    </row>
    <row r="1868" spans="1:21" ht="48" x14ac:dyDescent="0.2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 s="23">
        <v>1437620400</v>
      </c>
      <c r="J1868">
        <v>1483768497</v>
      </c>
      <c r="K1868" t="b">
        <v>0</v>
      </c>
      <c r="L1868">
        <v>2</v>
      </c>
      <c r="M1868" t="b">
        <v>0</v>
      </c>
      <c r="N1868" t="s">
        <v>8289</v>
      </c>
      <c r="O1868" s="12">
        <f t="shared" si="146"/>
        <v>1</v>
      </c>
      <c r="P1868" s="10">
        <f t="shared" si="147"/>
        <v>62.5</v>
      </c>
      <c r="Q1868" s="14" t="s">
        <v>8335</v>
      </c>
      <c r="R1868" t="s">
        <v>8339</v>
      </c>
      <c r="S1868" s="19">
        <f t="shared" si="148"/>
        <v>42742.038159722222</v>
      </c>
      <c r="T1868" s="19">
        <f t="shared" si="149"/>
        <v>42207.916666666664</v>
      </c>
      <c r="U1868">
        <f t="shared" si="145"/>
        <v>2017</v>
      </c>
    </row>
    <row r="1869" spans="1:21" ht="48" x14ac:dyDescent="0.2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 s="23">
        <v>1437620400</v>
      </c>
      <c r="J1869">
        <v>1475791912</v>
      </c>
      <c r="K1869" t="b">
        <v>0</v>
      </c>
      <c r="L1869">
        <v>1</v>
      </c>
      <c r="M1869" t="b">
        <v>0</v>
      </c>
      <c r="N1869" t="s">
        <v>8289</v>
      </c>
      <c r="O1869" s="12">
        <f t="shared" si="146"/>
        <v>0</v>
      </c>
      <c r="P1869" s="10">
        <f t="shared" si="147"/>
        <v>10</v>
      </c>
      <c r="Q1869" s="14" t="s">
        <v>8335</v>
      </c>
      <c r="R1869" t="s">
        <v>8339</v>
      </c>
      <c r="S1869" s="19">
        <f t="shared" si="148"/>
        <v>42649.716574074067</v>
      </c>
      <c r="T1869" s="19">
        <f t="shared" si="149"/>
        <v>42207.916666666664</v>
      </c>
      <c r="U1869">
        <f t="shared" si="145"/>
        <v>2016</v>
      </c>
    </row>
    <row r="1870" spans="1:21" ht="48" x14ac:dyDescent="0.2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 s="23">
        <v>1437620400</v>
      </c>
      <c r="J1870">
        <v>1448044925</v>
      </c>
      <c r="K1870" t="b">
        <v>0</v>
      </c>
      <c r="L1870">
        <v>17</v>
      </c>
      <c r="M1870" t="b">
        <v>0</v>
      </c>
      <c r="N1870" t="s">
        <v>8289</v>
      </c>
      <c r="O1870" s="12">
        <f t="shared" si="146"/>
        <v>5</v>
      </c>
      <c r="P1870" s="10">
        <f t="shared" si="147"/>
        <v>71.59</v>
      </c>
      <c r="Q1870" s="14" t="s">
        <v>8335</v>
      </c>
      <c r="R1870" t="s">
        <v>8339</v>
      </c>
      <c r="S1870" s="19">
        <f t="shared" si="148"/>
        <v>42328.570891203701</v>
      </c>
      <c r="T1870" s="19">
        <f t="shared" si="149"/>
        <v>42207.916666666664</v>
      </c>
      <c r="U1870">
        <f t="shared" si="145"/>
        <v>2015</v>
      </c>
    </row>
    <row r="1871" spans="1:21" ht="48" x14ac:dyDescent="0.2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 s="23">
        <v>1437620400</v>
      </c>
      <c r="J1871">
        <v>1480896249</v>
      </c>
      <c r="K1871" t="b">
        <v>0</v>
      </c>
      <c r="L1871">
        <v>0</v>
      </c>
      <c r="M1871" t="b">
        <v>0</v>
      </c>
      <c r="N1871" t="s">
        <v>8289</v>
      </c>
      <c r="O1871" s="12">
        <f t="shared" si="146"/>
        <v>0</v>
      </c>
      <c r="P1871" s="10">
        <f t="shared" si="147"/>
        <v>0</v>
      </c>
      <c r="Q1871" s="14" t="s">
        <v>8335</v>
      </c>
      <c r="R1871" t="s">
        <v>8339</v>
      </c>
      <c r="S1871" s="19">
        <f t="shared" si="148"/>
        <v>42708.794548611106</v>
      </c>
      <c r="T1871" s="19">
        <f t="shared" si="149"/>
        <v>42207.916666666664</v>
      </c>
      <c r="U1871">
        <f t="shared" si="145"/>
        <v>2016</v>
      </c>
    </row>
    <row r="1872" spans="1:21" ht="48" x14ac:dyDescent="0.2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 s="23">
        <v>1437620400</v>
      </c>
      <c r="J1872">
        <v>1451723535</v>
      </c>
      <c r="K1872" t="b">
        <v>0</v>
      </c>
      <c r="L1872">
        <v>11</v>
      </c>
      <c r="M1872" t="b">
        <v>0</v>
      </c>
      <c r="N1872" t="s">
        <v>8289</v>
      </c>
      <c r="O1872" s="12">
        <f t="shared" si="146"/>
        <v>10</v>
      </c>
      <c r="P1872" s="10">
        <f t="shared" si="147"/>
        <v>32.82</v>
      </c>
      <c r="Q1872" s="14" t="s">
        <v>8335</v>
      </c>
      <c r="R1872" t="s">
        <v>8339</v>
      </c>
      <c r="S1872" s="19">
        <f t="shared" si="148"/>
        <v>42371.14739583333</v>
      </c>
      <c r="T1872" s="19">
        <f t="shared" si="149"/>
        <v>42207.916666666664</v>
      </c>
      <c r="U1872">
        <f t="shared" si="145"/>
        <v>2016</v>
      </c>
    </row>
    <row r="1873" spans="1:21" ht="48" x14ac:dyDescent="0.2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 s="23">
        <v>1437620400</v>
      </c>
      <c r="J1873">
        <v>1413053301</v>
      </c>
      <c r="K1873" t="b">
        <v>0</v>
      </c>
      <c r="L1873">
        <v>95</v>
      </c>
      <c r="M1873" t="b">
        <v>0</v>
      </c>
      <c r="N1873" t="s">
        <v>8289</v>
      </c>
      <c r="O1873" s="12">
        <f t="shared" si="146"/>
        <v>72</v>
      </c>
      <c r="P1873" s="10">
        <f t="shared" si="147"/>
        <v>49.12</v>
      </c>
      <c r="Q1873" s="14" t="s">
        <v>8335</v>
      </c>
      <c r="R1873" t="s">
        <v>8339</v>
      </c>
      <c r="S1873" s="19">
        <f t="shared" si="148"/>
        <v>41923.575243055551</v>
      </c>
      <c r="T1873" s="19">
        <f t="shared" si="149"/>
        <v>42207.916666666664</v>
      </c>
      <c r="U1873">
        <f t="shared" si="145"/>
        <v>2014</v>
      </c>
    </row>
    <row r="1874" spans="1:21" ht="48" x14ac:dyDescent="0.2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 s="23">
        <v>1437620400</v>
      </c>
      <c r="J1874">
        <v>1433041602</v>
      </c>
      <c r="K1874" t="b">
        <v>0</v>
      </c>
      <c r="L1874">
        <v>13</v>
      </c>
      <c r="M1874" t="b">
        <v>0</v>
      </c>
      <c r="N1874" t="s">
        <v>8289</v>
      </c>
      <c r="O1874" s="12">
        <f t="shared" si="146"/>
        <v>1</v>
      </c>
      <c r="P1874" s="10">
        <f t="shared" si="147"/>
        <v>16.309999999999999</v>
      </c>
      <c r="Q1874" s="14" t="s">
        <v>8335</v>
      </c>
      <c r="R1874" t="s">
        <v>8339</v>
      </c>
      <c r="S1874" s="19">
        <f t="shared" si="148"/>
        <v>42154.921319444438</v>
      </c>
      <c r="T1874" s="19">
        <f t="shared" si="149"/>
        <v>42207.916666666664</v>
      </c>
      <c r="U1874">
        <f t="shared" si="145"/>
        <v>2015</v>
      </c>
    </row>
    <row r="1875" spans="1:21" ht="48" x14ac:dyDescent="0.2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 s="23">
        <v>1437620400</v>
      </c>
      <c r="J1875">
        <v>1433861210</v>
      </c>
      <c r="K1875" t="b">
        <v>0</v>
      </c>
      <c r="L1875">
        <v>2</v>
      </c>
      <c r="M1875" t="b">
        <v>0</v>
      </c>
      <c r="N1875" t="s">
        <v>8289</v>
      </c>
      <c r="O1875" s="12">
        <f t="shared" si="146"/>
        <v>0</v>
      </c>
      <c r="P1875" s="10">
        <f t="shared" si="147"/>
        <v>18</v>
      </c>
      <c r="Q1875" s="14" t="s">
        <v>8335</v>
      </c>
      <c r="R1875" t="s">
        <v>8339</v>
      </c>
      <c r="S1875" s="19">
        <f t="shared" si="148"/>
        <v>42164.407523148147</v>
      </c>
      <c r="T1875" s="19">
        <f t="shared" si="149"/>
        <v>42207.916666666664</v>
      </c>
      <c r="U1875">
        <f t="shared" si="145"/>
        <v>2015</v>
      </c>
    </row>
    <row r="1876" spans="1:21" ht="48" x14ac:dyDescent="0.2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 s="23">
        <v>1437620400</v>
      </c>
      <c r="J1876">
        <v>1465427733</v>
      </c>
      <c r="K1876" t="b">
        <v>0</v>
      </c>
      <c r="L1876">
        <v>2</v>
      </c>
      <c r="M1876" t="b">
        <v>0</v>
      </c>
      <c r="N1876" t="s">
        <v>8289</v>
      </c>
      <c r="O1876" s="12">
        <f t="shared" si="146"/>
        <v>0</v>
      </c>
      <c r="P1876" s="10">
        <f t="shared" si="147"/>
        <v>13</v>
      </c>
      <c r="Q1876" s="14" t="s">
        <v>8335</v>
      </c>
      <c r="R1876" t="s">
        <v>8339</v>
      </c>
      <c r="S1876" s="19">
        <f t="shared" si="148"/>
        <v>42529.760798611103</v>
      </c>
      <c r="T1876" s="19">
        <f t="shared" si="149"/>
        <v>42207.916666666664</v>
      </c>
      <c r="U1876">
        <f t="shared" si="145"/>
        <v>2016</v>
      </c>
    </row>
    <row r="1877" spans="1:21" ht="32" x14ac:dyDescent="0.2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 s="23">
        <v>1437620400</v>
      </c>
      <c r="J1877">
        <v>1465335308</v>
      </c>
      <c r="K1877" t="b">
        <v>0</v>
      </c>
      <c r="L1877">
        <v>3</v>
      </c>
      <c r="M1877" t="b">
        <v>0</v>
      </c>
      <c r="N1877" t="s">
        <v>8289</v>
      </c>
      <c r="O1877" s="12">
        <f t="shared" si="146"/>
        <v>1</v>
      </c>
      <c r="P1877" s="10">
        <f t="shared" si="147"/>
        <v>17</v>
      </c>
      <c r="Q1877" s="14" t="s">
        <v>8335</v>
      </c>
      <c r="R1877" t="s">
        <v>8339</v>
      </c>
      <c r="S1877" s="19">
        <f t="shared" si="148"/>
        <v>42528.691064814811</v>
      </c>
      <c r="T1877" s="19">
        <f t="shared" si="149"/>
        <v>42207.916666666664</v>
      </c>
      <c r="U1877">
        <f t="shared" si="145"/>
        <v>2016</v>
      </c>
    </row>
    <row r="1878" spans="1:21" ht="48" x14ac:dyDescent="0.2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 s="23">
        <v>1437620400</v>
      </c>
      <c r="J1878">
        <v>1400309405</v>
      </c>
      <c r="K1878" t="b">
        <v>0</v>
      </c>
      <c r="L1878">
        <v>0</v>
      </c>
      <c r="M1878" t="b">
        <v>0</v>
      </c>
      <c r="N1878" t="s">
        <v>8289</v>
      </c>
      <c r="O1878" s="12">
        <f t="shared" si="146"/>
        <v>0</v>
      </c>
      <c r="P1878" s="10">
        <f t="shared" si="147"/>
        <v>0</v>
      </c>
      <c r="Q1878" s="14" t="s">
        <v>8335</v>
      </c>
      <c r="R1878" t="s">
        <v>8339</v>
      </c>
      <c r="S1878" s="19">
        <f t="shared" si="148"/>
        <v>41776.07644675926</v>
      </c>
      <c r="T1878" s="19">
        <f t="shared" si="149"/>
        <v>42207.916666666664</v>
      </c>
      <c r="U1878">
        <f t="shared" si="145"/>
        <v>2014</v>
      </c>
    </row>
    <row r="1879" spans="1:21" ht="32" x14ac:dyDescent="0.2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 s="23">
        <v>1437620400</v>
      </c>
      <c r="J1879">
        <v>1422664925</v>
      </c>
      <c r="K1879" t="b">
        <v>0</v>
      </c>
      <c r="L1879">
        <v>0</v>
      </c>
      <c r="M1879" t="b">
        <v>0</v>
      </c>
      <c r="N1879" t="s">
        <v>8289</v>
      </c>
      <c r="O1879" s="12">
        <f t="shared" si="146"/>
        <v>0</v>
      </c>
      <c r="P1879" s="10">
        <f t="shared" si="147"/>
        <v>0</v>
      </c>
      <c r="Q1879" s="14" t="s">
        <v>8335</v>
      </c>
      <c r="R1879" t="s">
        <v>8339</v>
      </c>
      <c r="S1879" s="19">
        <f t="shared" si="148"/>
        <v>42034.820891203701</v>
      </c>
      <c r="T1879" s="19">
        <f t="shared" si="149"/>
        <v>42207.916666666664</v>
      </c>
      <c r="U1879">
        <f t="shared" si="145"/>
        <v>2015</v>
      </c>
    </row>
    <row r="1880" spans="1:21" ht="48" x14ac:dyDescent="0.2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 s="23">
        <v>1437620400</v>
      </c>
      <c r="J1880">
        <v>1400026355</v>
      </c>
      <c r="K1880" t="b">
        <v>0</v>
      </c>
      <c r="L1880">
        <v>0</v>
      </c>
      <c r="M1880" t="b">
        <v>0</v>
      </c>
      <c r="N1880" t="s">
        <v>8289</v>
      </c>
      <c r="O1880" s="12">
        <f t="shared" si="146"/>
        <v>0</v>
      </c>
      <c r="P1880" s="10">
        <f t="shared" si="147"/>
        <v>0</v>
      </c>
      <c r="Q1880" s="14" t="s">
        <v>8335</v>
      </c>
      <c r="R1880" t="s">
        <v>8339</v>
      </c>
      <c r="S1880" s="19">
        <f t="shared" si="148"/>
        <v>41772.800405092588</v>
      </c>
      <c r="T1880" s="19">
        <f t="shared" si="149"/>
        <v>42207.916666666664</v>
      </c>
      <c r="U1880">
        <f t="shared" si="145"/>
        <v>2014</v>
      </c>
    </row>
    <row r="1881" spans="1:21" ht="48" x14ac:dyDescent="0.2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 s="23">
        <v>1437620400</v>
      </c>
      <c r="J1881">
        <v>1455377729</v>
      </c>
      <c r="K1881" t="b">
        <v>0</v>
      </c>
      <c r="L1881">
        <v>2</v>
      </c>
      <c r="M1881" t="b">
        <v>0</v>
      </c>
      <c r="N1881" t="s">
        <v>8289</v>
      </c>
      <c r="O1881" s="12">
        <f t="shared" si="146"/>
        <v>0</v>
      </c>
      <c r="P1881" s="10">
        <f t="shared" si="147"/>
        <v>3</v>
      </c>
      <c r="Q1881" s="14" t="s">
        <v>8335</v>
      </c>
      <c r="R1881" t="s">
        <v>8339</v>
      </c>
      <c r="S1881" s="19">
        <f t="shared" si="148"/>
        <v>42413.441307870373</v>
      </c>
      <c r="T1881" s="19">
        <f t="shared" si="149"/>
        <v>42207.916666666664</v>
      </c>
      <c r="U1881">
        <f t="shared" si="145"/>
        <v>2016</v>
      </c>
    </row>
    <row r="1882" spans="1:21" ht="32" x14ac:dyDescent="0.2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 s="23">
        <v>1437620400</v>
      </c>
      <c r="J1882">
        <v>1456839380</v>
      </c>
      <c r="K1882" t="b">
        <v>0</v>
      </c>
      <c r="L1882">
        <v>24</v>
      </c>
      <c r="M1882" t="b">
        <v>0</v>
      </c>
      <c r="N1882" t="s">
        <v>8289</v>
      </c>
      <c r="O1882" s="12">
        <f t="shared" si="146"/>
        <v>20</v>
      </c>
      <c r="P1882" s="10">
        <f t="shared" si="147"/>
        <v>41.83</v>
      </c>
      <c r="Q1882" s="14" t="s">
        <v>8335</v>
      </c>
      <c r="R1882" t="s">
        <v>8339</v>
      </c>
      <c r="S1882" s="19">
        <f t="shared" si="148"/>
        <v>42430.358564814807</v>
      </c>
      <c r="T1882" s="19">
        <f t="shared" si="149"/>
        <v>42207.916666666664</v>
      </c>
      <c r="U1882">
        <f t="shared" si="145"/>
        <v>2016</v>
      </c>
    </row>
    <row r="1883" spans="1:21" ht="48" x14ac:dyDescent="0.2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 s="23">
        <v>1437620400</v>
      </c>
      <c r="J1883">
        <v>1423366789</v>
      </c>
      <c r="K1883" t="b">
        <v>0</v>
      </c>
      <c r="L1883">
        <v>70</v>
      </c>
      <c r="M1883" t="b">
        <v>1</v>
      </c>
      <c r="N1883" t="s">
        <v>8289</v>
      </c>
      <c r="O1883" s="12">
        <f t="shared" si="146"/>
        <v>173</v>
      </c>
      <c r="P1883" s="10">
        <f t="shared" si="147"/>
        <v>49.34</v>
      </c>
      <c r="Q1883" s="14" t="s">
        <v>8335</v>
      </c>
      <c r="R1883" t="s">
        <v>8339</v>
      </c>
      <c r="S1883" s="19">
        <f t="shared" si="148"/>
        <v>42042.944317129623</v>
      </c>
      <c r="T1883" s="19">
        <f t="shared" si="149"/>
        <v>42207.916666666664</v>
      </c>
      <c r="U1883">
        <f t="shared" si="145"/>
        <v>2015</v>
      </c>
    </row>
    <row r="1884" spans="1:21" ht="48" x14ac:dyDescent="0.2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 s="23">
        <v>1437620400</v>
      </c>
      <c r="J1884">
        <v>1339109212</v>
      </c>
      <c r="K1884" t="b">
        <v>0</v>
      </c>
      <c r="L1884">
        <v>81</v>
      </c>
      <c r="M1884" t="b">
        <v>1</v>
      </c>
      <c r="N1884" t="s">
        <v>8289</v>
      </c>
      <c r="O1884" s="12">
        <f t="shared" si="146"/>
        <v>101</v>
      </c>
      <c r="P1884" s="10">
        <f t="shared" si="147"/>
        <v>41.73</v>
      </c>
      <c r="Q1884" s="14" t="s">
        <v>8335</v>
      </c>
      <c r="R1884" t="s">
        <v>8339</v>
      </c>
      <c r="S1884" s="19">
        <f t="shared" si="148"/>
        <v>41067.740879629629</v>
      </c>
      <c r="T1884" s="19">
        <f t="shared" si="149"/>
        <v>42207.916666666664</v>
      </c>
      <c r="U1884">
        <f t="shared" si="145"/>
        <v>2012</v>
      </c>
    </row>
    <row r="1885" spans="1:21" ht="48" x14ac:dyDescent="0.2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 s="23">
        <v>1437620400</v>
      </c>
      <c r="J1885">
        <v>1331333108</v>
      </c>
      <c r="K1885" t="b">
        <v>0</v>
      </c>
      <c r="L1885">
        <v>32</v>
      </c>
      <c r="M1885" t="b">
        <v>1</v>
      </c>
      <c r="N1885" t="s">
        <v>8289</v>
      </c>
      <c r="O1885" s="12">
        <f t="shared" si="146"/>
        <v>105</v>
      </c>
      <c r="P1885" s="10">
        <f t="shared" si="147"/>
        <v>32.72</v>
      </c>
      <c r="Q1885" s="14" t="s">
        <v>8335</v>
      </c>
      <c r="R1885" t="s">
        <v>8339</v>
      </c>
      <c r="S1885" s="19">
        <f t="shared" si="148"/>
        <v>40977.739675925921</v>
      </c>
      <c r="T1885" s="19">
        <f t="shared" si="149"/>
        <v>42207.916666666664</v>
      </c>
      <c r="U1885">
        <f t="shared" si="145"/>
        <v>2012</v>
      </c>
    </row>
    <row r="1886" spans="1:21" ht="48" x14ac:dyDescent="0.2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 s="23">
        <v>1437620400</v>
      </c>
      <c r="J1886">
        <v>1350967535</v>
      </c>
      <c r="K1886" t="b">
        <v>0</v>
      </c>
      <c r="L1886">
        <v>26</v>
      </c>
      <c r="M1886" t="b">
        <v>1</v>
      </c>
      <c r="N1886" t="s">
        <v>8288</v>
      </c>
      <c r="O1886" s="12">
        <f t="shared" si="146"/>
        <v>135</v>
      </c>
      <c r="P1886" s="10">
        <f t="shared" si="147"/>
        <v>51.96</v>
      </c>
      <c r="Q1886" s="14" t="s">
        <v>8340</v>
      </c>
      <c r="R1886" t="s">
        <v>8341</v>
      </c>
      <c r="S1886" s="19">
        <f t="shared" si="148"/>
        <v>41204.989988425921</v>
      </c>
      <c r="T1886" s="19">
        <f t="shared" si="149"/>
        <v>42207.916666666664</v>
      </c>
      <c r="U1886">
        <f t="shared" si="145"/>
        <v>2012</v>
      </c>
    </row>
    <row r="1887" spans="1:21" ht="48" x14ac:dyDescent="0.2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 s="23">
        <v>1437620400</v>
      </c>
      <c r="J1887">
        <v>1341800110</v>
      </c>
      <c r="K1887" t="b">
        <v>0</v>
      </c>
      <c r="L1887">
        <v>105</v>
      </c>
      <c r="M1887" t="b">
        <v>1</v>
      </c>
      <c r="N1887" t="s">
        <v>8288</v>
      </c>
      <c r="O1887" s="12">
        <f t="shared" si="146"/>
        <v>116</v>
      </c>
      <c r="P1887" s="10">
        <f t="shared" si="147"/>
        <v>50.69</v>
      </c>
      <c r="Q1887" s="14" t="s">
        <v>8340</v>
      </c>
      <c r="R1887" t="s">
        <v>8341</v>
      </c>
      <c r="S1887" s="19">
        <f t="shared" si="148"/>
        <v>41098.885532407403</v>
      </c>
      <c r="T1887" s="19">
        <f t="shared" si="149"/>
        <v>42207.916666666664</v>
      </c>
      <c r="U1887">
        <f t="shared" si="145"/>
        <v>2012</v>
      </c>
    </row>
    <row r="1888" spans="1:21" ht="48" x14ac:dyDescent="0.2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 s="23">
        <v>1437620400</v>
      </c>
      <c r="J1888">
        <v>1413236738</v>
      </c>
      <c r="K1888" t="b">
        <v>0</v>
      </c>
      <c r="L1888">
        <v>29</v>
      </c>
      <c r="M1888" t="b">
        <v>1</v>
      </c>
      <c r="N1888" t="s">
        <v>8288</v>
      </c>
      <c r="O1888" s="12">
        <f t="shared" si="146"/>
        <v>102</v>
      </c>
      <c r="P1888" s="10">
        <f t="shared" si="147"/>
        <v>42.24</v>
      </c>
      <c r="Q1888" s="14" t="s">
        <v>8340</v>
      </c>
      <c r="R1888" t="s">
        <v>8341</v>
      </c>
      <c r="S1888" s="19">
        <f t="shared" si="148"/>
        <v>41925.69835648148</v>
      </c>
      <c r="T1888" s="19">
        <f t="shared" si="149"/>
        <v>42207.916666666664</v>
      </c>
      <c r="U1888">
        <f t="shared" si="145"/>
        <v>2014</v>
      </c>
    </row>
    <row r="1889" spans="1:21" ht="48" x14ac:dyDescent="0.2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 s="23">
        <v>1437620400</v>
      </c>
      <c r="J1889">
        <v>1447614732</v>
      </c>
      <c r="K1889" t="b">
        <v>0</v>
      </c>
      <c r="L1889">
        <v>8</v>
      </c>
      <c r="M1889" t="b">
        <v>1</v>
      </c>
      <c r="N1889" t="s">
        <v>8288</v>
      </c>
      <c r="O1889" s="12">
        <f t="shared" si="146"/>
        <v>111</v>
      </c>
      <c r="P1889" s="10">
        <f t="shared" si="147"/>
        <v>416.88</v>
      </c>
      <c r="Q1889" s="14" t="s">
        <v>8340</v>
      </c>
      <c r="R1889" t="s">
        <v>8341</v>
      </c>
      <c r="S1889" s="19">
        <f t="shared" si="148"/>
        <v>42323.591805555552</v>
      </c>
      <c r="T1889" s="19">
        <f t="shared" si="149"/>
        <v>42207.916666666664</v>
      </c>
      <c r="U1889">
        <f t="shared" si="145"/>
        <v>2015</v>
      </c>
    </row>
    <row r="1890" spans="1:21" ht="48" x14ac:dyDescent="0.2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 s="23">
        <v>1437620400</v>
      </c>
      <c r="J1890">
        <v>1272692732</v>
      </c>
      <c r="K1890" t="b">
        <v>0</v>
      </c>
      <c r="L1890">
        <v>89</v>
      </c>
      <c r="M1890" t="b">
        <v>1</v>
      </c>
      <c r="N1890" t="s">
        <v>8288</v>
      </c>
      <c r="O1890" s="12">
        <f t="shared" si="146"/>
        <v>166</v>
      </c>
      <c r="P1890" s="10">
        <f t="shared" si="147"/>
        <v>46.65</v>
      </c>
      <c r="Q1890" s="14" t="s">
        <v>8340</v>
      </c>
      <c r="R1890" t="s">
        <v>8341</v>
      </c>
      <c r="S1890" s="19">
        <f t="shared" si="148"/>
        <v>40299.03162037037</v>
      </c>
      <c r="T1890" s="19">
        <f t="shared" si="149"/>
        <v>42207.916666666664</v>
      </c>
      <c r="U1890">
        <f t="shared" si="145"/>
        <v>2010</v>
      </c>
    </row>
    <row r="1891" spans="1:21" ht="48" x14ac:dyDescent="0.2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 s="23">
        <v>1437620400</v>
      </c>
      <c r="J1891">
        <v>1359140546</v>
      </c>
      <c r="K1891" t="b">
        <v>0</v>
      </c>
      <c r="L1891">
        <v>44</v>
      </c>
      <c r="M1891" t="b">
        <v>1</v>
      </c>
      <c r="N1891" t="s">
        <v>8288</v>
      </c>
      <c r="O1891" s="12">
        <f t="shared" si="146"/>
        <v>107</v>
      </c>
      <c r="P1891" s="10">
        <f t="shared" si="147"/>
        <v>48.45</v>
      </c>
      <c r="Q1891" s="14" t="s">
        <v>8340</v>
      </c>
      <c r="R1891" t="s">
        <v>8341</v>
      </c>
      <c r="S1891" s="19">
        <f t="shared" si="148"/>
        <v>41299.585023148145</v>
      </c>
      <c r="T1891" s="19">
        <f t="shared" si="149"/>
        <v>42207.916666666664</v>
      </c>
      <c r="U1891">
        <f t="shared" si="145"/>
        <v>2013</v>
      </c>
    </row>
    <row r="1892" spans="1:21" ht="48" x14ac:dyDescent="0.2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 s="23">
        <v>1437620400</v>
      </c>
      <c r="J1892">
        <v>1353005528</v>
      </c>
      <c r="K1892" t="b">
        <v>0</v>
      </c>
      <c r="L1892">
        <v>246</v>
      </c>
      <c r="M1892" t="b">
        <v>1</v>
      </c>
      <c r="N1892" t="s">
        <v>8288</v>
      </c>
      <c r="O1892" s="12">
        <f t="shared" si="146"/>
        <v>145</v>
      </c>
      <c r="P1892" s="10">
        <f t="shared" si="147"/>
        <v>70.53</v>
      </c>
      <c r="Q1892" s="14" t="s">
        <v>8340</v>
      </c>
      <c r="R1892" t="s">
        <v>8341</v>
      </c>
      <c r="S1892" s="19">
        <f t="shared" si="148"/>
        <v>41228.577870370369</v>
      </c>
      <c r="T1892" s="19">
        <f t="shared" si="149"/>
        <v>42207.916666666664</v>
      </c>
      <c r="U1892">
        <f t="shared" si="145"/>
        <v>2012</v>
      </c>
    </row>
    <row r="1893" spans="1:21" ht="64" x14ac:dyDescent="0.2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 s="23">
        <v>1437620400</v>
      </c>
      <c r="J1893">
        <v>1275851354</v>
      </c>
      <c r="K1893" t="b">
        <v>0</v>
      </c>
      <c r="L1893">
        <v>120</v>
      </c>
      <c r="M1893" t="b">
        <v>1</v>
      </c>
      <c r="N1893" t="s">
        <v>8288</v>
      </c>
      <c r="O1893" s="12">
        <f t="shared" si="146"/>
        <v>106</v>
      </c>
      <c r="P1893" s="10">
        <f t="shared" si="147"/>
        <v>87.96</v>
      </c>
      <c r="Q1893" s="14" t="s">
        <v>8340</v>
      </c>
      <c r="R1893" t="s">
        <v>8341</v>
      </c>
      <c r="S1893" s="19">
        <f t="shared" si="148"/>
        <v>40335.589745370366</v>
      </c>
      <c r="T1893" s="19">
        <f t="shared" si="149"/>
        <v>42207.916666666664</v>
      </c>
      <c r="U1893">
        <f t="shared" si="145"/>
        <v>2010</v>
      </c>
    </row>
    <row r="1894" spans="1:21" ht="32" x14ac:dyDescent="0.2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 s="23">
        <v>1437620400</v>
      </c>
      <c r="J1894">
        <v>1304867881</v>
      </c>
      <c r="K1894" t="b">
        <v>0</v>
      </c>
      <c r="L1894">
        <v>26</v>
      </c>
      <c r="M1894" t="b">
        <v>1</v>
      </c>
      <c r="N1894" t="s">
        <v>8288</v>
      </c>
      <c r="O1894" s="12">
        <f t="shared" si="146"/>
        <v>137</v>
      </c>
      <c r="P1894" s="10">
        <f t="shared" si="147"/>
        <v>26.27</v>
      </c>
      <c r="Q1894" s="14" t="s">
        <v>8340</v>
      </c>
      <c r="R1894" t="s">
        <v>8341</v>
      </c>
      <c r="S1894" s="19">
        <f t="shared" si="148"/>
        <v>40671.429178240738</v>
      </c>
      <c r="T1894" s="19">
        <f t="shared" si="149"/>
        <v>42207.916666666664</v>
      </c>
      <c r="U1894">
        <f t="shared" si="145"/>
        <v>2011</v>
      </c>
    </row>
    <row r="1895" spans="1:21" ht="48" x14ac:dyDescent="0.2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 s="23">
        <v>1437620400</v>
      </c>
      <c r="J1895">
        <v>1301524585</v>
      </c>
      <c r="K1895" t="b">
        <v>0</v>
      </c>
      <c r="L1895">
        <v>45</v>
      </c>
      <c r="M1895" t="b">
        <v>1</v>
      </c>
      <c r="N1895" t="s">
        <v>8288</v>
      </c>
      <c r="O1895" s="12">
        <f t="shared" si="146"/>
        <v>104</v>
      </c>
      <c r="P1895" s="10">
        <f t="shared" si="147"/>
        <v>57.78</v>
      </c>
      <c r="Q1895" s="14" t="s">
        <v>8340</v>
      </c>
      <c r="R1895" t="s">
        <v>8341</v>
      </c>
      <c r="S1895" s="19">
        <f t="shared" si="148"/>
        <v>40632.733622685184</v>
      </c>
      <c r="T1895" s="19">
        <f t="shared" si="149"/>
        <v>42207.916666666664</v>
      </c>
      <c r="U1895">
        <f t="shared" si="145"/>
        <v>2011</v>
      </c>
    </row>
    <row r="1896" spans="1:21" ht="16" x14ac:dyDescent="0.2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 s="23">
        <v>1437620400</v>
      </c>
      <c r="J1896">
        <v>1326404583</v>
      </c>
      <c r="K1896" t="b">
        <v>0</v>
      </c>
      <c r="L1896">
        <v>20</v>
      </c>
      <c r="M1896" t="b">
        <v>1</v>
      </c>
      <c r="N1896" t="s">
        <v>8288</v>
      </c>
      <c r="O1896" s="12">
        <f t="shared" si="146"/>
        <v>115</v>
      </c>
      <c r="P1896" s="10">
        <f t="shared" si="147"/>
        <v>57.25</v>
      </c>
      <c r="Q1896" s="14" t="s">
        <v>8340</v>
      </c>
      <c r="R1896" t="s">
        <v>8341</v>
      </c>
      <c r="S1896" s="19">
        <f t="shared" si="148"/>
        <v>40920.696562499994</v>
      </c>
      <c r="T1896" s="19">
        <f t="shared" si="149"/>
        <v>42207.916666666664</v>
      </c>
      <c r="U1896">
        <f t="shared" si="145"/>
        <v>2012</v>
      </c>
    </row>
    <row r="1897" spans="1:21" ht="48" x14ac:dyDescent="0.2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 s="23">
        <v>1437620400</v>
      </c>
      <c r="J1897">
        <v>1442771722</v>
      </c>
      <c r="K1897" t="b">
        <v>0</v>
      </c>
      <c r="L1897">
        <v>47</v>
      </c>
      <c r="M1897" t="b">
        <v>1</v>
      </c>
      <c r="N1897" t="s">
        <v>8288</v>
      </c>
      <c r="O1897" s="12">
        <f t="shared" si="146"/>
        <v>102</v>
      </c>
      <c r="P1897" s="10">
        <f t="shared" si="147"/>
        <v>196.34</v>
      </c>
      <c r="Q1897" s="14" t="s">
        <v>8340</v>
      </c>
      <c r="R1897" t="s">
        <v>8341</v>
      </c>
      <c r="S1897" s="19">
        <f t="shared" si="148"/>
        <v>42267.538449074076</v>
      </c>
      <c r="T1897" s="19">
        <f t="shared" si="149"/>
        <v>42207.916666666664</v>
      </c>
      <c r="U1897">
        <f t="shared" si="145"/>
        <v>2015</v>
      </c>
    </row>
    <row r="1898" spans="1:21" ht="48" x14ac:dyDescent="0.2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 s="23">
        <v>1437620400</v>
      </c>
      <c r="J1898">
        <v>1331658165</v>
      </c>
      <c r="K1898" t="b">
        <v>0</v>
      </c>
      <c r="L1898">
        <v>13</v>
      </c>
      <c r="M1898" t="b">
        <v>1</v>
      </c>
      <c r="N1898" t="s">
        <v>8288</v>
      </c>
      <c r="O1898" s="12">
        <f t="shared" si="146"/>
        <v>124</v>
      </c>
      <c r="P1898" s="10">
        <f t="shared" si="147"/>
        <v>43</v>
      </c>
      <c r="Q1898" s="14" t="s">
        <v>8340</v>
      </c>
      <c r="R1898" t="s">
        <v>8341</v>
      </c>
      <c r="S1898" s="19">
        <f t="shared" si="148"/>
        <v>40981.501909722218</v>
      </c>
      <c r="T1898" s="19">
        <f t="shared" si="149"/>
        <v>42207.916666666664</v>
      </c>
      <c r="U1898">
        <f t="shared" si="145"/>
        <v>2012</v>
      </c>
    </row>
    <row r="1899" spans="1:21" ht="48" x14ac:dyDescent="0.2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 s="23">
        <v>1437620400</v>
      </c>
      <c r="J1899">
        <v>1392040806</v>
      </c>
      <c r="K1899" t="b">
        <v>0</v>
      </c>
      <c r="L1899">
        <v>183</v>
      </c>
      <c r="M1899" t="b">
        <v>1</v>
      </c>
      <c r="N1899" t="s">
        <v>8288</v>
      </c>
      <c r="O1899" s="12">
        <f t="shared" si="146"/>
        <v>102</v>
      </c>
      <c r="P1899" s="10">
        <f t="shared" si="147"/>
        <v>35.549999999999997</v>
      </c>
      <c r="Q1899" s="14" t="s">
        <v>8340</v>
      </c>
      <c r="R1899" t="s">
        <v>8341</v>
      </c>
      <c r="S1899" s="19">
        <f t="shared" si="148"/>
        <v>41680.375069444439</v>
      </c>
      <c r="T1899" s="19">
        <f t="shared" si="149"/>
        <v>42207.916666666664</v>
      </c>
      <c r="U1899">
        <f t="shared" si="145"/>
        <v>2014</v>
      </c>
    </row>
    <row r="1900" spans="1:21" ht="48" x14ac:dyDescent="0.2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 s="23">
        <v>1437620400</v>
      </c>
      <c r="J1900">
        <v>1451277473</v>
      </c>
      <c r="K1900" t="b">
        <v>0</v>
      </c>
      <c r="L1900">
        <v>21</v>
      </c>
      <c r="M1900" t="b">
        <v>1</v>
      </c>
      <c r="N1900" t="s">
        <v>8288</v>
      </c>
      <c r="O1900" s="12">
        <f t="shared" si="146"/>
        <v>145</v>
      </c>
      <c r="P1900" s="10">
        <f t="shared" si="147"/>
        <v>68.81</v>
      </c>
      <c r="Q1900" s="14" t="s">
        <v>8340</v>
      </c>
      <c r="R1900" t="s">
        <v>8341</v>
      </c>
      <c r="S1900" s="19">
        <f t="shared" si="148"/>
        <v>42365.9846412037</v>
      </c>
      <c r="T1900" s="19">
        <f t="shared" si="149"/>
        <v>42207.916666666664</v>
      </c>
      <c r="U1900">
        <f t="shared" si="145"/>
        <v>2015</v>
      </c>
    </row>
    <row r="1901" spans="1:21" ht="48" x14ac:dyDescent="0.2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 s="23">
        <v>1437620400</v>
      </c>
      <c r="J1901">
        <v>1424730966</v>
      </c>
      <c r="K1901" t="b">
        <v>0</v>
      </c>
      <c r="L1901">
        <v>42</v>
      </c>
      <c r="M1901" t="b">
        <v>1</v>
      </c>
      <c r="N1901" t="s">
        <v>8288</v>
      </c>
      <c r="O1901" s="12">
        <f t="shared" si="146"/>
        <v>133</v>
      </c>
      <c r="P1901" s="10">
        <f t="shared" si="147"/>
        <v>28.57</v>
      </c>
      <c r="Q1901" s="14" t="s">
        <v>8340</v>
      </c>
      <c r="R1901" t="s">
        <v>8341</v>
      </c>
      <c r="S1901" s="19">
        <f t="shared" si="148"/>
        <v>42058.733402777776</v>
      </c>
      <c r="T1901" s="19">
        <f t="shared" si="149"/>
        <v>42207.916666666664</v>
      </c>
      <c r="U1901">
        <f t="shared" si="145"/>
        <v>2015</v>
      </c>
    </row>
    <row r="1902" spans="1:21" ht="48" x14ac:dyDescent="0.2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 s="23">
        <v>1437620400</v>
      </c>
      <c r="J1902">
        <v>1347137731</v>
      </c>
      <c r="K1902" t="b">
        <v>0</v>
      </c>
      <c r="L1902">
        <v>54</v>
      </c>
      <c r="M1902" t="b">
        <v>1</v>
      </c>
      <c r="N1902" t="s">
        <v>8288</v>
      </c>
      <c r="O1902" s="12">
        <f t="shared" si="146"/>
        <v>109</v>
      </c>
      <c r="P1902" s="10">
        <f t="shared" si="147"/>
        <v>50.63</v>
      </c>
      <c r="Q1902" s="14" t="s">
        <v>8340</v>
      </c>
      <c r="R1902" t="s">
        <v>8341</v>
      </c>
      <c r="S1902" s="19">
        <f t="shared" si="148"/>
        <v>41160.663553240738</v>
      </c>
      <c r="T1902" s="19">
        <f t="shared" si="149"/>
        <v>42207.916666666664</v>
      </c>
      <c r="U1902">
        <f t="shared" si="145"/>
        <v>2012</v>
      </c>
    </row>
    <row r="1903" spans="1:21" ht="48" x14ac:dyDescent="0.2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 s="23">
        <v>1437620400</v>
      </c>
      <c r="J1903">
        <v>1429707729</v>
      </c>
      <c r="K1903" t="b">
        <v>0</v>
      </c>
      <c r="L1903">
        <v>25</v>
      </c>
      <c r="M1903" t="b">
        <v>0</v>
      </c>
      <c r="N1903" t="s">
        <v>8288</v>
      </c>
      <c r="O1903" s="12">
        <f t="shared" si="146"/>
        <v>3</v>
      </c>
      <c r="P1903" s="10">
        <f t="shared" si="147"/>
        <v>106.8</v>
      </c>
      <c r="Q1903" s="14" t="s">
        <v>8340</v>
      </c>
      <c r="R1903" t="s">
        <v>8341</v>
      </c>
      <c r="S1903" s="19">
        <f t="shared" si="148"/>
        <v>42116.334826388884</v>
      </c>
      <c r="T1903" s="19">
        <f t="shared" si="149"/>
        <v>42207.916666666664</v>
      </c>
      <c r="U1903">
        <f t="shared" si="145"/>
        <v>2015</v>
      </c>
    </row>
    <row r="1904" spans="1:21" ht="48" x14ac:dyDescent="0.2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 s="23">
        <v>1437620400</v>
      </c>
      <c r="J1904">
        <v>1422903447</v>
      </c>
      <c r="K1904" t="b">
        <v>0</v>
      </c>
      <c r="L1904">
        <v>3</v>
      </c>
      <c r="M1904" t="b">
        <v>0</v>
      </c>
      <c r="N1904" t="s">
        <v>8288</v>
      </c>
      <c r="O1904" s="12">
        <f t="shared" si="146"/>
        <v>1</v>
      </c>
      <c r="P1904" s="10">
        <f t="shared" si="147"/>
        <v>4</v>
      </c>
      <c r="Q1904" s="14" t="s">
        <v>8340</v>
      </c>
      <c r="R1904" t="s">
        <v>8341</v>
      </c>
      <c r="S1904" s="19">
        <f t="shared" si="148"/>
        <v>42037.581562499996</v>
      </c>
      <c r="T1904" s="19">
        <f t="shared" si="149"/>
        <v>42207.916666666664</v>
      </c>
      <c r="U1904">
        <f t="shared" si="145"/>
        <v>2015</v>
      </c>
    </row>
    <row r="1905" spans="1:21" ht="48" x14ac:dyDescent="0.2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 s="23">
        <v>1437620400</v>
      </c>
      <c r="J1905">
        <v>1480357791</v>
      </c>
      <c r="K1905" t="b">
        <v>0</v>
      </c>
      <c r="L1905">
        <v>41</v>
      </c>
      <c r="M1905" t="b">
        <v>0</v>
      </c>
      <c r="N1905" t="s">
        <v>8288</v>
      </c>
      <c r="O1905" s="12">
        <f t="shared" si="146"/>
        <v>47</v>
      </c>
      <c r="P1905" s="10">
        <f t="shared" si="147"/>
        <v>34.1</v>
      </c>
      <c r="Q1905" s="14" t="s">
        <v>8340</v>
      </c>
      <c r="R1905" t="s">
        <v>8341</v>
      </c>
      <c r="S1905" s="19">
        <f t="shared" si="148"/>
        <v>42702.562395833331</v>
      </c>
      <c r="T1905" s="19">
        <f t="shared" si="149"/>
        <v>42207.916666666664</v>
      </c>
      <c r="U1905">
        <f t="shared" si="145"/>
        <v>2016</v>
      </c>
    </row>
    <row r="1906" spans="1:21" ht="48" x14ac:dyDescent="0.2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 s="23">
        <v>1437620400</v>
      </c>
      <c r="J1906">
        <v>1447864021</v>
      </c>
      <c r="K1906" t="b">
        <v>0</v>
      </c>
      <c r="L1906">
        <v>2</v>
      </c>
      <c r="M1906" t="b">
        <v>0</v>
      </c>
      <c r="N1906" t="s">
        <v>8302</v>
      </c>
      <c r="O1906" s="12">
        <f t="shared" si="146"/>
        <v>0</v>
      </c>
      <c r="P1906" s="10">
        <f t="shared" si="147"/>
        <v>25</v>
      </c>
      <c r="Q1906" s="14" t="s">
        <v>8340</v>
      </c>
      <c r="R1906" t="s">
        <v>8342</v>
      </c>
      <c r="S1906" s="19">
        <f t="shared" si="148"/>
        <v>42326.477094907408</v>
      </c>
      <c r="T1906" s="19">
        <f t="shared" si="149"/>
        <v>42207.916666666664</v>
      </c>
      <c r="U1906">
        <f t="shared" si="145"/>
        <v>2015</v>
      </c>
    </row>
    <row r="1907" spans="1:21" ht="48" x14ac:dyDescent="0.2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 s="23">
        <v>1437620400</v>
      </c>
      <c r="J1907">
        <v>1407535994</v>
      </c>
      <c r="K1907" t="b">
        <v>0</v>
      </c>
      <c r="L1907">
        <v>4</v>
      </c>
      <c r="M1907" t="b">
        <v>0</v>
      </c>
      <c r="N1907" t="s">
        <v>8302</v>
      </c>
      <c r="O1907" s="12">
        <f t="shared" si="146"/>
        <v>0</v>
      </c>
      <c r="P1907" s="10">
        <f t="shared" si="147"/>
        <v>10.5</v>
      </c>
      <c r="Q1907" s="14" t="s">
        <v>8340</v>
      </c>
      <c r="R1907" t="s">
        <v>8342</v>
      </c>
      <c r="S1907" s="19">
        <f t="shared" si="148"/>
        <v>41859.717523148145</v>
      </c>
      <c r="T1907" s="19">
        <f t="shared" si="149"/>
        <v>42207.916666666664</v>
      </c>
      <c r="U1907">
        <f t="shared" si="145"/>
        <v>2014</v>
      </c>
    </row>
    <row r="1908" spans="1:21" ht="48" x14ac:dyDescent="0.2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 s="23">
        <v>1437620400</v>
      </c>
      <c r="J1908">
        <v>1464105983</v>
      </c>
      <c r="K1908" t="b">
        <v>0</v>
      </c>
      <c r="L1908">
        <v>99</v>
      </c>
      <c r="M1908" t="b">
        <v>0</v>
      </c>
      <c r="N1908" t="s">
        <v>8302</v>
      </c>
      <c r="O1908" s="12">
        <f t="shared" si="146"/>
        <v>43</v>
      </c>
      <c r="P1908" s="10">
        <f t="shared" si="147"/>
        <v>215.96</v>
      </c>
      <c r="Q1908" s="14" t="s">
        <v>8340</v>
      </c>
      <c r="R1908" t="s">
        <v>8342</v>
      </c>
      <c r="S1908" s="19">
        <f t="shared" si="148"/>
        <v>42514.462766203702</v>
      </c>
      <c r="T1908" s="19">
        <f t="shared" si="149"/>
        <v>42207.916666666664</v>
      </c>
      <c r="U1908">
        <f t="shared" si="145"/>
        <v>2016</v>
      </c>
    </row>
    <row r="1909" spans="1:21" ht="48" x14ac:dyDescent="0.2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 s="23">
        <v>1437620400</v>
      </c>
      <c r="J1909">
        <v>1399557925</v>
      </c>
      <c r="K1909" t="b">
        <v>0</v>
      </c>
      <c r="L1909">
        <v>4</v>
      </c>
      <c r="M1909" t="b">
        <v>0</v>
      </c>
      <c r="N1909" t="s">
        <v>8302</v>
      </c>
      <c r="O1909" s="12">
        <f t="shared" si="146"/>
        <v>0</v>
      </c>
      <c r="P1909" s="10">
        <f t="shared" si="147"/>
        <v>21.25</v>
      </c>
      <c r="Q1909" s="14" t="s">
        <v>8340</v>
      </c>
      <c r="R1909" t="s">
        <v>8342</v>
      </c>
      <c r="S1909" s="19">
        <f t="shared" si="148"/>
        <v>41767.378761574073</v>
      </c>
      <c r="T1909" s="19">
        <f t="shared" si="149"/>
        <v>42207.916666666664</v>
      </c>
      <c r="U1909">
        <f t="shared" si="145"/>
        <v>2014</v>
      </c>
    </row>
    <row r="1910" spans="1:21" ht="48" x14ac:dyDescent="0.2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 s="23">
        <v>1437620400</v>
      </c>
      <c r="J1910">
        <v>1480456900</v>
      </c>
      <c r="K1910" t="b">
        <v>0</v>
      </c>
      <c r="L1910">
        <v>4</v>
      </c>
      <c r="M1910" t="b">
        <v>0</v>
      </c>
      <c r="N1910" t="s">
        <v>8302</v>
      </c>
      <c r="O1910" s="12">
        <f t="shared" si="146"/>
        <v>2</v>
      </c>
      <c r="P1910" s="10">
        <f t="shared" si="147"/>
        <v>108.25</v>
      </c>
      <c r="Q1910" s="14" t="s">
        <v>8340</v>
      </c>
      <c r="R1910" t="s">
        <v>8342</v>
      </c>
      <c r="S1910" s="19">
        <f t="shared" si="148"/>
        <v>42703.709490740737</v>
      </c>
      <c r="T1910" s="19">
        <f t="shared" si="149"/>
        <v>42207.916666666664</v>
      </c>
      <c r="U1910">
        <f t="shared" si="145"/>
        <v>2016</v>
      </c>
    </row>
    <row r="1911" spans="1:21" ht="48" x14ac:dyDescent="0.2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 s="23">
        <v>1437620400</v>
      </c>
      <c r="J1911">
        <v>1411467479</v>
      </c>
      <c r="K1911" t="b">
        <v>0</v>
      </c>
      <c r="L1911">
        <v>38</v>
      </c>
      <c r="M1911" t="b">
        <v>0</v>
      </c>
      <c r="N1911" t="s">
        <v>8302</v>
      </c>
      <c r="O1911" s="12">
        <f t="shared" si="146"/>
        <v>14</v>
      </c>
      <c r="P1911" s="10">
        <f t="shared" si="147"/>
        <v>129.97</v>
      </c>
      <c r="Q1911" s="14" t="s">
        <v>8340</v>
      </c>
      <c r="R1911" t="s">
        <v>8342</v>
      </c>
      <c r="S1911" s="19">
        <f t="shared" si="148"/>
        <v>41905.220821759256</v>
      </c>
      <c r="T1911" s="19">
        <f t="shared" si="149"/>
        <v>42207.916666666664</v>
      </c>
      <c r="U1911">
        <f t="shared" si="145"/>
        <v>2014</v>
      </c>
    </row>
    <row r="1912" spans="1:21" ht="48" x14ac:dyDescent="0.2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 s="23">
        <v>1437620400</v>
      </c>
      <c r="J1912">
        <v>1442531217</v>
      </c>
      <c r="K1912" t="b">
        <v>0</v>
      </c>
      <c r="L1912">
        <v>285</v>
      </c>
      <c r="M1912" t="b">
        <v>0</v>
      </c>
      <c r="N1912" t="s">
        <v>8302</v>
      </c>
      <c r="O1912" s="12">
        <f t="shared" si="146"/>
        <v>39</v>
      </c>
      <c r="P1912" s="10">
        <f t="shared" si="147"/>
        <v>117.49</v>
      </c>
      <c r="Q1912" s="14" t="s">
        <v>8340</v>
      </c>
      <c r="R1912" t="s">
        <v>8342</v>
      </c>
      <c r="S1912" s="19">
        <f t="shared" si="148"/>
        <v>42264.754826388882</v>
      </c>
      <c r="T1912" s="19">
        <f t="shared" si="149"/>
        <v>42207.916666666664</v>
      </c>
      <c r="U1912">
        <f t="shared" si="145"/>
        <v>2015</v>
      </c>
    </row>
    <row r="1913" spans="1:21" ht="48" x14ac:dyDescent="0.2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 s="23">
        <v>1437620400</v>
      </c>
      <c r="J1913">
        <v>1404953334</v>
      </c>
      <c r="K1913" t="b">
        <v>0</v>
      </c>
      <c r="L1913">
        <v>1</v>
      </c>
      <c r="M1913" t="b">
        <v>0</v>
      </c>
      <c r="N1913" t="s">
        <v>8302</v>
      </c>
      <c r="O1913" s="12">
        <f t="shared" si="146"/>
        <v>0</v>
      </c>
      <c r="P1913" s="10">
        <f t="shared" si="147"/>
        <v>10</v>
      </c>
      <c r="Q1913" s="14" t="s">
        <v>8340</v>
      </c>
      <c r="R1913" t="s">
        <v>8342</v>
      </c>
      <c r="S1913" s="19">
        <f t="shared" si="148"/>
        <v>41829.825624999998</v>
      </c>
      <c r="T1913" s="19">
        <f t="shared" si="149"/>
        <v>42207.916666666664</v>
      </c>
      <c r="U1913">
        <f t="shared" si="145"/>
        <v>2014</v>
      </c>
    </row>
    <row r="1914" spans="1:21" ht="48" x14ac:dyDescent="0.2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 s="23">
        <v>1437620400</v>
      </c>
      <c r="J1914">
        <v>1430803560</v>
      </c>
      <c r="K1914" t="b">
        <v>0</v>
      </c>
      <c r="L1914">
        <v>42</v>
      </c>
      <c r="M1914" t="b">
        <v>0</v>
      </c>
      <c r="N1914" t="s">
        <v>8302</v>
      </c>
      <c r="O1914" s="12">
        <f t="shared" si="146"/>
        <v>59</v>
      </c>
      <c r="P1914" s="10">
        <f t="shared" si="147"/>
        <v>70.599999999999994</v>
      </c>
      <c r="Q1914" s="14" t="s">
        <v>8340</v>
      </c>
      <c r="R1914" t="s">
        <v>8342</v>
      </c>
      <c r="S1914" s="19">
        <f t="shared" si="148"/>
        <v>42129.018055555549</v>
      </c>
      <c r="T1914" s="19">
        <f t="shared" si="149"/>
        <v>42207.916666666664</v>
      </c>
      <c r="U1914">
        <f t="shared" si="145"/>
        <v>2015</v>
      </c>
    </row>
    <row r="1915" spans="1:21" ht="32" x14ac:dyDescent="0.2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 s="23">
        <v>1437620400</v>
      </c>
      <c r="J1915">
        <v>1410178578</v>
      </c>
      <c r="K1915" t="b">
        <v>0</v>
      </c>
      <c r="L1915">
        <v>26</v>
      </c>
      <c r="M1915" t="b">
        <v>0</v>
      </c>
      <c r="N1915" t="s">
        <v>8302</v>
      </c>
      <c r="O1915" s="12">
        <f t="shared" si="146"/>
        <v>1</v>
      </c>
      <c r="P1915" s="10">
        <f t="shared" si="147"/>
        <v>24.5</v>
      </c>
      <c r="Q1915" s="14" t="s">
        <v>8340</v>
      </c>
      <c r="R1915" t="s">
        <v>8342</v>
      </c>
      <c r="S1915" s="19">
        <f t="shared" si="148"/>
        <v>41890.302986111106</v>
      </c>
      <c r="T1915" s="19">
        <f t="shared" si="149"/>
        <v>42207.916666666664</v>
      </c>
      <c r="U1915">
        <f t="shared" si="145"/>
        <v>2014</v>
      </c>
    </row>
    <row r="1916" spans="1:21" ht="48" x14ac:dyDescent="0.2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 s="23">
        <v>1437620400</v>
      </c>
      <c r="J1916">
        <v>1413519073</v>
      </c>
      <c r="K1916" t="b">
        <v>0</v>
      </c>
      <c r="L1916">
        <v>2</v>
      </c>
      <c r="M1916" t="b">
        <v>0</v>
      </c>
      <c r="N1916" t="s">
        <v>8302</v>
      </c>
      <c r="O1916" s="12">
        <f t="shared" si="146"/>
        <v>9</v>
      </c>
      <c r="P1916" s="10">
        <f t="shared" si="147"/>
        <v>30</v>
      </c>
      <c r="Q1916" s="14" t="s">
        <v>8340</v>
      </c>
      <c r="R1916" t="s">
        <v>8342</v>
      </c>
      <c r="S1916" s="19">
        <f t="shared" si="148"/>
        <v>41928.966122685182</v>
      </c>
      <c r="T1916" s="19">
        <f t="shared" si="149"/>
        <v>42207.916666666664</v>
      </c>
      <c r="U1916">
        <f t="shared" si="145"/>
        <v>2014</v>
      </c>
    </row>
    <row r="1917" spans="1:21" ht="48" x14ac:dyDescent="0.2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 s="23">
        <v>1437620400</v>
      </c>
      <c r="J1917">
        <v>1407892222</v>
      </c>
      <c r="K1917" t="b">
        <v>0</v>
      </c>
      <c r="L1917">
        <v>4</v>
      </c>
      <c r="M1917" t="b">
        <v>0</v>
      </c>
      <c r="N1917" t="s">
        <v>8302</v>
      </c>
      <c r="O1917" s="12">
        <f t="shared" si="146"/>
        <v>2</v>
      </c>
      <c r="P1917" s="10">
        <f t="shared" si="147"/>
        <v>2</v>
      </c>
      <c r="Q1917" s="14" t="s">
        <v>8340</v>
      </c>
      <c r="R1917" t="s">
        <v>8342</v>
      </c>
      <c r="S1917" s="19">
        <f t="shared" si="148"/>
        <v>41863.840532407405</v>
      </c>
      <c r="T1917" s="19">
        <f t="shared" si="149"/>
        <v>42207.916666666664</v>
      </c>
      <c r="U1917">
        <f t="shared" ref="U1917:U1980" si="150">YEAR(S1917)</f>
        <v>2014</v>
      </c>
    </row>
    <row r="1918" spans="1:21" ht="32" x14ac:dyDescent="0.2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 s="23">
        <v>1437620400</v>
      </c>
      <c r="J1918">
        <v>1476378775</v>
      </c>
      <c r="K1918" t="b">
        <v>0</v>
      </c>
      <c r="L1918">
        <v>6</v>
      </c>
      <c r="M1918" t="b">
        <v>0</v>
      </c>
      <c r="N1918" t="s">
        <v>8302</v>
      </c>
      <c r="O1918" s="12">
        <f t="shared" si="146"/>
        <v>1</v>
      </c>
      <c r="P1918" s="10">
        <f t="shared" si="147"/>
        <v>17</v>
      </c>
      <c r="Q1918" s="14" t="s">
        <v>8340</v>
      </c>
      <c r="R1918" t="s">
        <v>8342</v>
      </c>
      <c r="S1918" s="19">
        <f t="shared" si="148"/>
        <v>42656.508969907409</v>
      </c>
      <c r="T1918" s="19">
        <f t="shared" si="149"/>
        <v>42207.916666666664</v>
      </c>
      <c r="U1918">
        <f t="shared" si="150"/>
        <v>2016</v>
      </c>
    </row>
    <row r="1919" spans="1:21" ht="32" x14ac:dyDescent="0.2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 s="23">
        <v>1437620400</v>
      </c>
      <c r="J1919">
        <v>1484116133</v>
      </c>
      <c r="K1919" t="b">
        <v>0</v>
      </c>
      <c r="L1919">
        <v>70</v>
      </c>
      <c r="M1919" t="b">
        <v>0</v>
      </c>
      <c r="N1919" t="s">
        <v>8302</v>
      </c>
      <c r="O1919" s="12">
        <f t="shared" si="146"/>
        <v>53</v>
      </c>
      <c r="P1919" s="10">
        <f t="shared" si="147"/>
        <v>2928.93</v>
      </c>
      <c r="Q1919" s="14" t="s">
        <v>8340</v>
      </c>
      <c r="R1919" t="s">
        <v>8342</v>
      </c>
      <c r="S1919" s="19">
        <f t="shared" si="148"/>
        <v>42746.06172453703</v>
      </c>
      <c r="T1919" s="19">
        <f t="shared" si="149"/>
        <v>42207.916666666664</v>
      </c>
      <c r="U1919">
        <f t="shared" si="150"/>
        <v>2017</v>
      </c>
    </row>
    <row r="1920" spans="1:21" ht="48" x14ac:dyDescent="0.2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 s="23">
        <v>1437620400</v>
      </c>
      <c r="J1920">
        <v>1404845851</v>
      </c>
      <c r="K1920" t="b">
        <v>0</v>
      </c>
      <c r="L1920">
        <v>9</v>
      </c>
      <c r="M1920" t="b">
        <v>0</v>
      </c>
      <c r="N1920" t="s">
        <v>8302</v>
      </c>
      <c r="O1920" s="12">
        <f t="shared" si="146"/>
        <v>1</v>
      </c>
      <c r="P1920" s="10">
        <f t="shared" si="147"/>
        <v>28.89</v>
      </c>
      <c r="Q1920" s="14" t="s">
        <v>8340</v>
      </c>
      <c r="R1920" t="s">
        <v>8342</v>
      </c>
      <c r="S1920" s="19">
        <f t="shared" si="148"/>
        <v>41828.581608796296</v>
      </c>
      <c r="T1920" s="19">
        <f t="shared" si="149"/>
        <v>42207.916666666664</v>
      </c>
      <c r="U1920">
        <f t="shared" si="150"/>
        <v>2014</v>
      </c>
    </row>
    <row r="1921" spans="1:21" ht="48" x14ac:dyDescent="0.2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 s="23">
        <v>1437620400</v>
      </c>
      <c r="J1921">
        <v>1429477249</v>
      </c>
      <c r="K1921" t="b">
        <v>0</v>
      </c>
      <c r="L1921">
        <v>8</v>
      </c>
      <c r="M1921" t="b">
        <v>0</v>
      </c>
      <c r="N1921" t="s">
        <v>8302</v>
      </c>
      <c r="O1921" s="12">
        <f t="shared" si="146"/>
        <v>47</v>
      </c>
      <c r="P1921" s="10">
        <f t="shared" si="147"/>
        <v>29.63</v>
      </c>
      <c r="Q1921" s="14" t="s">
        <v>8340</v>
      </c>
      <c r="R1921" t="s">
        <v>8342</v>
      </c>
      <c r="S1921" s="19">
        <f t="shared" si="148"/>
        <v>42113.667233796295</v>
      </c>
      <c r="T1921" s="19">
        <f t="shared" si="149"/>
        <v>42207.916666666664</v>
      </c>
      <c r="U1921">
        <f t="shared" si="150"/>
        <v>2015</v>
      </c>
    </row>
    <row r="1922" spans="1:21" ht="48" x14ac:dyDescent="0.2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 s="23">
        <v>1437620400</v>
      </c>
      <c r="J1922">
        <v>1443042061</v>
      </c>
      <c r="K1922" t="b">
        <v>0</v>
      </c>
      <c r="L1922">
        <v>105</v>
      </c>
      <c r="M1922" t="b">
        <v>0</v>
      </c>
      <c r="N1922" t="s">
        <v>8302</v>
      </c>
      <c r="O1922" s="12">
        <f t="shared" ref="O1922:O1985" si="151">ROUND(E1922/D1922*100,0)</f>
        <v>43</v>
      </c>
      <c r="P1922" s="10">
        <f t="shared" ref="P1922:P1985" si="152">IFERROR(ROUND(E1922/L1922,2),0)</f>
        <v>40.98</v>
      </c>
      <c r="Q1922" s="14" t="s">
        <v>8340</v>
      </c>
      <c r="R1922" t="s">
        <v>8342</v>
      </c>
      <c r="S1922" s="19">
        <f t="shared" si="148"/>
        <v>42270.66737268518</v>
      </c>
      <c r="T1922" s="19">
        <f t="shared" si="149"/>
        <v>42207.916666666664</v>
      </c>
      <c r="U1922">
        <f t="shared" si="150"/>
        <v>2015</v>
      </c>
    </row>
    <row r="1923" spans="1:21" ht="32" x14ac:dyDescent="0.2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 s="23">
        <v>1437620400</v>
      </c>
      <c r="J1923">
        <v>1339651143</v>
      </c>
      <c r="K1923" t="b">
        <v>0</v>
      </c>
      <c r="L1923">
        <v>38</v>
      </c>
      <c r="M1923" t="b">
        <v>1</v>
      </c>
      <c r="N1923" t="s">
        <v>8302</v>
      </c>
      <c r="O1923" s="12">
        <f t="shared" si="151"/>
        <v>137</v>
      </c>
      <c r="P1923" s="10">
        <f t="shared" si="152"/>
        <v>54</v>
      </c>
      <c r="Q1923" s="14" t="s">
        <v>8340</v>
      </c>
      <c r="R1923" t="s">
        <v>8342</v>
      </c>
      <c r="S1923" s="19">
        <f t="shared" ref="S1923:S1986" si="153">(J1923/86400)+25569+(-5/24)</f>
        <v>41074.013229166667</v>
      </c>
      <c r="T1923" s="19">
        <f t="shared" ref="T1923:T1986" si="154">(I1923/86400)+25569+(-5/24)</f>
        <v>42207.916666666664</v>
      </c>
      <c r="U1923">
        <f t="shared" si="150"/>
        <v>2012</v>
      </c>
    </row>
    <row r="1924" spans="1:21" ht="48" x14ac:dyDescent="0.2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 s="23">
        <v>1437620400</v>
      </c>
      <c r="J1924">
        <v>1384236507</v>
      </c>
      <c r="K1924" t="b">
        <v>0</v>
      </c>
      <c r="L1924">
        <v>64</v>
      </c>
      <c r="M1924" t="b">
        <v>1</v>
      </c>
      <c r="N1924" t="s">
        <v>8302</v>
      </c>
      <c r="O1924" s="12">
        <f t="shared" si="151"/>
        <v>116</v>
      </c>
      <c r="P1924" s="10">
        <f t="shared" si="152"/>
        <v>36.11</v>
      </c>
      <c r="Q1924" s="14" t="s">
        <v>8340</v>
      </c>
      <c r="R1924" t="s">
        <v>8342</v>
      </c>
      <c r="S1924" s="19">
        <f t="shared" si="153"/>
        <v>41590.047534722216</v>
      </c>
      <c r="T1924" s="19">
        <f t="shared" si="154"/>
        <v>42207.916666666664</v>
      </c>
      <c r="U1924">
        <f t="shared" si="150"/>
        <v>2013</v>
      </c>
    </row>
    <row r="1925" spans="1:21" ht="48" x14ac:dyDescent="0.2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 s="23">
        <v>1437620400</v>
      </c>
      <c r="J1925">
        <v>1313612532</v>
      </c>
      <c r="K1925" t="b">
        <v>0</v>
      </c>
      <c r="L1925">
        <v>13</v>
      </c>
      <c r="M1925" t="b">
        <v>1</v>
      </c>
      <c r="N1925" t="s">
        <v>8302</v>
      </c>
      <c r="O1925" s="12">
        <f t="shared" si="151"/>
        <v>241</v>
      </c>
      <c r="P1925" s="10">
        <f t="shared" si="152"/>
        <v>23.15</v>
      </c>
      <c r="Q1925" s="14" t="s">
        <v>8340</v>
      </c>
      <c r="R1925" t="s">
        <v>8342</v>
      </c>
      <c r="S1925" s="19">
        <f t="shared" si="153"/>
        <v>40772.640416666662</v>
      </c>
      <c r="T1925" s="19">
        <f t="shared" si="154"/>
        <v>42207.916666666664</v>
      </c>
      <c r="U1925">
        <f t="shared" si="150"/>
        <v>2011</v>
      </c>
    </row>
    <row r="1926" spans="1:21" ht="48" x14ac:dyDescent="0.2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 s="23">
        <v>1437620400</v>
      </c>
      <c r="J1926">
        <v>1387390555</v>
      </c>
      <c r="K1926" t="b">
        <v>0</v>
      </c>
      <c r="L1926">
        <v>33</v>
      </c>
      <c r="M1926" t="b">
        <v>1</v>
      </c>
      <c r="N1926" t="s">
        <v>8302</v>
      </c>
      <c r="O1926" s="12">
        <f t="shared" si="151"/>
        <v>114</v>
      </c>
      <c r="P1926" s="10">
        <f t="shared" si="152"/>
        <v>104</v>
      </c>
      <c r="Q1926" s="14" t="s">
        <v>8340</v>
      </c>
      <c r="R1926" t="s">
        <v>8342</v>
      </c>
      <c r="S1926" s="19">
        <f t="shared" si="153"/>
        <v>41626.552719907406</v>
      </c>
      <c r="T1926" s="19">
        <f t="shared" si="154"/>
        <v>42207.916666666664</v>
      </c>
      <c r="U1926">
        <f t="shared" si="150"/>
        <v>2013</v>
      </c>
    </row>
    <row r="1927" spans="1:21" ht="32" x14ac:dyDescent="0.2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 s="23">
        <v>1437620400</v>
      </c>
      <c r="J1927">
        <v>1379540288</v>
      </c>
      <c r="K1927" t="b">
        <v>0</v>
      </c>
      <c r="L1927">
        <v>52</v>
      </c>
      <c r="M1927" t="b">
        <v>1</v>
      </c>
      <c r="N1927" t="s">
        <v>8302</v>
      </c>
      <c r="O1927" s="12">
        <f t="shared" si="151"/>
        <v>110</v>
      </c>
      <c r="P1927" s="10">
        <f t="shared" si="152"/>
        <v>31.83</v>
      </c>
      <c r="Q1927" s="14" t="s">
        <v>8340</v>
      </c>
      <c r="R1927" t="s">
        <v>8342</v>
      </c>
      <c r="S1927" s="19">
        <f t="shared" si="153"/>
        <v>41535.693148148144</v>
      </c>
      <c r="T1927" s="19">
        <f t="shared" si="154"/>
        <v>42207.916666666664</v>
      </c>
      <c r="U1927">
        <f t="shared" si="150"/>
        <v>2013</v>
      </c>
    </row>
    <row r="1928" spans="1:21" ht="64" x14ac:dyDescent="0.2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 s="23">
        <v>1437620400</v>
      </c>
      <c r="J1928">
        <v>1286319256</v>
      </c>
      <c r="K1928" t="b">
        <v>0</v>
      </c>
      <c r="L1928">
        <v>107</v>
      </c>
      <c r="M1928" t="b">
        <v>1</v>
      </c>
      <c r="N1928" t="s">
        <v>8302</v>
      </c>
      <c r="O1928" s="12">
        <f t="shared" si="151"/>
        <v>195</v>
      </c>
      <c r="P1928" s="10">
        <f t="shared" si="152"/>
        <v>27.39</v>
      </c>
      <c r="Q1928" s="14" t="s">
        <v>8340</v>
      </c>
      <c r="R1928" t="s">
        <v>8342</v>
      </c>
      <c r="S1928" s="19">
        <f t="shared" si="153"/>
        <v>40456.746018518512</v>
      </c>
      <c r="T1928" s="19">
        <f t="shared" si="154"/>
        <v>42207.916666666664</v>
      </c>
      <c r="U1928">
        <f t="shared" si="150"/>
        <v>2010</v>
      </c>
    </row>
    <row r="1929" spans="1:21" ht="16" x14ac:dyDescent="0.2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 s="23">
        <v>1437620400</v>
      </c>
      <c r="J1929">
        <v>1329856839</v>
      </c>
      <c r="K1929" t="b">
        <v>0</v>
      </c>
      <c r="L1929">
        <v>11</v>
      </c>
      <c r="M1929" t="b">
        <v>1</v>
      </c>
      <c r="N1929" t="s">
        <v>8302</v>
      </c>
      <c r="O1929" s="12">
        <f t="shared" si="151"/>
        <v>103</v>
      </c>
      <c r="P1929" s="10">
        <f t="shared" si="152"/>
        <v>56.36</v>
      </c>
      <c r="Q1929" s="14" t="s">
        <v>8340</v>
      </c>
      <c r="R1929" t="s">
        <v>8342</v>
      </c>
      <c r="S1929" s="19">
        <f t="shared" si="153"/>
        <v>40960.653229166666</v>
      </c>
      <c r="T1929" s="19">
        <f t="shared" si="154"/>
        <v>42207.916666666664</v>
      </c>
      <c r="U1929">
        <f t="shared" si="150"/>
        <v>2012</v>
      </c>
    </row>
    <row r="1930" spans="1:21" ht="32" x14ac:dyDescent="0.2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 s="23">
        <v>1437620400</v>
      </c>
      <c r="J1930">
        <v>1365348794</v>
      </c>
      <c r="K1930" t="b">
        <v>0</v>
      </c>
      <c r="L1930">
        <v>34</v>
      </c>
      <c r="M1930" t="b">
        <v>1</v>
      </c>
      <c r="N1930" t="s">
        <v>8302</v>
      </c>
      <c r="O1930" s="12">
        <f t="shared" si="151"/>
        <v>103</v>
      </c>
      <c r="P1930" s="10">
        <f t="shared" si="152"/>
        <v>77.349999999999994</v>
      </c>
      <c r="Q1930" s="14" t="s">
        <v>8340</v>
      </c>
      <c r="R1930" t="s">
        <v>8342</v>
      </c>
      <c r="S1930" s="19">
        <f t="shared" si="153"/>
        <v>41371.439745370364</v>
      </c>
      <c r="T1930" s="19">
        <f t="shared" si="154"/>
        <v>42207.916666666664</v>
      </c>
      <c r="U1930">
        <f t="shared" si="150"/>
        <v>2013</v>
      </c>
    </row>
    <row r="1931" spans="1:21" ht="48" x14ac:dyDescent="0.2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 s="23">
        <v>1437620400</v>
      </c>
      <c r="J1931">
        <v>1306197066</v>
      </c>
      <c r="K1931" t="b">
        <v>0</v>
      </c>
      <c r="L1931">
        <v>75</v>
      </c>
      <c r="M1931" t="b">
        <v>1</v>
      </c>
      <c r="N1931" t="s">
        <v>8302</v>
      </c>
      <c r="O1931" s="12">
        <f t="shared" si="151"/>
        <v>100</v>
      </c>
      <c r="P1931" s="10">
        <f t="shared" si="152"/>
        <v>42.8</v>
      </c>
      <c r="Q1931" s="14" t="s">
        <v>8340</v>
      </c>
      <c r="R1931" t="s">
        <v>8342</v>
      </c>
      <c r="S1931" s="19">
        <f t="shared" si="153"/>
        <v>40686.813263888886</v>
      </c>
      <c r="T1931" s="19">
        <f t="shared" si="154"/>
        <v>42207.916666666664</v>
      </c>
      <c r="U1931">
        <f t="shared" si="150"/>
        <v>2011</v>
      </c>
    </row>
    <row r="1932" spans="1:21" ht="32" x14ac:dyDescent="0.2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 s="23">
        <v>1437620400</v>
      </c>
      <c r="J1932">
        <v>1368019482</v>
      </c>
      <c r="K1932" t="b">
        <v>0</v>
      </c>
      <c r="L1932">
        <v>26</v>
      </c>
      <c r="M1932" t="b">
        <v>1</v>
      </c>
      <c r="N1932" t="s">
        <v>8302</v>
      </c>
      <c r="O1932" s="12">
        <f t="shared" si="151"/>
        <v>127</v>
      </c>
      <c r="P1932" s="10">
        <f t="shared" si="152"/>
        <v>48.85</v>
      </c>
      <c r="Q1932" s="14" t="s">
        <v>8340</v>
      </c>
      <c r="R1932" t="s">
        <v>8342</v>
      </c>
      <c r="S1932" s="19">
        <f t="shared" si="153"/>
        <v>41402.350486111107</v>
      </c>
      <c r="T1932" s="19">
        <f t="shared" si="154"/>
        <v>42207.916666666664</v>
      </c>
      <c r="U1932">
        <f t="shared" si="150"/>
        <v>2013</v>
      </c>
    </row>
    <row r="1933" spans="1:21" ht="32" x14ac:dyDescent="0.2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 s="23">
        <v>1437620400</v>
      </c>
      <c r="J1933">
        <v>1336512309</v>
      </c>
      <c r="K1933" t="b">
        <v>0</v>
      </c>
      <c r="L1933">
        <v>50</v>
      </c>
      <c r="M1933" t="b">
        <v>1</v>
      </c>
      <c r="N1933" t="s">
        <v>8302</v>
      </c>
      <c r="O1933" s="12">
        <f t="shared" si="151"/>
        <v>121</v>
      </c>
      <c r="P1933" s="10">
        <f t="shared" si="152"/>
        <v>48.24</v>
      </c>
      <c r="Q1933" s="14" t="s">
        <v>8340</v>
      </c>
      <c r="R1933" t="s">
        <v>8342</v>
      </c>
      <c r="S1933" s="19">
        <f t="shared" si="153"/>
        <v>41037.684131944443</v>
      </c>
      <c r="T1933" s="19">
        <f t="shared" si="154"/>
        <v>42207.916666666664</v>
      </c>
      <c r="U1933">
        <f t="shared" si="150"/>
        <v>2012</v>
      </c>
    </row>
    <row r="1934" spans="1:21" ht="48" x14ac:dyDescent="0.2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 s="23">
        <v>1437620400</v>
      </c>
      <c r="J1934">
        <v>1325618773</v>
      </c>
      <c r="K1934" t="b">
        <v>0</v>
      </c>
      <c r="L1934">
        <v>80</v>
      </c>
      <c r="M1934" t="b">
        <v>1</v>
      </c>
      <c r="N1934" t="s">
        <v>8302</v>
      </c>
      <c r="O1934" s="12">
        <f t="shared" si="151"/>
        <v>107</v>
      </c>
      <c r="P1934" s="10">
        <f t="shared" si="152"/>
        <v>70.209999999999994</v>
      </c>
      <c r="Q1934" s="14" t="s">
        <v>8340</v>
      </c>
      <c r="R1934" t="s">
        <v>8342</v>
      </c>
      <c r="S1934" s="19">
        <f t="shared" si="153"/>
        <v>40911.601539351854</v>
      </c>
      <c r="T1934" s="19">
        <f t="shared" si="154"/>
        <v>42207.916666666664</v>
      </c>
      <c r="U1934">
        <f t="shared" si="150"/>
        <v>2012</v>
      </c>
    </row>
    <row r="1935" spans="1:21" ht="48" x14ac:dyDescent="0.2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 s="23">
        <v>1437620400</v>
      </c>
      <c r="J1935">
        <v>1409195307</v>
      </c>
      <c r="K1935" t="b">
        <v>0</v>
      </c>
      <c r="L1935">
        <v>110</v>
      </c>
      <c r="M1935" t="b">
        <v>1</v>
      </c>
      <c r="N1935" t="s">
        <v>8302</v>
      </c>
      <c r="O1935" s="12">
        <f t="shared" si="151"/>
        <v>172</v>
      </c>
      <c r="P1935" s="10">
        <f t="shared" si="152"/>
        <v>94.05</v>
      </c>
      <c r="Q1935" s="14" t="s">
        <v>8340</v>
      </c>
      <c r="R1935" t="s">
        <v>8342</v>
      </c>
      <c r="S1935" s="19">
        <f t="shared" si="153"/>
        <v>41878.922534722216</v>
      </c>
      <c r="T1935" s="19">
        <f t="shared" si="154"/>
        <v>42207.916666666664</v>
      </c>
      <c r="U1935">
        <f t="shared" si="150"/>
        <v>2014</v>
      </c>
    </row>
    <row r="1936" spans="1:21" ht="48" x14ac:dyDescent="0.2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 s="23">
        <v>1437620400</v>
      </c>
      <c r="J1936">
        <v>1321649321</v>
      </c>
      <c r="K1936" t="b">
        <v>0</v>
      </c>
      <c r="L1936">
        <v>77</v>
      </c>
      <c r="M1936" t="b">
        <v>1</v>
      </c>
      <c r="N1936" t="s">
        <v>8302</v>
      </c>
      <c r="O1936" s="12">
        <f t="shared" si="151"/>
        <v>124</v>
      </c>
      <c r="P1936" s="10">
        <f t="shared" si="152"/>
        <v>80.27</v>
      </c>
      <c r="Q1936" s="14" t="s">
        <v>8340</v>
      </c>
      <c r="R1936" t="s">
        <v>8342</v>
      </c>
      <c r="S1936" s="19">
        <f t="shared" si="153"/>
        <v>40865.658807870372</v>
      </c>
      <c r="T1936" s="19">
        <f t="shared" si="154"/>
        <v>42207.916666666664</v>
      </c>
      <c r="U1936">
        <f t="shared" si="150"/>
        <v>2011</v>
      </c>
    </row>
    <row r="1937" spans="1:21" ht="48" x14ac:dyDescent="0.2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 s="23">
        <v>1437620400</v>
      </c>
      <c r="J1937">
        <v>1400106171</v>
      </c>
      <c r="K1937" t="b">
        <v>0</v>
      </c>
      <c r="L1937">
        <v>50</v>
      </c>
      <c r="M1937" t="b">
        <v>1</v>
      </c>
      <c r="N1937" t="s">
        <v>8302</v>
      </c>
      <c r="O1937" s="12">
        <f t="shared" si="151"/>
        <v>108</v>
      </c>
      <c r="P1937" s="10">
        <f t="shared" si="152"/>
        <v>54.2</v>
      </c>
      <c r="Q1937" s="14" t="s">
        <v>8340</v>
      </c>
      <c r="R1937" t="s">
        <v>8342</v>
      </c>
      <c r="S1937" s="19">
        <f t="shared" si="153"/>
        <v>41773.724201388883</v>
      </c>
      <c r="T1937" s="19">
        <f t="shared" si="154"/>
        <v>42207.916666666664</v>
      </c>
      <c r="U1937">
        <f t="shared" si="150"/>
        <v>2014</v>
      </c>
    </row>
    <row r="1938" spans="1:21" ht="48" x14ac:dyDescent="0.2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 s="23">
        <v>1437620400</v>
      </c>
      <c r="J1938">
        <v>1320528070</v>
      </c>
      <c r="K1938" t="b">
        <v>0</v>
      </c>
      <c r="L1938">
        <v>145</v>
      </c>
      <c r="M1938" t="b">
        <v>1</v>
      </c>
      <c r="N1938" t="s">
        <v>8302</v>
      </c>
      <c r="O1938" s="12">
        <f t="shared" si="151"/>
        <v>117</v>
      </c>
      <c r="P1938" s="10">
        <f t="shared" si="152"/>
        <v>60.27</v>
      </c>
      <c r="Q1938" s="14" t="s">
        <v>8340</v>
      </c>
      <c r="R1938" t="s">
        <v>8342</v>
      </c>
      <c r="S1938" s="19">
        <f t="shared" si="153"/>
        <v>40852.68136574074</v>
      </c>
      <c r="T1938" s="19">
        <f t="shared" si="154"/>
        <v>42207.916666666664</v>
      </c>
      <c r="U1938">
        <f t="shared" si="150"/>
        <v>2011</v>
      </c>
    </row>
    <row r="1939" spans="1:21" ht="48" x14ac:dyDescent="0.2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 s="23">
        <v>1437620400</v>
      </c>
      <c r="J1939">
        <v>1338346281</v>
      </c>
      <c r="K1939" t="b">
        <v>0</v>
      </c>
      <c r="L1939">
        <v>29</v>
      </c>
      <c r="M1939" t="b">
        <v>1</v>
      </c>
      <c r="N1939" t="s">
        <v>8302</v>
      </c>
      <c r="O1939" s="12">
        <f t="shared" si="151"/>
        <v>187</v>
      </c>
      <c r="P1939" s="10">
        <f t="shared" si="152"/>
        <v>38.74</v>
      </c>
      <c r="Q1939" s="14" t="s">
        <v>8340</v>
      </c>
      <c r="R1939" t="s">
        <v>8342</v>
      </c>
      <c r="S1939" s="19">
        <f t="shared" si="153"/>
        <v>41058.91065972222</v>
      </c>
      <c r="T1939" s="19">
        <f t="shared" si="154"/>
        <v>42207.916666666664</v>
      </c>
      <c r="U1939">
        <f t="shared" si="150"/>
        <v>2012</v>
      </c>
    </row>
    <row r="1940" spans="1:21" ht="48" x14ac:dyDescent="0.2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 s="23">
        <v>1437620400</v>
      </c>
      <c r="J1940">
        <v>1370067231</v>
      </c>
      <c r="K1940" t="b">
        <v>0</v>
      </c>
      <c r="L1940">
        <v>114</v>
      </c>
      <c r="M1940" t="b">
        <v>1</v>
      </c>
      <c r="N1940" t="s">
        <v>8302</v>
      </c>
      <c r="O1940" s="12">
        <f t="shared" si="151"/>
        <v>116</v>
      </c>
      <c r="P1940" s="10">
        <f t="shared" si="152"/>
        <v>152.54</v>
      </c>
      <c r="Q1940" s="14" t="s">
        <v>8340</v>
      </c>
      <c r="R1940" t="s">
        <v>8342</v>
      </c>
      <c r="S1940" s="19">
        <f t="shared" si="153"/>
        <v>41426.05128472222</v>
      </c>
      <c r="T1940" s="19">
        <f t="shared" si="154"/>
        <v>42207.916666666664</v>
      </c>
      <c r="U1940">
        <f t="shared" si="150"/>
        <v>2013</v>
      </c>
    </row>
    <row r="1941" spans="1:21" ht="48" x14ac:dyDescent="0.2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 s="23">
        <v>1437620400</v>
      </c>
      <c r="J1941">
        <v>1360366708</v>
      </c>
      <c r="K1941" t="b">
        <v>0</v>
      </c>
      <c r="L1941">
        <v>96</v>
      </c>
      <c r="M1941" t="b">
        <v>1</v>
      </c>
      <c r="N1941" t="s">
        <v>8302</v>
      </c>
      <c r="O1941" s="12">
        <f t="shared" si="151"/>
        <v>111</v>
      </c>
      <c r="P1941" s="10">
        <f t="shared" si="152"/>
        <v>115.31</v>
      </c>
      <c r="Q1941" s="14" t="s">
        <v>8340</v>
      </c>
      <c r="R1941" t="s">
        <v>8342</v>
      </c>
      <c r="S1941" s="19">
        <f t="shared" si="153"/>
        <v>41313.776712962957</v>
      </c>
      <c r="T1941" s="19">
        <f t="shared" si="154"/>
        <v>42207.916666666664</v>
      </c>
      <c r="U1941">
        <f t="shared" si="150"/>
        <v>2013</v>
      </c>
    </row>
    <row r="1942" spans="1:21" ht="48" x14ac:dyDescent="0.2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 s="23">
        <v>1437620400</v>
      </c>
      <c r="J1942">
        <v>1304770233</v>
      </c>
      <c r="K1942" t="b">
        <v>0</v>
      </c>
      <c r="L1942">
        <v>31</v>
      </c>
      <c r="M1942" t="b">
        <v>1</v>
      </c>
      <c r="N1942" t="s">
        <v>8302</v>
      </c>
      <c r="O1942" s="12">
        <f t="shared" si="151"/>
        <v>171</v>
      </c>
      <c r="P1942" s="10">
        <f t="shared" si="152"/>
        <v>35.840000000000003</v>
      </c>
      <c r="Q1942" s="14" t="s">
        <v>8340</v>
      </c>
      <c r="R1942" t="s">
        <v>8342</v>
      </c>
      <c r="S1942" s="19">
        <f t="shared" si="153"/>
        <v>40670.298993055556</v>
      </c>
      <c r="T1942" s="19">
        <f t="shared" si="154"/>
        <v>42207.916666666664</v>
      </c>
      <c r="U1942">
        <f t="shared" si="150"/>
        <v>2011</v>
      </c>
    </row>
    <row r="1943" spans="1:21" ht="48" x14ac:dyDescent="0.2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 s="23">
        <v>1437620400</v>
      </c>
      <c r="J1943">
        <v>1397545131</v>
      </c>
      <c r="K1943" t="b">
        <v>1</v>
      </c>
      <c r="L1943">
        <v>4883</v>
      </c>
      <c r="M1943" t="b">
        <v>1</v>
      </c>
      <c r="N1943" t="s">
        <v>8302</v>
      </c>
      <c r="O1943" s="12">
        <f t="shared" si="151"/>
        <v>126</v>
      </c>
      <c r="P1943" s="10">
        <f t="shared" si="152"/>
        <v>64.569999999999993</v>
      </c>
      <c r="Q1943" s="14" t="s">
        <v>8340</v>
      </c>
      <c r="R1943" t="s">
        <v>8342</v>
      </c>
      <c r="S1943" s="19">
        <f t="shared" si="153"/>
        <v>41744.08253472222</v>
      </c>
      <c r="T1943" s="19">
        <f t="shared" si="154"/>
        <v>42207.916666666664</v>
      </c>
      <c r="U1943">
        <f t="shared" si="150"/>
        <v>2014</v>
      </c>
    </row>
    <row r="1944" spans="1:21" ht="48" x14ac:dyDescent="0.2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 s="23">
        <v>1437620400</v>
      </c>
      <c r="J1944">
        <v>1302033140</v>
      </c>
      <c r="K1944" t="b">
        <v>1</v>
      </c>
      <c r="L1944">
        <v>95</v>
      </c>
      <c r="M1944" t="b">
        <v>1</v>
      </c>
      <c r="N1944" t="s">
        <v>8302</v>
      </c>
      <c r="O1944" s="12">
        <f t="shared" si="151"/>
        <v>138</v>
      </c>
      <c r="P1944" s="10">
        <f t="shared" si="152"/>
        <v>87.44</v>
      </c>
      <c r="Q1944" s="14" t="s">
        <v>8340</v>
      </c>
      <c r="R1944" t="s">
        <v>8342</v>
      </c>
      <c r="S1944" s="19">
        <f t="shared" si="153"/>
        <v>40638.619675925926</v>
      </c>
      <c r="T1944" s="19">
        <f t="shared" si="154"/>
        <v>42207.916666666664</v>
      </c>
      <c r="U1944">
        <f t="shared" si="150"/>
        <v>2011</v>
      </c>
    </row>
    <row r="1945" spans="1:21" ht="48" x14ac:dyDescent="0.2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 s="23">
        <v>1437620400</v>
      </c>
      <c r="J1945">
        <v>1467008916</v>
      </c>
      <c r="K1945" t="b">
        <v>1</v>
      </c>
      <c r="L1945">
        <v>2478</v>
      </c>
      <c r="M1945" t="b">
        <v>1</v>
      </c>
      <c r="N1945" t="s">
        <v>8302</v>
      </c>
      <c r="O1945" s="12">
        <f t="shared" si="151"/>
        <v>1705</v>
      </c>
      <c r="P1945" s="10">
        <f t="shared" si="152"/>
        <v>68.819999999999993</v>
      </c>
      <c r="Q1945" s="14" t="s">
        <v>8340</v>
      </c>
      <c r="R1945" t="s">
        <v>8342</v>
      </c>
      <c r="S1945" s="19">
        <f t="shared" si="153"/>
        <v>42548.061527777776</v>
      </c>
      <c r="T1945" s="19">
        <f t="shared" si="154"/>
        <v>42207.916666666664</v>
      </c>
      <c r="U1945">
        <f t="shared" si="150"/>
        <v>2016</v>
      </c>
    </row>
    <row r="1946" spans="1:21" ht="48" x14ac:dyDescent="0.2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 s="23">
        <v>1437620400</v>
      </c>
      <c r="J1946">
        <v>1396360890</v>
      </c>
      <c r="K1946" t="b">
        <v>1</v>
      </c>
      <c r="L1946">
        <v>1789</v>
      </c>
      <c r="M1946" t="b">
        <v>1</v>
      </c>
      <c r="N1946" t="s">
        <v>8273</v>
      </c>
      <c r="O1946" s="12">
        <f t="shared" si="151"/>
        <v>788</v>
      </c>
      <c r="P1946" s="10">
        <f t="shared" si="152"/>
        <v>176.2</v>
      </c>
      <c r="Q1946" s="14" t="s">
        <v>8340</v>
      </c>
      <c r="R1946" t="s">
        <v>8343</v>
      </c>
      <c r="S1946" s="19">
        <f t="shared" si="153"/>
        <v>41730.376041666663</v>
      </c>
      <c r="T1946" s="19">
        <f t="shared" si="154"/>
        <v>42207.916666666664</v>
      </c>
      <c r="U1946">
        <f t="shared" si="150"/>
        <v>2014</v>
      </c>
    </row>
    <row r="1947" spans="1:21" ht="48" x14ac:dyDescent="0.2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 s="23">
        <v>1437620400</v>
      </c>
      <c r="J1947">
        <v>1433224958</v>
      </c>
      <c r="K1947" t="b">
        <v>1</v>
      </c>
      <c r="L1947">
        <v>680</v>
      </c>
      <c r="M1947" t="b">
        <v>1</v>
      </c>
      <c r="N1947" t="s">
        <v>8273</v>
      </c>
      <c r="O1947" s="12">
        <f t="shared" si="151"/>
        <v>348</v>
      </c>
      <c r="P1947" s="10">
        <f t="shared" si="152"/>
        <v>511.79</v>
      </c>
      <c r="Q1947" s="14" t="s">
        <v>8340</v>
      </c>
      <c r="R1947" t="s">
        <v>8343</v>
      </c>
      <c r="S1947" s="19">
        <f t="shared" si="153"/>
        <v>42157.043495370366</v>
      </c>
      <c r="T1947" s="19">
        <f t="shared" si="154"/>
        <v>42207.916666666664</v>
      </c>
      <c r="U1947">
        <f t="shared" si="150"/>
        <v>2015</v>
      </c>
    </row>
    <row r="1948" spans="1:21" ht="48" x14ac:dyDescent="0.2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 s="23">
        <v>1437620400</v>
      </c>
      <c r="J1948">
        <v>1392780961</v>
      </c>
      <c r="K1948" t="b">
        <v>1</v>
      </c>
      <c r="L1948">
        <v>70</v>
      </c>
      <c r="M1948" t="b">
        <v>1</v>
      </c>
      <c r="N1948" t="s">
        <v>8273</v>
      </c>
      <c r="O1948" s="12">
        <f t="shared" si="151"/>
        <v>150</v>
      </c>
      <c r="P1948" s="10">
        <f t="shared" si="152"/>
        <v>160.44</v>
      </c>
      <c r="Q1948" s="14" t="s">
        <v>8340</v>
      </c>
      <c r="R1948" t="s">
        <v>8343</v>
      </c>
      <c r="S1948" s="19">
        <f t="shared" si="153"/>
        <v>41688.941678240742</v>
      </c>
      <c r="T1948" s="19">
        <f t="shared" si="154"/>
        <v>42207.916666666664</v>
      </c>
      <c r="U1948">
        <f t="shared" si="150"/>
        <v>2014</v>
      </c>
    </row>
    <row r="1949" spans="1:21" ht="48" x14ac:dyDescent="0.2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 s="23">
        <v>1437620400</v>
      </c>
      <c r="J1949">
        <v>1255730520</v>
      </c>
      <c r="K1949" t="b">
        <v>1</v>
      </c>
      <c r="L1949">
        <v>23</v>
      </c>
      <c r="M1949" t="b">
        <v>1</v>
      </c>
      <c r="N1949" t="s">
        <v>8273</v>
      </c>
      <c r="O1949" s="12">
        <f t="shared" si="151"/>
        <v>101</v>
      </c>
      <c r="P1949" s="10">
        <f t="shared" si="152"/>
        <v>35</v>
      </c>
      <c r="Q1949" s="14" t="s">
        <v>8340</v>
      </c>
      <c r="R1949" t="s">
        <v>8343</v>
      </c>
      <c r="S1949" s="19">
        <f t="shared" si="153"/>
        <v>40102.709722222222</v>
      </c>
      <c r="T1949" s="19">
        <f t="shared" si="154"/>
        <v>42207.916666666664</v>
      </c>
      <c r="U1949">
        <f t="shared" si="150"/>
        <v>2009</v>
      </c>
    </row>
    <row r="1950" spans="1:21" ht="32" x14ac:dyDescent="0.2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 s="23">
        <v>1437620400</v>
      </c>
      <c r="J1950">
        <v>1460557809</v>
      </c>
      <c r="K1950" t="b">
        <v>1</v>
      </c>
      <c r="L1950">
        <v>4245</v>
      </c>
      <c r="M1950" t="b">
        <v>1</v>
      </c>
      <c r="N1950" t="s">
        <v>8273</v>
      </c>
      <c r="O1950" s="12">
        <f t="shared" si="151"/>
        <v>800</v>
      </c>
      <c r="P1950" s="10">
        <f t="shared" si="152"/>
        <v>188.51</v>
      </c>
      <c r="Q1950" s="14" t="s">
        <v>8340</v>
      </c>
      <c r="R1950" t="s">
        <v>8343</v>
      </c>
      <c r="S1950" s="19">
        <f t="shared" si="153"/>
        <v>42473.395937499998</v>
      </c>
      <c r="T1950" s="19">
        <f t="shared" si="154"/>
        <v>42207.916666666664</v>
      </c>
      <c r="U1950">
        <f t="shared" si="150"/>
        <v>2016</v>
      </c>
    </row>
    <row r="1951" spans="1:21" ht="48" x14ac:dyDescent="0.2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 s="23">
        <v>1437620400</v>
      </c>
      <c r="J1951">
        <v>1402394951</v>
      </c>
      <c r="K1951" t="b">
        <v>1</v>
      </c>
      <c r="L1951">
        <v>943</v>
      </c>
      <c r="M1951" t="b">
        <v>1</v>
      </c>
      <c r="N1951" t="s">
        <v>8273</v>
      </c>
      <c r="O1951" s="12">
        <f t="shared" si="151"/>
        <v>106</v>
      </c>
      <c r="P1951" s="10">
        <f t="shared" si="152"/>
        <v>56.2</v>
      </c>
      <c r="Q1951" s="14" t="s">
        <v>8340</v>
      </c>
      <c r="R1951" t="s">
        <v>8343</v>
      </c>
      <c r="S1951" s="19">
        <f t="shared" si="153"/>
        <v>41800.21471064815</v>
      </c>
      <c r="T1951" s="19">
        <f t="shared" si="154"/>
        <v>42207.916666666664</v>
      </c>
      <c r="U1951">
        <f t="shared" si="150"/>
        <v>2014</v>
      </c>
    </row>
    <row r="1952" spans="1:21" ht="48" x14ac:dyDescent="0.2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 s="23">
        <v>1437620400</v>
      </c>
      <c r="J1952">
        <v>1300767673</v>
      </c>
      <c r="K1952" t="b">
        <v>1</v>
      </c>
      <c r="L1952">
        <v>1876</v>
      </c>
      <c r="M1952" t="b">
        <v>1</v>
      </c>
      <c r="N1952" t="s">
        <v>8273</v>
      </c>
      <c r="O1952" s="12">
        <f t="shared" si="151"/>
        <v>201</v>
      </c>
      <c r="P1952" s="10">
        <f t="shared" si="152"/>
        <v>51.31</v>
      </c>
      <c r="Q1952" s="14" t="s">
        <v>8340</v>
      </c>
      <c r="R1952" t="s">
        <v>8343</v>
      </c>
      <c r="S1952" s="19">
        <f t="shared" si="153"/>
        <v>40623.973067129627</v>
      </c>
      <c r="T1952" s="19">
        <f t="shared" si="154"/>
        <v>42207.916666666664</v>
      </c>
      <c r="U1952">
        <f t="shared" si="150"/>
        <v>2011</v>
      </c>
    </row>
    <row r="1953" spans="1:21" ht="48" x14ac:dyDescent="0.2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 s="23">
        <v>1437620400</v>
      </c>
      <c r="J1953">
        <v>1475921137</v>
      </c>
      <c r="K1953" t="b">
        <v>1</v>
      </c>
      <c r="L1953">
        <v>834</v>
      </c>
      <c r="M1953" t="b">
        <v>1</v>
      </c>
      <c r="N1953" t="s">
        <v>8273</v>
      </c>
      <c r="O1953" s="12">
        <f t="shared" si="151"/>
        <v>212</v>
      </c>
      <c r="P1953" s="10">
        <f t="shared" si="152"/>
        <v>127.36</v>
      </c>
      <c r="Q1953" s="14" t="s">
        <v>8340</v>
      </c>
      <c r="R1953" t="s">
        <v>8343</v>
      </c>
      <c r="S1953" s="19">
        <f t="shared" si="153"/>
        <v>42651.212233796294</v>
      </c>
      <c r="T1953" s="19">
        <f t="shared" si="154"/>
        <v>42207.916666666664</v>
      </c>
      <c r="U1953">
        <f t="shared" si="150"/>
        <v>2016</v>
      </c>
    </row>
    <row r="1954" spans="1:21" ht="48" x14ac:dyDescent="0.2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 s="23">
        <v>1437620400</v>
      </c>
      <c r="J1954">
        <v>1378737215</v>
      </c>
      <c r="K1954" t="b">
        <v>1</v>
      </c>
      <c r="L1954">
        <v>682</v>
      </c>
      <c r="M1954" t="b">
        <v>1</v>
      </c>
      <c r="N1954" t="s">
        <v>8273</v>
      </c>
      <c r="O1954" s="12">
        <f t="shared" si="151"/>
        <v>198</v>
      </c>
      <c r="P1954" s="10">
        <f t="shared" si="152"/>
        <v>101.86</v>
      </c>
      <c r="Q1954" s="14" t="s">
        <v>8340</v>
      </c>
      <c r="R1954" t="s">
        <v>8343</v>
      </c>
      <c r="S1954" s="19">
        <f t="shared" si="153"/>
        <v>41526.398321759254</v>
      </c>
      <c r="T1954" s="19">
        <f t="shared" si="154"/>
        <v>42207.916666666664</v>
      </c>
      <c r="U1954">
        <f t="shared" si="150"/>
        <v>2013</v>
      </c>
    </row>
    <row r="1955" spans="1:21" ht="48" x14ac:dyDescent="0.2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 s="23">
        <v>1437620400</v>
      </c>
      <c r="J1955">
        <v>1328158065</v>
      </c>
      <c r="K1955" t="b">
        <v>1</v>
      </c>
      <c r="L1955">
        <v>147</v>
      </c>
      <c r="M1955" t="b">
        <v>1</v>
      </c>
      <c r="N1955" t="s">
        <v>8273</v>
      </c>
      <c r="O1955" s="12">
        <f t="shared" si="151"/>
        <v>226</v>
      </c>
      <c r="P1955" s="10">
        <f t="shared" si="152"/>
        <v>230.56</v>
      </c>
      <c r="Q1955" s="14" t="s">
        <v>8340</v>
      </c>
      <c r="R1955" t="s">
        <v>8343</v>
      </c>
      <c r="S1955" s="19">
        <f t="shared" si="153"/>
        <v>40940.991493055553</v>
      </c>
      <c r="T1955" s="19">
        <f t="shared" si="154"/>
        <v>42207.916666666664</v>
      </c>
      <c r="U1955">
        <f t="shared" si="150"/>
        <v>2012</v>
      </c>
    </row>
    <row r="1956" spans="1:21" ht="32" x14ac:dyDescent="0.2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 s="23">
        <v>1437620400</v>
      </c>
      <c r="J1956">
        <v>1453730176</v>
      </c>
      <c r="K1956" t="b">
        <v>1</v>
      </c>
      <c r="L1956">
        <v>415</v>
      </c>
      <c r="M1956" t="b">
        <v>1</v>
      </c>
      <c r="N1956" t="s">
        <v>8273</v>
      </c>
      <c r="O1956" s="12">
        <f t="shared" si="151"/>
        <v>699</v>
      </c>
      <c r="P1956" s="10">
        <f t="shared" si="152"/>
        <v>842.11</v>
      </c>
      <c r="Q1956" s="14" t="s">
        <v>8340</v>
      </c>
      <c r="R1956" t="s">
        <v>8343</v>
      </c>
      <c r="S1956" s="19">
        <f t="shared" si="153"/>
        <v>42394.372407407405</v>
      </c>
      <c r="T1956" s="19">
        <f t="shared" si="154"/>
        <v>42207.916666666664</v>
      </c>
      <c r="U1956">
        <f t="shared" si="150"/>
        <v>2016</v>
      </c>
    </row>
    <row r="1957" spans="1:21" ht="48" x14ac:dyDescent="0.2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 s="23">
        <v>1437620400</v>
      </c>
      <c r="J1957">
        <v>1334989881</v>
      </c>
      <c r="K1957" t="b">
        <v>1</v>
      </c>
      <c r="L1957">
        <v>290</v>
      </c>
      <c r="M1957" t="b">
        <v>1</v>
      </c>
      <c r="N1957" t="s">
        <v>8273</v>
      </c>
      <c r="O1957" s="12">
        <f t="shared" si="151"/>
        <v>399</v>
      </c>
      <c r="P1957" s="10">
        <f t="shared" si="152"/>
        <v>577.28</v>
      </c>
      <c r="Q1957" s="14" t="s">
        <v>8340</v>
      </c>
      <c r="R1957" t="s">
        <v>8343</v>
      </c>
      <c r="S1957" s="19">
        <f t="shared" si="153"/>
        <v>41020.063437500001</v>
      </c>
      <c r="T1957" s="19">
        <f t="shared" si="154"/>
        <v>42207.916666666664</v>
      </c>
      <c r="U1957">
        <f t="shared" si="150"/>
        <v>2012</v>
      </c>
    </row>
    <row r="1958" spans="1:21" ht="48" x14ac:dyDescent="0.2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 s="23">
        <v>1437620400</v>
      </c>
      <c r="J1958">
        <v>1425507005</v>
      </c>
      <c r="K1958" t="b">
        <v>1</v>
      </c>
      <c r="L1958">
        <v>365</v>
      </c>
      <c r="M1958" t="b">
        <v>1</v>
      </c>
      <c r="N1958" t="s">
        <v>8273</v>
      </c>
      <c r="O1958" s="12">
        <f t="shared" si="151"/>
        <v>294</v>
      </c>
      <c r="P1958" s="10">
        <f t="shared" si="152"/>
        <v>483.34</v>
      </c>
      <c r="Q1958" s="14" t="s">
        <v>8340</v>
      </c>
      <c r="R1958" t="s">
        <v>8343</v>
      </c>
      <c r="S1958" s="19">
        <f t="shared" si="153"/>
        <v>42067.71533564815</v>
      </c>
      <c r="T1958" s="19">
        <f t="shared" si="154"/>
        <v>42207.916666666664</v>
      </c>
      <c r="U1958">
        <f t="shared" si="150"/>
        <v>2015</v>
      </c>
    </row>
    <row r="1959" spans="1:21" ht="32" x14ac:dyDescent="0.2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 s="23">
        <v>1437620400</v>
      </c>
      <c r="J1959">
        <v>1348712513</v>
      </c>
      <c r="K1959" t="b">
        <v>1</v>
      </c>
      <c r="L1959">
        <v>660</v>
      </c>
      <c r="M1959" t="b">
        <v>1</v>
      </c>
      <c r="N1959" t="s">
        <v>8273</v>
      </c>
      <c r="O1959" s="12">
        <f t="shared" si="151"/>
        <v>168</v>
      </c>
      <c r="P1959" s="10">
        <f t="shared" si="152"/>
        <v>76.14</v>
      </c>
      <c r="Q1959" s="14" t="s">
        <v>8340</v>
      </c>
      <c r="R1959" t="s">
        <v>8343</v>
      </c>
      <c r="S1959" s="19">
        <f t="shared" si="153"/>
        <v>41178.890196759261</v>
      </c>
      <c r="T1959" s="19">
        <f t="shared" si="154"/>
        <v>42207.916666666664</v>
      </c>
      <c r="U1959">
        <f t="shared" si="150"/>
        <v>2012</v>
      </c>
    </row>
    <row r="1960" spans="1:21" ht="48" x14ac:dyDescent="0.2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 s="23">
        <v>1437620400</v>
      </c>
      <c r="J1960">
        <v>1361490161</v>
      </c>
      <c r="K1960" t="b">
        <v>1</v>
      </c>
      <c r="L1960">
        <v>1356</v>
      </c>
      <c r="M1960" t="b">
        <v>1</v>
      </c>
      <c r="N1960" t="s">
        <v>8273</v>
      </c>
      <c r="O1960" s="12">
        <f t="shared" si="151"/>
        <v>1436</v>
      </c>
      <c r="P1960" s="10">
        <f t="shared" si="152"/>
        <v>74.11</v>
      </c>
      <c r="Q1960" s="14" t="s">
        <v>8340</v>
      </c>
      <c r="R1960" t="s">
        <v>8343</v>
      </c>
      <c r="S1960" s="19">
        <f t="shared" si="153"/>
        <v>41326.779641203699</v>
      </c>
      <c r="T1960" s="19">
        <f t="shared" si="154"/>
        <v>42207.916666666664</v>
      </c>
      <c r="U1960">
        <f t="shared" si="150"/>
        <v>2013</v>
      </c>
    </row>
    <row r="1961" spans="1:21" ht="48" x14ac:dyDescent="0.2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 s="23">
        <v>1437620400</v>
      </c>
      <c r="J1961">
        <v>1408565860</v>
      </c>
      <c r="K1961" t="b">
        <v>1</v>
      </c>
      <c r="L1961">
        <v>424</v>
      </c>
      <c r="M1961" t="b">
        <v>1</v>
      </c>
      <c r="N1961" t="s">
        <v>8273</v>
      </c>
      <c r="O1961" s="12">
        <f t="shared" si="151"/>
        <v>157</v>
      </c>
      <c r="P1961" s="10">
        <f t="shared" si="152"/>
        <v>36.97</v>
      </c>
      <c r="Q1961" s="14" t="s">
        <v>8340</v>
      </c>
      <c r="R1961" t="s">
        <v>8343</v>
      </c>
      <c r="S1961" s="19">
        <f t="shared" si="153"/>
        <v>41871.637268518512</v>
      </c>
      <c r="T1961" s="19">
        <f t="shared" si="154"/>
        <v>42207.916666666664</v>
      </c>
      <c r="U1961">
        <f t="shared" si="150"/>
        <v>2014</v>
      </c>
    </row>
    <row r="1962" spans="1:21" ht="48" x14ac:dyDescent="0.2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 s="23">
        <v>1437620400</v>
      </c>
      <c r="J1962">
        <v>1416559341</v>
      </c>
      <c r="K1962" t="b">
        <v>1</v>
      </c>
      <c r="L1962">
        <v>33</v>
      </c>
      <c r="M1962" t="b">
        <v>1</v>
      </c>
      <c r="N1962" t="s">
        <v>8273</v>
      </c>
      <c r="O1962" s="12">
        <f t="shared" si="151"/>
        <v>118</v>
      </c>
      <c r="P1962" s="10">
        <f t="shared" si="152"/>
        <v>2500.9699999999998</v>
      </c>
      <c r="Q1962" s="14" t="s">
        <v>8340</v>
      </c>
      <c r="R1962" t="s">
        <v>8343</v>
      </c>
      <c r="S1962" s="19">
        <f t="shared" si="153"/>
        <v>41964.154409722221</v>
      </c>
      <c r="T1962" s="19">
        <f t="shared" si="154"/>
        <v>42207.916666666664</v>
      </c>
      <c r="U1962">
        <f t="shared" si="150"/>
        <v>2014</v>
      </c>
    </row>
    <row r="1963" spans="1:21" ht="48" x14ac:dyDescent="0.2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 s="23">
        <v>1437620400</v>
      </c>
      <c r="J1963">
        <v>1346042417</v>
      </c>
      <c r="K1963" t="b">
        <v>1</v>
      </c>
      <c r="L1963">
        <v>1633</v>
      </c>
      <c r="M1963" t="b">
        <v>1</v>
      </c>
      <c r="N1963" t="s">
        <v>8273</v>
      </c>
      <c r="O1963" s="12">
        <f t="shared" si="151"/>
        <v>1105</v>
      </c>
      <c r="P1963" s="10">
        <f t="shared" si="152"/>
        <v>67.69</v>
      </c>
      <c r="Q1963" s="14" t="s">
        <v>8340</v>
      </c>
      <c r="R1963" t="s">
        <v>8343</v>
      </c>
      <c r="S1963" s="19">
        <f t="shared" si="153"/>
        <v>41147.986307870371</v>
      </c>
      <c r="T1963" s="19">
        <f t="shared" si="154"/>
        <v>42207.916666666664</v>
      </c>
      <c r="U1963">
        <f t="shared" si="150"/>
        <v>2012</v>
      </c>
    </row>
    <row r="1964" spans="1:21" ht="48" x14ac:dyDescent="0.2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 s="23">
        <v>1437620400</v>
      </c>
      <c r="J1964">
        <v>1397414636</v>
      </c>
      <c r="K1964" t="b">
        <v>1</v>
      </c>
      <c r="L1964">
        <v>306</v>
      </c>
      <c r="M1964" t="b">
        <v>1</v>
      </c>
      <c r="N1964" t="s">
        <v>8273</v>
      </c>
      <c r="O1964" s="12">
        <f t="shared" si="151"/>
        <v>193</v>
      </c>
      <c r="P1964" s="10">
        <f t="shared" si="152"/>
        <v>63.05</v>
      </c>
      <c r="Q1964" s="14" t="s">
        <v>8340</v>
      </c>
      <c r="R1964" t="s">
        <v>8343</v>
      </c>
      <c r="S1964" s="19">
        <f t="shared" si="153"/>
        <v>41742.572175925925</v>
      </c>
      <c r="T1964" s="19">
        <f t="shared" si="154"/>
        <v>42207.916666666664</v>
      </c>
      <c r="U1964">
        <f t="shared" si="150"/>
        <v>2014</v>
      </c>
    </row>
    <row r="1965" spans="1:21" ht="48" x14ac:dyDescent="0.2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 s="23">
        <v>1437620400</v>
      </c>
      <c r="J1965">
        <v>1407838734</v>
      </c>
      <c r="K1965" t="b">
        <v>1</v>
      </c>
      <c r="L1965">
        <v>205</v>
      </c>
      <c r="M1965" t="b">
        <v>1</v>
      </c>
      <c r="N1965" t="s">
        <v>8273</v>
      </c>
      <c r="O1965" s="12">
        <f t="shared" si="151"/>
        <v>127</v>
      </c>
      <c r="P1965" s="10">
        <f t="shared" si="152"/>
        <v>117.6</v>
      </c>
      <c r="Q1965" s="14" t="s">
        <v>8340</v>
      </c>
      <c r="R1965" t="s">
        <v>8343</v>
      </c>
      <c r="S1965" s="19">
        <f t="shared" si="153"/>
        <v>41863.221458333333</v>
      </c>
      <c r="T1965" s="19">
        <f t="shared" si="154"/>
        <v>42207.916666666664</v>
      </c>
      <c r="U1965">
        <f t="shared" si="150"/>
        <v>2014</v>
      </c>
    </row>
    <row r="1966" spans="1:21" ht="48" x14ac:dyDescent="0.2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 s="23">
        <v>1437620400</v>
      </c>
      <c r="J1966">
        <v>1458714772</v>
      </c>
      <c r="K1966" t="b">
        <v>1</v>
      </c>
      <c r="L1966">
        <v>1281</v>
      </c>
      <c r="M1966" t="b">
        <v>1</v>
      </c>
      <c r="N1966" t="s">
        <v>8273</v>
      </c>
      <c r="O1966" s="12">
        <f t="shared" si="151"/>
        <v>260</v>
      </c>
      <c r="P1966" s="10">
        <f t="shared" si="152"/>
        <v>180.75</v>
      </c>
      <c r="Q1966" s="14" t="s">
        <v>8340</v>
      </c>
      <c r="R1966" t="s">
        <v>8343</v>
      </c>
      <c r="S1966" s="19">
        <f t="shared" si="153"/>
        <v>42452.064490740733</v>
      </c>
      <c r="T1966" s="19">
        <f t="shared" si="154"/>
        <v>42207.916666666664</v>
      </c>
      <c r="U1966">
        <f t="shared" si="150"/>
        <v>2016</v>
      </c>
    </row>
    <row r="1967" spans="1:21" ht="48" x14ac:dyDescent="0.2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 s="23">
        <v>1437620400</v>
      </c>
      <c r="J1967">
        <v>1324433310</v>
      </c>
      <c r="K1967" t="b">
        <v>1</v>
      </c>
      <c r="L1967">
        <v>103</v>
      </c>
      <c r="M1967" t="b">
        <v>1</v>
      </c>
      <c r="N1967" t="s">
        <v>8273</v>
      </c>
      <c r="O1967" s="12">
        <f t="shared" si="151"/>
        <v>262</v>
      </c>
      <c r="P1967" s="10">
        <f t="shared" si="152"/>
        <v>127.32</v>
      </c>
      <c r="Q1967" s="14" t="s">
        <v>8340</v>
      </c>
      <c r="R1967" t="s">
        <v>8343</v>
      </c>
      <c r="S1967" s="19">
        <f t="shared" si="153"/>
        <v>40897.880902777775</v>
      </c>
      <c r="T1967" s="19">
        <f t="shared" si="154"/>
        <v>42207.916666666664</v>
      </c>
      <c r="U1967">
        <f t="shared" si="150"/>
        <v>2011</v>
      </c>
    </row>
    <row r="1968" spans="1:21" ht="48" x14ac:dyDescent="0.2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 s="23">
        <v>1437620400</v>
      </c>
      <c r="J1968">
        <v>1405429098</v>
      </c>
      <c r="K1968" t="b">
        <v>1</v>
      </c>
      <c r="L1968">
        <v>1513</v>
      </c>
      <c r="M1968" t="b">
        <v>1</v>
      </c>
      <c r="N1968" t="s">
        <v>8273</v>
      </c>
      <c r="O1968" s="12">
        <f t="shared" si="151"/>
        <v>207</v>
      </c>
      <c r="P1968" s="10">
        <f t="shared" si="152"/>
        <v>136.63999999999999</v>
      </c>
      <c r="Q1968" s="14" t="s">
        <v>8340</v>
      </c>
      <c r="R1968" t="s">
        <v>8343</v>
      </c>
      <c r="S1968" s="19">
        <f t="shared" si="153"/>
        <v>41835.332152777773</v>
      </c>
      <c r="T1968" s="19">
        <f t="shared" si="154"/>
        <v>42207.916666666664</v>
      </c>
      <c r="U1968">
        <f t="shared" si="150"/>
        <v>2014</v>
      </c>
    </row>
    <row r="1969" spans="1:21" ht="48" x14ac:dyDescent="0.2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 s="23">
        <v>1437620400</v>
      </c>
      <c r="J1969">
        <v>1396367729</v>
      </c>
      <c r="K1969" t="b">
        <v>1</v>
      </c>
      <c r="L1969">
        <v>405</v>
      </c>
      <c r="M1969" t="b">
        <v>1</v>
      </c>
      <c r="N1969" t="s">
        <v>8273</v>
      </c>
      <c r="O1969" s="12">
        <f t="shared" si="151"/>
        <v>370</v>
      </c>
      <c r="P1969" s="10">
        <f t="shared" si="152"/>
        <v>182.78</v>
      </c>
      <c r="Q1969" s="14" t="s">
        <v>8340</v>
      </c>
      <c r="R1969" t="s">
        <v>8343</v>
      </c>
      <c r="S1969" s="19">
        <f t="shared" si="153"/>
        <v>41730.455196759256</v>
      </c>
      <c r="T1969" s="19">
        <f t="shared" si="154"/>
        <v>42207.916666666664</v>
      </c>
      <c r="U1969">
        <f t="shared" si="150"/>
        <v>2014</v>
      </c>
    </row>
    <row r="1970" spans="1:21" ht="32" x14ac:dyDescent="0.2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 s="23">
        <v>1437620400</v>
      </c>
      <c r="J1970">
        <v>1478095515</v>
      </c>
      <c r="K1970" t="b">
        <v>1</v>
      </c>
      <c r="L1970">
        <v>510</v>
      </c>
      <c r="M1970" t="b">
        <v>1</v>
      </c>
      <c r="N1970" t="s">
        <v>8273</v>
      </c>
      <c r="O1970" s="12">
        <f t="shared" si="151"/>
        <v>285</v>
      </c>
      <c r="P1970" s="10">
        <f t="shared" si="152"/>
        <v>279.38</v>
      </c>
      <c r="Q1970" s="14" t="s">
        <v>8340</v>
      </c>
      <c r="R1970" t="s">
        <v>8343</v>
      </c>
      <c r="S1970" s="19">
        <f t="shared" si="153"/>
        <v>42676.378645833327</v>
      </c>
      <c r="T1970" s="19">
        <f t="shared" si="154"/>
        <v>42207.916666666664</v>
      </c>
      <c r="U1970">
        <f t="shared" si="150"/>
        <v>2016</v>
      </c>
    </row>
    <row r="1971" spans="1:21" ht="48" x14ac:dyDescent="0.2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 s="23">
        <v>1437620400</v>
      </c>
      <c r="J1971">
        <v>1467831668</v>
      </c>
      <c r="K1971" t="b">
        <v>1</v>
      </c>
      <c r="L1971">
        <v>1887</v>
      </c>
      <c r="M1971" t="b">
        <v>1</v>
      </c>
      <c r="N1971" t="s">
        <v>8273</v>
      </c>
      <c r="O1971" s="12">
        <f t="shared" si="151"/>
        <v>579</v>
      </c>
      <c r="P1971" s="10">
        <f t="shared" si="152"/>
        <v>61.38</v>
      </c>
      <c r="Q1971" s="14" t="s">
        <v>8340</v>
      </c>
      <c r="R1971" t="s">
        <v>8343</v>
      </c>
      <c r="S1971" s="19">
        <f t="shared" si="153"/>
        <v>42557.584120370368</v>
      </c>
      <c r="T1971" s="19">
        <f t="shared" si="154"/>
        <v>42207.916666666664</v>
      </c>
      <c r="U1971">
        <f t="shared" si="150"/>
        <v>2016</v>
      </c>
    </row>
    <row r="1972" spans="1:21" ht="48" x14ac:dyDescent="0.2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 s="23">
        <v>1437620400</v>
      </c>
      <c r="J1972">
        <v>1361248701</v>
      </c>
      <c r="K1972" t="b">
        <v>1</v>
      </c>
      <c r="L1972">
        <v>701</v>
      </c>
      <c r="M1972" t="b">
        <v>1</v>
      </c>
      <c r="N1972" t="s">
        <v>8273</v>
      </c>
      <c r="O1972" s="12">
        <f t="shared" si="151"/>
        <v>1132</v>
      </c>
      <c r="P1972" s="10">
        <f t="shared" si="152"/>
        <v>80.73</v>
      </c>
      <c r="Q1972" s="14" t="s">
        <v>8340</v>
      </c>
      <c r="R1972" t="s">
        <v>8343</v>
      </c>
      <c r="S1972" s="19">
        <f t="shared" si="153"/>
        <v>41323.984965277778</v>
      </c>
      <c r="T1972" s="19">
        <f t="shared" si="154"/>
        <v>42207.916666666664</v>
      </c>
      <c r="U1972">
        <f t="shared" si="150"/>
        <v>2013</v>
      </c>
    </row>
    <row r="1973" spans="1:21" ht="48" x14ac:dyDescent="0.2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 s="23">
        <v>1437620400</v>
      </c>
      <c r="J1973">
        <v>1381752061</v>
      </c>
      <c r="K1973" t="b">
        <v>1</v>
      </c>
      <c r="L1973">
        <v>3863</v>
      </c>
      <c r="M1973" t="b">
        <v>1</v>
      </c>
      <c r="N1973" t="s">
        <v>8273</v>
      </c>
      <c r="O1973" s="12">
        <f t="shared" si="151"/>
        <v>263</v>
      </c>
      <c r="P1973" s="10">
        <f t="shared" si="152"/>
        <v>272.36</v>
      </c>
      <c r="Q1973" s="14" t="s">
        <v>8340</v>
      </c>
      <c r="R1973" t="s">
        <v>8343</v>
      </c>
      <c r="S1973" s="19">
        <f t="shared" si="153"/>
        <v>41561.29237268518</v>
      </c>
      <c r="T1973" s="19">
        <f t="shared" si="154"/>
        <v>42207.916666666664</v>
      </c>
      <c r="U1973">
        <f t="shared" si="150"/>
        <v>2013</v>
      </c>
    </row>
    <row r="1974" spans="1:21" ht="48" x14ac:dyDescent="0.2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 s="23">
        <v>1437620400</v>
      </c>
      <c r="J1974">
        <v>1350605844</v>
      </c>
      <c r="K1974" t="b">
        <v>1</v>
      </c>
      <c r="L1974">
        <v>238</v>
      </c>
      <c r="M1974" t="b">
        <v>1</v>
      </c>
      <c r="N1974" t="s">
        <v>8273</v>
      </c>
      <c r="O1974" s="12">
        <f t="shared" si="151"/>
        <v>674</v>
      </c>
      <c r="P1974" s="10">
        <f t="shared" si="152"/>
        <v>70.849999999999994</v>
      </c>
      <c r="Q1974" s="14" t="s">
        <v>8340</v>
      </c>
      <c r="R1974" t="s">
        <v>8343</v>
      </c>
      <c r="S1974" s="19">
        <f t="shared" si="153"/>
        <v>41200.803749999999</v>
      </c>
      <c r="T1974" s="19">
        <f t="shared" si="154"/>
        <v>42207.916666666664</v>
      </c>
      <c r="U1974">
        <f t="shared" si="150"/>
        <v>2012</v>
      </c>
    </row>
    <row r="1975" spans="1:21" ht="48" x14ac:dyDescent="0.2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 s="23">
        <v>1437620400</v>
      </c>
      <c r="J1975">
        <v>1467134464</v>
      </c>
      <c r="K1975" t="b">
        <v>1</v>
      </c>
      <c r="L1975">
        <v>2051</v>
      </c>
      <c r="M1975" t="b">
        <v>1</v>
      </c>
      <c r="N1975" t="s">
        <v>8273</v>
      </c>
      <c r="O1975" s="12">
        <f t="shared" si="151"/>
        <v>257</v>
      </c>
      <c r="P1975" s="10">
        <f t="shared" si="152"/>
        <v>247.94</v>
      </c>
      <c r="Q1975" s="14" t="s">
        <v>8340</v>
      </c>
      <c r="R1975" t="s">
        <v>8343</v>
      </c>
      <c r="S1975" s="19">
        <f t="shared" si="153"/>
        <v>42549.514629629623</v>
      </c>
      <c r="T1975" s="19">
        <f t="shared" si="154"/>
        <v>42207.916666666664</v>
      </c>
      <c r="U1975">
        <f t="shared" si="150"/>
        <v>2016</v>
      </c>
    </row>
    <row r="1976" spans="1:21" ht="48" x14ac:dyDescent="0.2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 s="23">
        <v>1437620400</v>
      </c>
      <c r="J1976">
        <v>1371715269</v>
      </c>
      <c r="K1976" t="b">
        <v>1</v>
      </c>
      <c r="L1976">
        <v>402</v>
      </c>
      <c r="M1976" t="b">
        <v>1</v>
      </c>
      <c r="N1976" t="s">
        <v>8273</v>
      </c>
      <c r="O1976" s="12">
        <f t="shared" si="151"/>
        <v>375</v>
      </c>
      <c r="P1976" s="10">
        <f t="shared" si="152"/>
        <v>186.81</v>
      </c>
      <c r="Q1976" s="14" t="s">
        <v>8340</v>
      </c>
      <c r="R1976" t="s">
        <v>8343</v>
      </c>
      <c r="S1976" s="19">
        <f t="shared" si="153"/>
        <v>41445.125798611109</v>
      </c>
      <c r="T1976" s="19">
        <f t="shared" si="154"/>
        <v>42207.916666666664</v>
      </c>
      <c r="U1976">
        <f t="shared" si="150"/>
        <v>2013</v>
      </c>
    </row>
    <row r="1977" spans="1:21" ht="32" x14ac:dyDescent="0.2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 s="23">
        <v>1437620400</v>
      </c>
      <c r="J1977">
        <v>1360346851</v>
      </c>
      <c r="K1977" t="b">
        <v>1</v>
      </c>
      <c r="L1977">
        <v>253</v>
      </c>
      <c r="M1977" t="b">
        <v>1</v>
      </c>
      <c r="N1977" t="s">
        <v>8273</v>
      </c>
      <c r="O1977" s="12">
        <f t="shared" si="151"/>
        <v>209</v>
      </c>
      <c r="P1977" s="10">
        <f t="shared" si="152"/>
        <v>131.99</v>
      </c>
      <c r="Q1977" s="14" t="s">
        <v>8340</v>
      </c>
      <c r="R1977" t="s">
        <v>8343</v>
      </c>
      <c r="S1977" s="19">
        <f t="shared" si="153"/>
        <v>41313.54688657407</v>
      </c>
      <c r="T1977" s="19">
        <f t="shared" si="154"/>
        <v>42207.916666666664</v>
      </c>
      <c r="U1977">
        <f t="shared" si="150"/>
        <v>2013</v>
      </c>
    </row>
    <row r="1978" spans="1:21" ht="32" x14ac:dyDescent="0.2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 s="23">
        <v>1437620400</v>
      </c>
      <c r="J1978">
        <v>1371159325</v>
      </c>
      <c r="K1978" t="b">
        <v>1</v>
      </c>
      <c r="L1978">
        <v>473</v>
      </c>
      <c r="M1978" t="b">
        <v>1</v>
      </c>
      <c r="N1978" t="s">
        <v>8273</v>
      </c>
      <c r="O1978" s="12">
        <f t="shared" si="151"/>
        <v>347</v>
      </c>
      <c r="P1978" s="10">
        <f t="shared" si="152"/>
        <v>29.31</v>
      </c>
      <c r="Q1978" s="14" t="s">
        <v>8340</v>
      </c>
      <c r="R1978" t="s">
        <v>8343</v>
      </c>
      <c r="S1978" s="19">
        <f t="shared" si="153"/>
        <v>41438.691261574073</v>
      </c>
      <c r="T1978" s="19">
        <f t="shared" si="154"/>
        <v>42207.916666666664</v>
      </c>
      <c r="U1978">
        <f t="shared" si="150"/>
        <v>2013</v>
      </c>
    </row>
    <row r="1979" spans="1:21" ht="48" x14ac:dyDescent="0.2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 s="23">
        <v>1437620400</v>
      </c>
      <c r="J1979">
        <v>1446527540</v>
      </c>
      <c r="K1979" t="b">
        <v>1</v>
      </c>
      <c r="L1979">
        <v>821</v>
      </c>
      <c r="M1979" t="b">
        <v>1</v>
      </c>
      <c r="N1979" t="s">
        <v>8273</v>
      </c>
      <c r="O1979" s="12">
        <f t="shared" si="151"/>
        <v>402</v>
      </c>
      <c r="P1979" s="10">
        <f t="shared" si="152"/>
        <v>245.02</v>
      </c>
      <c r="Q1979" s="14" t="s">
        <v>8340</v>
      </c>
      <c r="R1979" t="s">
        <v>8343</v>
      </c>
      <c r="S1979" s="19">
        <f t="shared" si="153"/>
        <v>42311.008564814816</v>
      </c>
      <c r="T1979" s="19">
        <f t="shared" si="154"/>
        <v>42207.916666666664</v>
      </c>
      <c r="U1979">
        <f t="shared" si="150"/>
        <v>2015</v>
      </c>
    </row>
    <row r="1980" spans="1:21" ht="48" x14ac:dyDescent="0.2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 s="23">
        <v>1437620400</v>
      </c>
      <c r="J1980">
        <v>1336627492</v>
      </c>
      <c r="K1980" t="b">
        <v>1</v>
      </c>
      <c r="L1980">
        <v>388</v>
      </c>
      <c r="M1980" t="b">
        <v>1</v>
      </c>
      <c r="N1980" t="s">
        <v>8273</v>
      </c>
      <c r="O1980" s="12">
        <f t="shared" si="151"/>
        <v>1027</v>
      </c>
      <c r="P1980" s="10">
        <f t="shared" si="152"/>
        <v>1323.25</v>
      </c>
      <c r="Q1980" s="14" t="s">
        <v>8340</v>
      </c>
      <c r="R1980" t="s">
        <v>8343</v>
      </c>
      <c r="S1980" s="19">
        <f t="shared" si="153"/>
        <v>41039.017268518517</v>
      </c>
      <c r="T1980" s="19">
        <f t="shared" si="154"/>
        <v>42207.916666666664</v>
      </c>
      <c r="U1980">
        <f t="shared" si="150"/>
        <v>2012</v>
      </c>
    </row>
    <row r="1981" spans="1:21" ht="32" x14ac:dyDescent="0.2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 s="23">
        <v>1437620400</v>
      </c>
      <c r="J1981">
        <v>1444734146</v>
      </c>
      <c r="K1981" t="b">
        <v>1</v>
      </c>
      <c r="L1981">
        <v>813</v>
      </c>
      <c r="M1981" t="b">
        <v>1</v>
      </c>
      <c r="N1981" t="s">
        <v>8273</v>
      </c>
      <c r="O1981" s="12">
        <f t="shared" si="151"/>
        <v>115</v>
      </c>
      <c r="P1981" s="10">
        <f t="shared" si="152"/>
        <v>282.66000000000003</v>
      </c>
      <c r="Q1981" s="14" t="s">
        <v>8340</v>
      </c>
      <c r="R1981" t="s">
        <v>8343</v>
      </c>
      <c r="S1981" s="19">
        <f t="shared" si="153"/>
        <v>42290.25168981481</v>
      </c>
      <c r="T1981" s="19">
        <f t="shared" si="154"/>
        <v>42207.916666666664</v>
      </c>
      <c r="U1981">
        <f t="shared" ref="U1981:U2044" si="155">YEAR(S1981)</f>
        <v>2015</v>
      </c>
    </row>
    <row r="1982" spans="1:21" ht="32" x14ac:dyDescent="0.2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 s="23">
        <v>1437620400</v>
      </c>
      <c r="J1982">
        <v>1456232462</v>
      </c>
      <c r="K1982" t="b">
        <v>1</v>
      </c>
      <c r="L1982">
        <v>1945</v>
      </c>
      <c r="M1982" t="b">
        <v>1</v>
      </c>
      <c r="N1982" t="s">
        <v>8273</v>
      </c>
      <c r="O1982" s="12">
        <f t="shared" si="151"/>
        <v>355</v>
      </c>
      <c r="P1982" s="10">
        <f t="shared" si="152"/>
        <v>91.21</v>
      </c>
      <c r="Q1982" s="14" t="s">
        <v>8340</v>
      </c>
      <c r="R1982" t="s">
        <v>8343</v>
      </c>
      <c r="S1982" s="19">
        <f t="shared" si="153"/>
        <v>42423.334050925921</v>
      </c>
      <c r="T1982" s="19">
        <f t="shared" si="154"/>
        <v>42207.916666666664</v>
      </c>
      <c r="U1982">
        <f t="shared" si="155"/>
        <v>2016</v>
      </c>
    </row>
    <row r="1983" spans="1:21" ht="48" x14ac:dyDescent="0.2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 s="23">
        <v>1437620400</v>
      </c>
      <c r="J1983">
        <v>1402334665</v>
      </c>
      <c r="K1983" t="b">
        <v>0</v>
      </c>
      <c r="L1983">
        <v>12</v>
      </c>
      <c r="M1983" t="b">
        <v>0</v>
      </c>
      <c r="N1983" t="s">
        <v>8273</v>
      </c>
      <c r="O1983" s="12">
        <f t="shared" si="151"/>
        <v>5</v>
      </c>
      <c r="P1983" s="10">
        <f t="shared" si="152"/>
        <v>31.75</v>
      </c>
      <c r="Q1983" s="14" t="s">
        <v>8340</v>
      </c>
      <c r="R1983" t="s">
        <v>8343</v>
      </c>
      <c r="S1983" s="19">
        <f t="shared" si="153"/>
        <v>41799.516956018517</v>
      </c>
      <c r="T1983" s="19">
        <f t="shared" si="154"/>
        <v>42207.916666666664</v>
      </c>
      <c r="U1983">
        <f t="shared" si="155"/>
        <v>2014</v>
      </c>
    </row>
    <row r="1984" spans="1:21" ht="48" x14ac:dyDescent="0.2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 s="23">
        <v>1437620400</v>
      </c>
      <c r="J1984">
        <v>1478268287</v>
      </c>
      <c r="K1984" t="b">
        <v>0</v>
      </c>
      <c r="L1984">
        <v>0</v>
      </c>
      <c r="M1984" t="b">
        <v>0</v>
      </c>
      <c r="N1984" t="s">
        <v>8273</v>
      </c>
      <c r="O1984" s="12">
        <f t="shared" si="151"/>
        <v>0</v>
      </c>
      <c r="P1984" s="10">
        <f t="shared" si="152"/>
        <v>0</v>
      </c>
      <c r="Q1984" s="14" t="s">
        <v>8340</v>
      </c>
      <c r="R1984" t="s">
        <v>8343</v>
      </c>
      <c r="S1984" s="19">
        <f t="shared" si="153"/>
        <v>42678.378321759257</v>
      </c>
      <c r="T1984" s="19">
        <f t="shared" si="154"/>
        <v>42207.916666666664</v>
      </c>
      <c r="U1984">
        <f t="shared" si="155"/>
        <v>2016</v>
      </c>
    </row>
    <row r="1985" spans="1:21" ht="48" x14ac:dyDescent="0.2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 s="23">
        <v>1437620400</v>
      </c>
      <c r="J1985">
        <v>1470874618</v>
      </c>
      <c r="K1985" t="b">
        <v>0</v>
      </c>
      <c r="L1985">
        <v>16</v>
      </c>
      <c r="M1985" t="b">
        <v>0</v>
      </c>
      <c r="N1985" t="s">
        <v>8273</v>
      </c>
      <c r="O1985" s="12">
        <f t="shared" si="151"/>
        <v>4</v>
      </c>
      <c r="P1985" s="10">
        <f t="shared" si="152"/>
        <v>88.69</v>
      </c>
      <c r="Q1985" s="14" t="s">
        <v>8340</v>
      </c>
      <c r="R1985" t="s">
        <v>8343</v>
      </c>
      <c r="S1985" s="19">
        <f t="shared" si="153"/>
        <v>42592.803449074076</v>
      </c>
      <c r="T1985" s="19">
        <f t="shared" si="154"/>
        <v>42207.916666666664</v>
      </c>
      <c r="U1985">
        <f t="shared" si="155"/>
        <v>2016</v>
      </c>
    </row>
    <row r="1986" spans="1:21" ht="64" x14ac:dyDescent="0.2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 s="23">
        <v>1437620400</v>
      </c>
      <c r="J1986">
        <v>1412189881</v>
      </c>
      <c r="K1986" t="b">
        <v>0</v>
      </c>
      <c r="L1986">
        <v>7</v>
      </c>
      <c r="M1986" t="b">
        <v>0</v>
      </c>
      <c r="N1986" t="s">
        <v>8272</v>
      </c>
      <c r="O1986" s="12">
        <f t="shared" ref="O1986:O2049" si="156">ROUND(E1986/D1986*100,0)</f>
        <v>21</v>
      </c>
      <c r="P1986" s="10">
        <f t="shared" ref="P1986:P2049" si="157">IFERROR(ROUND(E1986/L1986,2),0)</f>
        <v>453.14</v>
      </c>
      <c r="Q1986" s="14" t="s">
        <v>8340</v>
      </c>
      <c r="R1986" t="s">
        <v>8344</v>
      </c>
      <c r="S1986" s="19">
        <f t="shared" si="153"/>
        <v>41913.581956018512</v>
      </c>
      <c r="T1986" s="19">
        <f t="shared" si="154"/>
        <v>42207.916666666664</v>
      </c>
      <c r="U1986">
        <f t="shared" si="155"/>
        <v>2014</v>
      </c>
    </row>
    <row r="1987" spans="1:21" ht="48" x14ac:dyDescent="0.2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 s="23">
        <v>1437620400</v>
      </c>
      <c r="J1987">
        <v>1467650771</v>
      </c>
      <c r="K1987" t="b">
        <v>0</v>
      </c>
      <c r="L1987">
        <v>4</v>
      </c>
      <c r="M1987" t="b">
        <v>0</v>
      </c>
      <c r="N1987" t="s">
        <v>8272</v>
      </c>
      <c r="O1987" s="12">
        <f t="shared" si="156"/>
        <v>3</v>
      </c>
      <c r="P1987" s="10">
        <f t="shared" si="157"/>
        <v>12.75</v>
      </c>
      <c r="Q1987" s="14" t="s">
        <v>8340</v>
      </c>
      <c r="R1987" t="s">
        <v>8344</v>
      </c>
      <c r="S1987" s="19">
        <f t="shared" ref="S1987:S2050" si="158">(J1987/86400)+25569+(-5/24)</f>
        <v>42555.490405092591</v>
      </c>
      <c r="T1987" s="19">
        <f t="shared" ref="T1987:T2050" si="159">(I1987/86400)+25569+(-5/24)</f>
        <v>42207.916666666664</v>
      </c>
      <c r="U1987">
        <f t="shared" si="155"/>
        <v>2016</v>
      </c>
    </row>
    <row r="1988" spans="1:21" ht="48" x14ac:dyDescent="0.2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 s="23">
        <v>1437620400</v>
      </c>
      <c r="J1988">
        <v>1455359083</v>
      </c>
      <c r="K1988" t="b">
        <v>0</v>
      </c>
      <c r="L1988">
        <v>1</v>
      </c>
      <c r="M1988" t="b">
        <v>0</v>
      </c>
      <c r="N1988" t="s">
        <v>8272</v>
      </c>
      <c r="O1988" s="12">
        <f t="shared" si="156"/>
        <v>0</v>
      </c>
      <c r="P1988" s="10">
        <f t="shared" si="157"/>
        <v>1</v>
      </c>
      <c r="Q1988" s="14" t="s">
        <v>8340</v>
      </c>
      <c r="R1988" t="s">
        <v>8344</v>
      </c>
      <c r="S1988" s="19">
        <f t="shared" si="158"/>
        <v>42413.225497685184</v>
      </c>
      <c r="T1988" s="19">
        <f t="shared" si="159"/>
        <v>42207.916666666664</v>
      </c>
      <c r="U1988">
        <f t="shared" si="155"/>
        <v>2016</v>
      </c>
    </row>
    <row r="1989" spans="1:21" ht="32" x14ac:dyDescent="0.2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 s="23">
        <v>1437620400</v>
      </c>
      <c r="J1989">
        <v>1422631276</v>
      </c>
      <c r="K1989" t="b">
        <v>0</v>
      </c>
      <c r="L1989">
        <v>28</v>
      </c>
      <c r="M1989" t="b">
        <v>0</v>
      </c>
      <c r="N1989" t="s">
        <v>8272</v>
      </c>
      <c r="O1989" s="12">
        <f t="shared" si="156"/>
        <v>42</v>
      </c>
      <c r="P1989" s="10">
        <f t="shared" si="157"/>
        <v>83.43</v>
      </c>
      <c r="Q1989" s="14" t="s">
        <v>8340</v>
      </c>
      <c r="R1989" t="s">
        <v>8344</v>
      </c>
      <c r="S1989" s="19">
        <f t="shared" si="158"/>
        <v>42034.431435185186</v>
      </c>
      <c r="T1989" s="19">
        <f t="shared" si="159"/>
        <v>42207.916666666664</v>
      </c>
      <c r="U1989">
        <f t="shared" si="155"/>
        <v>2015</v>
      </c>
    </row>
    <row r="1990" spans="1:21" ht="16" x14ac:dyDescent="0.2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 s="23">
        <v>1437620400</v>
      </c>
      <c r="J1990">
        <v>1437502742</v>
      </c>
      <c r="K1990" t="b">
        <v>0</v>
      </c>
      <c r="L1990">
        <v>1</v>
      </c>
      <c r="M1990" t="b">
        <v>0</v>
      </c>
      <c r="N1990" t="s">
        <v>8272</v>
      </c>
      <c r="O1990" s="12">
        <f t="shared" si="156"/>
        <v>0</v>
      </c>
      <c r="P1990" s="10">
        <f t="shared" si="157"/>
        <v>25</v>
      </c>
      <c r="Q1990" s="14" t="s">
        <v>8340</v>
      </c>
      <c r="R1990" t="s">
        <v>8344</v>
      </c>
      <c r="S1990" s="19">
        <f t="shared" si="158"/>
        <v>42206.554884259262</v>
      </c>
      <c r="T1990" s="19">
        <f t="shared" si="159"/>
        <v>42207.916666666664</v>
      </c>
      <c r="U1990">
        <f t="shared" si="155"/>
        <v>2015</v>
      </c>
    </row>
    <row r="1991" spans="1:21" ht="48" x14ac:dyDescent="0.2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 s="23">
        <v>1437620400</v>
      </c>
      <c r="J1991">
        <v>1478881208</v>
      </c>
      <c r="K1991" t="b">
        <v>0</v>
      </c>
      <c r="L1991">
        <v>1</v>
      </c>
      <c r="M1991" t="b">
        <v>0</v>
      </c>
      <c r="N1991" t="s">
        <v>8272</v>
      </c>
      <c r="O1991" s="12">
        <f t="shared" si="156"/>
        <v>1</v>
      </c>
      <c r="P1991" s="10">
        <f t="shared" si="157"/>
        <v>50</v>
      </c>
      <c r="Q1991" s="14" t="s">
        <v>8340</v>
      </c>
      <c r="R1991" t="s">
        <v>8344</v>
      </c>
      <c r="S1991" s="19">
        <f t="shared" si="158"/>
        <v>42685.472314814811</v>
      </c>
      <c r="T1991" s="19">
        <f t="shared" si="159"/>
        <v>42207.916666666664</v>
      </c>
      <c r="U1991">
        <f t="shared" si="155"/>
        <v>2016</v>
      </c>
    </row>
    <row r="1992" spans="1:21" ht="48" x14ac:dyDescent="0.2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 s="23">
        <v>1437620400</v>
      </c>
      <c r="J1992">
        <v>1454042532</v>
      </c>
      <c r="K1992" t="b">
        <v>0</v>
      </c>
      <c r="L1992">
        <v>5</v>
      </c>
      <c r="M1992" t="b">
        <v>0</v>
      </c>
      <c r="N1992" t="s">
        <v>8272</v>
      </c>
      <c r="O1992" s="12">
        <f t="shared" si="156"/>
        <v>17</v>
      </c>
      <c r="P1992" s="10">
        <f t="shared" si="157"/>
        <v>101.8</v>
      </c>
      <c r="Q1992" s="14" t="s">
        <v>8340</v>
      </c>
      <c r="R1992" t="s">
        <v>8344</v>
      </c>
      <c r="S1992" s="19">
        <f t="shared" si="158"/>
        <v>42397.987638888888</v>
      </c>
      <c r="T1992" s="19">
        <f t="shared" si="159"/>
        <v>42207.916666666664</v>
      </c>
      <c r="U1992">
        <f t="shared" si="155"/>
        <v>2016</v>
      </c>
    </row>
    <row r="1993" spans="1:21" ht="32" x14ac:dyDescent="0.2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 s="23">
        <v>1437620400</v>
      </c>
      <c r="J1993">
        <v>1434144386</v>
      </c>
      <c r="K1993" t="b">
        <v>0</v>
      </c>
      <c r="L1993">
        <v>3</v>
      </c>
      <c r="M1993" t="b">
        <v>0</v>
      </c>
      <c r="N1993" t="s">
        <v>8272</v>
      </c>
      <c r="O1993" s="12">
        <f t="shared" si="156"/>
        <v>7</v>
      </c>
      <c r="P1993" s="10">
        <f t="shared" si="157"/>
        <v>46.67</v>
      </c>
      <c r="Q1993" s="14" t="s">
        <v>8340</v>
      </c>
      <c r="R1993" t="s">
        <v>8344</v>
      </c>
      <c r="S1993" s="19">
        <f t="shared" si="158"/>
        <v>42167.685023148144</v>
      </c>
      <c r="T1993" s="19">
        <f t="shared" si="159"/>
        <v>42207.916666666664</v>
      </c>
      <c r="U1993">
        <f t="shared" si="155"/>
        <v>2015</v>
      </c>
    </row>
    <row r="1994" spans="1:21" ht="32" x14ac:dyDescent="0.2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 s="23">
        <v>1437620400</v>
      </c>
      <c r="J1994">
        <v>1421637991</v>
      </c>
      <c r="K1994" t="b">
        <v>0</v>
      </c>
      <c r="L1994">
        <v>2</v>
      </c>
      <c r="M1994" t="b">
        <v>0</v>
      </c>
      <c r="N1994" t="s">
        <v>8272</v>
      </c>
      <c r="O1994" s="12">
        <f t="shared" si="156"/>
        <v>0</v>
      </c>
      <c r="P1994" s="10">
        <f t="shared" si="157"/>
        <v>1</v>
      </c>
      <c r="Q1994" s="14" t="s">
        <v>8340</v>
      </c>
      <c r="R1994" t="s">
        <v>8344</v>
      </c>
      <c r="S1994" s="19">
        <f t="shared" si="158"/>
        <v>42022.935081018521</v>
      </c>
      <c r="T1994" s="19">
        <f t="shared" si="159"/>
        <v>42207.916666666664</v>
      </c>
      <c r="U1994">
        <f t="shared" si="155"/>
        <v>2015</v>
      </c>
    </row>
    <row r="1995" spans="1:21" ht="48" x14ac:dyDescent="0.2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 s="23">
        <v>1437620400</v>
      </c>
      <c r="J1995">
        <v>1448114837</v>
      </c>
      <c r="K1995" t="b">
        <v>0</v>
      </c>
      <c r="L1995">
        <v>0</v>
      </c>
      <c r="M1995" t="b">
        <v>0</v>
      </c>
      <c r="N1995" t="s">
        <v>8272</v>
      </c>
      <c r="O1995" s="12">
        <f t="shared" si="156"/>
        <v>0</v>
      </c>
      <c r="P1995" s="10">
        <f t="shared" si="157"/>
        <v>0</v>
      </c>
      <c r="Q1995" s="14" t="s">
        <v>8340</v>
      </c>
      <c r="R1995" t="s">
        <v>8344</v>
      </c>
      <c r="S1995" s="19">
        <f t="shared" si="158"/>
        <v>42329.380057870367</v>
      </c>
      <c r="T1995" s="19">
        <f t="shared" si="159"/>
        <v>42207.916666666664</v>
      </c>
      <c r="U1995">
        <f t="shared" si="155"/>
        <v>2015</v>
      </c>
    </row>
    <row r="1996" spans="1:21" ht="48" x14ac:dyDescent="0.2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 s="23">
        <v>1437620400</v>
      </c>
      <c r="J1996">
        <v>1475885342</v>
      </c>
      <c r="K1996" t="b">
        <v>0</v>
      </c>
      <c r="L1996">
        <v>0</v>
      </c>
      <c r="M1996" t="b">
        <v>0</v>
      </c>
      <c r="N1996" t="s">
        <v>8272</v>
      </c>
      <c r="O1996" s="12">
        <f t="shared" si="156"/>
        <v>0</v>
      </c>
      <c r="P1996" s="10">
        <f t="shared" si="157"/>
        <v>0</v>
      </c>
      <c r="Q1996" s="14" t="s">
        <v>8340</v>
      </c>
      <c r="R1996" t="s">
        <v>8344</v>
      </c>
      <c r="S1996" s="19">
        <f t="shared" si="158"/>
        <v>42650.797939814809</v>
      </c>
      <c r="T1996" s="19">
        <f t="shared" si="159"/>
        <v>42207.916666666664</v>
      </c>
      <c r="U1996">
        <f t="shared" si="155"/>
        <v>2016</v>
      </c>
    </row>
    <row r="1997" spans="1:21" ht="48" x14ac:dyDescent="0.2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 s="23">
        <v>1437620400</v>
      </c>
      <c r="J1997">
        <v>1435354736</v>
      </c>
      <c r="K1997" t="b">
        <v>0</v>
      </c>
      <c r="L1997">
        <v>3</v>
      </c>
      <c r="M1997" t="b">
        <v>0</v>
      </c>
      <c r="N1997" t="s">
        <v>8272</v>
      </c>
      <c r="O1997" s="12">
        <f t="shared" si="156"/>
        <v>8</v>
      </c>
      <c r="P1997" s="10">
        <f t="shared" si="157"/>
        <v>26</v>
      </c>
      <c r="Q1997" s="14" t="s">
        <v>8340</v>
      </c>
      <c r="R1997" t="s">
        <v>8344</v>
      </c>
      <c r="S1997" s="19">
        <f t="shared" si="158"/>
        <v>42181.693703703706</v>
      </c>
      <c r="T1997" s="19">
        <f t="shared" si="159"/>
        <v>42207.916666666664</v>
      </c>
      <c r="U1997">
        <f t="shared" si="155"/>
        <v>2015</v>
      </c>
    </row>
    <row r="1998" spans="1:21" ht="48" x14ac:dyDescent="0.2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 s="23">
        <v>1437620400</v>
      </c>
      <c r="J1998">
        <v>1402429211</v>
      </c>
      <c r="K1998" t="b">
        <v>0</v>
      </c>
      <c r="L1998">
        <v>0</v>
      </c>
      <c r="M1998" t="b">
        <v>0</v>
      </c>
      <c r="N1998" t="s">
        <v>8272</v>
      </c>
      <c r="O1998" s="12">
        <f t="shared" si="156"/>
        <v>0</v>
      </c>
      <c r="P1998" s="10">
        <f t="shared" si="157"/>
        <v>0</v>
      </c>
      <c r="Q1998" s="14" t="s">
        <v>8340</v>
      </c>
      <c r="R1998" t="s">
        <v>8344</v>
      </c>
      <c r="S1998" s="19">
        <f t="shared" si="158"/>
        <v>41800.611238425925</v>
      </c>
      <c r="T1998" s="19">
        <f t="shared" si="159"/>
        <v>42207.916666666664</v>
      </c>
      <c r="U1998">
        <f t="shared" si="155"/>
        <v>2014</v>
      </c>
    </row>
    <row r="1999" spans="1:21" ht="48" x14ac:dyDescent="0.2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 s="23">
        <v>1437620400</v>
      </c>
      <c r="J1999">
        <v>1406499612</v>
      </c>
      <c r="K1999" t="b">
        <v>0</v>
      </c>
      <c r="L1999">
        <v>0</v>
      </c>
      <c r="M1999" t="b">
        <v>0</v>
      </c>
      <c r="N1999" t="s">
        <v>8272</v>
      </c>
      <c r="O1999" s="12">
        <f t="shared" si="156"/>
        <v>0</v>
      </c>
      <c r="P1999" s="10">
        <f t="shared" si="157"/>
        <v>0</v>
      </c>
      <c r="Q1999" s="14" t="s">
        <v>8340</v>
      </c>
      <c r="R1999" t="s">
        <v>8344</v>
      </c>
      <c r="S1999" s="19">
        <f t="shared" si="158"/>
        <v>41847.722361111111</v>
      </c>
      <c r="T1999" s="19">
        <f t="shared" si="159"/>
        <v>42207.916666666664</v>
      </c>
      <c r="U1999">
        <f t="shared" si="155"/>
        <v>2014</v>
      </c>
    </row>
    <row r="2000" spans="1:21" ht="48" x14ac:dyDescent="0.2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 s="23">
        <v>1437620400</v>
      </c>
      <c r="J2000">
        <v>1402973438</v>
      </c>
      <c r="K2000" t="b">
        <v>0</v>
      </c>
      <c r="L2000">
        <v>3</v>
      </c>
      <c r="M2000" t="b">
        <v>0</v>
      </c>
      <c r="N2000" t="s">
        <v>8272</v>
      </c>
      <c r="O2000" s="12">
        <f t="shared" si="156"/>
        <v>26</v>
      </c>
      <c r="P2000" s="10">
        <f t="shared" si="157"/>
        <v>218.33</v>
      </c>
      <c r="Q2000" s="14" t="s">
        <v>8340</v>
      </c>
      <c r="R2000" t="s">
        <v>8344</v>
      </c>
      <c r="S2000" s="19">
        <f t="shared" si="158"/>
        <v>41806.910162037035</v>
      </c>
      <c r="T2000" s="19">
        <f t="shared" si="159"/>
        <v>42207.916666666664</v>
      </c>
      <c r="U2000">
        <f t="shared" si="155"/>
        <v>2014</v>
      </c>
    </row>
    <row r="2001" spans="1:21" ht="48" x14ac:dyDescent="0.2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 s="23">
        <v>1437620400</v>
      </c>
      <c r="J2001">
        <v>1413286508</v>
      </c>
      <c r="K2001" t="b">
        <v>0</v>
      </c>
      <c r="L2001">
        <v>7</v>
      </c>
      <c r="M2001" t="b">
        <v>0</v>
      </c>
      <c r="N2001" t="s">
        <v>8272</v>
      </c>
      <c r="O2001" s="12">
        <f t="shared" si="156"/>
        <v>1</v>
      </c>
      <c r="P2001" s="10">
        <f t="shared" si="157"/>
        <v>33.71</v>
      </c>
      <c r="Q2001" s="14" t="s">
        <v>8340</v>
      </c>
      <c r="R2001" t="s">
        <v>8344</v>
      </c>
      <c r="S2001" s="19">
        <f t="shared" si="158"/>
        <v>41926.274398148147</v>
      </c>
      <c r="T2001" s="19">
        <f t="shared" si="159"/>
        <v>42207.916666666664</v>
      </c>
      <c r="U2001">
        <f t="shared" si="155"/>
        <v>2014</v>
      </c>
    </row>
    <row r="2002" spans="1:21" ht="48" x14ac:dyDescent="0.2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 s="23">
        <v>1437620400</v>
      </c>
      <c r="J2002">
        <v>1449528613</v>
      </c>
      <c r="K2002" t="b">
        <v>0</v>
      </c>
      <c r="L2002">
        <v>25</v>
      </c>
      <c r="M2002" t="b">
        <v>0</v>
      </c>
      <c r="N2002" t="s">
        <v>8272</v>
      </c>
      <c r="O2002" s="12">
        <f t="shared" si="156"/>
        <v>13</v>
      </c>
      <c r="P2002" s="10">
        <f t="shared" si="157"/>
        <v>25</v>
      </c>
      <c r="Q2002" s="14" t="s">
        <v>8340</v>
      </c>
      <c r="R2002" t="s">
        <v>8344</v>
      </c>
      <c r="S2002" s="19">
        <f t="shared" si="158"/>
        <v>42345.743206018517</v>
      </c>
      <c r="T2002" s="19">
        <f t="shared" si="159"/>
        <v>42207.916666666664</v>
      </c>
      <c r="U2002">
        <f t="shared" si="155"/>
        <v>2015</v>
      </c>
    </row>
    <row r="2003" spans="1:21" ht="32" x14ac:dyDescent="0.2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 s="23">
        <v>1437620400</v>
      </c>
      <c r="J2003">
        <v>1431406916</v>
      </c>
      <c r="K2003" t="b">
        <v>1</v>
      </c>
      <c r="L2003">
        <v>1637</v>
      </c>
      <c r="M2003" t="b">
        <v>1</v>
      </c>
      <c r="N2003" t="s">
        <v>8272</v>
      </c>
      <c r="O2003" s="12">
        <f t="shared" si="156"/>
        <v>382</v>
      </c>
      <c r="P2003" s="10">
        <f t="shared" si="157"/>
        <v>128.38999999999999</v>
      </c>
      <c r="Q2003" s="14" t="s">
        <v>8340</v>
      </c>
      <c r="R2003" t="s">
        <v>8344</v>
      </c>
      <c r="S2003" s="19">
        <f t="shared" si="158"/>
        <v>42136.001342592594</v>
      </c>
      <c r="T2003" s="19">
        <f t="shared" si="159"/>
        <v>42207.916666666664</v>
      </c>
      <c r="U2003">
        <f t="shared" si="155"/>
        <v>2015</v>
      </c>
    </row>
    <row r="2004" spans="1:21" ht="48" x14ac:dyDescent="0.2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 s="23">
        <v>1437620400</v>
      </c>
      <c r="J2004">
        <v>1482599143</v>
      </c>
      <c r="K2004" t="b">
        <v>1</v>
      </c>
      <c r="L2004">
        <v>1375</v>
      </c>
      <c r="M2004" t="b">
        <v>1</v>
      </c>
      <c r="N2004" t="s">
        <v>8272</v>
      </c>
      <c r="O2004" s="12">
        <f t="shared" si="156"/>
        <v>217</v>
      </c>
      <c r="P2004" s="10">
        <f t="shared" si="157"/>
        <v>78.83</v>
      </c>
      <c r="Q2004" s="14" t="s">
        <v>8340</v>
      </c>
      <c r="R2004" t="s">
        <v>8344</v>
      </c>
      <c r="S2004" s="19">
        <f t="shared" si="158"/>
        <v>42728.503969907404</v>
      </c>
      <c r="T2004" s="19">
        <f t="shared" si="159"/>
        <v>42207.916666666664</v>
      </c>
      <c r="U2004">
        <f t="shared" si="155"/>
        <v>2016</v>
      </c>
    </row>
    <row r="2005" spans="1:21" ht="64" x14ac:dyDescent="0.2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 s="23">
        <v>1437620400</v>
      </c>
      <c r="J2005">
        <v>1276830052</v>
      </c>
      <c r="K2005" t="b">
        <v>1</v>
      </c>
      <c r="L2005">
        <v>17</v>
      </c>
      <c r="M2005" t="b">
        <v>1</v>
      </c>
      <c r="N2005" t="s">
        <v>8272</v>
      </c>
      <c r="O2005" s="12">
        <f t="shared" si="156"/>
        <v>312</v>
      </c>
      <c r="P2005" s="10">
        <f t="shared" si="157"/>
        <v>91.76</v>
      </c>
      <c r="Q2005" s="14" t="s">
        <v>8340</v>
      </c>
      <c r="R2005" t="s">
        <v>8344</v>
      </c>
      <c r="S2005" s="19">
        <f t="shared" si="158"/>
        <v>40346.917268518519</v>
      </c>
      <c r="T2005" s="19">
        <f t="shared" si="159"/>
        <v>42207.916666666664</v>
      </c>
      <c r="U2005">
        <f t="shared" si="155"/>
        <v>2010</v>
      </c>
    </row>
    <row r="2006" spans="1:21" ht="48" x14ac:dyDescent="0.2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 s="23">
        <v>1437620400</v>
      </c>
      <c r="J2006">
        <v>1402410663</v>
      </c>
      <c r="K2006" t="b">
        <v>1</v>
      </c>
      <c r="L2006">
        <v>354</v>
      </c>
      <c r="M2006" t="b">
        <v>1</v>
      </c>
      <c r="N2006" t="s">
        <v>8272</v>
      </c>
      <c r="O2006" s="12">
        <f t="shared" si="156"/>
        <v>234</v>
      </c>
      <c r="P2006" s="10">
        <f t="shared" si="157"/>
        <v>331.1</v>
      </c>
      <c r="Q2006" s="14" t="s">
        <v>8340</v>
      </c>
      <c r="R2006" t="s">
        <v>8344</v>
      </c>
      <c r="S2006" s="19">
        <f t="shared" si="158"/>
        <v>41800.396562499998</v>
      </c>
      <c r="T2006" s="19">
        <f t="shared" si="159"/>
        <v>42207.916666666664</v>
      </c>
      <c r="U2006">
        <f t="shared" si="155"/>
        <v>2014</v>
      </c>
    </row>
    <row r="2007" spans="1:21" ht="48" x14ac:dyDescent="0.2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 s="23">
        <v>1437620400</v>
      </c>
      <c r="J2007">
        <v>1379532618</v>
      </c>
      <c r="K2007" t="b">
        <v>1</v>
      </c>
      <c r="L2007">
        <v>191</v>
      </c>
      <c r="M2007" t="b">
        <v>1</v>
      </c>
      <c r="N2007" t="s">
        <v>8272</v>
      </c>
      <c r="O2007" s="12">
        <f t="shared" si="156"/>
        <v>124</v>
      </c>
      <c r="P2007" s="10">
        <f t="shared" si="157"/>
        <v>194.26</v>
      </c>
      <c r="Q2007" s="14" t="s">
        <v>8340</v>
      </c>
      <c r="R2007" t="s">
        <v>8344</v>
      </c>
      <c r="S2007" s="19">
        <f t="shared" si="158"/>
        <v>41535.604374999995</v>
      </c>
      <c r="T2007" s="19">
        <f t="shared" si="159"/>
        <v>42207.916666666664</v>
      </c>
      <c r="U2007">
        <f t="shared" si="155"/>
        <v>2013</v>
      </c>
    </row>
    <row r="2008" spans="1:21" ht="48" x14ac:dyDescent="0.2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 s="23">
        <v>1437620400</v>
      </c>
      <c r="J2008">
        <v>1414584045</v>
      </c>
      <c r="K2008" t="b">
        <v>1</v>
      </c>
      <c r="L2008">
        <v>303</v>
      </c>
      <c r="M2008" t="b">
        <v>1</v>
      </c>
      <c r="N2008" t="s">
        <v>8272</v>
      </c>
      <c r="O2008" s="12">
        <f t="shared" si="156"/>
        <v>248</v>
      </c>
      <c r="P2008" s="10">
        <f t="shared" si="157"/>
        <v>408.98</v>
      </c>
      <c r="Q2008" s="14" t="s">
        <v>8340</v>
      </c>
      <c r="R2008" t="s">
        <v>8344</v>
      </c>
      <c r="S2008" s="19">
        <f t="shared" si="158"/>
        <v>41941.292187499996</v>
      </c>
      <c r="T2008" s="19">
        <f t="shared" si="159"/>
        <v>42207.916666666664</v>
      </c>
      <c r="U2008">
        <f t="shared" si="155"/>
        <v>2014</v>
      </c>
    </row>
    <row r="2009" spans="1:21" ht="48" x14ac:dyDescent="0.2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 s="23">
        <v>1437620400</v>
      </c>
      <c r="J2009">
        <v>1276891586</v>
      </c>
      <c r="K2009" t="b">
        <v>1</v>
      </c>
      <c r="L2009">
        <v>137</v>
      </c>
      <c r="M2009" t="b">
        <v>1</v>
      </c>
      <c r="N2009" t="s">
        <v>8272</v>
      </c>
      <c r="O2009" s="12">
        <f t="shared" si="156"/>
        <v>116</v>
      </c>
      <c r="P2009" s="10">
        <f t="shared" si="157"/>
        <v>84.46</v>
      </c>
      <c r="Q2009" s="14" t="s">
        <v>8340</v>
      </c>
      <c r="R2009" t="s">
        <v>8344</v>
      </c>
      <c r="S2009" s="19">
        <f t="shared" si="158"/>
        <v>40347.629467592589</v>
      </c>
      <c r="T2009" s="19">
        <f t="shared" si="159"/>
        <v>42207.916666666664</v>
      </c>
      <c r="U2009">
        <f t="shared" si="155"/>
        <v>2010</v>
      </c>
    </row>
    <row r="2010" spans="1:21" ht="48" x14ac:dyDescent="0.2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 s="23">
        <v>1437620400</v>
      </c>
      <c r="J2010">
        <v>1312641022</v>
      </c>
      <c r="K2010" t="b">
        <v>1</v>
      </c>
      <c r="L2010">
        <v>41</v>
      </c>
      <c r="M2010" t="b">
        <v>1</v>
      </c>
      <c r="N2010" t="s">
        <v>8272</v>
      </c>
      <c r="O2010" s="12">
        <f t="shared" si="156"/>
        <v>117</v>
      </c>
      <c r="P2010" s="10">
        <f t="shared" si="157"/>
        <v>44.85</v>
      </c>
      <c r="Q2010" s="14" t="s">
        <v>8340</v>
      </c>
      <c r="R2010" t="s">
        <v>8344</v>
      </c>
      <c r="S2010" s="19">
        <f t="shared" si="158"/>
        <v>40761.396087962959</v>
      </c>
      <c r="T2010" s="19">
        <f t="shared" si="159"/>
        <v>42207.916666666664</v>
      </c>
      <c r="U2010">
        <f t="shared" si="155"/>
        <v>2011</v>
      </c>
    </row>
    <row r="2011" spans="1:21" ht="48" x14ac:dyDescent="0.2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 s="23">
        <v>1437620400</v>
      </c>
      <c r="J2011">
        <v>1476776743</v>
      </c>
      <c r="K2011" t="b">
        <v>1</v>
      </c>
      <c r="L2011">
        <v>398</v>
      </c>
      <c r="M2011" t="b">
        <v>1</v>
      </c>
      <c r="N2011" t="s">
        <v>8272</v>
      </c>
      <c r="O2011" s="12">
        <f t="shared" si="156"/>
        <v>305</v>
      </c>
      <c r="P2011" s="10">
        <f t="shared" si="157"/>
        <v>383.36</v>
      </c>
      <c r="Q2011" s="14" t="s">
        <v>8340</v>
      </c>
      <c r="R2011" t="s">
        <v>8344</v>
      </c>
      <c r="S2011" s="19">
        <f t="shared" si="158"/>
        <v>42661.115081018514</v>
      </c>
      <c r="T2011" s="19">
        <f t="shared" si="159"/>
        <v>42207.916666666664</v>
      </c>
      <c r="U2011">
        <f t="shared" si="155"/>
        <v>2016</v>
      </c>
    </row>
    <row r="2012" spans="1:21" ht="32" x14ac:dyDescent="0.2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 s="23">
        <v>1437620400</v>
      </c>
      <c r="J2012">
        <v>1468972491</v>
      </c>
      <c r="K2012" t="b">
        <v>1</v>
      </c>
      <c r="L2012">
        <v>1737</v>
      </c>
      <c r="M2012" t="b">
        <v>1</v>
      </c>
      <c r="N2012" t="s">
        <v>8272</v>
      </c>
      <c r="O2012" s="12">
        <f t="shared" si="156"/>
        <v>320</v>
      </c>
      <c r="P2012" s="10">
        <f t="shared" si="157"/>
        <v>55.28</v>
      </c>
      <c r="Q2012" s="14" t="s">
        <v>8340</v>
      </c>
      <c r="R2012" t="s">
        <v>8344</v>
      </c>
      <c r="S2012" s="19">
        <f t="shared" si="158"/>
        <v>42570.788090277776</v>
      </c>
      <c r="T2012" s="19">
        <f t="shared" si="159"/>
        <v>42207.916666666664</v>
      </c>
      <c r="U2012">
        <f t="shared" si="155"/>
        <v>2016</v>
      </c>
    </row>
    <row r="2013" spans="1:21" ht="48" x14ac:dyDescent="0.2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 s="23">
        <v>1437620400</v>
      </c>
      <c r="J2013">
        <v>1449650173</v>
      </c>
      <c r="K2013" t="b">
        <v>1</v>
      </c>
      <c r="L2013">
        <v>971</v>
      </c>
      <c r="M2013" t="b">
        <v>1</v>
      </c>
      <c r="N2013" t="s">
        <v>8272</v>
      </c>
      <c r="O2013" s="12">
        <f t="shared" si="156"/>
        <v>820</v>
      </c>
      <c r="P2013" s="10">
        <f t="shared" si="157"/>
        <v>422.02</v>
      </c>
      <c r="Q2013" s="14" t="s">
        <v>8340</v>
      </c>
      <c r="R2013" t="s">
        <v>8344</v>
      </c>
      <c r="S2013" s="19">
        <f t="shared" si="158"/>
        <v>42347.150150462963</v>
      </c>
      <c r="T2013" s="19">
        <f t="shared" si="159"/>
        <v>42207.916666666664</v>
      </c>
      <c r="U2013">
        <f t="shared" si="155"/>
        <v>2015</v>
      </c>
    </row>
    <row r="2014" spans="1:21" ht="48" x14ac:dyDescent="0.2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 s="23">
        <v>1437620400</v>
      </c>
      <c r="J2014">
        <v>1420573441</v>
      </c>
      <c r="K2014" t="b">
        <v>1</v>
      </c>
      <c r="L2014">
        <v>183</v>
      </c>
      <c r="M2014" t="b">
        <v>1</v>
      </c>
      <c r="N2014" t="s">
        <v>8272</v>
      </c>
      <c r="O2014" s="12">
        <f t="shared" si="156"/>
        <v>235</v>
      </c>
      <c r="P2014" s="10">
        <f t="shared" si="157"/>
        <v>64.180000000000007</v>
      </c>
      <c r="Q2014" s="14" t="s">
        <v>8340</v>
      </c>
      <c r="R2014" t="s">
        <v>8344</v>
      </c>
      <c r="S2014" s="19">
        <f t="shared" si="158"/>
        <v>42010.613900462959</v>
      </c>
      <c r="T2014" s="19">
        <f t="shared" si="159"/>
        <v>42207.916666666664</v>
      </c>
      <c r="U2014">
        <f t="shared" si="155"/>
        <v>2015</v>
      </c>
    </row>
    <row r="2015" spans="1:21" ht="48" x14ac:dyDescent="0.2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 s="23">
        <v>1437620400</v>
      </c>
      <c r="J2015">
        <v>1462835014</v>
      </c>
      <c r="K2015" t="b">
        <v>1</v>
      </c>
      <c r="L2015">
        <v>4562</v>
      </c>
      <c r="M2015" t="b">
        <v>1</v>
      </c>
      <c r="N2015" t="s">
        <v>8272</v>
      </c>
      <c r="O2015" s="12">
        <f t="shared" si="156"/>
        <v>495</v>
      </c>
      <c r="P2015" s="10">
        <f t="shared" si="157"/>
        <v>173.58</v>
      </c>
      <c r="Q2015" s="14" t="s">
        <v>8340</v>
      </c>
      <c r="R2015" t="s">
        <v>8344</v>
      </c>
      <c r="S2015" s="19">
        <f t="shared" si="158"/>
        <v>42499.752476851849</v>
      </c>
      <c r="T2015" s="19">
        <f t="shared" si="159"/>
        <v>42207.916666666664</v>
      </c>
      <c r="U2015">
        <f t="shared" si="155"/>
        <v>2016</v>
      </c>
    </row>
    <row r="2016" spans="1:21" ht="48" x14ac:dyDescent="0.2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 s="23">
        <v>1437620400</v>
      </c>
      <c r="J2016">
        <v>1361250539</v>
      </c>
      <c r="K2016" t="b">
        <v>1</v>
      </c>
      <c r="L2016">
        <v>26457</v>
      </c>
      <c r="M2016" t="b">
        <v>1</v>
      </c>
      <c r="N2016" t="s">
        <v>8272</v>
      </c>
      <c r="O2016" s="12">
        <f t="shared" si="156"/>
        <v>7814</v>
      </c>
      <c r="P2016" s="10">
        <f t="shared" si="157"/>
        <v>88.6</v>
      </c>
      <c r="Q2016" s="14" t="s">
        <v>8340</v>
      </c>
      <c r="R2016" t="s">
        <v>8344</v>
      </c>
      <c r="S2016" s="19">
        <f t="shared" si="158"/>
        <v>41324.006238425922</v>
      </c>
      <c r="T2016" s="19">
        <f t="shared" si="159"/>
        <v>42207.916666666664</v>
      </c>
      <c r="U2016">
        <f t="shared" si="155"/>
        <v>2013</v>
      </c>
    </row>
    <row r="2017" spans="1:21" ht="48" x14ac:dyDescent="0.2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 s="23">
        <v>1437620400</v>
      </c>
      <c r="J2017">
        <v>1313010163</v>
      </c>
      <c r="K2017" t="b">
        <v>1</v>
      </c>
      <c r="L2017">
        <v>162</v>
      </c>
      <c r="M2017" t="b">
        <v>1</v>
      </c>
      <c r="N2017" t="s">
        <v>8272</v>
      </c>
      <c r="O2017" s="12">
        <f t="shared" si="156"/>
        <v>113</v>
      </c>
      <c r="P2017" s="10">
        <f t="shared" si="157"/>
        <v>50.22</v>
      </c>
      <c r="Q2017" s="14" t="s">
        <v>8340</v>
      </c>
      <c r="R2017" t="s">
        <v>8344</v>
      </c>
      <c r="S2017" s="19">
        <f t="shared" si="158"/>
        <v>40765.668553240735</v>
      </c>
      <c r="T2017" s="19">
        <f t="shared" si="159"/>
        <v>42207.916666666664</v>
      </c>
      <c r="U2017">
        <f t="shared" si="155"/>
        <v>2011</v>
      </c>
    </row>
    <row r="2018" spans="1:21" ht="32" x14ac:dyDescent="0.2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 s="23">
        <v>1437620400</v>
      </c>
      <c r="J2018">
        <v>1360271299</v>
      </c>
      <c r="K2018" t="b">
        <v>1</v>
      </c>
      <c r="L2018">
        <v>479</v>
      </c>
      <c r="M2018" t="b">
        <v>1</v>
      </c>
      <c r="N2018" t="s">
        <v>8272</v>
      </c>
      <c r="O2018" s="12">
        <f t="shared" si="156"/>
        <v>922</v>
      </c>
      <c r="P2018" s="10">
        <f t="shared" si="157"/>
        <v>192.39</v>
      </c>
      <c r="Q2018" s="14" t="s">
        <v>8340</v>
      </c>
      <c r="R2018" t="s">
        <v>8344</v>
      </c>
      <c r="S2018" s="19">
        <f t="shared" si="158"/>
        <v>41312.672442129631</v>
      </c>
      <c r="T2018" s="19">
        <f t="shared" si="159"/>
        <v>42207.916666666664</v>
      </c>
      <c r="U2018">
        <f t="shared" si="155"/>
        <v>2013</v>
      </c>
    </row>
    <row r="2019" spans="1:21" ht="48" x14ac:dyDescent="0.2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 s="23">
        <v>1437620400</v>
      </c>
      <c r="J2019">
        <v>1329873755</v>
      </c>
      <c r="K2019" t="b">
        <v>1</v>
      </c>
      <c r="L2019">
        <v>426</v>
      </c>
      <c r="M2019" t="b">
        <v>1</v>
      </c>
      <c r="N2019" t="s">
        <v>8272</v>
      </c>
      <c r="O2019" s="12">
        <f t="shared" si="156"/>
        <v>125</v>
      </c>
      <c r="P2019" s="10">
        <f t="shared" si="157"/>
        <v>73.42</v>
      </c>
      <c r="Q2019" s="14" t="s">
        <v>8340</v>
      </c>
      <c r="R2019" t="s">
        <v>8344</v>
      </c>
      <c r="S2019" s="19">
        <f t="shared" si="158"/>
        <v>40960.849016203698</v>
      </c>
      <c r="T2019" s="19">
        <f t="shared" si="159"/>
        <v>42207.916666666664</v>
      </c>
      <c r="U2019">
        <f t="shared" si="155"/>
        <v>2012</v>
      </c>
    </row>
    <row r="2020" spans="1:21" ht="48" x14ac:dyDescent="0.2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 s="23">
        <v>1437620400</v>
      </c>
      <c r="J2020">
        <v>1436863609</v>
      </c>
      <c r="K2020" t="b">
        <v>1</v>
      </c>
      <c r="L2020">
        <v>450</v>
      </c>
      <c r="M2020" t="b">
        <v>1</v>
      </c>
      <c r="N2020" t="s">
        <v>8272</v>
      </c>
      <c r="O2020" s="12">
        <f t="shared" si="156"/>
        <v>102</v>
      </c>
      <c r="P2020" s="10">
        <f t="shared" si="157"/>
        <v>147.68</v>
      </c>
      <c r="Q2020" s="14" t="s">
        <v>8340</v>
      </c>
      <c r="R2020" t="s">
        <v>8344</v>
      </c>
      <c r="S2020" s="19">
        <f t="shared" si="158"/>
        <v>42199.157511574071</v>
      </c>
      <c r="T2020" s="19">
        <f t="shared" si="159"/>
        <v>42207.916666666664</v>
      </c>
      <c r="U2020">
        <f t="shared" si="155"/>
        <v>2015</v>
      </c>
    </row>
    <row r="2021" spans="1:21" ht="48" x14ac:dyDescent="0.2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 s="23">
        <v>1437620400</v>
      </c>
      <c r="J2021">
        <v>1471971621</v>
      </c>
      <c r="K2021" t="b">
        <v>1</v>
      </c>
      <c r="L2021">
        <v>1780</v>
      </c>
      <c r="M2021" t="b">
        <v>1</v>
      </c>
      <c r="N2021" t="s">
        <v>8272</v>
      </c>
      <c r="O2021" s="12">
        <f t="shared" si="156"/>
        <v>485</v>
      </c>
      <c r="P2021" s="10">
        <f t="shared" si="157"/>
        <v>108.97</v>
      </c>
      <c r="Q2021" s="14" t="s">
        <v>8340</v>
      </c>
      <c r="R2021" t="s">
        <v>8344</v>
      </c>
      <c r="S2021" s="19">
        <f t="shared" si="158"/>
        <v>42605.500243055554</v>
      </c>
      <c r="T2021" s="19">
        <f t="shared" si="159"/>
        <v>42207.916666666664</v>
      </c>
      <c r="U2021">
        <f t="shared" si="155"/>
        <v>2016</v>
      </c>
    </row>
    <row r="2022" spans="1:21" ht="48" x14ac:dyDescent="0.2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 s="23">
        <v>1437620400</v>
      </c>
      <c r="J2022">
        <v>1396923624</v>
      </c>
      <c r="K2022" t="b">
        <v>1</v>
      </c>
      <c r="L2022">
        <v>122</v>
      </c>
      <c r="M2022" t="b">
        <v>1</v>
      </c>
      <c r="N2022" t="s">
        <v>8272</v>
      </c>
      <c r="O2022" s="12">
        <f t="shared" si="156"/>
        <v>192</v>
      </c>
      <c r="P2022" s="10">
        <f t="shared" si="157"/>
        <v>23.65</v>
      </c>
      <c r="Q2022" s="14" t="s">
        <v>8340</v>
      </c>
      <c r="R2022" t="s">
        <v>8344</v>
      </c>
      <c r="S2022" s="19">
        <f t="shared" si="158"/>
        <v>41736.889166666668</v>
      </c>
      <c r="T2022" s="19">
        <f t="shared" si="159"/>
        <v>42207.916666666664</v>
      </c>
      <c r="U2022">
        <f t="shared" si="155"/>
        <v>2014</v>
      </c>
    </row>
    <row r="2023" spans="1:21" ht="48" x14ac:dyDescent="0.2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 s="23">
        <v>1437620400</v>
      </c>
      <c r="J2023">
        <v>1407634897</v>
      </c>
      <c r="K2023" t="b">
        <v>1</v>
      </c>
      <c r="L2023">
        <v>95</v>
      </c>
      <c r="M2023" t="b">
        <v>1</v>
      </c>
      <c r="N2023" t="s">
        <v>8272</v>
      </c>
      <c r="O2023" s="12">
        <f t="shared" si="156"/>
        <v>281</v>
      </c>
      <c r="P2023" s="10">
        <f t="shared" si="157"/>
        <v>147.94999999999999</v>
      </c>
      <c r="Q2023" s="14" t="s">
        <v>8340</v>
      </c>
      <c r="R2023" t="s">
        <v>8344</v>
      </c>
      <c r="S2023" s="19">
        <f t="shared" si="158"/>
        <v>41860.862233796295</v>
      </c>
      <c r="T2023" s="19">
        <f t="shared" si="159"/>
        <v>42207.916666666664</v>
      </c>
      <c r="U2023">
        <f t="shared" si="155"/>
        <v>2014</v>
      </c>
    </row>
    <row r="2024" spans="1:21" ht="48" x14ac:dyDescent="0.2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 s="23">
        <v>1437620400</v>
      </c>
      <c r="J2024">
        <v>1463060372</v>
      </c>
      <c r="K2024" t="b">
        <v>1</v>
      </c>
      <c r="L2024">
        <v>325</v>
      </c>
      <c r="M2024" t="b">
        <v>1</v>
      </c>
      <c r="N2024" t="s">
        <v>8272</v>
      </c>
      <c r="O2024" s="12">
        <f t="shared" si="156"/>
        <v>125</v>
      </c>
      <c r="P2024" s="10">
        <f t="shared" si="157"/>
        <v>385.04</v>
      </c>
      <c r="Q2024" s="14" t="s">
        <v>8340</v>
      </c>
      <c r="R2024" t="s">
        <v>8344</v>
      </c>
      <c r="S2024" s="19">
        <f t="shared" si="158"/>
        <v>42502.36078703704</v>
      </c>
      <c r="T2024" s="19">
        <f t="shared" si="159"/>
        <v>42207.916666666664</v>
      </c>
      <c r="U2024">
        <f t="shared" si="155"/>
        <v>2016</v>
      </c>
    </row>
    <row r="2025" spans="1:21" ht="48" x14ac:dyDescent="0.2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 s="23">
        <v>1437620400</v>
      </c>
      <c r="J2025">
        <v>1431425153</v>
      </c>
      <c r="K2025" t="b">
        <v>1</v>
      </c>
      <c r="L2025">
        <v>353</v>
      </c>
      <c r="M2025" t="b">
        <v>1</v>
      </c>
      <c r="N2025" t="s">
        <v>8272</v>
      </c>
      <c r="O2025" s="12">
        <f t="shared" si="156"/>
        <v>161</v>
      </c>
      <c r="P2025" s="10">
        <f t="shared" si="157"/>
        <v>457.39</v>
      </c>
      <c r="Q2025" s="14" t="s">
        <v>8340</v>
      </c>
      <c r="R2025" t="s">
        <v>8344</v>
      </c>
      <c r="S2025" s="19">
        <f t="shared" si="158"/>
        <v>42136.212418981479</v>
      </c>
      <c r="T2025" s="19">
        <f t="shared" si="159"/>
        <v>42207.916666666664</v>
      </c>
      <c r="U2025">
        <f t="shared" si="155"/>
        <v>2015</v>
      </c>
    </row>
    <row r="2026" spans="1:21" ht="48" x14ac:dyDescent="0.2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 s="23">
        <v>1437620400</v>
      </c>
      <c r="J2026">
        <v>1341875544</v>
      </c>
      <c r="K2026" t="b">
        <v>1</v>
      </c>
      <c r="L2026">
        <v>105</v>
      </c>
      <c r="M2026" t="b">
        <v>1</v>
      </c>
      <c r="N2026" t="s">
        <v>8272</v>
      </c>
      <c r="O2026" s="12">
        <f t="shared" si="156"/>
        <v>585</v>
      </c>
      <c r="P2026" s="10">
        <f t="shared" si="157"/>
        <v>222.99</v>
      </c>
      <c r="Q2026" s="14" t="s">
        <v>8340</v>
      </c>
      <c r="R2026" t="s">
        <v>8344</v>
      </c>
      <c r="S2026" s="19">
        <f t="shared" si="158"/>
        <v>41099.758611111109</v>
      </c>
      <c r="T2026" s="19">
        <f t="shared" si="159"/>
        <v>42207.916666666664</v>
      </c>
      <c r="U2026">
        <f t="shared" si="155"/>
        <v>2012</v>
      </c>
    </row>
    <row r="2027" spans="1:21" ht="48" x14ac:dyDescent="0.2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 s="23">
        <v>1437620400</v>
      </c>
      <c r="J2027">
        <v>1431404746</v>
      </c>
      <c r="K2027" t="b">
        <v>1</v>
      </c>
      <c r="L2027">
        <v>729</v>
      </c>
      <c r="M2027" t="b">
        <v>1</v>
      </c>
      <c r="N2027" t="s">
        <v>8272</v>
      </c>
      <c r="O2027" s="12">
        <f t="shared" si="156"/>
        <v>201</v>
      </c>
      <c r="P2027" s="10">
        <f t="shared" si="157"/>
        <v>220.74</v>
      </c>
      <c r="Q2027" s="14" t="s">
        <v>8340</v>
      </c>
      <c r="R2027" t="s">
        <v>8344</v>
      </c>
      <c r="S2027" s="19">
        <f t="shared" si="158"/>
        <v>42135.976226851846</v>
      </c>
      <c r="T2027" s="19">
        <f t="shared" si="159"/>
        <v>42207.916666666664</v>
      </c>
      <c r="U2027">
        <f t="shared" si="155"/>
        <v>2015</v>
      </c>
    </row>
    <row r="2028" spans="1:21" ht="32" x14ac:dyDescent="0.2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 s="23">
        <v>1437620400</v>
      </c>
      <c r="J2028">
        <v>1394127585</v>
      </c>
      <c r="K2028" t="b">
        <v>1</v>
      </c>
      <c r="L2028">
        <v>454</v>
      </c>
      <c r="M2028" t="b">
        <v>1</v>
      </c>
      <c r="N2028" t="s">
        <v>8272</v>
      </c>
      <c r="O2028" s="12">
        <f t="shared" si="156"/>
        <v>133</v>
      </c>
      <c r="P2028" s="10">
        <f t="shared" si="157"/>
        <v>73.5</v>
      </c>
      <c r="Q2028" s="14" t="s">
        <v>8340</v>
      </c>
      <c r="R2028" t="s">
        <v>8344</v>
      </c>
      <c r="S2028" s="19">
        <f t="shared" si="158"/>
        <v>41704.527604166666</v>
      </c>
      <c r="T2028" s="19">
        <f t="shared" si="159"/>
        <v>42207.916666666664</v>
      </c>
      <c r="U2028">
        <f t="shared" si="155"/>
        <v>2014</v>
      </c>
    </row>
    <row r="2029" spans="1:21" ht="48" x14ac:dyDescent="0.2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 s="23">
        <v>1437620400</v>
      </c>
      <c r="J2029">
        <v>1423855919</v>
      </c>
      <c r="K2029" t="b">
        <v>1</v>
      </c>
      <c r="L2029">
        <v>539</v>
      </c>
      <c r="M2029" t="b">
        <v>1</v>
      </c>
      <c r="N2029" t="s">
        <v>8272</v>
      </c>
      <c r="O2029" s="12">
        <f t="shared" si="156"/>
        <v>120</v>
      </c>
      <c r="P2029" s="10">
        <f t="shared" si="157"/>
        <v>223.1</v>
      </c>
      <c r="Q2029" s="14" t="s">
        <v>8340</v>
      </c>
      <c r="R2029" t="s">
        <v>8344</v>
      </c>
      <c r="S2029" s="19">
        <f t="shared" si="158"/>
        <v>42048.605543981474</v>
      </c>
      <c r="T2029" s="19">
        <f t="shared" si="159"/>
        <v>42207.916666666664</v>
      </c>
      <c r="U2029">
        <f t="shared" si="155"/>
        <v>2015</v>
      </c>
    </row>
    <row r="2030" spans="1:21" ht="32" x14ac:dyDescent="0.2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 s="23">
        <v>1437620400</v>
      </c>
      <c r="J2030">
        <v>1265493806</v>
      </c>
      <c r="K2030" t="b">
        <v>1</v>
      </c>
      <c r="L2030">
        <v>79</v>
      </c>
      <c r="M2030" t="b">
        <v>1</v>
      </c>
      <c r="N2030" t="s">
        <v>8272</v>
      </c>
      <c r="O2030" s="12">
        <f t="shared" si="156"/>
        <v>126</v>
      </c>
      <c r="P2030" s="10">
        <f t="shared" si="157"/>
        <v>47.91</v>
      </c>
      <c r="Q2030" s="14" t="s">
        <v>8340</v>
      </c>
      <c r="R2030" t="s">
        <v>8344</v>
      </c>
      <c r="S2030" s="19">
        <f t="shared" si="158"/>
        <v>40215.710717592592</v>
      </c>
      <c r="T2030" s="19">
        <f t="shared" si="159"/>
        <v>42207.916666666664</v>
      </c>
      <c r="U2030">
        <f t="shared" si="155"/>
        <v>2010</v>
      </c>
    </row>
    <row r="2031" spans="1:21" ht="32" x14ac:dyDescent="0.2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 s="23">
        <v>1437620400</v>
      </c>
      <c r="J2031">
        <v>1406507481</v>
      </c>
      <c r="K2031" t="b">
        <v>1</v>
      </c>
      <c r="L2031">
        <v>94</v>
      </c>
      <c r="M2031" t="b">
        <v>1</v>
      </c>
      <c r="N2031" t="s">
        <v>8272</v>
      </c>
      <c r="O2031" s="12">
        <f t="shared" si="156"/>
        <v>361</v>
      </c>
      <c r="P2031" s="10">
        <f t="shared" si="157"/>
        <v>96.06</v>
      </c>
      <c r="Q2031" s="14" t="s">
        <v>8340</v>
      </c>
      <c r="R2031" t="s">
        <v>8344</v>
      </c>
      <c r="S2031" s="19">
        <f t="shared" si="158"/>
        <v>41847.813437500001</v>
      </c>
      <c r="T2031" s="19">
        <f t="shared" si="159"/>
        <v>42207.916666666664</v>
      </c>
      <c r="U2031">
        <f t="shared" si="155"/>
        <v>2014</v>
      </c>
    </row>
    <row r="2032" spans="1:21" ht="48" x14ac:dyDescent="0.2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 s="23">
        <v>1437620400</v>
      </c>
      <c r="J2032">
        <v>1351641296</v>
      </c>
      <c r="K2032" t="b">
        <v>1</v>
      </c>
      <c r="L2032">
        <v>625</v>
      </c>
      <c r="M2032" t="b">
        <v>1</v>
      </c>
      <c r="N2032" t="s">
        <v>8272</v>
      </c>
      <c r="O2032" s="12">
        <f t="shared" si="156"/>
        <v>226</v>
      </c>
      <c r="P2032" s="10">
        <f t="shared" si="157"/>
        <v>118.61</v>
      </c>
      <c r="Q2032" s="14" t="s">
        <v>8340</v>
      </c>
      <c r="R2032" t="s">
        <v>8344</v>
      </c>
      <c r="S2032" s="19">
        <f t="shared" si="158"/>
        <v>41212.788148148145</v>
      </c>
      <c r="T2032" s="19">
        <f t="shared" si="159"/>
        <v>42207.916666666664</v>
      </c>
      <c r="U2032">
        <f t="shared" si="155"/>
        <v>2012</v>
      </c>
    </row>
    <row r="2033" spans="1:21" ht="32" x14ac:dyDescent="0.2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 s="23">
        <v>1437620400</v>
      </c>
      <c r="J2033">
        <v>1417506853</v>
      </c>
      <c r="K2033" t="b">
        <v>1</v>
      </c>
      <c r="L2033">
        <v>508</v>
      </c>
      <c r="M2033" t="b">
        <v>1</v>
      </c>
      <c r="N2033" t="s">
        <v>8272</v>
      </c>
      <c r="O2033" s="12">
        <f t="shared" si="156"/>
        <v>120</v>
      </c>
      <c r="P2033" s="10">
        <f t="shared" si="157"/>
        <v>118.45</v>
      </c>
      <c r="Q2033" s="14" t="s">
        <v>8340</v>
      </c>
      <c r="R2033" t="s">
        <v>8344</v>
      </c>
      <c r="S2033" s="19">
        <f t="shared" si="158"/>
        <v>41975.120983796289</v>
      </c>
      <c r="T2033" s="19">
        <f t="shared" si="159"/>
        <v>42207.916666666664</v>
      </c>
      <c r="U2033">
        <f t="shared" si="155"/>
        <v>2014</v>
      </c>
    </row>
    <row r="2034" spans="1:21" ht="48" x14ac:dyDescent="0.2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 s="23">
        <v>1437620400</v>
      </c>
      <c r="J2034">
        <v>1479216874</v>
      </c>
      <c r="K2034" t="b">
        <v>1</v>
      </c>
      <c r="L2034">
        <v>531</v>
      </c>
      <c r="M2034" t="b">
        <v>1</v>
      </c>
      <c r="N2034" t="s">
        <v>8272</v>
      </c>
      <c r="O2034" s="12">
        <f t="shared" si="156"/>
        <v>304</v>
      </c>
      <c r="P2034" s="10">
        <f t="shared" si="157"/>
        <v>143.21</v>
      </c>
      <c r="Q2034" s="14" t="s">
        <v>8340</v>
      </c>
      <c r="R2034" t="s">
        <v>8344</v>
      </c>
      <c r="S2034" s="19">
        <f t="shared" si="158"/>
        <v>42689.35733796296</v>
      </c>
      <c r="T2034" s="19">
        <f t="shared" si="159"/>
        <v>42207.916666666664</v>
      </c>
      <c r="U2034">
        <f t="shared" si="155"/>
        <v>2016</v>
      </c>
    </row>
    <row r="2035" spans="1:21" ht="48" x14ac:dyDescent="0.2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 s="23">
        <v>1437620400</v>
      </c>
      <c r="J2035">
        <v>1395885518</v>
      </c>
      <c r="K2035" t="b">
        <v>1</v>
      </c>
      <c r="L2035">
        <v>158</v>
      </c>
      <c r="M2035" t="b">
        <v>1</v>
      </c>
      <c r="N2035" t="s">
        <v>8272</v>
      </c>
      <c r="O2035" s="12">
        <f t="shared" si="156"/>
        <v>179</v>
      </c>
      <c r="P2035" s="10">
        <f t="shared" si="157"/>
        <v>282.72000000000003</v>
      </c>
      <c r="Q2035" s="14" t="s">
        <v>8340</v>
      </c>
      <c r="R2035" t="s">
        <v>8344</v>
      </c>
      <c r="S2035" s="19">
        <f t="shared" si="158"/>
        <v>41724.874050925922</v>
      </c>
      <c r="T2035" s="19">
        <f t="shared" si="159"/>
        <v>42207.916666666664</v>
      </c>
      <c r="U2035">
        <f t="shared" si="155"/>
        <v>2014</v>
      </c>
    </row>
    <row r="2036" spans="1:21" ht="48" x14ac:dyDescent="0.2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 s="23">
        <v>1437620400</v>
      </c>
      <c r="J2036">
        <v>1426216033</v>
      </c>
      <c r="K2036" t="b">
        <v>1</v>
      </c>
      <c r="L2036">
        <v>508</v>
      </c>
      <c r="M2036" t="b">
        <v>1</v>
      </c>
      <c r="N2036" t="s">
        <v>8272</v>
      </c>
      <c r="O2036" s="12">
        <f t="shared" si="156"/>
        <v>387</v>
      </c>
      <c r="P2036" s="10">
        <f t="shared" si="157"/>
        <v>593.94000000000005</v>
      </c>
      <c r="Q2036" s="14" t="s">
        <v>8340</v>
      </c>
      <c r="R2036" t="s">
        <v>8344</v>
      </c>
      <c r="S2036" s="19">
        <f t="shared" si="158"/>
        <v>42075.921678240738</v>
      </c>
      <c r="T2036" s="19">
        <f t="shared" si="159"/>
        <v>42207.916666666664</v>
      </c>
      <c r="U2036">
        <f t="shared" si="155"/>
        <v>2015</v>
      </c>
    </row>
    <row r="2037" spans="1:21" ht="48" x14ac:dyDescent="0.2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 s="23">
        <v>1437620400</v>
      </c>
      <c r="J2037">
        <v>1446562807</v>
      </c>
      <c r="K2037" t="b">
        <v>1</v>
      </c>
      <c r="L2037">
        <v>644</v>
      </c>
      <c r="M2037" t="b">
        <v>1</v>
      </c>
      <c r="N2037" t="s">
        <v>8272</v>
      </c>
      <c r="O2037" s="12">
        <f t="shared" si="156"/>
        <v>211</v>
      </c>
      <c r="P2037" s="10">
        <f t="shared" si="157"/>
        <v>262.16000000000003</v>
      </c>
      <c r="Q2037" s="14" t="s">
        <v>8340</v>
      </c>
      <c r="R2037" t="s">
        <v>8344</v>
      </c>
      <c r="S2037" s="19">
        <f t="shared" si="158"/>
        <v>42311.41674768518</v>
      </c>
      <c r="T2037" s="19">
        <f t="shared" si="159"/>
        <v>42207.916666666664</v>
      </c>
      <c r="U2037">
        <f t="shared" si="155"/>
        <v>2015</v>
      </c>
    </row>
    <row r="2038" spans="1:21" ht="48" x14ac:dyDescent="0.2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 s="23">
        <v>1437620400</v>
      </c>
      <c r="J2038">
        <v>1397076319</v>
      </c>
      <c r="K2038" t="b">
        <v>1</v>
      </c>
      <c r="L2038">
        <v>848</v>
      </c>
      <c r="M2038" t="b">
        <v>1</v>
      </c>
      <c r="N2038" t="s">
        <v>8272</v>
      </c>
      <c r="O2038" s="12">
        <f t="shared" si="156"/>
        <v>132</v>
      </c>
      <c r="P2038" s="10">
        <f t="shared" si="157"/>
        <v>46.58</v>
      </c>
      <c r="Q2038" s="14" t="s">
        <v>8340</v>
      </c>
      <c r="R2038" t="s">
        <v>8344</v>
      </c>
      <c r="S2038" s="19">
        <f t="shared" si="158"/>
        <v>41738.656469907401</v>
      </c>
      <c r="T2038" s="19">
        <f t="shared" si="159"/>
        <v>42207.916666666664</v>
      </c>
      <c r="U2038">
        <f t="shared" si="155"/>
        <v>2014</v>
      </c>
    </row>
    <row r="2039" spans="1:21" ht="48" x14ac:dyDescent="0.2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 s="23">
        <v>1437620400</v>
      </c>
      <c r="J2039">
        <v>1383195753</v>
      </c>
      <c r="K2039" t="b">
        <v>1</v>
      </c>
      <c r="L2039">
        <v>429</v>
      </c>
      <c r="M2039" t="b">
        <v>1</v>
      </c>
      <c r="N2039" t="s">
        <v>8272</v>
      </c>
      <c r="O2039" s="12">
        <f t="shared" si="156"/>
        <v>300</v>
      </c>
      <c r="P2039" s="10">
        <f t="shared" si="157"/>
        <v>70.040000000000006</v>
      </c>
      <c r="Q2039" s="14" t="s">
        <v>8340</v>
      </c>
      <c r="R2039" t="s">
        <v>8344</v>
      </c>
      <c r="S2039" s="19">
        <f t="shared" si="158"/>
        <v>41578.001770833333</v>
      </c>
      <c r="T2039" s="19">
        <f t="shared" si="159"/>
        <v>42207.916666666664</v>
      </c>
      <c r="U2039">
        <f t="shared" si="155"/>
        <v>2013</v>
      </c>
    </row>
    <row r="2040" spans="1:21" ht="48" x14ac:dyDescent="0.2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 s="23">
        <v>1437620400</v>
      </c>
      <c r="J2040">
        <v>1369895421</v>
      </c>
      <c r="K2040" t="b">
        <v>1</v>
      </c>
      <c r="L2040">
        <v>204</v>
      </c>
      <c r="M2040" t="b">
        <v>1</v>
      </c>
      <c r="N2040" t="s">
        <v>8272</v>
      </c>
      <c r="O2040" s="12">
        <f t="shared" si="156"/>
        <v>421</v>
      </c>
      <c r="P2040" s="10">
        <f t="shared" si="157"/>
        <v>164.91</v>
      </c>
      <c r="Q2040" s="14" t="s">
        <v>8340</v>
      </c>
      <c r="R2040" t="s">
        <v>8344</v>
      </c>
      <c r="S2040" s="19">
        <f t="shared" si="158"/>
        <v>41424.062743055554</v>
      </c>
      <c r="T2040" s="19">
        <f t="shared" si="159"/>
        <v>42207.916666666664</v>
      </c>
      <c r="U2040">
        <f t="shared" si="155"/>
        <v>2013</v>
      </c>
    </row>
    <row r="2041" spans="1:21" ht="32" x14ac:dyDescent="0.2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 s="23">
        <v>1437620400</v>
      </c>
      <c r="J2041">
        <v>1477996325</v>
      </c>
      <c r="K2041" t="b">
        <v>1</v>
      </c>
      <c r="L2041">
        <v>379</v>
      </c>
      <c r="M2041" t="b">
        <v>1</v>
      </c>
      <c r="N2041" t="s">
        <v>8272</v>
      </c>
      <c r="O2041" s="12">
        <f t="shared" si="156"/>
        <v>136</v>
      </c>
      <c r="P2041" s="10">
        <f t="shared" si="157"/>
        <v>449.26</v>
      </c>
      <c r="Q2041" s="14" t="s">
        <v>8340</v>
      </c>
      <c r="R2041" t="s">
        <v>8344</v>
      </c>
      <c r="S2041" s="19">
        <f t="shared" si="158"/>
        <v>42675.23061342592</v>
      </c>
      <c r="T2041" s="19">
        <f t="shared" si="159"/>
        <v>42207.916666666664</v>
      </c>
      <c r="U2041">
        <f t="shared" si="155"/>
        <v>2016</v>
      </c>
    </row>
    <row r="2042" spans="1:21" ht="32" x14ac:dyDescent="0.2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 s="23">
        <v>1437620400</v>
      </c>
      <c r="J2042">
        <v>1383257703</v>
      </c>
      <c r="K2042" t="b">
        <v>1</v>
      </c>
      <c r="L2042">
        <v>271</v>
      </c>
      <c r="M2042" t="b">
        <v>1</v>
      </c>
      <c r="N2042" t="s">
        <v>8272</v>
      </c>
      <c r="O2042" s="12">
        <f t="shared" si="156"/>
        <v>248</v>
      </c>
      <c r="P2042" s="10">
        <f t="shared" si="157"/>
        <v>27.47</v>
      </c>
      <c r="Q2042" s="14" t="s">
        <v>8340</v>
      </c>
      <c r="R2042" t="s">
        <v>8344</v>
      </c>
      <c r="S2042" s="19">
        <f t="shared" si="158"/>
        <v>41578.718784722216</v>
      </c>
      <c r="T2042" s="19">
        <f t="shared" si="159"/>
        <v>42207.916666666664</v>
      </c>
      <c r="U2042">
        <f t="shared" si="155"/>
        <v>2013</v>
      </c>
    </row>
    <row r="2043" spans="1:21" ht="48" x14ac:dyDescent="0.2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 s="23">
        <v>1437620400</v>
      </c>
      <c r="J2043">
        <v>1476189427</v>
      </c>
      <c r="K2043" t="b">
        <v>0</v>
      </c>
      <c r="L2043">
        <v>120</v>
      </c>
      <c r="M2043" t="b">
        <v>1</v>
      </c>
      <c r="N2043" t="s">
        <v>8272</v>
      </c>
      <c r="O2043" s="12">
        <f t="shared" si="156"/>
        <v>182</v>
      </c>
      <c r="P2043" s="10">
        <f t="shared" si="157"/>
        <v>143.97999999999999</v>
      </c>
      <c r="Q2043" s="14" t="s">
        <v>8340</v>
      </c>
      <c r="R2043" t="s">
        <v>8344</v>
      </c>
      <c r="S2043" s="19">
        <f t="shared" si="158"/>
        <v>42654.317442129628</v>
      </c>
      <c r="T2043" s="19">
        <f t="shared" si="159"/>
        <v>42207.916666666664</v>
      </c>
      <c r="U2043">
        <f t="shared" si="155"/>
        <v>2016</v>
      </c>
    </row>
    <row r="2044" spans="1:21" ht="48" x14ac:dyDescent="0.2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 s="23">
        <v>1437620400</v>
      </c>
      <c r="J2044">
        <v>1448297974</v>
      </c>
      <c r="K2044" t="b">
        <v>0</v>
      </c>
      <c r="L2044">
        <v>140</v>
      </c>
      <c r="M2044" t="b">
        <v>1</v>
      </c>
      <c r="N2044" t="s">
        <v>8272</v>
      </c>
      <c r="O2044" s="12">
        <f t="shared" si="156"/>
        <v>124</v>
      </c>
      <c r="P2044" s="10">
        <f t="shared" si="157"/>
        <v>88.24</v>
      </c>
      <c r="Q2044" s="14" t="s">
        <v>8340</v>
      </c>
      <c r="R2044" t="s">
        <v>8344</v>
      </c>
      <c r="S2044" s="19">
        <f t="shared" si="158"/>
        <v>42331.499699074069</v>
      </c>
      <c r="T2044" s="19">
        <f t="shared" si="159"/>
        <v>42207.916666666664</v>
      </c>
      <c r="U2044">
        <f t="shared" si="155"/>
        <v>2015</v>
      </c>
    </row>
    <row r="2045" spans="1:21" ht="48" x14ac:dyDescent="0.2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 s="23">
        <v>1437620400</v>
      </c>
      <c r="J2045">
        <v>1476764077</v>
      </c>
      <c r="K2045" t="b">
        <v>0</v>
      </c>
      <c r="L2045">
        <v>193</v>
      </c>
      <c r="M2045" t="b">
        <v>1</v>
      </c>
      <c r="N2045" t="s">
        <v>8272</v>
      </c>
      <c r="O2045" s="12">
        <f t="shared" si="156"/>
        <v>506</v>
      </c>
      <c r="P2045" s="10">
        <f t="shared" si="157"/>
        <v>36.33</v>
      </c>
      <c r="Q2045" s="14" t="s">
        <v>8340</v>
      </c>
      <c r="R2045" t="s">
        <v>8344</v>
      </c>
      <c r="S2045" s="19">
        <f t="shared" si="158"/>
        <v>42660.968483796292</v>
      </c>
      <c r="T2045" s="19">
        <f t="shared" si="159"/>
        <v>42207.916666666664</v>
      </c>
      <c r="U2045">
        <f t="shared" ref="U2045:U2108" si="160">YEAR(S2045)</f>
        <v>2016</v>
      </c>
    </row>
    <row r="2046" spans="1:21" ht="48" x14ac:dyDescent="0.2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 s="23">
        <v>1437620400</v>
      </c>
      <c r="J2046">
        <v>1431620714</v>
      </c>
      <c r="K2046" t="b">
        <v>0</v>
      </c>
      <c r="L2046">
        <v>180</v>
      </c>
      <c r="M2046" t="b">
        <v>1</v>
      </c>
      <c r="N2046" t="s">
        <v>8286</v>
      </c>
      <c r="O2046" s="12">
        <f t="shared" si="156"/>
        <v>108</v>
      </c>
      <c r="P2046" s="10">
        <f t="shared" si="157"/>
        <v>90.18</v>
      </c>
      <c r="Q2046" s="14" t="s">
        <v>8340</v>
      </c>
      <c r="R2046" t="s">
        <v>8345</v>
      </c>
      <c r="S2046" s="19">
        <f t="shared" si="158"/>
        <v>42138.475856481477</v>
      </c>
      <c r="T2046" s="19">
        <f t="shared" si="159"/>
        <v>42207.916666666664</v>
      </c>
      <c r="U2046">
        <f t="shared" si="160"/>
        <v>2015</v>
      </c>
    </row>
    <row r="2047" spans="1:21" ht="48" x14ac:dyDescent="0.2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 s="23">
        <v>1437620400</v>
      </c>
      <c r="J2047">
        <v>1339207647</v>
      </c>
      <c r="K2047" t="b">
        <v>0</v>
      </c>
      <c r="L2047">
        <v>263</v>
      </c>
      <c r="M2047" t="b">
        <v>1</v>
      </c>
      <c r="N2047" t="s">
        <v>8286</v>
      </c>
      <c r="O2047" s="12">
        <f t="shared" si="156"/>
        <v>819</v>
      </c>
      <c r="P2047" s="10">
        <f t="shared" si="157"/>
        <v>152.62</v>
      </c>
      <c r="Q2047" s="14" t="s">
        <v>8340</v>
      </c>
      <c r="R2047" t="s">
        <v>8345</v>
      </c>
      <c r="S2047" s="19">
        <f t="shared" si="158"/>
        <v>41068.880173611113</v>
      </c>
      <c r="T2047" s="19">
        <f t="shared" si="159"/>
        <v>42207.916666666664</v>
      </c>
      <c r="U2047">
        <f t="shared" si="160"/>
        <v>2012</v>
      </c>
    </row>
    <row r="2048" spans="1:21" ht="48" x14ac:dyDescent="0.2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 s="23">
        <v>1437620400</v>
      </c>
      <c r="J2048">
        <v>1366690044</v>
      </c>
      <c r="K2048" t="b">
        <v>0</v>
      </c>
      <c r="L2048">
        <v>217</v>
      </c>
      <c r="M2048" t="b">
        <v>1</v>
      </c>
      <c r="N2048" t="s">
        <v>8286</v>
      </c>
      <c r="O2048" s="12">
        <f t="shared" si="156"/>
        <v>121</v>
      </c>
      <c r="P2048" s="10">
        <f t="shared" si="157"/>
        <v>55.81</v>
      </c>
      <c r="Q2048" s="14" t="s">
        <v>8340</v>
      </c>
      <c r="R2048" t="s">
        <v>8345</v>
      </c>
      <c r="S2048" s="19">
        <f t="shared" si="158"/>
        <v>41386.963472222218</v>
      </c>
      <c r="T2048" s="19">
        <f t="shared" si="159"/>
        <v>42207.916666666664</v>
      </c>
      <c r="U2048">
        <f t="shared" si="160"/>
        <v>2013</v>
      </c>
    </row>
    <row r="2049" spans="1:21" ht="48" x14ac:dyDescent="0.2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 s="23">
        <v>1437620400</v>
      </c>
      <c r="J2049">
        <v>1426714870</v>
      </c>
      <c r="K2049" t="b">
        <v>0</v>
      </c>
      <c r="L2049">
        <v>443</v>
      </c>
      <c r="M2049" t="b">
        <v>1</v>
      </c>
      <c r="N2049" t="s">
        <v>8286</v>
      </c>
      <c r="O2049" s="12">
        <f t="shared" si="156"/>
        <v>103</v>
      </c>
      <c r="P2049" s="10">
        <f t="shared" si="157"/>
        <v>227.85</v>
      </c>
      <c r="Q2049" s="14" t="s">
        <v>8340</v>
      </c>
      <c r="R2049" t="s">
        <v>8345</v>
      </c>
      <c r="S2049" s="19">
        <f t="shared" si="158"/>
        <v>42081.695254629631</v>
      </c>
      <c r="T2049" s="19">
        <f t="shared" si="159"/>
        <v>42207.916666666664</v>
      </c>
      <c r="U2049">
        <f t="shared" si="160"/>
        <v>2015</v>
      </c>
    </row>
    <row r="2050" spans="1:21" ht="48" x14ac:dyDescent="0.2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 s="23">
        <v>1437620400</v>
      </c>
      <c r="J2050">
        <v>1366731491</v>
      </c>
      <c r="K2050" t="b">
        <v>0</v>
      </c>
      <c r="L2050">
        <v>1373</v>
      </c>
      <c r="M2050" t="b">
        <v>1</v>
      </c>
      <c r="N2050" t="s">
        <v>8286</v>
      </c>
      <c r="O2050" s="12">
        <f t="shared" ref="O2050:O2113" si="161">ROUND(E2050/D2050*100,0)</f>
        <v>148</v>
      </c>
      <c r="P2050" s="10">
        <f t="shared" ref="P2050:P2113" si="162">IFERROR(ROUND(E2050/L2050,2),0)</f>
        <v>91.83</v>
      </c>
      <c r="Q2050" s="14" t="s">
        <v>8340</v>
      </c>
      <c r="R2050" t="s">
        <v>8345</v>
      </c>
      <c r="S2050" s="19">
        <f t="shared" si="158"/>
        <v>41387.443182870367</v>
      </c>
      <c r="T2050" s="19">
        <f t="shared" si="159"/>
        <v>42207.916666666664</v>
      </c>
      <c r="U2050">
        <f t="shared" si="160"/>
        <v>2013</v>
      </c>
    </row>
    <row r="2051" spans="1:21" ht="16" x14ac:dyDescent="0.2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 s="23">
        <v>1437620400</v>
      </c>
      <c r="J2051">
        <v>1382963963</v>
      </c>
      <c r="K2051" t="b">
        <v>0</v>
      </c>
      <c r="L2051">
        <v>742</v>
      </c>
      <c r="M2051" t="b">
        <v>1</v>
      </c>
      <c r="N2051" t="s">
        <v>8286</v>
      </c>
      <c r="O2051" s="12">
        <f t="shared" si="161"/>
        <v>120</v>
      </c>
      <c r="P2051" s="10">
        <f t="shared" si="162"/>
        <v>80.989999999999995</v>
      </c>
      <c r="Q2051" s="14" t="s">
        <v>8340</v>
      </c>
      <c r="R2051" t="s">
        <v>8345</v>
      </c>
      <c r="S2051" s="19">
        <f t="shared" ref="S2051:S2114" si="163">(J2051/86400)+25569+(-5/24)</f>
        <v>41575.319016203699</v>
      </c>
      <c r="T2051" s="19">
        <f t="shared" ref="T2051:T2114" si="164">(I2051/86400)+25569+(-5/24)</f>
        <v>42207.916666666664</v>
      </c>
      <c r="U2051">
        <f t="shared" si="160"/>
        <v>2013</v>
      </c>
    </row>
    <row r="2052" spans="1:21" ht="48" x14ac:dyDescent="0.2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 s="23">
        <v>1437620400</v>
      </c>
      <c r="J2052">
        <v>1429580578</v>
      </c>
      <c r="K2052" t="b">
        <v>0</v>
      </c>
      <c r="L2052">
        <v>170</v>
      </c>
      <c r="M2052" t="b">
        <v>1</v>
      </c>
      <c r="N2052" t="s">
        <v>8286</v>
      </c>
      <c r="O2052" s="12">
        <f t="shared" si="161"/>
        <v>473</v>
      </c>
      <c r="P2052" s="10">
        <f t="shared" si="162"/>
        <v>278.39</v>
      </c>
      <c r="Q2052" s="14" t="s">
        <v>8340</v>
      </c>
      <c r="R2052" t="s">
        <v>8345</v>
      </c>
      <c r="S2052" s="19">
        <f t="shared" si="163"/>
        <v>42114.863171296289</v>
      </c>
      <c r="T2052" s="19">
        <f t="shared" si="164"/>
        <v>42207.916666666664</v>
      </c>
      <c r="U2052">
        <f t="shared" si="160"/>
        <v>2015</v>
      </c>
    </row>
    <row r="2053" spans="1:21" ht="48" x14ac:dyDescent="0.2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 s="23">
        <v>1437620400</v>
      </c>
      <c r="J2053">
        <v>1385425937</v>
      </c>
      <c r="K2053" t="b">
        <v>0</v>
      </c>
      <c r="L2053">
        <v>242</v>
      </c>
      <c r="M2053" t="b">
        <v>1</v>
      </c>
      <c r="N2053" t="s">
        <v>8286</v>
      </c>
      <c r="O2053" s="12">
        <f t="shared" si="161"/>
        <v>130</v>
      </c>
      <c r="P2053" s="10">
        <f t="shared" si="162"/>
        <v>43.1</v>
      </c>
      <c r="Q2053" s="14" t="s">
        <v>8340</v>
      </c>
      <c r="R2053" t="s">
        <v>8345</v>
      </c>
      <c r="S2053" s="19">
        <f t="shared" si="163"/>
        <v>41603.814085648148</v>
      </c>
      <c r="T2053" s="19">
        <f t="shared" si="164"/>
        <v>42207.916666666664</v>
      </c>
      <c r="U2053">
        <f t="shared" si="160"/>
        <v>2013</v>
      </c>
    </row>
    <row r="2054" spans="1:21" ht="48" x14ac:dyDescent="0.2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 s="23">
        <v>1437620400</v>
      </c>
      <c r="J2054">
        <v>1452045653</v>
      </c>
      <c r="K2054" t="b">
        <v>0</v>
      </c>
      <c r="L2054">
        <v>541</v>
      </c>
      <c r="M2054" t="b">
        <v>1</v>
      </c>
      <c r="N2054" t="s">
        <v>8286</v>
      </c>
      <c r="O2054" s="12">
        <f t="shared" si="161"/>
        <v>353</v>
      </c>
      <c r="P2054" s="10">
        <f t="shared" si="162"/>
        <v>326.29000000000002</v>
      </c>
      <c r="Q2054" s="14" t="s">
        <v>8340</v>
      </c>
      <c r="R2054" t="s">
        <v>8345</v>
      </c>
      <c r="S2054" s="19">
        <f t="shared" si="163"/>
        <v>42374.875613425924</v>
      </c>
      <c r="T2054" s="19">
        <f t="shared" si="164"/>
        <v>42207.916666666664</v>
      </c>
      <c r="U2054">
        <f t="shared" si="160"/>
        <v>2016</v>
      </c>
    </row>
    <row r="2055" spans="1:21" ht="48" x14ac:dyDescent="0.2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 s="23">
        <v>1437620400</v>
      </c>
      <c r="J2055">
        <v>1445870951</v>
      </c>
      <c r="K2055" t="b">
        <v>0</v>
      </c>
      <c r="L2055">
        <v>121</v>
      </c>
      <c r="M2055" t="b">
        <v>1</v>
      </c>
      <c r="N2055" t="s">
        <v>8286</v>
      </c>
      <c r="O2055" s="12">
        <f t="shared" si="161"/>
        <v>101</v>
      </c>
      <c r="P2055" s="10">
        <f t="shared" si="162"/>
        <v>41.74</v>
      </c>
      <c r="Q2055" s="14" t="s">
        <v>8340</v>
      </c>
      <c r="R2055" t="s">
        <v>8345</v>
      </c>
      <c r="S2055" s="19">
        <f t="shared" si="163"/>
        <v>42303.409155092588</v>
      </c>
      <c r="T2055" s="19">
        <f t="shared" si="164"/>
        <v>42207.916666666664</v>
      </c>
      <c r="U2055">
        <f t="shared" si="160"/>
        <v>2015</v>
      </c>
    </row>
    <row r="2056" spans="1:21" ht="48" x14ac:dyDescent="0.2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 s="23">
        <v>1437620400</v>
      </c>
      <c r="J2056">
        <v>1396441810</v>
      </c>
      <c r="K2056" t="b">
        <v>0</v>
      </c>
      <c r="L2056">
        <v>621</v>
      </c>
      <c r="M2056" t="b">
        <v>1</v>
      </c>
      <c r="N2056" t="s">
        <v>8286</v>
      </c>
      <c r="O2056" s="12">
        <f t="shared" si="161"/>
        <v>114</v>
      </c>
      <c r="P2056" s="10">
        <f t="shared" si="162"/>
        <v>64.02</v>
      </c>
      <c r="Q2056" s="14" t="s">
        <v>8340</v>
      </c>
      <c r="R2056" t="s">
        <v>8345</v>
      </c>
      <c r="S2056" s="19">
        <f t="shared" si="163"/>
        <v>41731.312615740739</v>
      </c>
      <c r="T2056" s="19">
        <f t="shared" si="164"/>
        <v>42207.916666666664</v>
      </c>
      <c r="U2056">
        <f t="shared" si="160"/>
        <v>2014</v>
      </c>
    </row>
    <row r="2057" spans="1:21" ht="48" x14ac:dyDescent="0.2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 s="23">
        <v>1437620400</v>
      </c>
      <c r="J2057">
        <v>1415031043</v>
      </c>
      <c r="K2057" t="b">
        <v>0</v>
      </c>
      <c r="L2057">
        <v>101</v>
      </c>
      <c r="M2057" t="b">
        <v>1</v>
      </c>
      <c r="N2057" t="s">
        <v>8286</v>
      </c>
      <c r="O2057" s="12">
        <f t="shared" si="161"/>
        <v>167</v>
      </c>
      <c r="P2057" s="10">
        <f t="shared" si="162"/>
        <v>99.46</v>
      </c>
      <c r="Q2057" s="14" t="s">
        <v>8340</v>
      </c>
      <c r="R2057" t="s">
        <v>8345</v>
      </c>
      <c r="S2057" s="19">
        <f t="shared" si="163"/>
        <v>41946.465775462959</v>
      </c>
      <c r="T2057" s="19">
        <f t="shared" si="164"/>
        <v>42207.916666666664</v>
      </c>
      <c r="U2057">
        <f t="shared" si="160"/>
        <v>2014</v>
      </c>
    </row>
    <row r="2058" spans="1:21" ht="48" x14ac:dyDescent="0.2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 s="23">
        <v>1437620400</v>
      </c>
      <c r="J2058">
        <v>1363630542</v>
      </c>
      <c r="K2058" t="b">
        <v>0</v>
      </c>
      <c r="L2058">
        <v>554</v>
      </c>
      <c r="M2058" t="b">
        <v>1</v>
      </c>
      <c r="N2058" t="s">
        <v>8286</v>
      </c>
      <c r="O2058" s="12">
        <f t="shared" si="161"/>
        <v>153</v>
      </c>
      <c r="P2058" s="10">
        <f t="shared" si="162"/>
        <v>138.49</v>
      </c>
      <c r="Q2058" s="14" t="s">
        <v>8340</v>
      </c>
      <c r="R2058" t="s">
        <v>8345</v>
      </c>
      <c r="S2058" s="19">
        <f t="shared" si="163"/>
        <v>41351.552569444444</v>
      </c>
      <c r="T2058" s="19">
        <f t="shared" si="164"/>
        <v>42207.916666666664</v>
      </c>
      <c r="U2058">
        <f t="shared" si="160"/>
        <v>2013</v>
      </c>
    </row>
    <row r="2059" spans="1:21" ht="48" x14ac:dyDescent="0.2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 s="23">
        <v>1437620400</v>
      </c>
      <c r="J2059">
        <v>1453895532</v>
      </c>
      <c r="K2059" t="b">
        <v>0</v>
      </c>
      <c r="L2059">
        <v>666</v>
      </c>
      <c r="M2059" t="b">
        <v>1</v>
      </c>
      <c r="N2059" t="s">
        <v>8286</v>
      </c>
      <c r="O2059" s="12">
        <f t="shared" si="161"/>
        <v>202</v>
      </c>
      <c r="P2059" s="10">
        <f t="shared" si="162"/>
        <v>45.55</v>
      </c>
      <c r="Q2059" s="14" t="s">
        <v>8340</v>
      </c>
      <c r="R2059" t="s">
        <v>8345</v>
      </c>
      <c r="S2059" s="19">
        <f t="shared" si="163"/>
        <v>42396.286249999997</v>
      </c>
      <c r="T2059" s="19">
        <f t="shared" si="164"/>
        <v>42207.916666666664</v>
      </c>
      <c r="U2059">
        <f t="shared" si="160"/>
        <v>2016</v>
      </c>
    </row>
    <row r="2060" spans="1:21" ht="32" x14ac:dyDescent="0.2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 s="23">
        <v>1437620400</v>
      </c>
      <c r="J2060">
        <v>1421916830</v>
      </c>
      <c r="K2060" t="b">
        <v>0</v>
      </c>
      <c r="L2060">
        <v>410</v>
      </c>
      <c r="M2060" t="b">
        <v>1</v>
      </c>
      <c r="N2060" t="s">
        <v>8286</v>
      </c>
      <c r="O2060" s="12">
        <f t="shared" si="161"/>
        <v>168</v>
      </c>
      <c r="P2060" s="10">
        <f t="shared" si="162"/>
        <v>10.51</v>
      </c>
      <c r="Q2060" s="14" t="s">
        <v>8340</v>
      </c>
      <c r="R2060" t="s">
        <v>8345</v>
      </c>
      <c r="S2060" s="19">
        <f t="shared" si="163"/>
        <v>42026.16238425926</v>
      </c>
      <c r="T2060" s="19">
        <f t="shared" si="164"/>
        <v>42207.916666666664</v>
      </c>
      <c r="U2060">
        <f t="shared" si="160"/>
        <v>2015</v>
      </c>
    </row>
    <row r="2061" spans="1:21" ht="48" x14ac:dyDescent="0.2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 s="23">
        <v>1437620400</v>
      </c>
      <c r="J2061">
        <v>1450880854</v>
      </c>
      <c r="K2061" t="b">
        <v>0</v>
      </c>
      <c r="L2061">
        <v>375</v>
      </c>
      <c r="M2061" t="b">
        <v>1</v>
      </c>
      <c r="N2061" t="s">
        <v>8286</v>
      </c>
      <c r="O2061" s="12">
        <f t="shared" si="161"/>
        <v>143</v>
      </c>
      <c r="P2061" s="10">
        <f t="shared" si="162"/>
        <v>114.77</v>
      </c>
      <c r="Q2061" s="14" t="s">
        <v>8340</v>
      </c>
      <c r="R2061" t="s">
        <v>8345</v>
      </c>
      <c r="S2061" s="19">
        <f t="shared" si="163"/>
        <v>42361.394143518519</v>
      </c>
      <c r="T2061" s="19">
        <f t="shared" si="164"/>
        <v>42207.916666666664</v>
      </c>
      <c r="U2061">
        <f t="shared" si="160"/>
        <v>2015</v>
      </c>
    </row>
    <row r="2062" spans="1:21" ht="48" x14ac:dyDescent="0.2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 s="23">
        <v>1437620400</v>
      </c>
      <c r="J2062">
        <v>1400945150</v>
      </c>
      <c r="K2062" t="b">
        <v>0</v>
      </c>
      <c r="L2062">
        <v>1364</v>
      </c>
      <c r="M2062" t="b">
        <v>1</v>
      </c>
      <c r="N2062" t="s">
        <v>8286</v>
      </c>
      <c r="O2062" s="12">
        <f t="shared" si="161"/>
        <v>196</v>
      </c>
      <c r="P2062" s="10">
        <f t="shared" si="162"/>
        <v>36</v>
      </c>
      <c r="Q2062" s="14" t="s">
        <v>8340</v>
      </c>
      <c r="R2062" t="s">
        <v>8345</v>
      </c>
      <c r="S2062" s="19">
        <f t="shared" si="163"/>
        <v>41783.434606481482</v>
      </c>
      <c r="T2062" s="19">
        <f t="shared" si="164"/>
        <v>42207.916666666664</v>
      </c>
      <c r="U2062">
        <f t="shared" si="160"/>
        <v>2014</v>
      </c>
    </row>
    <row r="2063" spans="1:21" ht="48" x14ac:dyDescent="0.2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 s="23">
        <v>1437620400</v>
      </c>
      <c r="J2063">
        <v>1480616454</v>
      </c>
      <c r="K2063" t="b">
        <v>0</v>
      </c>
      <c r="L2063">
        <v>35</v>
      </c>
      <c r="M2063" t="b">
        <v>1</v>
      </c>
      <c r="N2063" t="s">
        <v>8286</v>
      </c>
      <c r="O2063" s="12">
        <f t="shared" si="161"/>
        <v>108</v>
      </c>
      <c r="P2063" s="10">
        <f t="shared" si="162"/>
        <v>154.16999999999999</v>
      </c>
      <c r="Q2063" s="14" t="s">
        <v>8340</v>
      </c>
      <c r="R2063" t="s">
        <v>8345</v>
      </c>
      <c r="S2063" s="19">
        <f t="shared" si="163"/>
        <v>42705.556180555555</v>
      </c>
      <c r="T2063" s="19">
        <f t="shared" si="164"/>
        <v>42207.916666666664</v>
      </c>
      <c r="U2063">
        <f t="shared" si="160"/>
        <v>2016</v>
      </c>
    </row>
    <row r="2064" spans="1:21" ht="48" x14ac:dyDescent="0.2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 s="23">
        <v>1437620400</v>
      </c>
      <c r="J2064">
        <v>1456218698</v>
      </c>
      <c r="K2064" t="b">
        <v>0</v>
      </c>
      <c r="L2064">
        <v>203</v>
      </c>
      <c r="M2064" t="b">
        <v>1</v>
      </c>
      <c r="N2064" t="s">
        <v>8286</v>
      </c>
      <c r="O2064" s="12">
        <f t="shared" si="161"/>
        <v>115</v>
      </c>
      <c r="P2064" s="10">
        <f t="shared" si="162"/>
        <v>566.39</v>
      </c>
      <c r="Q2064" s="14" t="s">
        <v>8340</v>
      </c>
      <c r="R2064" t="s">
        <v>8345</v>
      </c>
      <c r="S2064" s="19">
        <f t="shared" si="163"/>
        <v>42423.174745370365</v>
      </c>
      <c r="T2064" s="19">
        <f t="shared" si="164"/>
        <v>42207.916666666664</v>
      </c>
      <c r="U2064">
        <f t="shared" si="160"/>
        <v>2016</v>
      </c>
    </row>
    <row r="2065" spans="1:21" ht="32" x14ac:dyDescent="0.2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 s="23">
        <v>1437620400</v>
      </c>
      <c r="J2065">
        <v>1460482501</v>
      </c>
      <c r="K2065" t="b">
        <v>0</v>
      </c>
      <c r="L2065">
        <v>49</v>
      </c>
      <c r="M2065" t="b">
        <v>1</v>
      </c>
      <c r="N2065" t="s">
        <v>8286</v>
      </c>
      <c r="O2065" s="12">
        <f t="shared" si="161"/>
        <v>148</v>
      </c>
      <c r="P2065" s="10">
        <f t="shared" si="162"/>
        <v>120.86</v>
      </c>
      <c r="Q2065" s="14" t="s">
        <v>8340</v>
      </c>
      <c r="R2065" t="s">
        <v>8345</v>
      </c>
      <c r="S2065" s="19">
        <f t="shared" si="163"/>
        <v>42472.524317129624</v>
      </c>
      <c r="T2065" s="19">
        <f t="shared" si="164"/>
        <v>42207.916666666664</v>
      </c>
      <c r="U2065">
        <f t="shared" si="160"/>
        <v>2016</v>
      </c>
    </row>
    <row r="2066" spans="1:21" ht="48" x14ac:dyDescent="0.2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 s="23">
        <v>1437620400</v>
      </c>
      <c r="J2066">
        <v>1366879523</v>
      </c>
      <c r="K2066" t="b">
        <v>0</v>
      </c>
      <c r="L2066">
        <v>5812</v>
      </c>
      <c r="M2066" t="b">
        <v>1</v>
      </c>
      <c r="N2066" t="s">
        <v>8285</v>
      </c>
      <c r="O2066" s="12">
        <f t="shared" si="161"/>
        <v>191</v>
      </c>
      <c r="P2066" s="10">
        <f t="shared" si="162"/>
        <v>86.16</v>
      </c>
      <c r="Q2066" s="14" t="s">
        <v>8340</v>
      </c>
      <c r="R2066" t="s">
        <v>8346</v>
      </c>
      <c r="S2066" s="19">
        <f t="shared" si="163"/>
        <v>41389.1565162037</v>
      </c>
      <c r="T2066" s="19">
        <f t="shared" si="164"/>
        <v>42207.916666666664</v>
      </c>
      <c r="U2066">
        <f t="shared" si="160"/>
        <v>2013</v>
      </c>
    </row>
    <row r="2067" spans="1:21" ht="48" x14ac:dyDescent="0.2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 s="23">
        <v>1437620400</v>
      </c>
      <c r="J2067">
        <v>1385366429</v>
      </c>
      <c r="K2067" t="b">
        <v>0</v>
      </c>
      <c r="L2067">
        <v>1556</v>
      </c>
      <c r="M2067" t="b">
        <v>1</v>
      </c>
      <c r="N2067" t="s">
        <v>8285</v>
      </c>
      <c r="O2067" s="12">
        <f t="shared" si="161"/>
        <v>199</v>
      </c>
      <c r="P2067" s="10">
        <f t="shared" si="162"/>
        <v>51.21</v>
      </c>
      <c r="Q2067" s="14" t="s">
        <v>8340</v>
      </c>
      <c r="R2067" t="s">
        <v>8346</v>
      </c>
      <c r="S2067" s="19">
        <f t="shared" si="163"/>
        <v>41603.125335648147</v>
      </c>
      <c r="T2067" s="19">
        <f t="shared" si="164"/>
        <v>42207.916666666664</v>
      </c>
      <c r="U2067">
        <f t="shared" si="160"/>
        <v>2013</v>
      </c>
    </row>
    <row r="2068" spans="1:21" ht="48" x14ac:dyDescent="0.2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 s="23">
        <v>1437620400</v>
      </c>
      <c r="J2068">
        <v>1406226683</v>
      </c>
      <c r="K2068" t="b">
        <v>0</v>
      </c>
      <c r="L2068">
        <v>65</v>
      </c>
      <c r="M2068" t="b">
        <v>1</v>
      </c>
      <c r="N2068" t="s">
        <v>8285</v>
      </c>
      <c r="O2068" s="12">
        <f t="shared" si="161"/>
        <v>219</v>
      </c>
      <c r="P2068" s="10">
        <f t="shared" si="162"/>
        <v>67.260000000000005</v>
      </c>
      <c r="Q2068" s="14" t="s">
        <v>8340</v>
      </c>
      <c r="R2068" t="s">
        <v>8346</v>
      </c>
      <c r="S2068" s="19">
        <f t="shared" si="163"/>
        <v>41844.563460648147</v>
      </c>
      <c r="T2068" s="19">
        <f t="shared" si="164"/>
        <v>42207.916666666664</v>
      </c>
      <c r="U2068">
        <f t="shared" si="160"/>
        <v>2014</v>
      </c>
    </row>
    <row r="2069" spans="1:21" ht="48" x14ac:dyDescent="0.2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 s="23">
        <v>1437620400</v>
      </c>
      <c r="J2069">
        <v>1429648176</v>
      </c>
      <c r="K2069" t="b">
        <v>0</v>
      </c>
      <c r="L2069">
        <v>10</v>
      </c>
      <c r="M2069" t="b">
        <v>1</v>
      </c>
      <c r="N2069" t="s">
        <v>8285</v>
      </c>
      <c r="O2069" s="12">
        <f t="shared" si="161"/>
        <v>127</v>
      </c>
      <c r="P2069" s="10">
        <f t="shared" si="162"/>
        <v>62.8</v>
      </c>
      <c r="Q2069" s="14" t="s">
        <v>8340</v>
      </c>
      <c r="R2069" t="s">
        <v>8346</v>
      </c>
      <c r="S2069" s="19">
        <f t="shared" si="163"/>
        <v>42115.645555555551</v>
      </c>
      <c r="T2069" s="19">
        <f t="shared" si="164"/>
        <v>42207.916666666664</v>
      </c>
      <c r="U2069">
        <f t="shared" si="160"/>
        <v>2015</v>
      </c>
    </row>
    <row r="2070" spans="1:21" ht="48" x14ac:dyDescent="0.2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 s="23">
        <v>1437620400</v>
      </c>
      <c r="J2070">
        <v>1474402315</v>
      </c>
      <c r="K2070" t="b">
        <v>0</v>
      </c>
      <c r="L2070">
        <v>76</v>
      </c>
      <c r="M2070" t="b">
        <v>1</v>
      </c>
      <c r="N2070" t="s">
        <v>8285</v>
      </c>
      <c r="O2070" s="12">
        <f t="shared" si="161"/>
        <v>105</v>
      </c>
      <c r="P2070" s="10">
        <f t="shared" si="162"/>
        <v>346.13</v>
      </c>
      <c r="Q2070" s="14" t="s">
        <v>8340</v>
      </c>
      <c r="R2070" t="s">
        <v>8346</v>
      </c>
      <c r="S2070" s="19">
        <f t="shared" si="163"/>
        <v>42633.633275462962</v>
      </c>
      <c r="T2070" s="19">
        <f t="shared" si="164"/>
        <v>42207.916666666664</v>
      </c>
      <c r="U2070">
        <f t="shared" si="160"/>
        <v>2016</v>
      </c>
    </row>
    <row r="2071" spans="1:21" ht="48" x14ac:dyDescent="0.2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 s="23">
        <v>1437620400</v>
      </c>
      <c r="J2071">
        <v>1449098391</v>
      </c>
      <c r="K2071" t="b">
        <v>0</v>
      </c>
      <c r="L2071">
        <v>263</v>
      </c>
      <c r="M2071" t="b">
        <v>1</v>
      </c>
      <c r="N2071" t="s">
        <v>8285</v>
      </c>
      <c r="O2071" s="12">
        <f t="shared" si="161"/>
        <v>128</v>
      </c>
      <c r="P2071" s="10">
        <f t="shared" si="162"/>
        <v>244.12</v>
      </c>
      <c r="Q2071" s="14" t="s">
        <v>8340</v>
      </c>
      <c r="R2071" t="s">
        <v>8346</v>
      </c>
      <c r="S2071" s="19">
        <f t="shared" si="163"/>
        <v>42340.763784722221</v>
      </c>
      <c r="T2071" s="19">
        <f t="shared" si="164"/>
        <v>42207.916666666664</v>
      </c>
      <c r="U2071">
        <f t="shared" si="160"/>
        <v>2015</v>
      </c>
    </row>
    <row r="2072" spans="1:21" ht="48" x14ac:dyDescent="0.2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 s="23">
        <v>1437620400</v>
      </c>
      <c r="J2072">
        <v>1464536723</v>
      </c>
      <c r="K2072" t="b">
        <v>0</v>
      </c>
      <c r="L2072">
        <v>1530</v>
      </c>
      <c r="M2072" t="b">
        <v>1</v>
      </c>
      <c r="N2072" t="s">
        <v>8285</v>
      </c>
      <c r="O2072" s="12">
        <f t="shared" si="161"/>
        <v>317</v>
      </c>
      <c r="P2072" s="10">
        <f t="shared" si="162"/>
        <v>259.25</v>
      </c>
      <c r="Q2072" s="14" t="s">
        <v>8340</v>
      </c>
      <c r="R2072" t="s">
        <v>8346</v>
      </c>
      <c r="S2072" s="19">
        <f t="shared" si="163"/>
        <v>42519.448182870365</v>
      </c>
      <c r="T2072" s="19">
        <f t="shared" si="164"/>
        <v>42207.916666666664</v>
      </c>
      <c r="U2072">
        <f t="shared" si="160"/>
        <v>2016</v>
      </c>
    </row>
    <row r="2073" spans="1:21" ht="48" x14ac:dyDescent="0.2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 s="23">
        <v>1437620400</v>
      </c>
      <c r="J2073">
        <v>1471502484</v>
      </c>
      <c r="K2073" t="b">
        <v>0</v>
      </c>
      <c r="L2073">
        <v>278</v>
      </c>
      <c r="M2073" t="b">
        <v>1</v>
      </c>
      <c r="N2073" t="s">
        <v>8285</v>
      </c>
      <c r="O2073" s="12">
        <f t="shared" si="161"/>
        <v>281</v>
      </c>
      <c r="P2073" s="10">
        <f t="shared" si="162"/>
        <v>201.96</v>
      </c>
      <c r="Q2073" s="14" t="s">
        <v>8340</v>
      </c>
      <c r="R2073" t="s">
        <v>8346</v>
      </c>
      <c r="S2073" s="19">
        <f t="shared" si="163"/>
        <v>42600.070416666662</v>
      </c>
      <c r="T2073" s="19">
        <f t="shared" si="164"/>
        <v>42207.916666666664</v>
      </c>
      <c r="U2073">
        <f t="shared" si="160"/>
        <v>2016</v>
      </c>
    </row>
    <row r="2074" spans="1:21" ht="48" x14ac:dyDescent="0.2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 s="23">
        <v>1437620400</v>
      </c>
      <c r="J2074">
        <v>1460037432</v>
      </c>
      <c r="K2074" t="b">
        <v>0</v>
      </c>
      <c r="L2074">
        <v>350</v>
      </c>
      <c r="M2074" t="b">
        <v>1</v>
      </c>
      <c r="N2074" t="s">
        <v>8285</v>
      </c>
      <c r="O2074" s="12">
        <f t="shared" si="161"/>
        <v>111</v>
      </c>
      <c r="P2074" s="10">
        <f t="shared" si="162"/>
        <v>226.21</v>
      </c>
      <c r="Q2074" s="14" t="s">
        <v>8340</v>
      </c>
      <c r="R2074" t="s">
        <v>8346</v>
      </c>
      <c r="S2074" s="19">
        <f t="shared" si="163"/>
        <v>42467.373055555552</v>
      </c>
      <c r="T2074" s="19">
        <f t="shared" si="164"/>
        <v>42207.916666666664</v>
      </c>
      <c r="U2074">
        <f t="shared" si="160"/>
        <v>2016</v>
      </c>
    </row>
    <row r="2075" spans="1:21" ht="48" x14ac:dyDescent="0.2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 s="23">
        <v>1437620400</v>
      </c>
      <c r="J2075">
        <v>1427212918</v>
      </c>
      <c r="K2075" t="b">
        <v>0</v>
      </c>
      <c r="L2075">
        <v>470</v>
      </c>
      <c r="M2075" t="b">
        <v>1</v>
      </c>
      <c r="N2075" t="s">
        <v>8285</v>
      </c>
      <c r="O2075" s="12">
        <f t="shared" si="161"/>
        <v>153</v>
      </c>
      <c r="P2075" s="10">
        <f t="shared" si="162"/>
        <v>324.69</v>
      </c>
      <c r="Q2075" s="14" t="s">
        <v>8340</v>
      </c>
      <c r="R2075" t="s">
        <v>8346</v>
      </c>
      <c r="S2075" s="19">
        <f t="shared" si="163"/>
        <v>42087.459699074076</v>
      </c>
      <c r="T2075" s="19">
        <f t="shared" si="164"/>
        <v>42207.916666666664</v>
      </c>
      <c r="U2075">
        <f t="shared" si="160"/>
        <v>2015</v>
      </c>
    </row>
    <row r="2076" spans="1:21" ht="32" x14ac:dyDescent="0.2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 s="23">
        <v>1437620400</v>
      </c>
      <c r="J2076">
        <v>1459972182</v>
      </c>
      <c r="K2076" t="b">
        <v>0</v>
      </c>
      <c r="L2076">
        <v>3</v>
      </c>
      <c r="M2076" t="b">
        <v>1</v>
      </c>
      <c r="N2076" t="s">
        <v>8285</v>
      </c>
      <c r="O2076" s="12">
        <f t="shared" si="161"/>
        <v>103</v>
      </c>
      <c r="P2076" s="10">
        <f t="shared" si="162"/>
        <v>205</v>
      </c>
      <c r="Q2076" s="14" t="s">
        <v>8340</v>
      </c>
      <c r="R2076" t="s">
        <v>8346</v>
      </c>
      <c r="S2076" s="19">
        <f t="shared" si="163"/>
        <v>42466.617847222216</v>
      </c>
      <c r="T2076" s="19">
        <f t="shared" si="164"/>
        <v>42207.916666666664</v>
      </c>
      <c r="U2076">
        <f t="shared" si="160"/>
        <v>2016</v>
      </c>
    </row>
    <row r="2077" spans="1:21" ht="48" x14ac:dyDescent="0.2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 s="23">
        <v>1437620400</v>
      </c>
      <c r="J2077">
        <v>1372177288</v>
      </c>
      <c r="K2077" t="b">
        <v>0</v>
      </c>
      <c r="L2077">
        <v>8200</v>
      </c>
      <c r="M2077" t="b">
        <v>1</v>
      </c>
      <c r="N2077" t="s">
        <v>8285</v>
      </c>
      <c r="O2077" s="12">
        <f t="shared" si="161"/>
        <v>1678</v>
      </c>
      <c r="P2077" s="10">
        <f t="shared" si="162"/>
        <v>20.47</v>
      </c>
      <c r="Q2077" s="14" t="s">
        <v>8340</v>
      </c>
      <c r="R2077" t="s">
        <v>8346</v>
      </c>
      <c r="S2077" s="19">
        <f t="shared" si="163"/>
        <v>41450.473240740735</v>
      </c>
      <c r="T2077" s="19">
        <f t="shared" si="164"/>
        <v>42207.916666666664</v>
      </c>
      <c r="U2077">
        <f t="shared" si="160"/>
        <v>2013</v>
      </c>
    </row>
    <row r="2078" spans="1:21" ht="32" x14ac:dyDescent="0.2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 s="23">
        <v>1437620400</v>
      </c>
      <c r="J2078">
        <v>1402693689</v>
      </c>
      <c r="K2078" t="b">
        <v>0</v>
      </c>
      <c r="L2078">
        <v>8359</v>
      </c>
      <c r="M2078" t="b">
        <v>1</v>
      </c>
      <c r="N2078" t="s">
        <v>8285</v>
      </c>
      <c r="O2078" s="12">
        <f t="shared" si="161"/>
        <v>543</v>
      </c>
      <c r="P2078" s="10">
        <f t="shared" si="162"/>
        <v>116.35</v>
      </c>
      <c r="Q2078" s="14" t="s">
        <v>8340</v>
      </c>
      <c r="R2078" t="s">
        <v>8346</v>
      </c>
      <c r="S2078" s="19">
        <f t="shared" si="163"/>
        <v>41803.672326388885</v>
      </c>
      <c r="T2078" s="19">
        <f t="shared" si="164"/>
        <v>42207.916666666664</v>
      </c>
      <c r="U2078">
        <f t="shared" si="160"/>
        <v>2014</v>
      </c>
    </row>
    <row r="2079" spans="1:21" ht="48" x14ac:dyDescent="0.2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 s="23">
        <v>1437620400</v>
      </c>
      <c r="J2079">
        <v>1428541276</v>
      </c>
      <c r="K2079" t="b">
        <v>0</v>
      </c>
      <c r="L2079">
        <v>188</v>
      </c>
      <c r="M2079" t="b">
        <v>1</v>
      </c>
      <c r="N2079" t="s">
        <v>8285</v>
      </c>
      <c r="O2079" s="12">
        <f t="shared" si="161"/>
        <v>116</v>
      </c>
      <c r="P2079" s="10">
        <f t="shared" si="162"/>
        <v>307.2</v>
      </c>
      <c r="Q2079" s="14" t="s">
        <v>8340</v>
      </c>
      <c r="R2079" t="s">
        <v>8346</v>
      </c>
      <c r="S2079" s="19">
        <f t="shared" si="163"/>
        <v>42102.83421296296</v>
      </c>
      <c r="T2079" s="19">
        <f t="shared" si="164"/>
        <v>42207.916666666664</v>
      </c>
      <c r="U2079">
        <f t="shared" si="160"/>
        <v>2015</v>
      </c>
    </row>
    <row r="2080" spans="1:21" ht="48" x14ac:dyDescent="0.2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 s="23">
        <v>1437620400</v>
      </c>
      <c r="J2080">
        <v>1479493857</v>
      </c>
      <c r="K2080" t="b">
        <v>0</v>
      </c>
      <c r="L2080">
        <v>48</v>
      </c>
      <c r="M2080" t="b">
        <v>1</v>
      </c>
      <c r="N2080" t="s">
        <v>8285</v>
      </c>
      <c r="O2080" s="12">
        <f t="shared" si="161"/>
        <v>131</v>
      </c>
      <c r="P2080" s="10">
        <f t="shared" si="162"/>
        <v>546.69000000000005</v>
      </c>
      <c r="Q2080" s="14" t="s">
        <v>8340</v>
      </c>
      <c r="R2080" t="s">
        <v>8346</v>
      </c>
      <c r="S2080" s="19">
        <f t="shared" si="163"/>
        <v>42692.563159722216</v>
      </c>
      <c r="T2080" s="19">
        <f t="shared" si="164"/>
        <v>42207.916666666664</v>
      </c>
      <c r="U2080">
        <f t="shared" si="160"/>
        <v>2016</v>
      </c>
    </row>
    <row r="2081" spans="1:21" ht="48" x14ac:dyDescent="0.2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 s="23">
        <v>1437620400</v>
      </c>
      <c r="J2081">
        <v>1432659793</v>
      </c>
      <c r="K2081" t="b">
        <v>0</v>
      </c>
      <c r="L2081">
        <v>607</v>
      </c>
      <c r="M2081" t="b">
        <v>1</v>
      </c>
      <c r="N2081" t="s">
        <v>8285</v>
      </c>
      <c r="O2081" s="12">
        <f t="shared" si="161"/>
        <v>288</v>
      </c>
      <c r="P2081" s="10">
        <f t="shared" si="162"/>
        <v>47.47</v>
      </c>
      <c r="Q2081" s="14" t="s">
        <v>8340</v>
      </c>
      <c r="R2081" t="s">
        <v>8346</v>
      </c>
      <c r="S2081" s="19">
        <f t="shared" si="163"/>
        <v>42150.502233796295</v>
      </c>
      <c r="T2081" s="19">
        <f t="shared" si="164"/>
        <v>42207.916666666664</v>
      </c>
      <c r="U2081">
        <f t="shared" si="160"/>
        <v>2015</v>
      </c>
    </row>
    <row r="2082" spans="1:21" ht="48" x14ac:dyDescent="0.2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 s="23">
        <v>1437620400</v>
      </c>
      <c r="J2082">
        <v>1444690700</v>
      </c>
      <c r="K2082" t="b">
        <v>0</v>
      </c>
      <c r="L2082">
        <v>50</v>
      </c>
      <c r="M2082" t="b">
        <v>1</v>
      </c>
      <c r="N2082" t="s">
        <v>8285</v>
      </c>
      <c r="O2082" s="12">
        <f t="shared" si="161"/>
        <v>508</v>
      </c>
      <c r="P2082" s="10">
        <f t="shared" si="162"/>
        <v>101.56</v>
      </c>
      <c r="Q2082" s="14" t="s">
        <v>8340</v>
      </c>
      <c r="R2082" t="s">
        <v>8346</v>
      </c>
      <c r="S2082" s="19">
        <f t="shared" si="163"/>
        <v>42289.748842592591</v>
      </c>
      <c r="T2082" s="19">
        <f t="shared" si="164"/>
        <v>42207.916666666664</v>
      </c>
      <c r="U2082">
        <f t="shared" si="160"/>
        <v>2015</v>
      </c>
    </row>
    <row r="2083" spans="1:21" ht="48" x14ac:dyDescent="0.2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 s="23">
        <v>1437620400</v>
      </c>
      <c r="J2083">
        <v>1333597555</v>
      </c>
      <c r="K2083" t="b">
        <v>0</v>
      </c>
      <c r="L2083">
        <v>55</v>
      </c>
      <c r="M2083" t="b">
        <v>1</v>
      </c>
      <c r="N2083" t="s">
        <v>8285</v>
      </c>
      <c r="O2083" s="12">
        <f t="shared" si="161"/>
        <v>115</v>
      </c>
      <c r="P2083" s="10">
        <f t="shared" si="162"/>
        <v>72.91</v>
      </c>
      <c r="Q2083" s="14" t="s">
        <v>8340</v>
      </c>
      <c r="R2083" t="s">
        <v>8346</v>
      </c>
      <c r="S2083" s="19">
        <f t="shared" si="163"/>
        <v>41003.948553240734</v>
      </c>
      <c r="T2083" s="19">
        <f t="shared" si="164"/>
        <v>42207.916666666664</v>
      </c>
      <c r="U2083">
        <f t="shared" si="160"/>
        <v>2012</v>
      </c>
    </row>
    <row r="2084" spans="1:21" ht="48" x14ac:dyDescent="0.2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 s="23">
        <v>1437620400</v>
      </c>
      <c r="J2084">
        <v>1316919196</v>
      </c>
      <c r="K2084" t="b">
        <v>0</v>
      </c>
      <c r="L2084">
        <v>38</v>
      </c>
      <c r="M2084" t="b">
        <v>1</v>
      </c>
      <c r="N2084" t="s">
        <v>8285</v>
      </c>
      <c r="O2084" s="12">
        <f t="shared" si="161"/>
        <v>111</v>
      </c>
      <c r="P2084" s="10">
        <f t="shared" si="162"/>
        <v>43.71</v>
      </c>
      <c r="Q2084" s="14" t="s">
        <v>8340</v>
      </c>
      <c r="R2084" t="s">
        <v>8346</v>
      </c>
      <c r="S2084" s="19">
        <f t="shared" si="163"/>
        <v>40810.911990740737</v>
      </c>
      <c r="T2084" s="19">
        <f t="shared" si="164"/>
        <v>42207.916666666664</v>
      </c>
      <c r="U2084">
        <f t="shared" si="160"/>
        <v>2011</v>
      </c>
    </row>
    <row r="2085" spans="1:21" ht="48" x14ac:dyDescent="0.2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 s="23">
        <v>1437620400</v>
      </c>
      <c r="J2085">
        <v>1336238395</v>
      </c>
      <c r="K2085" t="b">
        <v>0</v>
      </c>
      <c r="L2085">
        <v>25</v>
      </c>
      <c r="M2085" t="b">
        <v>1</v>
      </c>
      <c r="N2085" t="s">
        <v>8285</v>
      </c>
      <c r="O2085" s="12">
        <f t="shared" si="161"/>
        <v>113</v>
      </c>
      <c r="P2085" s="10">
        <f t="shared" si="162"/>
        <v>34</v>
      </c>
      <c r="Q2085" s="14" t="s">
        <v>8340</v>
      </c>
      <c r="R2085" t="s">
        <v>8346</v>
      </c>
      <c r="S2085" s="19">
        <f t="shared" si="163"/>
        <v>41034.513831018514</v>
      </c>
      <c r="T2085" s="19">
        <f t="shared" si="164"/>
        <v>42207.916666666664</v>
      </c>
      <c r="U2085">
        <f t="shared" si="160"/>
        <v>2012</v>
      </c>
    </row>
    <row r="2086" spans="1:21" ht="48" x14ac:dyDescent="0.2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 s="23">
        <v>1437620400</v>
      </c>
      <c r="J2086">
        <v>1396468782</v>
      </c>
      <c r="K2086" t="b">
        <v>0</v>
      </c>
      <c r="L2086">
        <v>46</v>
      </c>
      <c r="M2086" t="b">
        <v>1</v>
      </c>
      <c r="N2086" t="s">
        <v>8285</v>
      </c>
      <c r="O2086" s="12">
        <f t="shared" si="161"/>
        <v>108</v>
      </c>
      <c r="P2086" s="10">
        <f t="shared" si="162"/>
        <v>70.650000000000006</v>
      </c>
      <c r="Q2086" s="14" t="s">
        <v>8340</v>
      </c>
      <c r="R2086" t="s">
        <v>8346</v>
      </c>
      <c r="S2086" s="19">
        <f t="shared" si="163"/>
        <v>41731.624791666662</v>
      </c>
      <c r="T2086" s="19">
        <f t="shared" si="164"/>
        <v>42207.916666666664</v>
      </c>
      <c r="U2086">
        <f t="shared" si="160"/>
        <v>2014</v>
      </c>
    </row>
    <row r="2087" spans="1:21" ht="48" x14ac:dyDescent="0.2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 s="23">
        <v>1437620400</v>
      </c>
      <c r="J2087">
        <v>1339790587</v>
      </c>
      <c r="K2087" t="b">
        <v>0</v>
      </c>
      <c r="L2087">
        <v>83</v>
      </c>
      <c r="M2087" t="b">
        <v>1</v>
      </c>
      <c r="N2087" t="s">
        <v>8285</v>
      </c>
      <c r="O2087" s="12">
        <f t="shared" si="161"/>
        <v>124</v>
      </c>
      <c r="P2087" s="10">
        <f t="shared" si="162"/>
        <v>89.3</v>
      </c>
      <c r="Q2087" s="14" t="s">
        <v>8340</v>
      </c>
      <c r="R2087" t="s">
        <v>8346</v>
      </c>
      <c r="S2087" s="19">
        <f t="shared" si="163"/>
        <v>41075.627164351848</v>
      </c>
      <c r="T2087" s="19">
        <f t="shared" si="164"/>
        <v>42207.916666666664</v>
      </c>
      <c r="U2087">
        <f t="shared" si="160"/>
        <v>2012</v>
      </c>
    </row>
    <row r="2088" spans="1:21" ht="48" x14ac:dyDescent="0.2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 s="23">
        <v>1437620400</v>
      </c>
      <c r="J2088">
        <v>1321200332</v>
      </c>
      <c r="K2088" t="b">
        <v>0</v>
      </c>
      <c r="L2088">
        <v>35</v>
      </c>
      <c r="M2088" t="b">
        <v>1</v>
      </c>
      <c r="N2088" t="s">
        <v>8285</v>
      </c>
      <c r="O2088" s="12">
        <f t="shared" si="161"/>
        <v>101</v>
      </c>
      <c r="P2088" s="10">
        <f t="shared" si="162"/>
        <v>115.09</v>
      </c>
      <c r="Q2088" s="14" t="s">
        <v>8340</v>
      </c>
      <c r="R2088" t="s">
        <v>8346</v>
      </c>
      <c r="S2088" s="19">
        <f t="shared" si="163"/>
        <v>40860.462175925924</v>
      </c>
      <c r="T2088" s="19">
        <f t="shared" si="164"/>
        <v>42207.916666666664</v>
      </c>
      <c r="U2088">
        <f t="shared" si="160"/>
        <v>2011</v>
      </c>
    </row>
    <row r="2089" spans="1:21" ht="48" x14ac:dyDescent="0.2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 s="23">
        <v>1437620400</v>
      </c>
      <c r="J2089">
        <v>1312865658</v>
      </c>
      <c r="K2089" t="b">
        <v>0</v>
      </c>
      <c r="L2089">
        <v>25</v>
      </c>
      <c r="M2089" t="b">
        <v>1</v>
      </c>
      <c r="N2089" t="s">
        <v>8285</v>
      </c>
      <c r="O2089" s="12">
        <f t="shared" si="161"/>
        <v>104</v>
      </c>
      <c r="P2089" s="10">
        <f t="shared" si="162"/>
        <v>62.12</v>
      </c>
      <c r="Q2089" s="14" t="s">
        <v>8340</v>
      </c>
      <c r="R2089" t="s">
        <v>8346</v>
      </c>
      <c r="S2089" s="19">
        <f t="shared" si="163"/>
        <v>40763.996041666665</v>
      </c>
      <c r="T2089" s="19">
        <f t="shared" si="164"/>
        <v>42207.916666666664</v>
      </c>
      <c r="U2089">
        <f t="shared" si="160"/>
        <v>2011</v>
      </c>
    </row>
    <row r="2090" spans="1:21" ht="48" x14ac:dyDescent="0.2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 s="23">
        <v>1437620400</v>
      </c>
      <c r="J2090">
        <v>1281028152</v>
      </c>
      <c r="K2090" t="b">
        <v>0</v>
      </c>
      <c r="L2090">
        <v>75</v>
      </c>
      <c r="M2090" t="b">
        <v>1</v>
      </c>
      <c r="N2090" t="s">
        <v>8285</v>
      </c>
      <c r="O2090" s="12">
        <f t="shared" si="161"/>
        <v>116</v>
      </c>
      <c r="P2090" s="10">
        <f t="shared" si="162"/>
        <v>46.2</v>
      </c>
      <c r="Q2090" s="14" t="s">
        <v>8340</v>
      </c>
      <c r="R2090" t="s">
        <v>8346</v>
      </c>
      <c r="S2090" s="19">
        <f t="shared" si="163"/>
        <v>40395.506388888891</v>
      </c>
      <c r="T2090" s="19">
        <f t="shared" si="164"/>
        <v>42207.916666666664</v>
      </c>
      <c r="U2090">
        <f t="shared" si="160"/>
        <v>2010</v>
      </c>
    </row>
    <row r="2091" spans="1:21" ht="32" x14ac:dyDescent="0.2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 s="23">
        <v>1437620400</v>
      </c>
      <c r="J2091">
        <v>1372384194</v>
      </c>
      <c r="K2091" t="b">
        <v>0</v>
      </c>
      <c r="L2091">
        <v>62</v>
      </c>
      <c r="M2091" t="b">
        <v>1</v>
      </c>
      <c r="N2091" t="s">
        <v>8285</v>
      </c>
      <c r="O2091" s="12">
        <f t="shared" si="161"/>
        <v>120</v>
      </c>
      <c r="P2091" s="10">
        <f t="shared" si="162"/>
        <v>48.55</v>
      </c>
      <c r="Q2091" s="14" t="s">
        <v>8340</v>
      </c>
      <c r="R2091" t="s">
        <v>8346</v>
      </c>
      <c r="S2091" s="19">
        <f t="shared" si="163"/>
        <v>41452.867986111109</v>
      </c>
      <c r="T2091" s="19">
        <f t="shared" si="164"/>
        <v>42207.916666666664</v>
      </c>
      <c r="U2091">
        <f t="shared" si="160"/>
        <v>2013</v>
      </c>
    </row>
    <row r="2092" spans="1:21" ht="48" x14ac:dyDescent="0.2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 s="23">
        <v>1437620400</v>
      </c>
      <c r="J2092">
        <v>1359104955</v>
      </c>
      <c r="K2092" t="b">
        <v>0</v>
      </c>
      <c r="L2092">
        <v>160</v>
      </c>
      <c r="M2092" t="b">
        <v>1</v>
      </c>
      <c r="N2092" t="s">
        <v>8285</v>
      </c>
      <c r="O2092" s="12">
        <f t="shared" si="161"/>
        <v>115</v>
      </c>
      <c r="P2092" s="10">
        <f t="shared" si="162"/>
        <v>57.52</v>
      </c>
      <c r="Q2092" s="14" t="s">
        <v>8340</v>
      </c>
      <c r="R2092" t="s">
        <v>8346</v>
      </c>
      <c r="S2092" s="19">
        <f t="shared" si="163"/>
        <v>41299.173090277771</v>
      </c>
      <c r="T2092" s="19">
        <f t="shared" si="164"/>
        <v>42207.916666666664</v>
      </c>
      <c r="U2092">
        <f t="shared" si="160"/>
        <v>2013</v>
      </c>
    </row>
    <row r="2093" spans="1:21" ht="48" x14ac:dyDescent="0.2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 s="23">
        <v>1437620400</v>
      </c>
      <c r="J2093">
        <v>1294818278</v>
      </c>
      <c r="K2093" t="b">
        <v>0</v>
      </c>
      <c r="L2093">
        <v>246</v>
      </c>
      <c r="M2093" t="b">
        <v>1</v>
      </c>
      <c r="N2093" t="s">
        <v>8285</v>
      </c>
      <c r="O2093" s="12">
        <f t="shared" si="161"/>
        <v>120</v>
      </c>
      <c r="P2093" s="10">
        <f t="shared" si="162"/>
        <v>88.15</v>
      </c>
      <c r="Q2093" s="14" t="s">
        <v>8340</v>
      </c>
      <c r="R2093" t="s">
        <v>8346</v>
      </c>
      <c r="S2093" s="19">
        <f t="shared" si="163"/>
        <v>40555.114328703705</v>
      </c>
      <c r="T2093" s="19">
        <f t="shared" si="164"/>
        <v>42207.916666666664</v>
      </c>
      <c r="U2093">
        <f t="shared" si="160"/>
        <v>2011</v>
      </c>
    </row>
    <row r="2094" spans="1:21" ht="48" x14ac:dyDescent="0.2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 s="23">
        <v>1437620400</v>
      </c>
      <c r="J2094">
        <v>1312822732</v>
      </c>
      <c r="K2094" t="b">
        <v>0</v>
      </c>
      <c r="L2094">
        <v>55</v>
      </c>
      <c r="M2094" t="b">
        <v>1</v>
      </c>
      <c r="N2094" t="s">
        <v>8285</v>
      </c>
      <c r="O2094" s="12">
        <f t="shared" si="161"/>
        <v>101</v>
      </c>
      <c r="P2094" s="10">
        <f t="shared" si="162"/>
        <v>110.49</v>
      </c>
      <c r="Q2094" s="14" t="s">
        <v>8340</v>
      </c>
      <c r="R2094" t="s">
        <v>8346</v>
      </c>
      <c r="S2094" s="19">
        <f t="shared" si="163"/>
        <v>40763.499212962961</v>
      </c>
      <c r="T2094" s="19">
        <f t="shared" si="164"/>
        <v>42207.916666666664</v>
      </c>
      <c r="U2094">
        <f t="shared" si="160"/>
        <v>2011</v>
      </c>
    </row>
    <row r="2095" spans="1:21" ht="48" x14ac:dyDescent="0.2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 s="23">
        <v>1437620400</v>
      </c>
      <c r="J2095">
        <v>1351024232</v>
      </c>
      <c r="K2095" t="b">
        <v>0</v>
      </c>
      <c r="L2095">
        <v>23</v>
      </c>
      <c r="M2095" t="b">
        <v>1</v>
      </c>
      <c r="N2095" t="s">
        <v>8285</v>
      </c>
      <c r="O2095" s="12">
        <f t="shared" si="161"/>
        <v>102</v>
      </c>
      <c r="P2095" s="10">
        <f t="shared" si="162"/>
        <v>66.83</v>
      </c>
      <c r="Q2095" s="14" t="s">
        <v>8340</v>
      </c>
      <c r="R2095" t="s">
        <v>8346</v>
      </c>
      <c r="S2095" s="19">
        <f t="shared" si="163"/>
        <v>41205.646203703705</v>
      </c>
      <c r="T2095" s="19">
        <f t="shared" si="164"/>
        <v>42207.916666666664</v>
      </c>
      <c r="U2095">
        <f t="shared" si="160"/>
        <v>2012</v>
      </c>
    </row>
    <row r="2096" spans="1:21" ht="48" x14ac:dyDescent="0.2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 s="23">
        <v>1437620400</v>
      </c>
      <c r="J2096">
        <v>1327969730</v>
      </c>
      <c r="K2096" t="b">
        <v>0</v>
      </c>
      <c r="L2096">
        <v>72</v>
      </c>
      <c r="M2096" t="b">
        <v>1</v>
      </c>
      <c r="N2096" t="s">
        <v>8285</v>
      </c>
      <c r="O2096" s="12">
        <f t="shared" si="161"/>
        <v>121</v>
      </c>
      <c r="P2096" s="10">
        <f t="shared" si="162"/>
        <v>58.6</v>
      </c>
      <c r="Q2096" s="14" t="s">
        <v>8340</v>
      </c>
      <c r="R2096" t="s">
        <v>8346</v>
      </c>
      <c r="S2096" s="19">
        <f t="shared" si="163"/>
        <v>40938.811689814815</v>
      </c>
      <c r="T2096" s="19">
        <f t="shared" si="164"/>
        <v>42207.916666666664</v>
      </c>
      <c r="U2096">
        <f t="shared" si="160"/>
        <v>2012</v>
      </c>
    </row>
    <row r="2097" spans="1:21" ht="48" x14ac:dyDescent="0.2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 s="23">
        <v>1437620400</v>
      </c>
      <c r="J2097">
        <v>1312392973</v>
      </c>
      <c r="K2097" t="b">
        <v>0</v>
      </c>
      <c r="L2097">
        <v>22</v>
      </c>
      <c r="M2097" t="b">
        <v>1</v>
      </c>
      <c r="N2097" t="s">
        <v>8285</v>
      </c>
      <c r="O2097" s="12">
        <f t="shared" si="161"/>
        <v>100</v>
      </c>
      <c r="P2097" s="10">
        <f t="shared" si="162"/>
        <v>113.64</v>
      </c>
      <c r="Q2097" s="14" t="s">
        <v>8340</v>
      </c>
      <c r="R2097" t="s">
        <v>8346</v>
      </c>
      <c r="S2097" s="19">
        <f t="shared" si="163"/>
        <v>40758.525150462963</v>
      </c>
      <c r="T2097" s="19">
        <f t="shared" si="164"/>
        <v>42207.916666666664</v>
      </c>
      <c r="U2097">
        <f t="shared" si="160"/>
        <v>2011</v>
      </c>
    </row>
    <row r="2098" spans="1:21" ht="48" x14ac:dyDescent="0.2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 s="23">
        <v>1437620400</v>
      </c>
      <c r="J2098">
        <v>1349892735</v>
      </c>
      <c r="K2098" t="b">
        <v>0</v>
      </c>
      <c r="L2098">
        <v>14</v>
      </c>
      <c r="M2098" t="b">
        <v>1</v>
      </c>
      <c r="N2098" t="s">
        <v>8285</v>
      </c>
      <c r="O2098" s="12">
        <f t="shared" si="161"/>
        <v>102</v>
      </c>
      <c r="P2098" s="10">
        <f t="shared" si="162"/>
        <v>43.57</v>
      </c>
      <c r="Q2098" s="14" t="s">
        <v>8340</v>
      </c>
      <c r="R2098" t="s">
        <v>8346</v>
      </c>
      <c r="S2098" s="19">
        <f t="shared" si="163"/>
        <v>41192.550173611111</v>
      </c>
      <c r="T2098" s="19">
        <f t="shared" si="164"/>
        <v>42207.916666666664</v>
      </c>
      <c r="U2098">
        <f t="shared" si="160"/>
        <v>2012</v>
      </c>
    </row>
    <row r="2099" spans="1:21" ht="48" x14ac:dyDescent="0.2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 s="23">
        <v>1437620400</v>
      </c>
      <c r="J2099">
        <v>1317564135</v>
      </c>
      <c r="K2099" t="b">
        <v>0</v>
      </c>
      <c r="L2099">
        <v>38</v>
      </c>
      <c r="M2099" t="b">
        <v>1</v>
      </c>
      <c r="N2099" t="s">
        <v>8285</v>
      </c>
      <c r="O2099" s="12">
        <f t="shared" si="161"/>
        <v>100</v>
      </c>
      <c r="P2099" s="10">
        <f t="shared" si="162"/>
        <v>78.95</v>
      </c>
      <c r="Q2099" s="14" t="s">
        <v>8340</v>
      </c>
      <c r="R2099" t="s">
        <v>8346</v>
      </c>
      <c r="S2099" s="19">
        <f t="shared" si="163"/>
        <v>40818.376562500001</v>
      </c>
      <c r="T2099" s="19">
        <f t="shared" si="164"/>
        <v>42207.916666666664</v>
      </c>
      <c r="U2099">
        <f t="shared" si="160"/>
        <v>2011</v>
      </c>
    </row>
    <row r="2100" spans="1:21" ht="48" x14ac:dyDescent="0.2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 s="23">
        <v>1437620400</v>
      </c>
      <c r="J2100">
        <v>1328582635</v>
      </c>
      <c r="K2100" t="b">
        <v>0</v>
      </c>
      <c r="L2100">
        <v>32</v>
      </c>
      <c r="M2100" t="b">
        <v>1</v>
      </c>
      <c r="N2100" t="s">
        <v>8285</v>
      </c>
      <c r="O2100" s="12">
        <f t="shared" si="161"/>
        <v>100</v>
      </c>
      <c r="P2100" s="10">
        <f t="shared" si="162"/>
        <v>188.13</v>
      </c>
      <c r="Q2100" s="14" t="s">
        <v>8340</v>
      </c>
      <c r="R2100" t="s">
        <v>8346</v>
      </c>
      <c r="S2100" s="19">
        <f t="shared" si="163"/>
        <v>40945.905497685184</v>
      </c>
      <c r="T2100" s="19">
        <f t="shared" si="164"/>
        <v>42207.916666666664</v>
      </c>
      <c r="U2100">
        <f t="shared" si="160"/>
        <v>2012</v>
      </c>
    </row>
    <row r="2101" spans="1:21" ht="16" x14ac:dyDescent="0.2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 s="23">
        <v>1437620400</v>
      </c>
      <c r="J2101">
        <v>1434650084</v>
      </c>
      <c r="K2101" t="b">
        <v>0</v>
      </c>
      <c r="L2101">
        <v>63</v>
      </c>
      <c r="M2101" t="b">
        <v>1</v>
      </c>
      <c r="N2101" t="s">
        <v>8285</v>
      </c>
      <c r="O2101" s="12">
        <f t="shared" si="161"/>
        <v>132</v>
      </c>
      <c r="P2101" s="10">
        <f t="shared" si="162"/>
        <v>63.03</v>
      </c>
      <c r="Q2101" s="14" t="s">
        <v>8340</v>
      </c>
      <c r="R2101" t="s">
        <v>8346</v>
      </c>
      <c r="S2101" s="19">
        <f t="shared" si="163"/>
        <v>42173.53800925926</v>
      </c>
      <c r="T2101" s="19">
        <f t="shared" si="164"/>
        <v>42207.916666666664</v>
      </c>
      <c r="U2101">
        <f t="shared" si="160"/>
        <v>2015</v>
      </c>
    </row>
    <row r="2102" spans="1:21" ht="48" x14ac:dyDescent="0.2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 s="23">
        <v>1437620400</v>
      </c>
      <c r="J2102">
        <v>1339704141</v>
      </c>
      <c r="K2102" t="b">
        <v>0</v>
      </c>
      <c r="L2102">
        <v>27</v>
      </c>
      <c r="M2102" t="b">
        <v>1</v>
      </c>
      <c r="N2102" t="s">
        <v>8285</v>
      </c>
      <c r="O2102" s="12">
        <f t="shared" si="161"/>
        <v>137</v>
      </c>
      <c r="P2102" s="10">
        <f t="shared" si="162"/>
        <v>30.37</v>
      </c>
      <c r="Q2102" s="14" t="s">
        <v>8340</v>
      </c>
      <c r="R2102" t="s">
        <v>8346</v>
      </c>
      <c r="S2102" s="19">
        <f t="shared" si="163"/>
        <v>41074.62663194444</v>
      </c>
      <c r="T2102" s="19">
        <f t="shared" si="164"/>
        <v>42207.916666666664</v>
      </c>
      <c r="U2102">
        <f t="shared" si="160"/>
        <v>2012</v>
      </c>
    </row>
    <row r="2103" spans="1:21" ht="48" x14ac:dyDescent="0.2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 s="23">
        <v>1437620400</v>
      </c>
      <c r="J2103">
        <v>1323920114</v>
      </c>
      <c r="K2103" t="b">
        <v>0</v>
      </c>
      <c r="L2103">
        <v>44</v>
      </c>
      <c r="M2103" t="b">
        <v>1</v>
      </c>
      <c r="N2103" t="s">
        <v>8285</v>
      </c>
      <c r="O2103" s="12">
        <f t="shared" si="161"/>
        <v>113</v>
      </c>
      <c r="P2103" s="10">
        <f t="shared" si="162"/>
        <v>51.48</v>
      </c>
      <c r="Q2103" s="14" t="s">
        <v>8340</v>
      </c>
      <c r="R2103" t="s">
        <v>8346</v>
      </c>
      <c r="S2103" s="19">
        <f t="shared" si="163"/>
        <v>40891.941134259258</v>
      </c>
      <c r="T2103" s="19">
        <f t="shared" si="164"/>
        <v>42207.916666666664</v>
      </c>
      <c r="U2103">
        <f t="shared" si="160"/>
        <v>2011</v>
      </c>
    </row>
    <row r="2104" spans="1:21" ht="48" x14ac:dyDescent="0.2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 s="23">
        <v>1437620400</v>
      </c>
      <c r="J2104">
        <v>1302036648</v>
      </c>
      <c r="K2104" t="b">
        <v>0</v>
      </c>
      <c r="L2104">
        <v>38</v>
      </c>
      <c r="M2104" t="b">
        <v>1</v>
      </c>
      <c r="N2104" t="s">
        <v>8285</v>
      </c>
      <c r="O2104" s="12">
        <f t="shared" si="161"/>
        <v>136</v>
      </c>
      <c r="P2104" s="10">
        <f t="shared" si="162"/>
        <v>35.79</v>
      </c>
      <c r="Q2104" s="14" t="s">
        <v>8340</v>
      </c>
      <c r="R2104" t="s">
        <v>8346</v>
      </c>
      <c r="S2104" s="19">
        <f t="shared" si="163"/>
        <v>40638.660277777773</v>
      </c>
      <c r="T2104" s="19">
        <f t="shared" si="164"/>
        <v>42207.916666666664</v>
      </c>
      <c r="U2104">
        <f t="shared" si="160"/>
        <v>2011</v>
      </c>
    </row>
    <row r="2105" spans="1:21" ht="32" x14ac:dyDescent="0.2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 s="23">
        <v>1437620400</v>
      </c>
      <c r="J2105">
        <v>1349892427</v>
      </c>
      <c r="K2105" t="b">
        <v>0</v>
      </c>
      <c r="L2105">
        <v>115</v>
      </c>
      <c r="M2105" t="b">
        <v>1</v>
      </c>
      <c r="N2105" t="s">
        <v>8285</v>
      </c>
      <c r="O2105" s="12">
        <f t="shared" si="161"/>
        <v>146</v>
      </c>
      <c r="P2105" s="10">
        <f t="shared" si="162"/>
        <v>98.82</v>
      </c>
      <c r="Q2105" s="14" t="s">
        <v>8340</v>
      </c>
      <c r="R2105" t="s">
        <v>8346</v>
      </c>
      <c r="S2105" s="19">
        <f t="shared" si="163"/>
        <v>41192.546608796292</v>
      </c>
      <c r="T2105" s="19">
        <f t="shared" si="164"/>
        <v>42207.916666666664</v>
      </c>
      <c r="U2105">
        <f t="shared" si="160"/>
        <v>2012</v>
      </c>
    </row>
    <row r="2106" spans="1:21" ht="48" x14ac:dyDescent="0.2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 s="23">
        <v>1437620400</v>
      </c>
      <c r="J2106">
        <v>1367286434</v>
      </c>
      <c r="K2106" t="b">
        <v>0</v>
      </c>
      <c r="L2106">
        <v>37</v>
      </c>
      <c r="M2106" t="b">
        <v>1</v>
      </c>
      <c r="N2106" t="s">
        <v>8285</v>
      </c>
      <c r="O2106" s="12">
        <f t="shared" si="161"/>
        <v>130</v>
      </c>
      <c r="P2106" s="10">
        <f t="shared" si="162"/>
        <v>28</v>
      </c>
      <c r="Q2106" s="14" t="s">
        <v>8340</v>
      </c>
      <c r="R2106" t="s">
        <v>8346</v>
      </c>
      <c r="S2106" s="19">
        <f t="shared" si="163"/>
        <v>41393.86613425926</v>
      </c>
      <c r="T2106" s="19">
        <f t="shared" si="164"/>
        <v>42207.916666666664</v>
      </c>
      <c r="U2106">
        <f t="shared" si="160"/>
        <v>2013</v>
      </c>
    </row>
    <row r="2107" spans="1:21" ht="32" x14ac:dyDescent="0.2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 s="23">
        <v>1437620400</v>
      </c>
      <c r="J2107">
        <v>1415472953</v>
      </c>
      <c r="K2107" t="b">
        <v>0</v>
      </c>
      <c r="L2107">
        <v>99</v>
      </c>
      <c r="M2107" t="b">
        <v>1</v>
      </c>
      <c r="N2107" t="s">
        <v>8285</v>
      </c>
      <c r="O2107" s="12">
        <f t="shared" si="161"/>
        <v>254</v>
      </c>
      <c r="P2107" s="10">
        <f t="shared" si="162"/>
        <v>51.31</v>
      </c>
      <c r="Q2107" s="14" t="s">
        <v>8340</v>
      </c>
      <c r="R2107" t="s">
        <v>8346</v>
      </c>
      <c r="S2107" s="19">
        <f t="shared" si="163"/>
        <v>41951.580474537033</v>
      </c>
      <c r="T2107" s="19">
        <f t="shared" si="164"/>
        <v>42207.916666666664</v>
      </c>
      <c r="U2107">
        <f t="shared" si="160"/>
        <v>2014</v>
      </c>
    </row>
    <row r="2108" spans="1:21" ht="48" x14ac:dyDescent="0.2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 s="23">
        <v>1437620400</v>
      </c>
      <c r="J2108">
        <v>1356584974</v>
      </c>
      <c r="K2108" t="b">
        <v>0</v>
      </c>
      <c r="L2108">
        <v>44</v>
      </c>
      <c r="M2108" t="b">
        <v>1</v>
      </c>
      <c r="N2108" t="s">
        <v>8285</v>
      </c>
      <c r="O2108" s="12">
        <f t="shared" si="161"/>
        <v>107</v>
      </c>
      <c r="P2108" s="10">
        <f t="shared" si="162"/>
        <v>53.52</v>
      </c>
      <c r="Q2108" s="14" t="s">
        <v>8340</v>
      </c>
      <c r="R2108" t="s">
        <v>8346</v>
      </c>
      <c r="S2108" s="19">
        <f t="shared" si="163"/>
        <v>41270.006643518514</v>
      </c>
      <c r="T2108" s="19">
        <f t="shared" si="164"/>
        <v>42207.916666666664</v>
      </c>
      <c r="U2108">
        <f t="shared" si="160"/>
        <v>2012</v>
      </c>
    </row>
    <row r="2109" spans="1:21" ht="48" x14ac:dyDescent="0.2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 s="23">
        <v>1437620400</v>
      </c>
      <c r="J2109">
        <v>1413997393</v>
      </c>
      <c r="K2109" t="b">
        <v>0</v>
      </c>
      <c r="L2109">
        <v>58</v>
      </c>
      <c r="M2109" t="b">
        <v>1</v>
      </c>
      <c r="N2109" t="s">
        <v>8285</v>
      </c>
      <c r="O2109" s="12">
        <f t="shared" si="161"/>
        <v>108</v>
      </c>
      <c r="P2109" s="10">
        <f t="shared" si="162"/>
        <v>37.15</v>
      </c>
      <c r="Q2109" s="14" t="s">
        <v>8340</v>
      </c>
      <c r="R2109" t="s">
        <v>8346</v>
      </c>
      <c r="S2109" s="19">
        <f t="shared" si="163"/>
        <v>41934.502233796295</v>
      </c>
      <c r="T2109" s="19">
        <f t="shared" si="164"/>
        <v>42207.916666666664</v>
      </c>
      <c r="U2109">
        <f t="shared" ref="U2109:U2172" si="165">YEAR(S2109)</f>
        <v>2014</v>
      </c>
    </row>
    <row r="2110" spans="1:21" ht="48" x14ac:dyDescent="0.2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 s="23">
        <v>1437620400</v>
      </c>
      <c r="J2110">
        <v>1344917580</v>
      </c>
      <c r="K2110" t="b">
        <v>0</v>
      </c>
      <c r="L2110">
        <v>191</v>
      </c>
      <c r="M2110" t="b">
        <v>1</v>
      </c>
      <c r="N2110" t="s">
        <v>8285</v>
      </c>
      <c r="O2110" s="12">
        <f t="shared" si="161"/>
        <v>107</v>
      </c>
      <c r="P2110" s="10">
        <f t="shared" si="162"/>
        <v>89.9</v>
      </c>
      <c r="Q2110" s="14" t="s">
        <v>8340</v>
      </c>
      <c r="R2110" t="s">
        <v>8346</v>
      </c>
      <c r="S2110" s="19">
        <f t="shared" si="163"/>
        <v>41134.967361111107</v>
      </c>
      <c r="T2110" s="19">
        <f t="shared" si="164"/>
        <v>42207.916666666664</v>
      </c>
      <c r="U2110">
        <f t="shared" si="165"/>
        <v>2012</v>
      </c>
    </row>
    <row r="2111" spans="1:21" ht="32" x14ac:dyDescent="0.2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 s="23">
        <v>1437620400</v>
      </c>
      <c r="J2111">
        <v>1433523617</v>
      </c>
      <c r="K2111" t="b">
        <v>0</v>
      </c>
      <c r="L2111">
        <v>40</v>
      </c>
      <c r="M2111" t="b">
        <v>1</v>
      </c>
      <c r="N2111" t="s">
        <v>8285</v>
      </c>
      <c r="O2111" s="12">
        <f t="shared" si="161"/>
        <v>107</v>
      </c>
      <c r="P2111" s="10">
        <f t="shared" si="162"/>
        <v>106.53</v>
      </c>
      <c r="Q2111" s="14" t="s">
        <v>8340</v>
      </c>
      <c r="R2111" t="s">
        <v>8346</v>
      </c>
      <c r="S2111" s="19">
        <f t="shared" si="163"/>
        <v>42160.500196759262</v>
      </c>
      <c r="T2111" s="19">
        <f t="shared" si="164"/>
        <v>42207.916666666664</v>
      </c>
      <c r="U2111">
        <f t="shared" si="165"/>
        <v>2015</v>
      </c>
    </row>
    <row r="2112" spans="1:21" ht="32" x14ac:dyDescent="0.2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 s="23">
        <v>1437620400</v>
      </c>
      <c r="J2112">
        <v>1398873969</v>
      </c>
      <c r="K2112" t="b">
        <v>0</v>
      </c>
      <c r="L2112">
        <v>38</v>
      </c>
      <c r="M2112" t="b">
        <v>1</v>
      </c>
      <c r="N2112" t="s">
        <v>8285</v>
      </c>
      <c r="O2112" s="12">
        <f t="shared" si="161"/>
        <v>100</v>
      </c>
      <c r="P2112" s="10">
        <f t="shared" si="162"/>
        <v>52.82</v>
      </c>
      <c r="Q2112" s="14" t="s">
        <v>8340</v>
      </c>
      <c r="R2112" t="s">
        <v>8346</v>
      </c>
      <c r="S2112" s="19">
        <f t="shared" si="163"/>
        <v>41759.462604166663</v>
      </c>
      <c r="T2112" s="19">
        <f t="shared" si="164"/>
        <v>42207.916666666664</v>
      </c>
      <c r="U2112">
        <f t="shared" si="165"/>
        <v>2014</v>
      </c>
    </row>
    <row r="2113" spans="1:21" ht="48" x14ac:dyDescent="0.2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 s="23">
        <v>1437620400</v>
      </c>
      <c r="J2113">
        <v>1307594625</v>
      </c>
      <c r="K2113" t="b">
        <v>0</v>
      </c>
      <c r="L2113">
        <v>39</v>
      </c>
      <c r="M2113" t="b">
        <v>1</v>
      </c>
      <c r="N2113" t="s">
        <v>8285</v>
      </c>
      <c r="O2113" s="12">
        <f t="shared" si="161"/>
        <v>107</v>
      </c>
      <c r="P2113" s="10">
        <f t="shared" si="162"/>
        <v>54.62</v>
      </c>
      <c r="Q2113" s="14" t="s">
        <v>8340</v>
      </c>
      <c r="R2113" t="s">
        <v>8346</v>
      </c>
      <c r="S2113" s="19">
        <f t="shared" si="163"/>
        <v>40702.988715277774</v>
      </c>
      <c r="T2113" s="19">
        <f t="shared" si="164"/>
        <v>42207.916666666664</v>
      </c>
      <c r="U2113">
        <f t="shared" si="165"/>
        <v>2011</v>
      </c>
    </row>
    <row r="2114" spans="1:21" ht="48" x14ac:dyDescent="0.2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 s="23">
        <v>1437620400</v>
      </c>
      <c r="J2114">
        <v>1364854593</v>
      </c>
      <c r="K2114" t="b">
        <v>0</v>
      </c>
      <c r="L2114">
        <v>11</v>
      </c>
      <c r="M2114" t="b">
        <v>1</v>
      </c>
      <c r="N2114" t="s">
        <v>8285</v>
      </c>
      <c r="O2114" s="12">
        <f t="shared" ref="O2114:O2177" si="166">ROUND(E2114/D2114*100,0)</f>
        <v>100</v>
      </c>
      <c r="P2114" s="10">
        <f t="shared" ref="P2114:P2177" si="167">IFERROR(ROUND(E2114/L2114,2),0)</f>
        <v>27.27</v>
      </c>
      <c r="Q2114" s="14" t="s">
        <v>8340</v>
      </c>
      <c r="R2114" t="s">
        <v>8346</v>
      </c>
      <c r="S2114" s="19">
        <f t="shared" si="163"/>
        <v>41365.719826388886</v>
      </c>
      <c r="T2114" s="19">
        <f t="shared" si="164"/>
        <v>42207.916666666664</v>
      </c>
      <c r="U2114">
        <f t="shared" si="165"/>
        <v>2013</v>
      </c>
    </row>
    <row r="2115" spans="1:21" ht="32" x14ac:dyDescent="0.2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 s="23">
        <v>1437620400</v>
      </c>
      <c r="J2115">
        <v>1408481176</v>
      </c>
      <c r="K2115" t="b">
        <v>0</v>
      </c>
      <c r="L2115">
        <v>107</v>
      </c>
      <c r="M2115" t="b">
        <v>1</v>
      </c>
      <c r="N2115" t="s">
        <v>8285</v>
      </c>
      <c r="O2115" s="12">
        <f t="shared" si="166"/>
        <v>105</v>
      </c>
      <c r="P2115" s="10">
        <f t="shared" si="167"/>
        <v>68.599999999999994</v>
      </c>
      <c r="Q2115" s="14" t="s">
        <v>8340</v>
      </c>
      <c r="R2115" t="s">
        <v>8346</v>
      </c>
      <c r="S2115" s="19">
        <f t="shared" ref="S2115:S2178" si="168">(J2115/86400)+25569+(-5/24)</f>
        <v>41870.657129629624</v>
      </c>
      <c r="T2115" s="19">
        <f t="shared" ref="T2115:T2178" si="169">(I2115/86400)+25569+(-5/24)</f>
        <v>42207.916666666664</v>
      </c>
      <c r="U2115">
        <f t="shared" si="165"/>
        <v>2014</v>
      </c>
    </row>
    <row r="2116" spans="1:21" ht="48" x14ac:dyDescent="0.2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 s="23">
        <v>1437620400</v>
      </c>
      <c r="J2116">
        <v>1286480070</v>
      </c>
      <c r="K2116" t="b">
        <v>0</v>
      </c>
      <c r="L2116">
        <v>147</v>
      </c>
      <c r="M2116" t="b">
        <v>1</v>
      </c>
      <c r="N2116" t="s">
        <v>8285</v>
      </c>
      <c r="O2116" s="12">
        <f t="shared" si="166"/>
        <v>105</v>
      </c>
      <c r="P2116" s="10">
        <f t="shared" si="167"/>
        <v>35.61</v>
      </c>
      <c r="Q2116" s="14" t="s">
        <v>8340</v>
      </c>
      <c r="R2116" t="s">
        <v>8346</v>
      </c>
      <c r="S2116" s="19">
        <f t="shared" si="168"/>
        <v>40458.607291666667</v>
      </c>
      <c r="T2116" s="19">
        <f t="shared" si="169"/>
        <v>42207.916666666664</v>
      </c>
      <c r="U2116">
        <f t="shared" si="165"/>
        <v>2010</v>
      </c>
    </row>
    <row r="2117" spans="1:21" ht="48" x14ac:dyDescent="0.2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 s="23">
        <v>1437620400</v>
      </c>
      <c r="J2117">
        <v>1295575001</v>
      </c>
      <c r="K2117" t="b">
        <v>0</v>
      </c>
      <c r="L2117">
        <v>36</v>
      </c>
      <c r="M2117" t="b">
        <v>1</v>
      </c>
      <c r="N2117" t="s">
        <v>8285</v>
      </c>
      <c r="O2117" s="12">
        <f t="shared" si="166"/>
        <v>226</v>
      </c>
      <c r="P2117" s="10">
        <f t="shared" si="167"/>
        <v>94.03</v>
      </c>
      <c r="Q2117" s="14" t="s">
        <v>8340</v>
      </c>
      <c r="R2117" t="s">
        <v>8346</v>
      </c>
      <c r="S2117" s="19">
        <f t="shared" si="168"/>
        <v>40563.872696759259</v>
      </c>
      <c r="T2117" s="19">
        <f t="shared" si="169"/>
        <v>42207.916666666664</v>
      </c>
      <c r="U2117">
        <f t="shared" si="165"/>
        <v>2011</v>
      </c>
    </row>
    <row r="2118" spans="1:21" ht="48" x14ac:dyDescent="0.2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 s="23">
        <v>1437620400</v>
      </c>
      <c r="J2118">
        <v>1345056003</v>
      </c>
      <c r="K2118" t="b">
        <v>0</v>
      </c>
      <c r="L2118">
        <v>92</v>
      </c>
      <c r="M2118" t="b">
        <v>1</v>
      </c>
      <c r="N2118" t="s">
        <v>8285</v>
      </c>
      <c r="O2118" s="12">
        <f t="shared" si="166"/>
        <v>101</v>
      </c>
      <c r="P2118" s="10">
        <f t="shared" si="167"/>
        <v>526.46</v>
      </c>
      <c r="Q2118" s="14" t="s">
        <v>8340</v>
      </c>
      <c r="R2118" t="s">
        <v>8346</v>
      </c>
      <c r="S2118" s="19">
        <f t="shared" si="168"/>
        <v>41136.569479166668</v>
      </c>
      <c r="T2118" s="19">
        <f t="shared" si="169"/>
        <v>42207.916666666664</v>
      </c>
      <c r="U2118">
        <f t="shared" si="165"/>
        <v>2012</v>
      </c>
    </row>
    <row r="2119" spans="1:21" ht="48" x14ac:dyDescent="0.2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 s="23">
        <v>1437620400</v>
      </c>
      <c r="J2119">
        <v>1444699549</v>
      </c>
      <c r="K2119" t="b">
        <v>0</v>
      </c>
      <c r="L2119">
        <v>35</v>
      </c>
      <c r="M2119" t="b">
        <v>1</v>
      </c>
      <c r="N2119" t="s">
        <v>8285</v>
      </c>
      <c r="O2119" s="12">
        <f t="shared" si="166"/>
        <v>148</v>
      </c>
      <c r="P2119" s="10">
        <f t="shared" si="167"/>
        <v>50.66</v>
      </c>
      <c r="Q2119" s="14" t="s">
        <v>8340</v>
      </c>
      <c r="R2119" t="s">
        <v>8346</v>
      </c>
      <c r="S2119" s="19">
        <f t="shared" si="168"/>
        <v>42289.851261574069</v>
      </c>
      <c r="T2119" s="19">
        <f t="shared" si="169"/>
        <v>42207.916666666664</v>
      </c>
      <c r="U2119">
        <f t="shared" si="165"/>
        <v>2015</v>
      </c>
    </row>
    <row r="2120" spans="1:21" ht="32" x14ac:dyDescent="0.2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 s="23">
        <v>1437620400</v>
      </c>
      <c r="J2120">
        <v>1308946136</v>
      </c>
      <c r="K2120" t="b">
        <v>0</v>
      </c>
      <c r="L2120">
        <v>17</v>
      </c>
      <c r="M2120" t="b">
        <v>1</v>
      </c>
      <c r="N2120" t="s">
        <v>8285</v>
      </c>
      <c r="O2120" s="12">
        <f t="shared" si="166"/>
        <v>135</v>
      </c>
      <c r="P2120" s="10">
        <f t="shared" si="167"/>
        <v>79.180000000000007</v>
      </c>
      <c r="Q2120" s="14" t="s">
        <v>8340</v>
      </c>
      <c r="R2120" t="s">
        <v>8346</v>
      </c>
      <c r="S2120" s="19">
        <f t="shared" si="168"/>
        <v>40718.631203703699</v>
      </c>
      <c r="T2120" s="19">
        <f t="shared" si="169"/>
        <v>42207.916666666664</v>
      </c>
      <c r="U2120">
        <f t="shared" si="165"/>
        <v>2011</v>
      </c>
    </row>
    <row r="2121" spans="1:21" ht="48" x14ac:dyDescent="0.2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 s="23">
        <v>1437620400</v>
      </c>
      <c r="J2121">
        <v>1342494445</v>
      </c>
      <c r="K2121" t="b">
        <v>0</v>
      </c>
      <c r="L2121">
        <v>22</v>
      </c>
      <c r="M2121" t="b">
        <v>1</v>
      </c>
      <c r="N2121" t="s">
        <v>8285</v>
      </c>
      <c r="O2121" s="12">
        <f t="shared" si="166"/>
        <v>101</v>
      </c>
      <c r="P2121" s="10">
        <f t="shared" si="167"/>
        <v>91.59</v>
      </c>
      <c r="Q2121" s="14" t="s">
        <v>8340</v>
      </c>
      <c r="R2121" t="s">
        <v>8346</v>
      </c>
      <c r="S2121" s="19">
        <f t="shared" si="168"/>
        <v>41106.921817129631</v>
      </c>
      <c r="T2121" s="19">
        <f t="shared" si="169"/>
        <v>42207.916666666664</v>
      </c>
      <c r="U2121">
        <f t="shared" si="165"/>
        <v>2012</v>
      </c>
    </row>
    <row r="2122" spans="1:21" ht="48" x14ac:dyDescent="0.2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 s="23">
        <v>1437620400</v>
      </c>
      <c r="J2122">
        <v>1384384136</v>
      </c>
      <c r="K2122" t="b">
        <v>0</v>
      </c>
      <c r="L2122">
        <v>69</v>
      </c>
      <c r="M2122" t="b">
        <v>1</v>
      </c>
      <c r="N2122" t="s">
        <v>8285</v>
      </c>
      <c r="O2122" s="12">
        <f t="shared" si="166"/>
        <v>101</v>
      </c>
      <c r="P2122" s="10">
        <f t="shared" si="167"/>
        <v>116.96</v>
      </c>
      <c r="Q2122" s="14" t="s">
        <v>8340</v>
      </c>
      <c r="R2122" t="s">
        <v>8346</v>
      </c>
      <c r="S2122" s="19">
        <f t="shared" si="168"/>
        <v>41591.756203703699</v>
      </c>
      <c r="T2122" s="19">
        <f t="shared" si="169"/>
        <v>42207.916666666664</v>
      </c>
      <c r="U2122">
        <f t="shared" si="165"/>
        <v>2013</v>
      </c>
    </row>
    <row r="2123" spans="1:21" ht="32" x14ac:dyDescent="0.2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 s="23">
        <v>1437620400</v>
      </c>
      <c r="J2123">
        <v>1481564948</v>
      </c>
      <c r="K2123" t="b">
        <v>0</v>
      </c>
      <c r="L2123">
        <v>10</v>
      </c>
      <c r="M2123" t="b">
        <v>0</v>
      </c>
      <c r="N2123" t="s">
        <v>8292</v>
      </c>
      <c r="O2123" s="12">
        <f t="shared" si="166"/>
        <v>1</v>
      </c>
      <c r="P2123" s="10">
        <f t="shared" si="167"/>
        <v>28.4</v>
      </c>
      <c r="Q2123" s="14" t="s">
        <v>8347</v>
      </c>
      <c r="R2123" t="s">
        <v>8348</v>
      </c>
      <c r="S2123" s="19">
        <f t="shared" si="168"/>
        <v>42716.534120370365</v>
      </c>
      <c r="T2123" s="19">
        <f t="shared" si="169"/>
        <v>42207.916666666664</v>
      </c>
      <c r="U2123">
        <f t="shared" si="165"/>
        <v>2016</v>
      </c>
    </row>
    <row r="2124" spans="1:21" ht="32" x14ac:dyDescent="0.2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 s="23">
        <v>1437620400</v>
      </c>
      <c r="J2124">
        <v>1481181169</v>
      </c>
      <c r="K2124" t="b">
        <v>0</v>
      </c>
      <c r="L2124">
        <v>3</v>
      </c>
      <c r="M2124" t="b">
        <v>0</v>
      </c>
      <c r="N2124" t="s">
        <v>8292</v>
      </c>
      <c r="O2124" s="12">
        <f t="shared" si="166"/>
        <v>0</v>
      </c>
      <c r="P2124" s="10">
        <f t="shared" si="167"/>
        <v>103.33</v>
      </c>
      <c r="Q2124" s="14" t="s">
        <v>8347</v>
      </c>
      <c r="R2124" t="s">
        <v>8348</v>
      </c>
      <c r="S2124" s="19">
        <f t="shared" si="168"/>
        <v>42712.092233796291</v>
      </c>
      <c r="T2124" s="19">
        <f t="shared" si="169"/>
        <v>42207.916666666664</v>
      </c>
      <c r="U2124">
        <f t="shared" si="165"/>
        <v>2016</v>
      </c>
    </row>
    <row r="2125" spans="1:21" ht="64" x14ac:dyDescent="0.2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 s="23">
        <v>1437620400</v>
      </c>
      <c r="J2125">
        <v>1263982307</v>
      </c>
      <c r="K2125" t="b">
        <v>0</v>
      </c>
      <c r="L2125">
        <v>5</v>
      </c>
      <c r="M2125" t="b">
        <v>0</v>
      </c>
      <c r="N2125" t="s">
        <v>8292</v>
      </c>
      <c r="O2125" s="12">
        <f t="shared" si="166"/>
        <v>10</v>
      </c>
      <c r="P2125" s="10">
        <f t="shared" si="167"/>
        <v>10</v>
      </c>
      <c r="Q2125" s="14" t="s">
        <v>8347</v>
      </c>
      <c r="R2125" t="s">
        <v>8348</v>
      </c>
      <c r="S2125" s="19">
        <f t="shared" si="168"/>
        <v>40198.216516203705</v>
      </c>
      <c r="T2125" s="19">
        <f t="shared" si="169"/>
        <v>42207.916666666664</v>
      </c>
      <c r="U2125">
        <f t="shared" si="165"/>
        <v>2010</v>
      </c>
    </row>
    <row r="2126" spans="1:21" ht="48" x14ac:dyDescent="0.2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 s="23">
        <v>1437620400</v>
      </c>
      <c r="J2126">
        <v>1286930435</v>
      </c>
      <c r="K2126" t="b">
        <v>0</v>
      </c>
      <c r="L2126">
        <v>5</v>
      </c>
      <c r="M2126" t="b">
        <v>0</v>
      </c>
      <c r="N2126" t="s">
        <v>8292</v>
      </c>
      <c r="O2126" s="12">
        <f t="shared" si="166"/>
        <v>10</v>
      </c>
      <c r="P2126" s="10">
        <f t="shared" si="167"/>
        <v>23</v>
      </c>
      <c r="Q2126" s="14" t="s">
        <v>8347</v>
      </c>
      <c r="R2126" t="s">
        <v>8348</v>
      </c>
      <c r="S2126" s="19">
        <f t="shared" si="168"/>
        <v>40463.819849537038</v>
      </c>
      <c r="T2126" s="19">
        <f t="shared" si="169"/>
        <v>42207.916666666664</v>
      </c>
      <c r="U2126">
        <f t="shared" si="165"/>
        <v>2010</v>
      </c>
    </row>
    <row r="2127" spans="1:21" ht="48" x14ac:dyDescent="0.2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 s="23">
        <v>1437620400</v>
      </c>
      <c r="J2127">
        <v>1436142833</v>
      </c>
      <c r="K2127" t="b">
        <v>0</v>
      </c>
      <c r="L2127">
        <v>27</v>
      </c>
      <c r="M2127" t="b">
        <v>0</v>
      </c>
      <c r="N2127" t="s">
        <v>8292</v>
      </c>
      <c r="O2127" s="12">
        <f t="shared" si="166"/>
        <v>1</v>
      </c>
      <c r="P2127" s="10">
        <f t="shared" si="167"/>
        <v>31.56</v>
      </c>
      <c r="Q2127" s="14" t="s">
        <v>8347</v>
      </c>
      <c r="R2127" t="s">
        <v>8348</v>
      </c>
      <c r="S2127" s="19">
        <f t="shared" si="168"/>
        <v>42190.815196759257</v>
      </c>
      <c r="T2127" s="19">
        <f t="shared" si="169"/>
        <v>42207.916666666664</v>
      </c>
      <c r="U2127">
        <f t="shared" si="165"/>
        <v>2015</v>
      </c>
    </row>
    <row r="2128" spans="1:21" ht="48" x14ac:dyDescent="0.2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 s="23">
        <v>1437620400</v>
      </c>
      <c r="J2128">
        <v>1415488887</v>
      </c>
      <c r="K2128" t="b">
        <v>0</v>
      </c>
      <c r="L2128">
        <v>2</v>
      </c>
      <c r="M2128" t="b">
        <v>0</v>
      </c>
      <c r="N2128" t="s">
        <v>8292</v>
      </c>
      <c r="O2128" s="12">
        <f t="shared" si="166"/>
        <v>0</v>
      </c>
      <c r="P2128" s="10">
        <f t="shared" si="167"/>
        <v>5</v>
      </c>
      <c r="Q2128" s="14" t="s">
        <v>8347</v>
      </c>
      <c r="R2128" t="s">
        <v>8348</v>
      </c>
      <c r="S2128" s="19">
        <f t="shared" si="168"/>
        <v>41951.76489583333</v>
      </c>
      <c r="T2128" s="19">
        <f t="shared" si="169"/>
        <v>42207.916666666664</v>
      </c>
      <c r="U2128">
        <f t="shared" si="165"/>
        <v>2014</v>
      </c>
    </row>
    <row r="2129" spans="1:21" ht="16" x14ac:dyDescent="0.2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 s="23">
        <v>1437620400</v>
      </c>
      <c r="J2129">
        <v>1423570063</v>
      </c>
      <c r="K2129" t="b">
        <v>0</v>
      </c>
      <c r="L2129">
        <v>236</v>
      </c>
      <c r="M2129" t="b">
        <v>0</v>
      </c>
      <c r="N2129" t="s">
        <v>8292</v>
      </c>
      <c r="O2129" s="12">
        <f t="shared" si="166"/>
        <v>29</v>
      </c>
      <c r="P2129" s="10">
        <f t="shared" si="167"/>
        <v>34.22</v>
      </c>
      <c r="Q2129" s="14" t="s">
        <v>8347</v>
      </c>
      <c r="R2129" t="s">
        <v>8348</v>
      </c>
      <c r="S2129" s="19">
        <f t="shared" si="168"/>
        <v>42045.297025462962</v>
      </c>
      <c r="T2129" s="19">
        <f t="shared" si="169"/>
        <v>42207.916666666664</v>
      </c>
      <c r="U2129">
        <f t="shared" si="165"/>
        <v>2015</v>
      </c>
    </row>
    <row r="2130" spans="1:21" ht="48" x14ac:dyDescent="0.2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 s="23">
        <v>1437620400</v>
      </c>
      <c r="J2130">
        <v>1406140369</v>
      </c>
      <c r="K2130" t="b">
        <v>0</v>
      </c>
      <c r="L2130">
        <v>1</v>
      </c>
      <c r="M2130" t="b">
        <v>0</v>
      </c>
      <c r="N2130" t="s">
        <v>8292</v>
      </c>
      <c r="O2130" s="12">
        <f t="shared" si="166"/>
        <v>0</v>
      </c>
      <c r="P2130" s="10">
        <f t="shared" si="167"/>
        <v>25</v>
      </c>
      <c r="Q2130" s="14" t="s">
        <v>8347</v>
      </c>
      <c r="R2130" t="s">
        <v>8348</v>
      </c>
      <c r="S2130" s="19">
        <f t="shared" si="168"/>
        <v>41843.564456018517</v>
      </c>
      <c r="T2130" s="19">
        <f t="shared" si="169"/>
        <v>42207.916666666664</v>
      </c>
      <c r="U2130">
        <f t="shared" si="165"/>
        <v>2014</v>
      </c>
    </row>
    <row r="2131" spans="1:21" ht="48" x14ac:dyDescent="0.2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 s="23">
        <v>1437620400</v>
      </c>
      <c r="J2131">
        <v>1454978100</v>
      </c>
      <c r="K2131" t="b">
        <v>0</v>
      </c>
      <c r="L2131">
        <v>12</v>
      </c>
      <c r="M2131" t="b">
        <v>0</v>
      </c>
      <c r="N2131" t="s">
        <v>8292</v>
      </c>
      <c r="O2131" s="12">
        <f t="shared" si="166"/>
        <v>12</v>
      </c>
      <c r="P2131" s="10">
        <f t="shared" si="167"/>
        <v>19.670000000000002</v>
      </c>
      <c r="Q2131" s="14" t="s">
        <v>8347</v>
      </c>
      <c r="R2131" t="s">
        <v>8348</v>
      </c>
      <c r="S2131" s="19">
        <f t="shared" si="168"/>
        <v>42408.815972222219</v>
      </c>
      <c r="T2131" s="19">
        <f t="shared" si="169"/>
        <v>42207.916666666664</v>
      </c>
      <c r="U2131">
        <f t="shared" si="165"/>
        <v>2016</v>
      </c>
    </row>
    <row r="2132" spans="1:21" ht="32" x14ac:dyDescent="0.2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 s="23">
        <v>1437620400</v>
      </c>
      <c r="J2132">
        <v>1405130663</v>
      </c>
      <c r="K2132" t="b">
        <v>0</v>
      </c>
      <c r="L2132">
        <v>4</v>
      </c>
      <c r="M2132" t="b">
        <v>0</v>
      </c>
      <c r="N2132" t="s">
        <v>8292</v>
      </c>
      <c r="O2132" s="12">
        <f t="shared" si="166"/>
        <v>0</v>
      </c>
      <c r="P2132" s="10">
        <f t="shared" si="167"/>
        <v>21.25</v>
      </c>
      <c r="Q2132" s="14" t="s">
        <v>8347</v>
      </c>
      <c r="R2132" t="s">
        <v>8348</v>
      </c>
      <c r="S2132" s="19">
        <f t="shared" si="168"/>
        <v>41831.87804398148</v>
      </c>
      <c r="T2132" s="19">
        <f t="shared" si="169"/>
        <v>42207.916666666664</v>
      </c>
      <c r="U2132">
        <f t="shared" si="165"/>
        <v>2014</v>
      </c>
    </row>
    <row r="2133" spans="1:21" ht="48" x14ac:dyDescent="0.2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 s="23">
        <v>1437620400</v>
      </c>
      <c r="J2133">
        <v>1434085091</v>
      </c>
      <c r="K2133" t="b">
        <v>0</v>
      </c>
      <c r="L2133">
        <v>3</v>
      </c>
      <c r="M2133" t="b">
        <v>0</v>
      </c>
      <c r="N2133" t="s">
        <v>8292</v>
      </c>
      <c r="O2133" s="12">
        <f t="shared" si="166"/>
        <v>5</v>
      </c>
      <c r="P2133" s="10">
        <f t="shared" si="167"/>
        <v>8.33</v>
      </c>
      <c r="Q2133" s="14" t="s">
        <v>8347</v>
      </c>
      <c r="R2133" t="s">
        <v>8348</v>
      </c>
      <c r="S2133" s="19">
        <f t="shared" si="168"/>
        <v>42166.998738425922</v>
      </c>
      <c r="T2133" s="19">
        <f t="shared" si="169"/>
        <v>42207.916666666664</v>
      </c>
      <c r="U2133">
        <f t="shared" si="165"/>
        <v>2015</v>
      </c>
    </row>
    <row r="2134" spans="1:21" ht="48" x14ac:dyDescent="0.2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 s="23">
        <v>1437620400</v>
      </c>
      <c r="J2134">
        <v>1388835692</v>
      </c>
      <c r="K2134" t="b">
        <v>0</v>
      </c>
      <c r="L2134">
        <v>99</v>
      </c>
      <c r="M2134" t="b">
        <v>0</v>
      </c>
      <c r="N2134" t="s">
        <v>8292</v>
      </c>
      <c r="O2134" s="12">
        <f t="shared" si="166"/>
        <v>2</v>
      </c>
      <c r="P2134" s="10">
        <f t="shared" si="167"/>
        <v>21.34</v>
      </c>
      <c r="Q2134" s="14" t="s">
        <v>8347</v>
      </c>
      <c r="R2134" t="s">
        <v>8348</v>
      </c>
      <c r="S2134" s="19">
        <f t="shared" si="168"/>
        <v>41643.27884259259</v>
      </c>
      <c r="T2134" s="19">
        <f t="shared" si="169"/>
        <v>42207.916666666664</v>
      </c>
      <c r="U2134">
        <f t="shared" si="165"/>
        <v>2014</v>
      </c>
    </row>
    <row r="2135" spans="1:21" ht="48" x14ac:dyDescent="0.2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 s="23">
        <v>1437620400</v>
      </c>
      <c r="J2135">
        <v>1300328399</v>
      </c>
      <c r="K2135" t="b">
        <v>0</v>
      </c>
      <c r="L2135">
        <v>3</v>
      </c>
      <c r="M2135" t="b">
        <v>0</v>
      </c>
      <c r="N2135" t="s">
        <v>8292</v>
      </c>
      <c r="O2135" s="12">
        <f t="shared" si="166"/>
        <v>2</v>
      </c>
      <c r="P2135" s="10">
        <f t="shared" si="167"/>
        <v>5.33</v>
      </c>
      <c r="Q2135" s="14" t="s">
        <v>8347</v>
      </c>
      <c r="R2135" t="s">
        <v>8348</v>
      </c>
      <c r="S2135" s="19">
        <f t="shared" si="168"/>
        <v>40618.888877314814</v>
      </c>
      <c r="T2135" s="19">
        <f t="shared" si="169"/>
        <v>42207.916666666664</v>
      </c>
      <c r="U2135">
        <f t="shared" si="165"/>
        <v>2011</v>
      </c>
    </row>
    <row r="2136" spans="1:21" ht="48" x14ac:dyDescent="0.2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 s="23">
        <v>1437620400</v>
      </c>
      <c r="J2136">
        <v>1364505391</v>
      </c>
      <c r="K2136" t="b">
        <v>0</v>
      </c>
      <c r="L2136">
        <v>3</v>
      </c>
      <c r="M2136" t="b">
        <v>0</v>
      </c>
      <c r="N2136" t="s">
        <v>8292</v>
      </c>
      <c r="O2136" s="12">
        <f t="shared" si="166"/>
        <v>2</v>
      </c>
      <c r="P2136" s="10">
        <f t="shared" si="167"/>
        <v>34.67</v>
      </c>
      <c r="Q2136" s="14" t="s">
        <v>8347</v>
      </c>
      <c r="R2136" t="s">
        <v>8348</v>
      </c>
      <c r="S2136" s="19">
        <f t="shared" si="168"/>
        <v>41361.678136574068</v>
      </c>
      <c r="T2136" s="19">
        <f t="shared" si="169"/>
        <v>42207.916666666664</v>
      </c>
      <c r="U2136">
        <f t="shared" si="165"/>
        <v>2013</v>
      </c>
    </row>
    <row r="2137" spans="1:21" ht="48" x14ac:dyDescent="0.2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 s="23">
        <v>1437620400</v>
      </c>
      <c r="J2137">
        <v>1346800033</v>
      </c>
      <c r="K2137" t="b">
        <v>0</v>
      </c>
      <c r="L2137">
        <v>22</v>
      </c>
      <c r="M2137" t="b">
        <v>0</v>
      </c>
      <c r="N2137" t="s">
        <v>8292</v>
      </c>
      <c r="O2137" s="12">
        <f t="shared" si="166"/>
        <v>10</v>
      </c>
      <c r="P2137" s="10">
        <f t="shared" si="167"/>
        <v>21.73</v>
      </c>
      <c r="Q2137" s="14" t="s">
        <v>8347</v>
      </c>
      <c r="R2137" t="s">
        <v>8348</v>
      </c>
      <c r="S2137" s="19">
        <f t="shared" si="168"/>
        <v>41156.755011574074</v>
      </c>
      <c r="T2137" s="19">
        <f t="shared" si="169"/>
        <v>42207.916666666664</v>
      </c>
      <c r="U2137">
        <f t="shared" si="165"/>
        <v>2012</v>
      </c>
    </row>
    <row r="2138" spans="1:21" ht="48" x14ac:dyDescent="0.2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 s="23">
        <v>1437620400</v>
      </c>
      <c r="J2138">
        <v>1379592786</v>
      </c>
      <c r="K2138" t="b">
        <v>0</v>
      </c>
      <c r="L2138">
        <v>4</v>
      </c>
      <c r="M2138" t="b">
        <v>0</v>
      </c>
      <c r="N2138" t="s">
        <v>8292</v>
      </c>
      <c r="O2138" s="12">
        <f t="shared" si="166"/>
        <v>0</v>
      </c>
      <c r="P2138" s="10">
        <f t="shared" si="167"/>
        <v>11.92</v>
      </c>
      <c r="Q2138" s="14" t="s">
        <v>8347</v>
      </c>
      <c r="R2138" t="s">
        <v>8348</v>
      </c>
      <c r="S2138" s="19">
        <f t="shared" si="168"/>
        <v>41536.300763888888</v>
      </c>
      <c r="T2138" s="19">
        <f t="shared" si="169"/>
        <v>42207.916666666664</v>
      </c>
      <c r="U2138">
        <f t="shared" si="165"/>
        <v>2013</v>
      </c>
    </row>
    <row r="2139" spans="1:21" ht="48" x14ac:dyDescent="0.2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 s="23">
        <v>1437620400</v>
      </c>
      <c r="J2139">
        <v>1415212229</v>
      </c>
      <c r="K2139" t="b">
        <v>0</v>
      </c>
      <c r="L2139">
        <v>534</v>
      </c>
      <c r="M2139" t="b">
        <v>0</v>
      </c>
      <c r="N2139" t="s">
        <v>8292</v>
      </c>
      <c r="O2139" s="12">
        <f t="shared" si="166"/>
        <v>28</v>
      </c>
      <c r="P2139" s="10">
        <f t="shared" si="167"/>
        <v>26.6</v>
      </c>
      <c r="Q2139" s="14" t="s">
        <v>8347</v>
      </c>
      <c r="R2139" t="s">
        <v>8348</v>
      </c>
      <c r="S2139" s="19">
        <f t="shared" si="168"/>
        <v>41948.562835648147</v>
      </c>
      <c r="T2139" s="19">
        <f t="shared" si="169"/>
        <v>42207.916666666664</v>
      </c>
      <c r="U2139">
        <f t="shared" si="165"/>
        <v>2014</v>
      </c>
    </row>
    <row r="2140" spans="1:21" ht="32" x14ac:dyDescent="0.2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 s="23">
        <v>1437620400</v>
      </c>
      <c r="J2140">
        <v>1381364339</v>
      </c>
      <c r="K2140" t="b">
        <v>0</v>
      </c>
      <c r="L2140">
        <v>12</v>
      </c>
      <c r="M2140" t="b">
        <v>0</v>
      </c>
      <c r="N2140" t="s">
        <v>8292</v>
      </c>
      <c r="O2140" s="12">
        <f t="shared" si="166"/>
        <v>13</v>
      </c>
      <c r="P2140" s="10">
        <f t="shared" si="167"/>
        <v>10.67</v>
      </c>
      <c r="Q2140" s="14" t="s">
        <v>8347</v>
      </c>
      <c r="R2140" t="s">
        <v>8348</v>
      </c>
      <c r="S2140" s="19">
        <f t="shared" si="168"/>
        <v>41556.804849537039</v>
      </c>
      <c r="T2140" s="19">
        <f t="shared" si="169"/>
        <v>42207.916666666664</v>
      </c>
      <c r="U2140">
        <f t="shared" si="165"/>
        <v>2013</v>
      </c>
    </row>
    <row r="2141" spans="1:21" ht="48" x14ac:dyDescent="0.2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 s="23">
        <v>1437620400</v>
      </c>
      <c r="J2141">
        <v>1475604008</v>
      </c>
      <c r="K2141" t="b">
        <v>0</v>
      </c>
      <c r="L2141">
        <v>56</v>
      </c>
      <c r="M2141" t="b">
        <v>0</v>
      </c>
      <c r="N2141" t="s">
        <v>8292</v>
      </c>
      <c r="O2141" s="12">
        <f t="shared" si="166"/>
        <v>5</v>
      </c>
      <c r="P2141" s="10">
        <f t="shared" si="167"/>
        <v>29.04</v>
      </c>
      <c r="Q2141" s="14" t="s">
        <v>8347</v>
      </c>
      <c r="R2141" t="s">
        <v>8348</v>
      </c>
      <c r="S2141" s="19">
        <f t="shared" si="168"/>
        <v>42647.541759259257</v>
      </c>
      <c r="T2141" s="19">
        <f t="shared" si="169"/>
        <v>42207.916666666664</v>
      </c>
      <c r="U2141">
        <f t="shared" si="165"/>
        <v>2016</v>
      </c>
    </row>
    <row r="2142" spans="1:21" ht="48" x14ac:dyDescent="0.2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 s="23">
        <v>1437620400</v>
      </c>
      <c r="J2142">
        <v>1355342424</v>
      </c>
      <c r="K2142" t="b">
        <v>0</v>
      </c>
      <c r="L2142">
        <v>11</v>
      </c>
      <c r="M2142" t="b">
        <v>0</v>
      </c>
      <c r="N2142" t="s">
        <v>8292</v>
      </c>
      <c r="O2142" s="12">
        <f t="shared" si="166"/>
        <v>0</v>
      </c>
      <c r="P2142" s="10">
        <f t="shared" si="167"/>
        <v>50.91</v>
      </c>
      <c r="Q2142" s="14" t="s">
        <v>8347</v>
      </c>
      <c r="R2142" t="s">
        <v>8348</v>
      </c>
      <c r="S2142" s="19">
        <f t="shared" si="168"/>
        <v>41255.625277777777</v>
      </c>
      <c r="T2142" s="19">
        <f t="shared" si="169"/>
        <v>42207.916666666664</v>
      </c>
      <c r="U2142">
        <f t="shared" si="165"/>
        <v>2012</v>
      </c>
    </row>
    <row r="2143" spans="1:21" ht="48" x14ac:dyDescent="0.2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 s="23">
        <v>1437620400</v>
      </c>
      <c r="J2143">
        <v>1413351559</v>
      </c>
      <c r="K2143" t="b">
        <v>0</v>
      </c>
      <c r="L2143">
        <v>0</v>
      </c>
      <c r="M2143" t="b">
        <v>0</v>
      </c>
      <c r="N2143" t="s">
        <v>8293</v>
      </c>
      <c r="O2143" s="12">
        <f t="shared" si="166"/>
        <v>0</v>
      </c>
      <c r="P2143" s="10">
        <f t="shared" si="167"/>
        <v>0</v>
      </c>
      <c r="Q2143" s="14" t="s">
        <v>8347</v>
      </c>
      <c r="R2143" t="s">
        <v>8349</v>
      </c>
      <c r="S2143" s="19">
        <f t="shared" si="168"/>
        <v>41927.027303240735</v>
      </c>
      <c r="T2143" s="19">
        <f t="shared" si="169"/>
        <v>42207.916666666664</v>
      </c>
      <c r="U2143">
        <f t="shared" si="165"/>
        <v>2014</v>
      </c>
    </row>
    <row r="2144" spans="1:21" ht="48" x14ac:dyDescent="0.2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 s="23">
        <v>1437620400</v>
      </c>
      <c r="J2144">
        <v>1449075010</v>
      </c>
      <c r="K2144" t="b">
        <v>0</v>
      </c>
      <c r="L2144">
        <v>12</v>
      </c>
      <c r="M2144" t="b">
        <v>0</v>
      </c>
      <c r="N2144" t="s">
        <v>8293</v>
      </c>
      <c r="O2144" s="12">
        <f t="shared" si="166"/>
        <v>6</v>
      </c>
      <c r="P2144" s="10">
        <f t="shared" si="167"/>
        <v>50.08</v>
      </c>
      <c r="Q2144" s="14" t="s">
        <v>8347</v>
      </c>
      <c r="R2144" t="s">
        <v>8349</v>
      </c>
      <c r="S2144" s="19">
        <f t="shared" si="168"/>
        <v>42340.493171296293</v>
      </c>
      <c r="T2144" s="19">
        <f t="shared" si="169"/>
        <v>42207.916666666664</v>
      </c>
      <c r="U2144">
        <f t="shared" si="165"/>
        <v>2015</v>
      </c>
    </row>
    <row r="2145" spans="1:21" ht="48" x14ac:dyDescent="0.2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 s="23">
        <v>1437620400</v>
      </c>
      <c r="J2145">
        <v>1275599812</v>
      </c>
      <c r="K2145" t="b">
        <v>0</v>
      </c>
      <c r="L2145">
        <v>5</v>
      </c>
      <c r="M2145" t="b">
        <v>0</v>
      </c>
      <c r="N2145" t="s">
        <v>8293</v>
      </c>
      <c r="O2145" s="12">
        <f t="shared" si="166"/>
        <v>11</v>
      </c>
      <c r="P2145" s="10">
        <f t="shared" si="167"/>
        <v>45</v>
      </c>
      <c r="Q2145" s="14" t="s">
        <v>8347</v>
      </c>
      <c r="R2145" t="s">
        <v>8349</v>
      </c>
      <c r="S2145" s="19">
        <f t="shared" si="168"/>
        <v>40332.678379629629</v>
      </c>
      <c r="T2145" s="19">
        <f t="shared" si="169"/>
        <v>42207.916666666664</v>
      </c>
      <c r="U2145">
        <f t="shared" si="165"/>
        <v>2010</v>
      </c>
    </row>
    <row r="2146" spans="1:21" ht="32" x14ac:dyDescent="0.2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 s="23">
        <v>1437620400</v>
      </c>
      <c r="J2146">
        <v>1376399240</v>
      </c>
      <c r="K2146" t="b">
        <v>0</v>
      </c>
      <c r="L2146">
        <v>24</v>
      </c>
      <c r="M2146" t="b">
        <v>0</v>
      </c>
      <c r="N2146" t="s">
        <v>8293</v>
      </c>
      <c r="O2146" s="12">
        <f t="shared" si="166"/>
        <v>2</v>
      </c>
      <c r="P2146" s="10">
        <f t="shared" si="167"/>
        <v>25.29</v>
      </c>
      <c r="Q2146" s="14" t="s">
        <v>8347</v>
      </c>
      <c r="R2146" t="s">
        <v>8349</v>
      </c>
      <c r="S2146" s="19">
        <f t="shared" si="168"/>
        <v>41499.338425925926</v>
      </c>
      <c r="T2146" s="19">
        <f t="shared" si="169"/>
        <v>42207.916666666664</v>
      </c>
      <c r="U2146">
        <f t="shared" si="165"/>
        <v>2013</v>
      </c>
    </row>
    <row r="2147" spans="1:21" ht="48" x14ac:dyDescent="0.2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 s="23">
        <v>1437620400</v>
      </c>
      <c r="J2147">
        <v>1382938914</v>
      </c>
      <c r="K2147" t="b">
        <v>0</v>
      </c>
      <c r="L2147">
        <v>89</v>
      </c>
      <c r="M2147" t="b">
        <v>0</v>
      </c>
      <c r="N2147" t="s">
        <v>8293</v>
      </c>
      <c r="O2147" s="12">
        <f t="shared" si="166"/>
        <v>30</v>
      </c>
      <c r="P2147" s="10">
        <f t="shared" si="167"/>
        <v>51.29</v>
      </c>
      <c r="Q2147" s="14" t="s">
        <v>8347</v>
      </c>
      <c r="R2147" t="s">
        <v>8349</v>
      </c>
      <c r="S2147" s="19">
        <f t="shared" si="168"/>
        <v>41575.029097222221</v>
      </c>
      <c r="T2147" s="19">
        <f t="shared" si="169"/>
        <v>42207.916666666664</v>
      </c>
      <c r="U2147">
        <f t="shared" si="165"/>
        <v>2013</v>
      </c>
    </row>
    <row r="2148" spans="1:21" ht="48" x14ac:dyDescent="0.2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 s="23">
        <v>1437620400</v>
      </c>
      <c r="J2148">
        <v>1453997910</v>
      </c>
      <c r="K2148" t="b">
        <v>0</v>
      </c>
      <c r="L2148">
        <v>1</v>
      </c>
      <c r="M2148" t="b">
        <v>0</v>
      </c>
      <c r="N2148" t="s">
        <v>8293</v>
      </c>
      <c r="O2148" s="12">
        <f t="shared" si="166"/>
        <v>0</v>
      </c>
      <c r="P2148" s="10">
        <f t="shared" si="167"/>
        <v>1</v>
      </c>
      <c r="Q2148" s="14" t="s">
        <v>8347</v>
      </c>
      <c r="R2148" t="s">
        <v>8349</v>
      </c>
      <c r="S2148" s="19">
        <f t="shared" si="168"/>
        <v>42397.471180555549</v>
      </c>
      <c r="T2148" s="19">
        <f t="shared" si="169"/>
        <v>42207.916666666664</v>
      </c>
      <c r="U2148">
        <f t="shared" si="165"/>
        <v>2016</v>
      </c>
    </row>
    <row r="2149" spans="1:21" ht="16" x14ac:dyDescent="0.2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 s="23">
        <v>1437620400</v>
      </c>
      <c r="J2149">
        <v>1413356748</v>
      </c>
      <c r="K2149" t="b">
        <v>0</v>
      </c>
      <c r="L2149">
        <v>55</v>
      </c>
      <c r="M2149" t="b">
        <v>0</v>
      </c>
      <c r="N2149" t="s">
        <v>8293</v>
      </c>
      <c r="O2149" s="12">
        <f t="shared" si="166"/>
        <v>1</v>
      </c>
      <c r="P2149" s="10">
        <f t="shared" si="167"/>
        <v>49.38</v>
      </c>
      <c r="Q2149" s="14" t="s">
        <v>8347</v>
      </c>
      <c r="R2149" t="s">
        <v>8349</v>
      </c>
      <c r="S2149" s="19">
        <f t="shared" si="168"/>
        <v>41927.087361111109</v>
      </c>
      <c r="T2149" s="19">
        <f t="shared" si="169"/>
        <v>42207.916666666664</v>
      </c>
      <c r="U2149">
        <f t="shared" si="165"/>
        <v>2014</v>
      </c>
    </row>
    <row r="2150" spans="1:21" ht="48" x14ac:dyDescent="0.2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 s="23">
        <v>1437620400</v>
      </c>
      <c r="J2150">
        <v>1425404182</v>
      </c>
      <c r="K2150" t="b">
        <v>0</v>
      </c>
      <c r="L2150">
        <v>2</v>
      </c>
      <c r="M2150" t="b">
        <v>0</v>
      </c>
      <c r="N2150" t="s">
        <v>8293</v>
      </c>
      <c r="O2150" s="12">
        <f t="shared" si="166"/>
        <v>2</v>
      </c>
      <c r="P2150" s="10">
        <f t="shared" si="167"/>
        <v>1</v>
      </c>
      <c r="Q2150" s="14" t="s">
        <v>8347</v>
      </c>
      <c r="R2150" t="s">
        <v>8349</v>
      </c>
      <c r="S2150" s="19">
        <f t="shared" si="168"/>
        <v>42066.525254629632</v>
      </c>
      <c r="T2150" s="19">
        <f t="shared" si="169"/>
        <v>42207.916666666664</v>
      </c>
      <c r="U2150">
        <f t="shared" si="165"/>
        <v>2015</v>
      </c>
    </row>
    <row r="2151" spans="1:21" ht="48" x14ac:dyDescent="0.2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 s="23">
        <v>1437620400</v>
      </c>
      <c r="J2151">
        <v>1277512556</v>
      </c>
      <c r="K2151" t="b">
        <v>0</v>
      </c>
      <c r="L2151">
        <v>0</v>
      </c>
      <c r="M2151" t="b">
        <v>0</v>
      </c>
      <c r="N2151" t="s">
        <v>8293</v>
      </c>
      <c r="O2151" s="12">
        <f t="shared" si="166"/>
        <v>0</v>
      </c>
      <c r="P2151" s="10">
        <f t="shared" si="167"/>
        <v>0</v>
      </c>
      <c r="Q2151" s="14" t="s">
        <v>8347</v>
      </c>
      <c r="R2151" t="s">
        <v>8349</v>
      </c>
      <c r="S2151" s="19">
        <f t="shared" si="168"/>
        <v>40354.816620370366</v>
      </c>
      <c r="T2151" s="19">
        <f t="shared" si="169"/>
        <v>42207.916666666664</v>
      </c>
      <c r="U2151">
        <f t="shared" si="165"/>
        <v>2010</v>
      </c>
    </row>
    <row r="2152" spans="1:21" ht="16" x14ac:dyDescent="0.2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 s="23">
        <v>1437620400</v>
      </c>
      <c r="J2152">
        <v>1465800599</v>
      </c>
      <c r="K2152" t="b">
        <v>0</v>
      </c>
      <c r="L2152">
        <v>4</v>
      </c>
      <c r="M2152" t="b">
        <v>0</v>
      </c>
      <c r="N2152" t="s">
        <v>8293</v>
      </c>
      <c r="O2152" s="12">
        <f t="shared" si="166"/>
        <v>1</v>
      </c>
      <c r="P2152" s="10">
        <f t="shared" si="167"/>
        <v>101.25</v>
      </c>
      <c r="Q2152" s="14" t="s">
        <v>8347</v>
      </c>
      <c r="R2152" t="s">
        <v>8349</v>
      </c>
      <c r="S2152" s="19">
        <f t="shared" si="168"/>
        <v>42534.076377314814</v>
      </c>
      <c r="T2152" s="19">
        <f t="shared" si="169"/>
        <v>42207.916666666664</v>
      </c>
      <c r="U2152">
        <f t="shared" si="165"/>
        <v>2016</v>
      </c>
    </row>
    <row r="2153" spans="1:21" ht="48" x14ac:dyDescent="0.2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 s="23">
        <v>1437620400</v>
      </c>
      <c r="J2153">
        <v>1464639614</v>
      </c>
      <c r="K2153" t="b">
        <v>0</v>
      </c>
      <c r="L2153">
        <v>6</v>
      </c>
      <c r="M2153" t="b">
        <v>0</v>
      </c>
      <c r="N2153" t="s">
        <v>8293</v>
      </c>
      <c r="O2153" s="12">
        <f t="shared" si="166"/>
        <v>0</v>
      </c>
      <c r="P2153" s="10">
        <f t="shared" si="167"/>
        <v>19.670000000000002</v>
      </c>
      <c r="Q2153" s="14" t="s">
        <v>8347</v>
      </c>
      <c r="R2153" t="s">
        <v>8349</v>
      </c>
      <c r="S2153" s="19">
        <f t="shared" si="168"/>
        <v>42520.639050925922</v>
      </c>
      <c r="T2153" s="19">
        <f t="shared" si="169"/>
        <v>42207.916666666664</v>
      </c>
      <c r="U2153">
        <f t="shared" si="165"/>
        <v>2016</v>
      </c>
    </row>
    <row r="2154" spans="1:21" ht="48" x14ac:dyDescent="0.2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 s="23">
        <v>1437620400</v>
      </c>
      <c r="J2154">
        <v>1392321509</v>
      </c>
      <c r="K2154" t="b">
        <v>0</v>
      </c>
      <c r="L2154">
        <v>4</v>
      </c>
      <c r="M2154" t="b">
        <v>0</v>
      </c>
      <c r="N2154" t="s">
        <v>8293</v>
      </c>
      <c r="O2154" s="12">
        <f t="shared" si="166"/>
        <v>0</v>
      </c>
      <c r="P2154" s="10">
        <f t="shared" si="167"/>
        <v>12.5</v>
      </c>
      <c r="Q2154" s="14" t="s">
        <v>8347</v>
      </c>
      <c r="R2154" t="s">
        <v>8349</v>
      </c>
      <c r="S2154" s="19">
        <f t="shared" si="168"/>
        <v>41683.62394675926</v>
      </c>
      <c r="T2154" s="19">
        <f t="shared" si="169"/>
        <v>42207.916666666664</v>
      </c>
      <c r="U2154">
        <f t="shared" si="165"/>
        <v>2014</v>
      </c>
    </row>
    <row r="2155" spans="1:21" ht="48" x14ac:dyDescent="0.2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 s="23">
        <v>1437620400</v>
      </c>
      <c r="J2155">
        <v>1417470718</v>
      </c>
      <c r="K2155" t="b">
        <v>0</v>
      </c>
      <c r="L2155">
        <v>4</v>
      </c>
      <c r="M2155" t="b">
        <v>0</v>
      </c>
      <c r="N2155" t="s">
        <v>8293</v>
      </c>
      <c r="O2155" s="12">
        <f t="shared" si="166"/>
        <v>0</v>
      </c>
      <c r="P2155" s="10">
        <f t="shared" si="167"/>
        <v>8.5</v>
      </c>
      <c r="Q2155" s="14" t="s">
        <v>8347</v>
      </c>
      <c r="R2155" t="s">
        <v>8349</v>
      </c>
      <c r="S2155" s="19">
        <f t="shared" si="168"/>
        <v>41974.702754629623</v>
      </c>
      <c r="T2155" s="19">
        <f t="shared" si="169"/>
        <v>42207.916666666664</v>
      </c>
      <c r="U2155">
        <f t="shared" si="165"/>
        <v>2014</v>
      </c>
    </row>
    <row r="2156" spans="1:21" ht="32" x14ac:dyDescent="0.2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 s="23">
        <v>1437620400</v>
      </c>
      <c r="J2156">
        <v>1389193827</v>
      </c>
      <c r="K2156" t="b">
        <v>0</v>
      </c>
      <c r="L2156">
        <v>2</v>
      </c>
      <c r="M2156" t="b">
        <v>0</v>
      </c>
      <c r="N2156" t="s">
        <v>8293</v>
      </c>
      <c r="O2156" s="12">
        <f t="shared" si="166"/>
        <v>1</v>
      </c>
      <c r="P2156" s="10">
        <f t="shared" si="167"/>
        <v>1</v>
      </c>
      <c r="Q2156" s="14" t="s">
        <v>8347</v>
      </c>
      <c r="R2156" t="s">
        <v>8349</v>
      </c>
      <c r="S2156" s="19">
        <f t="shared" si="168"/>
        <v>41647.42392361111</v>
      </c>
      <c r="T2156" s="19">
        <f t="shared" si="169"/>
        <v>42207.916666666664</v>
      </c>
      <c r="U2156">
        <f t="shared" si="165"/>
        <v>2014</v>
      </c>
    </row>
    <row r="2157" spans="1:21" ht="48" x14ac:dyDescent="0.2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 s="23">
        <v>1437620400</v>
      </c>
      <c r="J2157">
        <v>1456854985</v>
      </c>
      <c r="K2157" t="b">
        <v>0</v>
      </c>
      <c r="L2157">
        <v>5</v>
      </c>
      <c r="M2157" t="b">
        <v>0</v>
      </c>
      <c r="N2157" t="s">
        <v>8293</v>
      </c>
      <c r="O2157" s="12">
        <f t="shared" si="166"/>
        <v>2</v>
      </c>
      <c r="P2157" s="10">
        <f t="shared" si="167"/>
        <v>23</v>
      </c>
      <c r="Q2157" s="14" t="s">
        <v>8347</v>
      </c>
      <c r="R2157" t="s">
        <v>8349</v>
      </c>
      <c r="S2157" s="19">
        <f t="shared" si="168"/>
        <v>42430.539178240739</v>
      </c>
      <c r="T2157" s="19">
        <f t="shared" si="169"/>
        <v>42207.916666666664</v>
      </c>
      <c r="U2157">
        <f t="shared" si="165"/>
        <v>2016</v>
      </c>
    </row>
    <row r="2158" spans="1:21" ht="32" x14ac:dyDescent="0.2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 s="23">
        <v>1437620400</v>
      </c>
      <c r="J2158">
        <v>1375475406</v>
      </c>
      <c r="K2158" t="b">
        <v>0</v>
      </c>
      <c r="L2158">
        <v>83</v>
      </c>
      <c r="M2158" t="b">
        <v>0</v>
      </c>
      <c r="N2158" t="s">
        <v>8293</v>
      </c>
      <c r="O2158" s="12">
        <f t="shared" si="166"/>
        <v>3</v>
      </c>
      <c r="P2158" s="10">
        <f t="shared" si="167"/>
        <v>17.989999999999998</v>
      </c>
      <c r="Q2158" s="14" t="s">
        <v>8347</v>
      </c>
      <c r="R2158" t="s">
        <v>8349</v>
      </c>
      <c r="S2158" s="19">
        <f t="shared" si="168"/>
        <v>41488.645902777775</v>
      </c>
      <c r="T2158" s="19">
        <f t="shared" si="169"/>
        <v>42207.916666666664</v>
      </c>
      <c r="U2158">
        <f t="shared" si="165"/>
        <v>2013</v>
      </c>
    </row>
    <row r="2159" spans="1:21" ht="32" x14ac:dyDescent="0.2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 s="23">
        <v>1437620400</v>
      </c>
      <c r="J2159">
        <v>1479684783</v>
      </c>
      <c r="K2159" t="b">
        <v>0</v>
      </c>
      <c r="L2159">
        <v>57</v>
      </c>
      <c r="M2159" t="b">
        <v>0</v>
      </c>
      <c r="N2159" t="s">
        <v>8293</v>
      </c>
      <c r="O2159" s="12">
        <f t="shared" si="166"/>
        <v>28</v>
      </c>
      <c r="P2159" s="10">
        <f t="shared" si="167"/>
        <v>370.95</v>
      </c>
      <c r="Q2159" s="14" t="s">
        <v>8347</v>
      </c>
      <c r="R2159" t="s">
        <v>8349</v>
      </c>
      <c r="S2159" s="19">
        <f t="shared" si="168"/>
        <v>42694.772951388884</v>
      </c>
      <c r="T2159" s="19">
        <f t="shared" si="169"/>
        <v>42207.916666666664</v>
      </c>
      <c r="U2159">
        <f t="shared" si="165"/>
        <v>2016</v>
      </c>
    </row>
    <row r="2160" spans="1:21" ht="48" x14ac:dyDescent="0.2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 s="23">
        <v>1437620400</v>
      </c>
      <c r="J2160">
        <v>1356121774</v>
      </c>
      <c r="K2160" t="b">
        <v>0</v>
      </c>
      <c r="L2160">
        <v>311</v>
      </c>
      <c r="M2160" t="b">
        <v>0</v>
      </c>
      <c r="N2160" t="s">
        <v>8293</v>
      </c>
      <c r="O2160" s="12">
        <f t="shared" si="166"/>
        <v>7</v>
      </c>
      <c r="P2160" s="10">
        <f t="shared" si="167"/>
        <v>63.57</v>
      </c>
      <c r="Q2160" s="14" t="s">
        <v>8347</v>
      </c>
      <c r="R2160" t="s">
        <v>8349</v>
      </c>
      <c r="S2160" s="19">
        <f t="shared" si="168"/>
        <v>41264.645532407405</v>
      </c>
      <c r="T2160" s="19">
        <f t="shared" si="169"/>
        <v>42207.916666666664</v>
      </c>
      <c r="U2160">
        <f t="shared" si="165"/>
        <v>2012</v>
      </c>
    </row>
    <row r="2161" spans="1:21" ht="64" x14ac:dyDescent="0.2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 s="23">
        <v>1437620400</v>
      </c>
      <c r="J2161">
        <v>1308245574</v>
      </c>
      <c r="K2161" t="b">
        <v>0</v>
      </c>
      <c r="L2161">
        <v>2</v>
      </c>
      <c r="M2161" t="b">
        <v>0</v>
      </c>
      <c r="N2161" t="s">
        <v>8293</v>
      </c>
      <c r="O2161" s="12">
        <f t="shared" si="166"/>
        <v>1</v>
      </c>
      <c r="P2161" s="10">
        <f t="shared" si="167"/>
        <v>13</v>
      </c>
      <c r="Q2161" s="14" t="s">
        <v>8347</v>
      </c>
      <c r="R2161" t="s">
        <v>8349</v>
      </c>
      <c r="S2161" s="19">
        <f t="shared" si="168"/>
        <v>40710.522847222222</v>
      </c>
      <c r="T2161" s="19">
        <f t="shared" si="169"/>
        <v>42207.916666666664</v>
      </c>
      <c r="U2161">
        <f t="shared" si="165"/>
        <v>2011</v>
      </c>
    </row>
    <row r="2162" spans="1:21" ht="48" x14ac:dyDescent="0.2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 s="23">
        <v>1437620400</v>
      </c>
      <c r="J2162">
        <v>1334855105</v>
      </c>
      <c r="K2162" t="b">
        <v>0</v>
      </c>
      <c r="L2162">
        <v>16</v>
      </c>
      <c r="M2162" t="b">
        <v>0</v>
      </c>
      <c r="N2162" t="s">
        <v>8293</v>
      </c>
      <c r="O2162" s="12">
        <f t="shared" si="166"/>
        <v>1</v>
      </c>
      <c r="P2162" s="10">
        <f t="shared" si="167"/>
        <v>5.31</v>
      </c>
      <c r="Q2162" s="14" t="s">
        <v>8347</v>
      </c>
      <c r="R2162" t="s">
        <v>8349</v>
      </c>
      <c r="S2162" s="19">
        <f t="shared" si="168"/>
        <v>41018.503530092588</v>
      </c>
      <c r="T2162" s="19">
        <f t="shared" si="169"/>
        <v>42207.916666666664</v>
      </c>
      <c r="U2162">
        <f t="shared" si="165"/>
        <v>2012</v>
      </c>
    </row>
    <row r="2163" spans="1:21" ht="32" x14ac:dyDescent="0.2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 s="23">
        <v>1437620400</v>
      </c>
      <c r="J2163">
        <v>1440448059</v>
      </c>
      <c r="K2163" t="b">
        <v>0</v>
      </c>
      <c r="L2163">
        <v>13</v>
      </c>
      <c r="M2163" t="b">
        <v>1</v>
      </c>
      <c r="N2163" t="s">
        <v>8293</v>
      </c>
      <c r="O2163" s="12">
        <f t="shared" si="166"/>
        <v>116</v>
      </c>
      <c r="P2163" s="10">
        <f t="shared" si="167"/>
        <v>35.619999999999997</v>
      </c>
      <c r="Q2163" s="14" t="s">
        <v>8347</v>
      </c>
      <c r="R2163" t="s">
        <v>8349</v>
      </c>
      <c r="S2163" s="19">
        <f t="shared" si="168"/>
        <v>42240.644201388888</v>
      </c>
      <c r="T2163" s="19">
        <f t="shared" si="169"/>
        <v>42207.916666666664</v>
      </c>
      <c r="U2163">
        <f t="shared" si="165"/>
        <v>2015</v>
      </c>
    </row>
    <row r="2164" spans="1:21" ht="48" x14ac:dyDescent="0.2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 s="23">
        <v>1437620400</v>
      </c>
      <c r="J2164">
        <v>1403547791</v>
      </c>
      <c r="K2164" t="b">
        <v>0</v>
      </c>
      <c r="L2164">
        <v>58</v>
      </c>
      <c r="M2164" t="b">
        <v>1</v>
      </c>
      <c r="N2164" t="s">
        <v>8293</v>
      </c>
      <c r="O2164" s="12">
        <f t="shared" si="166"/>
        <v>112</v>
      </c>
      <c r="P2164" s="10">
        <f t="shared" si="167"/>
        <v>87.1</v>
      </c>
      <c r="Q2164" s="14" t="s">
        <v>8347</v>
      </c>
      <c r="R2164" t="s">
        <v>8349</v>
      </c>
      <c r="S2164" s="19">
        <f t="shared" si="168"/>
        <v>41813.557766203703</v>
      </c>
      <c r="T2164" s="19">
        <f t="shared" si="169"/>
        <v>42207.916666666664</v>
      </c>
      <c r="U2164">
        <f t="shared" si="165"/>
        <v>2014</v>
      </c>
    </row>
    <row r="2165" spans="1:21" ht="48" x14ac:dyDescent="0.2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 s="23">
        <v>1437620400</v>
      </c>
      <c r="J2165">
        <v>1429306520</v>
      </c>
      <c r="K2165" t="b">
        <v>0</v>
      </c>
      <c r="L2165">
        <v>44</v>
      </c>
      <c r="M2165" t="b">
        <v>1</v>
      </c>
      <c r="N2165" t="s">
        <v>8293</v>
      </c>
      <c r="O2165" s="12">
        <f t="shared" si="166"/>
        <v>132</v>
      </c>
      <c r="P2165" s="10">
        <f t="shared" si="167"/>
        <v>75.11</v>
      </c>
      <c r="Q2165" s="14" t="s">
        <v>8347</v>
      </c>
      <c r="R2165" t="s">
        <v>8349</v>
      </c>
      <c r="S2165" s="19">
        <f t="shared" si="168"/>
        <v>42111.691203703704</v>
      </c>
      <c r="T2165" s="19">
        <f t="shared" si="169"/>
        <v>42207.916666666664</v>
      </c>
      <c r="U2165">
        <f t="shared" si="165"/>
        <v>2015</v>
      </c>
    </row>
    <row r="2166" spans="1:21" ht="32" x14ac:dyDescent="0.2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 s="23">
        <v>1437620400</v>
      </c>
      <c r="J2166">
        <v>1464196414</v>
      </c>
      <c r="K2166" t="b">
        <v>0</v>
      </c>
      <c r="L2166">
        <v>83</v>
      </c>
      <c r="M2166" t="b">
        <v>1</v>
      </c>
      <c r="N2166" t="s">
        <v>8293</v>
      </c>
      <c r="O2166" s="12">
        <f t="shared" si="166"/>
        <v>103</v>
      </c>
      <c r="P2166" s="10">
        <f t="shared" si="167"/>
        <v>68.010000000000005</v>
      </c>
      <c r="Q2166" s="14" t="s">
        <v>8347</v>
      </c>
      <c r="R2166" t="s">
        <v>8349</v>
      </c>
      <c r="S2166" s="19">
        <f t="shared" si="168"/>
        <v>42515.509421296294</v>
      </c>
      <c r="T2166" s="19">
        <f t="shared" si="169"/>
        <v>42207.916666666664</v>
      </c>
      <c r="U2166">
        <f t="shared" si="165"/>
        <v>2016</v>
      </c>
    </row>
    <row r="2167" spans="1:21" ht="48" x14ac:dyDescent="0.2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 s="23">
        <v>1437620400</v>
      </c>
      <c r="J2167">
        <v>1457539235</v>
      </c>
      <c r="K2167" t="b">
        <v>0</v>
      </c>
      <c r="L2167">
        <v>117</v>
      </c>
      <c r="M2167" t="b">
        <v>1</v>
      </c>
      <c r="N2167" t="s">
        <v>8293</v>
      </c>
      <c r="O2167" s="12">
        <f t="shared" si="166"/>
        <v>139</v>
      </c>
      <c r="P2167" s="10">
        <f t="shared" si="167"/>
        <v>29.62</v>
      </c>
      <c r="Q2167" s="14" t="s">
        <v>8347</v>
      </c>
      <c r="R2167" t="s">
        <v>8349</v>
      </c>
      <c r="S2167" s="19">
        <f t="shared" si="168"/>
        <v>42438.458738425928</v>
      </c>
      <c r="T2167" s="19">
        <f t="shared" si="169"/>
        <v>42207.916666666664</v>
      </c>
      <c r="U2167">
        <f t="shared" si="165"/>
        <v>2016</v>
      </c>
    </row>
    <row r="2168" spans="1:21" ht="48" x14ac:dyDescent="0.2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 s="23">
        <v>1437620400</v>
      </c>
      <c r="J2168">
        <v>1413922018</v>
      </c>
      <c r="K2168" t="b">
        <v>0</v>
      </c>
      <c r="L2168">
        <v>32</v>
      </c>
      <c r="M2168" t="b">
        <v>1</v>
      </c>
      <c r="N2168" t="s">
        <v>8293</v>
      </c>
      <c r="O2168" s="12">
        <f t="shared" si="166"/>
        <v>147</v>
      </c>
      <c r="P2168" s="10">
        <f t="shared" si="167"/>
        <v>91.63</v>
      </c>
      <c r="Q2168" s="14" t="s">
        <v>8347</v>
      </c>
      <c r="R2168" t="s">
        <v>8349</v>
      </c>
      <c r="S2168" s="19">
        <f t="shared" si="168"/>
        <v>41933.629837962959</v>
      </c>
      <c r="T2168" s="19">
        <f t="shared" si="169"/>
        <v>42207.916666666664</v>
      </c>
      <c r="U2168">
        <f t="shared" si="165"/>
        <v>2014</v>
      </c>
    </row>
    <row r="2169" spans="1:21" ht="32" x14ac:dyDescent="0.2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 s="23">
        <v>1437620400</v>
      </c>
      <c r="J2169">
        <v>1346463337</v>
      </c>
      <c r="K2169" t="b">
        <v>0</v>
      </c>
      <c r="L2169">
        <v>8</v>
      </c>
      <c r="M2169" t="b">
        <v>1</v>
      </c>
      <c r="N2169" t="s">
        <v>8293</v>
      </c>
      <c r="O2169" s="12">
        <f t="shared" si="166"/>
        <v>120</v>
      </c>
      <c r="P2169" s="10">
        <f t="shared" si="167"/>
        <v>22.5</v>
      </c>
      <c r="Q2169" s="14" t="s">
        <v>8347</v>
      </c>
      <c r="R2169" t="s">
        <v>8349</v>
      </c>
      <c r="S2169" s="19">
        <f t="shared" si="168"/>
        <v>41152.858067129629</v>
      </c>
      <c r="T2169" s="19">
        <f t="shared" si="169"/>
        <v>42207.916666666664</v>
      </c>
      <c r="U2169">
        <f t="shared" si="165"/>
        <v>2012</v>
      </c>
    </row>
    <row r="2170" spans="1:21" ht="32" x14ac:dyDescent="0.2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 s="23">
        <v>1437620400</v>
      </c>
      <c r="J2170">
        <v>1484058261</v>
      </c>
      <c r="K2170" t="b">
        <v>0</v>
      </c>
      <c r="L2170">
        <v>340</v>
      </c>
      <c r="M2170" t="b">
        <v>1</v>
      </c>
      <c r="N2170" t="s">
        <v>8293</v>
      </c>
      <c r="O2170" s="12">
        <f t="shared" si="166"/>
        <v>122</v>
      </c>
      <c r="P2170" s="10">
        <f t="shared" si="167"/>
        <v>64.37</v>
      </c>
      <c r="Q2170" s="14" t="s">
        <v>8347</v>
      </c>
      <c r="R2170" t="s">
        <v>8349</v>
      </c>
      <c r="S2170" s="19">
        <f t="shared" si="168"/>
        <v>42745.391909722217</v>
      </c>
      <c r="T2170" s="19">
        <f t="shared" si="169"/>
        <v>42207.916666666664</v>
      </c>
      <c r="U2170">
        <f t="shared" si="165"/>
        <v>2017</v>
      </c>
    </row>
    <row r="2171" spans="1:21" ht="48" x14ac:dyDescent="0.2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 s="23">
        <v>1437620400</v>
      </c>
      <c r="J2171">
        <v>1488214151</v>
      </c>
      <c r="K2171" t="b">
        <v>0</v>
      </c>
      <c r="L2171">
        <v>7</v>
      </c>
      <c r="M2171" t="b">
        <v>1</v>
      </c>
      <c r="N2171" t="s">
        <v>8293</v>
      </c>
      <c r="O2171" s="12">
        <f t="shared" si="166"/>
        <v>100</v>
      </c>
      <c r="P2171" s="10">
        <f t="shared" si="167"/>
        <v>21.86</v>
      </c>
      <c r="Q2171" s="14" t="s">
        <v>8347</v>
      </c>
      <c r="R2171" t="s">
        <v>8349</v>
      </c>
      <c r="S2171" s="19">
        <f t="shared" si="168"/>
        <v>42793.492488425924</v>
      </c>
      <c r="T2171" s="19">
        <f t="shared" si="169"/>
        <v>42207.916666666664</v>
      </c>
      <c r="U2171">
        <f t="shared" si="165"/>
        <v>2017</v>
      </c>
    </row>
    <row r="2172" spans="1:21" ht="48" x14ac:dyDescent="0.2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 s="23">
        <v>1437620400</v>
      </c>
      <c r="J2172">
        <v>1436810422</v>
      </c>
      <c r="K2172" t="b">
        <v>0</v>
      </c>
      <c r="L2172">
        <v>19</v>
      </c>
      <c r="M2172" t="b">
        <v>1</v>
      </c>
      <c r="N2172" t="s">
        <v>8293</v>
      </c>
      <c r="O2172" s="12">
        <f t="shared" si="166"/>
        <v>181</v>
      </c>
      <c r="P2172" s="10">
        <f t="shared" si="167"/>
        <v>33.32</v>
      </c>
      <c r="Q2172" s="14" t="s">
        <v>8347</v>
      </c>
      <c r="R2172" t="s">
        <v>8349</v>
      </c>
      <c r="S2172" s="19">
        <f t="shared" si="168"/>
        <v>42198.541921296295</v>
      </c>
      <c r="T2172" s="19">
        <f t="shared" si="169"/>
        <v>42207.916666666664</v>
      </c>
      <c r="U2172">
        <f t="shared" si="165"/>
        <v>2015</v>
      </c>
    </row>
    <row r="2173" spans="1:21" ht="48" x14ac:dyDescent="0.2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 s="23">
        <v>1437620400</v>
      </c>
      <c r="J2173">
        <v>1431903495</v>
      </c>
      <c r="K2173" t="b">
        <v>0</v>
      </c>
      <c r="L2173">
        <v>47</v>
      </c>
      <c r="M2173" t="b">
        <v>1</v>
      </c>
      <c r="N2173" t="s">
        <v>8293</v>
      </c>
      <c r="O2173" s="12">
        <f t="shared" si="166"/>
        <v>106</v>
      </c>
      <c r="P2173" s="10">
        <f t="shared" si="167"/>
        <v>90.28</v>
      </c>
      <c r="Q2173" s="14" t="s">
        <v>8347</v>
      </c>
      <c r="R2173" t="s">
        <v>8349</v>
      </c>
      <c r="S2173" s="19">
        <f t="shared" si="168"/>
        <v>42141.748784722215</v>
      </c>
      <c r="T2173" s="19">
        <f t="shared" si="169"/>
        <v>42207.916666666664</v>
      </c>
      <c r="U2173">
        <f t="shared" ref="U2173:U2236" si="170">YEAR(S2173)</f>
        <v>2015</v>
      </c>
    </row>
    <row r="2174" spans="1:21" ht="48" x14ac:dyDescent="0.2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 s="23">
        <v>1437620400</v>
      </c>
      <c r="J2174">
        <v>1426773320</v>
      </c>
      <c r="K2174" t="b">
        <v>0</v>
      </c>
      <c r="L2174">
        <v>13</v>
      </c>
      <c r="M2174" t="b">
        <v>1</v>
      </c>
      <c r="N2174" t="s">
        <v>8293</v>
      </c>
      <c r="O2174" s="12">
        <f t="shared" si="166"/>
        <v>100</v>
      </c>
      <c r="P2174" s="10">
        <f t="shared" si="167"/>
        <v>76.92</v>
      </c>
      <c r="Q2174" s="14" t="s">
        <v>8347</v>
      </c>
      <c r="R2174" t="s">
        <v>8349</v>
      </c>
      <c r="S2174" s="19">
        <f t="shared" si="168"/>
        <v>42082.371759259258</v>
      </c>
      <c r="T2174" s="19">
        <f t="shared" si="169"/>
        <v>42207.916666666664</v>
      </c>
      <c r="U2174">
        <f t="shared" si="170"/>
        <v>2015</v>
      </c>
    </row>
    <row r="2175" spans="1:21" ht="48" x14ac:dyDescent="0.2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 s="23">
        <v>1437620400</v>
      </c>
      <c r="J2175">
        <v>1376066243</v>
      </c>
      <c r="K2175" t="b">
        <v>0</v>
      </c>
      <c r="L2175">
        <v>90</v>
      </c>
      <c r="M2175" t="b">
        <v>1</v>
      </c>
      <c r="N2175" t="s">
        <v>8293</v>
      </c>
      <c r="O2175" s="12">
        <f t="shared" si="166"/>
        <v>127</v>
      </c>
      <c r="P2175" s="10">
        <f t="shared" si="167"/>
        <v>59.23</v>
      </c>
      <c r="Q2175" s="14" t="s">
        <v>8347</v>
      </c>
      <c r="R2175" t="s">
        <v>8349</v>
      </c>
      <c r="S2175" s="19">
        <f t="shared" si="168"/>
        <v>41495.484293981477</v>
      </c>
      <c r="T2175" s="19">
        <f t="shared" si="169"/>
        <v>42207.916666666664</v>
      </c>
      <c r="U2175">
        <f t="shared" si="170"/>
        <v>2013</v>
      </c>
    </row>
    <row r="2176" spans="1:21" ht="48" x14ac:dyDescent="0.2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 s="23">
        <v>1437620400</v>
      </c>
      <c r="J2176">
        <v>1459861307</v>
      </c>
      <c r="K2176" t="b">
        <v>0</v>
      </c>
      <c r="L2176">
        <v>63</v>
      </c>
      <c r="M2176" t="b">
        <v>1</v>
      </c>
      <c r="N2176" t="s">
        <v>8293</v>
      </c>
      <c r="O2176" s="12">
        <f t="shared" si="166"/>
        <v>103</v>
      </c>
      <c r="P2176" s="10">
        <f t="shared" si="167"/>
        <v>65.38</v>
      </c>
      <c r="Q2176" s="14" t="s">
        <v>8347</v>
      </c>
      <c r="R2176" t="s">
        <v>8349</v>
      </c>
      <c r="S2176" s="19">
        <f t="shared" si="168"/>
        <v>42465.334571759253</v>
      </c>
      <c r="T2176" s="19">
        <f t="shared" si="169"/>
        <v>42207.916666666664</v>
      </c>
      <c r="U2176">
        <f t="shared" si="170"/>
        <v>2016</v>
      </c>
    </row>
    <row r="2177" spans="1:21" ht="48" x14ac:dyDescent="0.2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 s="23">
        <v>1437620400</v>
      </c>
      <c r="J2177">
        <v>1468455186</v>
      </c>
      <c r="K2177" t="b">
        <v>0</v>
      </c>
      <c r="L2177">
        <v>26</v>
      </c>
      <c r="M2177" t="b">
        <v>1</v>
      </c>
      <c r="N2177" t="s">
        <v>8293</v>
      </c>
      <c r="O2177" s="12">
        <f t="shared" si="166"/>
        <v>250</v>
      </c>
      <c r="P2177" s="10">
        <f t="shared" si="167"/>
        <v>67.31</v>
      </c>
      <c r="Q2177" s="14" t="s">
        <v>8347</v>
      </c>
      <c r="R2177" t="s">
        <v>8349</v>
      </c>
      <c r="S2177" s="19">
        <f t="shared" si="168"/>
        <v>42564.800763888888</v>
      </c>
      <c r="T2177" s="19">
        <f t="shared" si="169"/>
        <v>42207.916666666664</v>
      </c>
      <c r="U2177">
        <f t="shared" si="170"/>
        <v>2016</v>
      </c>
    </row>
    <row r="2178" spans="1:21" ht="48" x14ac:dyDescent="0.2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 s="23">
        <v>1437620400</v>
      </c>
      <c r="J2178">
        <v>1427987509</v>
      </c>
      <c r="K2178" t="b">
        <v>0</v>
      </c>
      <c r="L2178">
        <v>71</v>
      </c>
      <c r="M2178" t="b">
        <v>1</v>
      </c>
      <c r="N2178" t="s">
        <v>8293</v>
      </c>
      <c r="O2178" s="12">
        <f t="shared" ref="O2178:O2241" si="171">ROUND(E2178/D2178*100,0)</f>
        <v>126</v>
      </c>
      <c r="P2178" s="10">
        <f t="shared" ref="P2178:P2241" si="172">IFERROR(ROUND(E2178/L2178,2),0)</f>
        <v>88.75</v>
      </c>
      <c r="Q2178" s="14" t="s">
        <v>8347</v>
      </c>
      <c r="R2178" t="s">
        <v>8349</v>
      </c>
      <c r="S2178" s="19">
        <f t="shared" si="168"/>
        <v>42096.424872685187</v>
      </c>
      <c r="T2178" s="19">
        <f t="shared" si="169"/>
        <v>42207.916666666664</v>
      </c>
      <c r="U2178">
        <f t="shared" si="170"/>
        <v>2015</v>
      </c>
    </row>
    <row r="2179" spans="1:21" ht="64" x14ac:dyDescent="0.2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 s="23">
        <v>1437620400</v>
      </c>
      <c r="J2179">
        <v>1463032867</v>
      </c>
      <c r="K2179" t="b">
        <v>0</v>
      </c>
      <c r="L2179">
        <v>38</v>
      </c>
      <c r="M2179" t="b">
        <v>1</v>
      </c>
      <c r="N2179" t="s">
        <v>8293</v>
      </c>
      <c r="O2179" s="12">
        <f t="shared" si="171"/>
        <v>100</v>
      </c>
      <c r="P2179" s="10">
        <f t="shared" si="172"/>
        <v>65.87</v>
      </c>
      <c r="Q2179" s="14" t="s">
        <v>8347</v>
      </c>
      <c r="R2179" t="s">
        <v>8349</v>
      </c>
      <c r="S2179" s="19">
        <f t="shared" ref="S2179:S2242" si="173">(J2179/86400)+25569+(-5/24)</f>
        <v>42502.042442129627</v>
      </c>
      <c r="T2179" s="19">
        <f t="shared" ref="T2179:T2242" si="174">(I2179/86400)+25569+(-5/24)</f>
        <v>42207.916666666664</v>
      </c>
      <c r="U2179">
        <f t="shared" si="170"/>
        <v>2016</v>
      </c>
    </row>
    <row r="2180" spans="1:21" ht="48" x14ac:dyDescent="0.2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 s="23">
        <v>1437620400</v>
      </c>
      <c r="J2180">
        <v>1482160597</v>
      </c>
      <c r="K2180" t="b">
        <v>0</v>
      </c>
      <c r="L2180">
        <v>859</v>
      </c>
      <c r="M2180" t="b">
        <v>1</v>
      </c>
      <c r="N2180" t="s">
        <v>8293</v>
      </c>
      <c r="O2180" s="12">
        <f t="shared" si="171"/>
        <v>139</v>
      </c>
      <c r="P2180" s="10">
        <f t="shared" si="172"/>
        <v>40.35</v>
      </c>
      <c r="Q2180" s="14" t="s">
        <v>8347</v>
      </c>
      <c r="R2180" t="s">
        <v>8349</v>
      </c>
      <c r="S2180" s="19">
        <f t="shared" si="173"/>
        <v>42723.428206018514</v>
      </c>
      <c r="T2180" s="19">
        <f t="shared" si="174"/>
        <v>42207.916666666664</v>
      </c>
      <c r="U2180">
        <f t="shared" si="170"/>
        <v>2016</v>
      </c>
    </row>
    <row r="2181" spans="1:21" ht="32" x14ac:dyDescent="0.2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 s="23">
        <v>1437620400</v>
      </c>
      <c r="J2181">
        <v>1426133192</v>
      </c>
      <c r="K2181" t="b">
        <v>0</v>
      </c>
      <c r="L2181">
        <v>21</v>
      </c>
      <c r="M2181" t="b">
        <v>1</v>
      </c>
      <c r="N2181" t="s">
        <v>8293</v>
      </c>
      <c r="O2181" s="12">
        <f t="shared" si="171"/>
        <v>161</v>
      </c>
      <c r="P2181" s="10">
        <f t="shared" si="172"/>
        <v>76.86</v>
      </c>
      <c r="Q2181" s="14" t="s">
        <v>8347</v>
      </c>
      <c r="R2181" t="s">
        <v>8349</v>
      </c>
      <c r="S2181" s="19">
        <f t="shared" si="173"/>
        <v>42074.962870370371</v>
      </c>
      <c r="T2181" s="19">
        <f t="shared" si="174"/>
        <v>42207.916666666664</v>
      </c>
      <c r="U2181">
        <f t="shared" si="170"/>
        <v>2015</v>
      </c>
    </row>
    <row r="2182" spans="1:21" ht="32" x14ac:dyDescent="0.2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 s="23">
        <v>1437620400</v>
      </c>
      <c r="J2182">
        <v>1443801868</v>
      </c>
      <c r="K2182" t="b">
        <v>0</v>
      </c>
      <c r="L2182">
        <v>78</v>
      </c>
      <c r="M2182" t="b">
        <v>1</v>
      </c>
      <c r="N2182" t="s">
        <v>8293</v>
      </c>
      <c r="O2182" s="12">
        <f t="shared" si="171"/>
        <v>107</v>
      </c>
      <c r="P2182" s="10">
        <f t="shared" si="172"/>
        <v>68.709999999999994</v>
      </c>
      <c r="Q2182" s="14" t="s">
        <v>8347</v>
      </c>
      <c r="R2182" t="s">
        <v>8349</v>
      </c>
      <c r="S2182" s="19">
        <f t="shared" si="173"/>
        <v>42279.461435185185</v>
      </c>
      <c r="T2182" s="19">
        <f t="shared" si="174"/>
        <v>42207.916666666664</v>
      </c>
      <c r="U2182">
        <f t="shared" si="170"/>
        <v>2015</v>
      </c>
    </row>
    <row r="2183" spans="1:21" ht="48" x14ac:dyDescent="0.2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 s="23">
        <v>1437620400</v>
      </c>
      <c r="J2183">
        <v>1486426053</v>
      </c>
      <c r="K2183" t="b">
        <v>0</v>
      </c>
      <c r="L2183">
        <v>53</v>
      </c>
      <c r="M2183" t="b">
        <v>1</v>
      </c>
      <c r="N2183" t="s">
        <v>8293</v>
      </c>
      <c r="O2183" s="12">
        <f t="shared" si="171"/>
        <v>153</v>
      </c>
      <c r="P2183" s="10">
        <f t="shared" si="172"/>
        <v>57.77</v>
      </c>
      <c r="Q2183" s="14" t="s">
        <v>8347</v>
      </c>
      <c r="R2183" t="s">
        <v>8349</v>
      </c>
      <c r="S2183" s="19">
        <f t="shared" si="173"/>
        <v>42772.796909722216</v>
      </c>
      <c r="T2183" s="19">
        <f t="shared" si="174"/>
        <v>42207.916666666664</v>
      </c>
      <c r="U2183">
        <f t="shared" si="170"/>
        <v>2017</v>
      </c>
    </row>
    <row r="2184" spans="1:21" ht="32" x14ac:dyDescent="0.2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 s="23">
        <v>1437620400</v>
      </c>
      <c r="J2184">
        <v>1409261825</v>
      </c>
      <c r="K2184" t="b">
        <v>0</v>
      </c>
      <c r="L2184">
        <v>356</v>
      </c>
      <c r="M2184" t="b">
        <v>1</v>
      </c>
      <c r="N2184" t="s">
        <v>8293</v>
      </c>
      <c r="O2184" s="12">
        <f t="shared" si="171"/>
        <v>524</v>
      </c>
      <c r="P2184" s="10">
        <f t="shared" si="172"/>
        <v>44.17</v>
      </c>
      <c r="Q2184" s="14" t="s">
        <v>8347</v>
      </c>
      <c r="R2184" t="s">
        <v>8349</v>
      </c>
      <c r="S2184" s="19">
        <f t="shared" si="173"/>
        <v>41879.692418981482</v>
      </c>
      <c r="T2184" s="19">
        <f t="shared" si="174"/>
        <v>42207.916666666664</v>
      </c>
      <c r="U2184">
        <f t="shared" si="170"/>
        <v>2014</v>
      </c>
    </row>
    <row r="2185" spans="1:21" ht="48" x14ac:dyDescent="0.2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 s="23">
        <v>1437620400</v>
      </c>
      <c r="J2185">
        <v>1484037977</v>
      </c>
      <c r="K2185" t="b">
        <v>0</v>
      </c>
      <c r="L2185">
        <v>279</v>
      </c>
      <c r="M2185" t="b">
        <v>1</v>
      </c>
      <c r="N2185" t="s">
        <v>8293</v>
      </c>
      <c r="O2185" s="12">
        <f t="shared" si="171"/>
        <v>489</v>
      </c>
      <c r="P2185" s="10">
        <f t="shared" si="172"/>
        <v>31.57</v>
      </c>
      <c r="Q2185" s="14" t="s">
        <v>8347</v>
      </c>
      <c r="R2185" t="s">
        <v>8349</v>
      </c>
      <c r="S2185" s="19">
        <f t="shared" si="173"/>
        <v>42745.157141203701</v>
      </c>
      <c r="T2185" s="19">
        <f t="shared" si="174"/>
        <v>42207.916666666664</v>
      </c>
      <c r="U2185">
        <f t="shared" si="170"/>
        <v>2017</v>
      </c>
    </row>
    <row r="2186" spans="1:21" ht="48" x14ac:dyDescent="0.2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 s="23">
        <v>1437620400</v>
      </c>
      <c r="J2186">
        <v>1452530041</v>
      </c>
      <c r="K2186" t="b">
        <v>1</v>
      </c>
      <c r="L2186">
        <v>266</v>
      </c>
      <c r="M2186" t="b">
        <v>1</v>
      </c>
      <c r="N2186" t="s">
        <v>8293</v>
      </c>
      <c r="O2186" s="12">
        <f t="shared" si="171"/>
        <v>285</v>
      </c>
      <c r="P2186" s="10">
        <f t="shared" si="172"/>
        <v>107.05</v>
      </c>
      <c r="Q2186" s="14" t="s">
        <v>8347</v>
      </c>
      <c r="R2186" t="s">
        <v>8349</v>
      </c>
      <c r="S2186" s="19">
        <f t="shared" si="173"/>
        <v>42380.481956018521</v>
      </c>
      <c r="T2186" s="19">
        <f t="shared" si="174"/>
        <v>42207.916666666664</v>
      </c>
      <c r="U2186">
        <f t="shared" si="170"/>
        <v>2016</v>
      </c>
    </row>
    <row r="2187" spans="1:21" ht="48" x14ac:dyDescent="0.2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 s="23">
        <v>1437620400</v>
      </c>
      <c r="J2187">
        <v>1360830239</v>
      </c>
      <c r="K2187" t="b">
        <v>0</v>
      </c>
      <c r="L2187">
        <v>623</v>
      </c>
      <c r="M2187" t="b">
        <v>1</v>
      </c>
      <c r="N2187" t="s">
        <v>8293</v>
      </c>
      <c r="O2187" s="12">
        <f t="shared" si="171"/>
        <v>1857</v>
      </c>
      <c r="P2187" s="10">
        <f t="shared" si="172"/>
        <v>149.03</v>
      </c>
      <c r="Q2187" s="14" t="s">
        <v>8347</v>
      </c>
      <c r="R2187" t="s">
        <v>8349</v>
      </c>
      <c r="S2187" s="19">
        <f t="shared" si="173"/>
        <v>41319.141655092586</v>
      </c>
      <c r="T2187" s="19">
        <f t="shared" si="174"/>
        <v>42207.916666666664</v>
      </c>
      <c r="U2187">
        <f t="shared" si="170"/>
        <v>2013</v>
      </c>
    </row>
    <row r="2188" spans="1:21" ht="32" x14ac:dyDescent="0.2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 s="23">
        <v>1437620400</v>
      </c>
      <c r="J2188">
        <v>1470062743</v>
      </c>
      <c r="K2188" t="b">
        <v>0</v>
      </c>
      <c r="L2188">
        <v>392</v>
      </c>
      <c r="M2188" t="b">
        <v>1</v>
      </c>
      <c r="N2188" t="s">
        <v>8293</v>
      </c>
      <c r="O2188" s="12">
        <f t="shared" si="171"/>
        <v>110</v>
      </c>
      <c r="P2188" s="10">
        <f t="shared" si="172"/>
        <v>55.96</v>
      </c>
      <c r="Q2188" s="14" t="s">
        <v>8347</v>
      </c>
      <c r="R2188" t="s">
        <v>8349</v>
      </c>
      <c r="S2188" s="19">
        <f t="shared" si="173"/>
        <v>42583.406747685185</v>
      </c>
      <c r="T2188" s="19">
        <f t="shared" si="174"/>
        <v>42207.916666666664</v>
      </c>
      <c r="U2188">
        <f t="shared" si="170"/>
        <v>2016</v>
      </c>
    </row>
    <row r="2189" spans="1:21" ht="48" x14ac:dyDescent="0.2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 s="23">
        <v>1437620400</v>
      </c>
      <c r="J2189">
        <v>1425531666</v>
      </c>
      <c r="K2189" t="b">
        <v>1</v>
      </c>
      <c r="L2189">
        <v>3562</v>
      </c>
      <c r="M2189" t="b">
        <v>1</v>
      </c>
      <c r="N2189" t="s">
        <v>8293</v>
      </c>
      <c r="O2189" s="12">
        <f t="shared" si="171"/>
        <v>1015</v>
      </c>
      <c r="P2189" s="10">
        <f t="shared" si="172"/>
        <v>56.97</v>
      </c>
      <c r="Q2189" s="14" t="s">
        <v>8347</v>
      </c>
      <c r="R2189" t="s">
        <v>8349</v>
      </c>
      <c r="S2189" s="19">
        <f t="shared" si="173"/>
        <v>42068.000763888886</v>
      </c>
      <c r="T2189" s="19">
        <f t="shared" si="174"/>
        <v>42207.916666666664</v>
      </c>
      <c r="U2189">
        <f t="shared" si="170"/>
        <v>2015</v>
      </c>
    </row>
    <row r="2190" spans="1:21" ht="48" x14ac:dyDescent="0.2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 s="23">
        <v>1437620400</v>
      </c>
      <c r="J2190">
        <v>1474380241</v>
      </c>
      <c r="K2190" t="b">
        <v>0</v>
      </c>
      <c r="L2190">
        <v>514</v>
      </c>
      <c r="M2190" t="b">
        <v>1</v>
      </c>
      <c r="N2190" t="s">
        <v>8293</v>
      </c>
      <c r="O2190" s="12">
        <f t="shared" si="171"/>
        <v>412</v>
      </c>
      <c r="P2190" s="10">
        <f t="shared" si="172"/>
        <v>44.06</v>
      </c>
      <c r="Q2190" s="14" t="s">
        <v>8347</v>
      </c>
      <c r="R2190" t="s">
        <v>8349</v>
      </c>
      <c r="S2190" s="19">
        <f t="shared" si="173"/>
        <v>42633.377789351849</v>
      </c>
      <c r="T2190" s="19">
        <f t="shared" si="174"/>
        <v>42207.916666666664</v>
      </c>
      <c r="U2190">
        <f t="shared" si="170"/>
        <v>2016</v>
      </c>
    </row>
    <row r="2191" spans="1:21" ht="48" x14ac:dyDescent="0.2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 s="23">
        <v>1437620400</v>
      </c>
      <c r="J2191">
        <v>1460055300</v>
      </c>
      <c r="K2191" t="b">
        <v>0</v>
      </c>
      <c r="L2191">
        <v>88</v>
      </c>
      <c r="M2191" t="b">
        <v>1</v>
      </c>
      <c r="N2191" t="s">
        <v>8293</v>
      </c>
      <c r="O2191" s="12">
        <f t="shared" si="171"/>
        <v>503</v>
      </c>
      <c r="P2191" s="10">
        <f t="shared" si="172"/>
        <v>68.63</v>
      </c>
      <c r="Q2191" s="14" t="s">
        <v>8347</v>
      </c>
      <c r="R2191" t="s">
        <v>8349</v>
      </c>
      <c r="S2191" s="19">
        <f t="shared" si="173"/>
        <v>42467.579861111109</v>
      </c>
      <c r="T2191" s="19">
        <f t="shared" si="174"/>
        <v>42207.916666666664</v>
      </c>
      <c r="U2191">
        <f t="shared" si="170"/>
        <v>2016</v>
      </c>
    </row>
    <row r="2192" spans="1:21" ht="48" x14ac:dyDescent="0.2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 s="23">
        <v>1437620400</v>
      </c>
      <c r="J2192">
        <v>1455721204</v>
      </c>
      <c r="K2192" t="b">
        <v>0</v>
      </c>
      <c r="L2192">
        <v>537</v>
      </c>
      <c r="M2192" t="b">
        <v>1</v>
      </c>
      <c r="N2192" t="s">
        <v>8293</v>
      </c>
      <c r="O2192" s="12">
        <f t="shared" si="171"/>
        <v>185</v>
      </c>
      <c r="P2192" s="10">
        <f t="shared" si="172"/>
        <v>65.319999999999993</v>
      </c>
      <c r="Q2192" s="14" t="s">
        <v>8347</v>
      </c>
      <c r="R2192" t="s">
        <v>8349</v>
      </c>
      <c r="S2192" s="19">
        <f t="shared" si="173"/>
        <v>42417.416712962957</v>
      </c>
      <c r="T2192" s="19">
        <f t="shared" si="174"/>
        <v>42207.916666666664</v>
      </c>
      <c r="U2192">
        <f t="shared" si="170"/>
        <v>2016</v>
      </c>
    </row>
    <row r="2193" spans="1:21" ht="48" x14ac:dyDescent="0.2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 s="23">
        <v>1437620400</v>
      </c>
      <c r="J2193">
        <v>1486065627</v>
      </c>
      <c r="K2193" t="b">
        <v>0</v>
      </c>
      <c r="L2193">
        <v>25</v>
      </c>
      <c r="M2193" t="b">
        <v>1</v>
      </c>
      <c r="N2193" t="s">
        <v>8293</v>
      </c>
      <c r="O2193" s="12">
        <f t="shared" si="171"/>
        <v>120</v>
      </c>
      <c r="P2193" s="10">
        <f t="shared" si="172"/>
        <v>35.92</v>
      </c>
      <c r="Q2193" s="14" t="s">
        <v>8347</v>
      </c>
      <c r="R2193" t="s">
        <v>8349</v>
      </c>
      <c r="S2193" s="19">
        <f t="shared" si="173"/>
        <v>42768.6253125</v>
      </c>
      <c r="T2193" s="19">
        <f t="shared" si="174"/>
        <v>42207.916666666664</v>
      </c>
      <c r="U2193">
        <f t="shared" si="170"/>
        <v>2017</v>
      </c>
    </row>
    <row r="2194" spans="1:21" ht="48" x14ac:dyDescent="0.2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 s="23">
        <v>1437620400</v>
      </c>
      <c r="J2194">
        <v>1479414344</v>
      </c>
      <c r="K2194" t="b">
        <v>0</v>
      </c>
      <c r="L2194">
        <v>3238</v>
      </c>
      <c r="M2194" t="b">
        <v>1</v>
      </c>
      <c r="N2194" t="s">
        <v>8293</v>
      </c>
      <c r="O2194" s="12">
        <f t="shared" si="171"/>
        <v>1081</v>
      </c>
      <c r="P2194" s="10">
        <f t="shared" si="172"/>
        <v>40.07</v>
      </c>
      <c r="Q2194" s="14" t="s">
        <v>8347</v>
      </c>
      <c r="R2194" t="s">
        <v>8349</v>
      </c>
      <c r="S2194" s="19">
        <f t="shared" si="173"/>
        <v>42691.642870370364</v>
      </c>
      <c r="T2194" s="19">
        <f t="shared" si="174"/>
        <v>42207.916666666664</v>
      </c>
      <c r="U2194">
        <f t="shared" si="170"/>
        <v>2016</v>
      </c>
    </row>
    <row r="2195" spans="1:21" ht="48" x14ac:dyDescent="0.2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 s="23">
        <v>1437620400</v>
      </c>
      <c r="J2195">
        <v>1477043072</v>
      </c>
      <c r="K2195" t="b">
        <v>0</v>
      </c>
      <c r="L2195">
        <v>897</v>
      </c>
      <c r="M2195" t="b">
        <v>1</v>
      </c>
      <c r="N2195" t="s">
        <v>8293</v>
      </c>
      <c r="O2195" s="12">
        <f t="shared" si="171"/>
        <v>452</v>
      </c>
      <c r="P2195" s="10">
        <f t="shared" si="172"/>
        <v>75.650000000000006</v>
      </c>
      <c r="Q2195" s="14" t="s">
        <v>8347</v>
      </c>
      <c r="R2195" t="s">
        <v>8349</v>
      </c>
      <c r="S2195" s="19">
        <f t="shared" si="173"/>
        <v>42664.197592592587</v>
      </c>
      <c r="T2195" s="19">
        <f t="shared" si="174"/>
        <v>42207.916666666664</v>
      </c>
      <c r="U2195">
        <f t="shared" si="170"/>
        <v>2016</v>
      </c>
    </row>
    <row r="2196" spans="1:21" ht="48" x14ac:dyDescent="0.2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 s="23">
        <v>1437620400</v>
      </c>
      <c r="J2196">
        <v>1456423890</v>
      </c>
      <c r="K2196" t="b">
        <v>0</v>
      </c>
      <c r="L2196">
        <v>878</v>
      </c>
      <c r="M2196" t="b">
        <v>1</v>
      </c>
      <c r="N2196" t="s">
        <v>8293</v>
      </c>
      <c r="O2196" s="12">
        <f t="shared" si="171"/>
        <v>537</v>
      </c>
      <c r="P2196" s="10">
        <f t="shared" si="172"/>
        <v>61.2</v>
      </c>
      <c r="Q2196" s="14" t="s">
        <v>8347</v>
      </c>
      <c r="R2196" t="s">
        <v>8349</v>
      </c>
      <c r="S2196" s="19">
        <f t="shared" si="173"/>
        <v>42425.54965277778</v>
      </c>
      <c r="T2196" s="19">
        <f t="shared" si="174"/>
        <v>42207.916666666664</v>
      </c>
      <c r="U2196">
        <f t="shared" si="170"/>
        <v>2016</v>
      </c>
    </row>
    <row r="2197" spans="1:21" ht="32" x14ac:dyDescent="0.2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 s="23">
        <v>1437620400</v>
      </c>
      <c r="J2197">
        <v>1436725900</v>
      </c>
      <c r="K2197" t="b">
        <v>0</v>
      </c>
      <c r="L2197">
        <v>115</v>
      </c>
      <c r="M2197" t="b">
        <v>1</v>
      </c>
      <c r="N2197" t="s">
        <v>8293</v>
      </c>
      <c r="O2197" s="12">
        <f t="shared" si="171"/>
        <v>120</v>
      </c>
      <c r="P2197" s="10">
        <f t="shared" si="172"/>
        <v>48.13</v>
      </c>
      <c r="Q2197" s="14" t="s">
        <v>8347</v>
      </c>
      <c r="R2197" t="s">
        <v>8349</v>
      </c>
      <c r="S2197" s="19">
        <f t="shared" si="173"/>
        <v>42197.563657407409</v>
      </c>
      <c r="T2197" s="19">
        <f t="shared" si="174"/>
        <v>42207.916666666664</v>
      </c>
      <c r="U2197">
        <f t="shared" si="170"/>
        <v>2015</v>
      </c>
    </row>
    <row r="2198" spans="1:21" ht="32" x14ac:dyDescent="0.2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 s="23">
        <v>1437620400</v>
      </c>
      <c r="J2198">
        <v>1478000502</v>
      </c>
      <c r="K2198" t="b">
        <v>0</v>
      </c>
      <c r="L2198">
        <v>234</v>
      </c>
      <c r="M2198" t="b">
        <v>1</v>
      </c>
      <c r="N2198" t="s">
        <v>8293</v>
      </c>
      <c r="O2198" s="12">
        <f t="shared" si="171"/>
        <v>114</v>
      </c>
      <c r="P2198" s="10">
        <f t="shared" si="172"/>
        <v>68.11</v>
      </c>
      <c r="Q2198" s="14" t="s">
        <v>8347</v>
      </c>
      <c r="R2198" t="s">
        <v>8349</v>
      </c>
      <c r="S2198" s="19">
        <f t="shared" si="173"/>
        <v>42675.278958333329</v>
      </c>
      <c r="T2198" s="19">
        <f t="shared" si="174"/>
        <v>42207.916666666664</v>
      </c>
      <c r="U2198">
        <f t="shared" si="170"/>
        <v>2016</v>
      </c>
    </row>
    <row r="2199" spans="1:21" ht="48" x14ac:dyDescent="0.2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 s="23">
        <v>1437620400</v>
      </c>
      <c r="J2199">
        <v>1422540059</v>
      </c>
      <c r="K2199" t="b">
        <v>0</v>
      </c>
      <c r="L2199">
        <v>4330</v>
      </c>
      <c r="M2199" t="b">
        <v>1</v>
      </c>
      <c r="N2199" t="s">
        <v>8293</v>
      </c>
      <c r="O2199" s="12">
        <f t="shared" si="171"/>
        <v>951</v>
      </c>
      <c r="P2199" s="10">
        <f t="shared" si="172"/>
        <v>65.89</v>
      </c>
      <c r="Q2199" s="14" t="s">
        <v>8347</v>
      </c>
      <c r="R2199" t="s">
        <v>8349</v>
      </c>
      <c r="S2199" s="19">
        <f t="shared" si="173"/>
        <v>42033.37568287037</v>
      </c>
      <c r="T2199" s="19">
        <f t="shared" si="174"/>
        <v>42207.916666666664</v>
      </c>
      <c r="U2199">
        <f t="shared" si="170"/>
        <v>2015</v>
      </c>
    </row>
    <row r="2200" spans="1:21" ht="48" x14ac:dyDescent="0.2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 s="23">
        <v>1437620400</v>
      </c>
      <c r="J2200">
        <v>1444911600</v>
      </c>
      <c r="K2200" t="b">
        <v>0</v>
      </c>
      <c r="L2200">
        <v>651</v>
      </c>
      <c r="M2200" t="b">
        <v>1</v>
      </c>
      <c r="N2200" t="s">
        <v>8293</v>
      </c>
      <c r="O2200" s="12">
        <f t="shared" si="171"/>
        <v>133</v>
      </c>
      <c r="P2200" s="10">
        <f t="shared" si="172"/>
        <v>81.650000000000006</v>
      </c>
      <c r="Q2200" s="14" t="s">
        <v>8347</v>
      </c>
      <c r="R2200" t="s">
        <v>8349</v>
      </c>
      <c r="S2200" s="19">
        <f t="shared" si="173"/>
        <v>42292.305555555555</v>
      </c>
      <c r="T2200" s="19">
        <f t="shared" si="174"/>
        <v>42207.916666666664</v>
      </c>
      <c r="U2200">
        <f t="shared" si="170"/>
        <v>2015</v>
      </c>
    </row>
    <row r="2201" spans="1:21" ht="32" x14ac:dyDescent="0.2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 s="23">
        <v>1437620400</v>
      </c>
      <c r="J2201">
        <v>1442311198</v>
      </c>
      <c r="K2201" t="b">
        <v>1</v>
      </c>
      <c r="L2201">
        <v>251</v>
      </c>
      <c r="M2201" t="b">
        <v>1</v>
      </c>
      <c r="N2201" t="s">
        <v>8293</v>
      </c>
      <c r="O2201" s="12">
        <f t="shared" si="171"/>
        <v>147</v>
      </c>
      <c r="P2201" s="10">
        <f t="shared" si="172"/>
        <v>52.7</v>
      </c>
      <c r="Q2201" s="14" t="s">
        <v>8347</v>
      </c>
      <c r="R2201" t="s">
        <v>8349</v>
      </c>
      <c r="S2201" s="19">
        <f t="shared" si="173"/>
        <v>42262.208310185182</v>
      </c>
      <c r="T2201" s="19">
        <f t="shared" si="174"/>
        <v>42207.916666666664</v>
      </c>
      <c r="U2201">
        <f t="shared" si="170"/>
        <v>2015</v>
      </c>
    </row>
    <row r="2202" spans="1:21" ht="48" x14ac:dyDescent="0.2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 s="23">
        <v>1437620400</v>
      </c>
      <c r="J2202">
        <v>1433775668</v>
      </c>
      <c r="K2202" t="b">
        <v>0</v>
      </c>
      <c r="L2202">
        <v>263</v>
      </c>
      <c r="M2202" t="b">
        <v>1</v>
      </c>
      <c r="N2202" t="s">
        <v>8293</v>
      </c>
      <c r="O2202" s="12">
        <f t="shared" si="171"/>
        <v>542</v>
      </c>
      <c r="P2202" s="10">
        <f t="shared" si="172"/>
        <v>41.23</v>
      </c>
      <c r="Q2202" s="14" t="s">
        <v>8347</v>
      </c>
      <c r="R2202" t="s">
        <v>8349</v>
      </c>
      <c r="S2202" s="19">
        <f t="shared" si="173"/>
        <v>42163.417453703696</v>
      </c>
      <c r="T2202" s="19">
        <f t="shared" si="174"/>
        <v>42207.916666666664</v>
      </c>
      <c r="U2202">
        <f t="shared" si="170"/>
        <v>2015</v>
      </c>
    </row>
    <row r="2203" spans="1:21" ht="48" x14ac:dyDescent="0.2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 s="23">
        <v>1437620400</v>
      </c>
      <c r="J2203">
        <v>1357157965</v>
      </c>
      <c r="K2203" t="b">
        <v>0</v>
      </c>
      <c r="L2203">
        <v>28</v>
      </c>
      <c r="M2203" t="b">
        <v>1</v>
      </c>
      <c r="N2203" t="s">
        <v>8293</v>
      </c>
      <c r="O2203" s="12">
        <f t="shared" si="171"/>
        <v>383</v>
      </c>
      <c r="P2203" s="10">
        <f t="shared" si="172"/>
        <v>15.04</v>
      </c>
      <c r="Q2203" s="14" t="s">
        <v>8347</v>
      </c>
      <c r="R2203" t="s">
        <v>8349</v>
      </c>
      <c r="S2203" s="19">
        <f t="shared" si="173"/>
        <v>41276.638483796291</v>
      </c>
      <c r="T2203" s="19">
        <f t="shared" si="174"/>
        <v>42207.916666666664</v>
      </c>
      <c r="U2203">
        <f t="shared" si="170"/>
        <v>2013</v>
      </c>
    </row>
    <row r="2204" spans="1:21" ht="32" x14ac:dyDescent="0.2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 s="23">
        <v>1437620400</v>
      </c>
      <c r="J2204">
        <v>1349209368</v>
      </c>
      <c r="K2204" t="b">
        <v>0</v>
      </c>
      <c r="L2204">
        <v>721</v>
      </c>
      <c r="M2204" t="b">
        <v>1</v>
      </c>
      <c r="N2204" t="s">
        <v>8293</v>
      </c>
      <c r="O2204" s="12">
        <f t="shared" si="171"/>
        <v>704</v>
      </c>
      <c r="P2204" s="10">
        <f t="shared" si="172"/>
        <v>39.07</v>
      </c>
      <c r="Q2204" s="14" t="s">
        <v>8347</v>
      </c>
      <c r="R2204" t="s">
        <v>8349</v>
      </c>
      <c r="S2204" s="19">
        <f t="shared" si="173"/>
        <v>41184.640833333331</v>
      </c>
      <c r="T2204" s="19">
        <f t="shared" si="174"/>
        <v>42207.916666666664</v>
      </c>
      <c r="U2204">
        <f t="shared" si="170"/>
        <v>2012</v>
      </c>
    </row>
    <row r="2205" spans="1:21" ht="48" x14ac:dyDescent="0.2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 s="23">
        <v>1437620400</v>
      </c>
      <c r="J2205">
        <v>1440535082</v>
      </c>
      <c r="K2205" t="b">
        <v>0</v>
      </c>
      <c r="L2205">
        <v>50</v>
      </c>
      <c r="M2205" t="b">
        <v>1</v>
      </c>
      <c r="N2205" t="s">
        <v>8293</v>
      </c>
      <c r="O2205" s="12">
        <f t="shared" si="171"/>
        <v>110</v>
      </c>
      <c r="P2205" s="10">
        <f t="shared" si="172"/>
        <v>43.82</v>
      </c>
      <c r="Q2205" s="14" t="s">
        <v>8347</v>
      </c>
      <c r="R2205" t="s">
        <v>8349</v>
      </c>
      <c r="S2205" s="19">
        <f t="shared" si="173"/>
        <v>42241.651412037034</v>
      </c>
      <c r="T2205" s="19">
        <f t="shared" si="174"/>
        <v>42207.916666666664</v>
      </c>
      <c r="U2205">
        <f t="shared" si="170"/>
        <v>2015</v>
      </c>
    </row>
    <row r="2206" spans="1:21" ht="48" x14ac:dyDescent="0.2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 s="23">
        <v>1437620400</v>
      </c>
      <c r="J2206">
        <v>1360222119</v>
      </c>
      <c r="K2206" t="b">
        <v>0</v>
      </c>
      <c r="L2206">
        <v>73</v>
      </c>
      <c r="M2206" t="b">
        <v>1</v>
      </c>
      <c r="N2206" t="s">
        <v>8293</v>
      </c>
      <c r="O2206" s="12">
        <f t="shared" si="171"/>
        <v>133</v>
      </c>
      <c r="P2206" s="10">
        <f t="shared" si="172"/>
        <v>27.3</v>
      </c>
      <c r="Q2206" s="14" t="s">
        <v>8347</v>
      </c>
      <c r="R2206" t="s">
        <v>8349</v>
      </c>
      <c r="S2206" s="19">
        <f t="shared" si="173"/>
        <v>41312.103229166663</v>
      </c>
      <c r="T2206" s="19">
        <f t="shared" si="174"/>
        <v>42207.916666666664</v>
      </c>
      <c r="U2206">
        <f t="shared" si="170"/>
        <v>2013</v>
      </c>
    </row>
    <row r="2207" spans="1:21" ht="48" x14ac:dyDescent="0.2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 s="23">
        <v>1437620400</v>
      </c>
      <c r="J2207">
        <v>1335987789</v>
      </c>
      <c r="K2207" t="b">
        <v>0</v>
      </c>
      <c r="L2207">
        <v>27</v>
      </c>
      <c r="M2207" t="b">
        <v>1</v>
      </c>
      <c r="N2207" t="s">
        <v>8293</v>
      </c>
      <c r="O2207" s="12">
        <f t="shared" si="171"/>
        <v>152</v>
      </c>
      <c r="P2207" s="10">
        <f t="shared" si="172"/>
        <v>42.22</v>
      </c>
      <c r="Q2207" s="14" t="s">
        <v>8347</v>
      </c>
      <c r="R2207" t="s">
        <v>8349</v>
      </c>
      <c r="S2207" s="19">
        <f t="shared" si="173"/>
        <v>41031.613298611112</v>
      </c>
      <c r="T2207" s="19">
        <f t="shared" si="174"/>
        <v>42207.916666666664</v>
      </c>
      <c r="U2207">
        <f t="shared" si="170"/>
        <v>2012</v>
      </c>
    </row>
    <row r="2208" spans="1:21" ht="48" x14ac:dyDescent="0.2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 s="23">
        <v>1437620400</v>
      </c>
      <c r="J2208">
        <v>1333001424</v>
      </c>
      <c r="K2208" t="b">
        <v>0</v>
      </c>
      <c r="L2208">
        <v>34</v>
      </c>
      <c r="M2208" t="b">
        <v>1</v>
      </c>
      <c r="N2208" t="s">
        <v>8293</v>
      </c>
      <c r="O2208" s="12">
        <f t="shared" si="171"/>
        <v>103</v>
      </c>
      <c r="P2208" s="10">
        <f t="shared" si="172"/>
        <v>33.24</v>
      </c>
      <c r="Q2208" s="14" t="s">
        <v>8347</v>
      </c>
      <c r="R2208" t="s">
        <v>8349</v>
      </c>
      <c r="S2208" s="19">
        <f t="shared" si="173"/>
        <v>40997.048888888887</v>
      </c>
      <c r="T2208" s="19">
        <f t="shared" si="174"/>
        <v>42207.916666666664</v>
      </c>
      <c r="U2208">
        <f t="shared" si="170"/>
        <v>2012</v>
      </c>
    </row>
    <row r="2209" spans="1:21" ht="48" x14ac:dyDescent="0.2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 s="23">
        <v>1437620400</v>
      </c>
      <c r="J2209">
        <v>1381984773</v>
      </c>
      <c r="K2209" t="b">
        <v>0</v>
      </c>
      <c r="L2209">
        <v>7</v>
      </c>
      <c r="M2209" t="b">
        <v>1</v>
      </c>
      <c r="N2209" t="s">
        <v>8293</v>
      </c>
      <c r="O2209" s="12">
        <f t="shared" si="171"/>
        <v>100</v>
      </c>
      <c r="P2209" s="10">
        <f t="shared" si="172"/>
        <v>285.70999999999998</v>
      </c>
      <c r="Q2209" s="14" t="s">
        <v>8347</v>
      </c>
      <c r="R2209" t="s">
        <v>8349</v>
      </c>
      <c r="S2209" s="19">
        <f t="shared" si="173"/>
        <v>41563.985798611109</v>
      </c>
      <c r="T2209" s="19">
        <f t="shared" si="174"/>
        <v>42207.916666666664</v>
      </c>
      <c r="U2209">
        <f t="shared" si="170"/>
        <v>2013</v>
      </c>
    </row>
    <row r="2210" spans="1:21" ht="48" x14ac:dyDescent="0.2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 s="23">
        <v>1437620400</v>
      </c>
      <c r="J2210">
        <v>1328649026</v>
      </c>
      <c r="K2210" t="b">
        <v>0</v>
      </c>
      <c r="L2210">
        <v>24</v>
      </c>
      <c r="M2210" t="b">
        <v>1</v>
      </c>
      <c r="N2210" t="s">
        <v>8293</v>
      </c>
      <c r="O2210" s="12">
        <f t="shared" si="171"/>
        <v>102</v>
      </c>
      <c r="P2210" s="10">
        <f t="shared" si="172"/>
        <v>42.33</v>
      </c>
      <c r="Q2210" s="14" t="s">
        <v>8347</v>
      </c>
      <c r="R2210" t="s">
        <v>8349</v>
      </c>
      <c r="S2210" s="19">
        <f t="shared" si="173"/>
        <v>40946.673912037033</v>
      </c>
      <c r="T2210" s="19">
        <f t="shared" si="174"/>
        <v>42207.916666666664</v>
      </c>
      <c r="U2210">
        <f t="shared" si="170"/>
        <v>2012</v>
      </c>
    </row>
    <row r="2211" spans="1:21" ht="32" x14ac:dyDescent="0.2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 s="23">
        <v>1437620400</v>
      </c>
      <c r="J2211">
        <v>1396524644</v>
      </c>
      <c r="K2211" t="b">
        <v>0</v>
      </c>
      <c r="L2211">
        <v>15</v>
      </c>
      <c r="M2211" t="b">
        <v>1</v>
      </c>
      <c r="N2211" t="s">
        <v>8293</v>
      </c>
      <c r="O2211" s="12">
        <f t="shared" si="171"/>
        <v>151</v>
      </c>
      <c r="P2211" s="10">
        <f t="shared" si="172"/>
        <v>50.27</v>
      </c>
      <c r="Q2211" s="14" t="s">
        <v>8347</v>
      </c>
      <c r="R2211" t="s">
        <v>8349</v>
      </c>
      <c r="S2211" s="19">
        <f t="shared" si="173"/>
        <v>41732.27134259259</v>
      </c>
      <c r="T2211" s="19">
        <f t="shared" si="174"/>
        <v>42207.916666666664</v>
      </c>
      <c r="U2211">
        <f t="shared" si="170"/>
        <v>2014</v>
      </c>
    </row>
    <row r="2212" spans="1:21" ht="48" x14ac:dyDescent="0.2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 s="23">
        <v>1437620400</v>
      </c>
      <c r="J2212">
        <v>1329442510</v>
      </c>
      <c r="K2212" t="b">
        <v>0</v>
      </c>
      <c r="L2212">
        <v>72</v>
      </c>
      <c r="M2212" t="b">
        <v>1</v>
      </c>
      <c r="N2212" t="s">
        <v>8293</v>
      </c>
      <c r="O2212" s="12">
        <f t="shared" si="171"/>
        <v>111</v>
      </c>
      <c r="P2212" s="10">
        <f t="shared" si="172"/>
        <v>61.9</v>
      </c>
      <c r="Q2212" s="14" t="s">
        <v>8347</v>
      </c>
      <c r="R2212" t="s">
        <v>8349</v>
      </c>
      <c r="S2212" s="19">
        <f t="shared" si="173"/>
        <v>40955.857754629629</v>
      </c>
      <c r="T2212" s="19">
        <f t="shared" si="174"/>
        <v>42207.916666666664</v>
      </c>
      <c r="U2212">
        <f t="shared" si="170"/>
        <v>2012</v>
      </c>
    </row>
    <row r="2213" spans="1:21" ht="48" x14ac:dyDescent="0.2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 s="23">
        <v>1437620400</v>
      </c>
      <c r="J2213">
        <v>1395168625</v>
      </c>
      <c r="K2213" t="b">
        <v>0</v>
      </c>
      <c r="L2213">
        <v>120</v>
      </c>
      <c r="M2213" t="b">
        <v>1</v>
      </c>
      <c r="N2213" t="s">
        <v>8293</v>
      </c>
      <c r="O2213" s="12">
        <f t="shared" si="171"/>
        <v>196</v>
      </c>
      <c r="P2213" s="10">
        <f t="shared" si="172"/>
        <v>40.75</v>
      </c>
      <c r="Q2213" s="14" t="s">
        <v>8347</v>
      </c>
      <c r="R2213" t="s">
        <v>8349</v>
      </c>
      <c r="S2213" s="19">
        <f t="shared" si="173"/>
        <v>41716.576678240737</v>
      </c>
      <c r="T2213" s="19">
        <f t="shared" si="174"/>
        <v>42207.916666666664</v>
      </c>
      <c r="U2213">
        <f t="shared" si="170"/>
        <v>2014</v>
      </c>
    </row>
    <row r="2214" spans="1:21" ht="48" x14ac:dyDescent="0.2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 s="23">
        <v>1437620400</v>
      </c>
      <c r="J2214">
        <v>1380650177</v>
      </c>
      <c r="K2214" t="b">
        <v>0</v>
      </c>
      <c r="L2214">
        <v>123</v>
      </c>
      <c r="M2214" t="b">
        <v>1</v>
      </c>
      <c r="N2214" t="s">
        <v>8293</v>
      </c>
      <c r="O2214" s="12">
        <f t="shared" si="171"/>
        <v>114</v>
      </c>
      <c r="P2214" s="10">
        <f t="shared" si="172"/>
        <v>55.8</v>
      </c>
      <c r="Q2214" s="14" t="s">
        <v>8347</v>
      </c>
      <c r="R2214" t="s">
        <v>8349</v>
      </c>
      <c r="S2214" s="19">
        <f t="shared" si="173"/>
        <v>41548.539085648146</v>
      </c>
      <c r="T2214" s="19">
        <f t="shared" si="174"/>
        <v>42207.916666666664</v>
      </c>
      <c r="U2214">
        <f t="shared" si="170"/>
        <v>2013</v>
      </c>
    </row>
    <row r="2215" spans="1:21" ht="48" x14ac:dyDescent="0.2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 s="23">
        <v>1437620400</v>
      </c>
      <c r="J2215">
        <v>1429127379</v>
      </c>
      <c r="K2215" t="b">
        <v>0</v>
      </c>
      <c r="L2215">
        <v>1</v>
      </c>
      <c r="M2215" t="b">
        <v>1</v>
      </c>
      <c r="N2215" t="s">
        <v>8293</v>
      </c>
      <c r="O2215" s="12">
        <f t="shared" si="171"/>
        <v>200</v>
      </c>
      <c r="P2215" s="10">
        <f t="shared" si="172"/>
        <v>10</v>
      </c>
      <c r="Q2215" s="14" t="s">
        <v>8347</v>
      </c>
      <c r="R2215" t="s">
        <v>8349</v>
      </c>
      <c r="S2215" s="19">
        <f t="shared" si="173"/>
        <v>42109.617812499993</v>
      </c>
      <c r="T2215" s="19">
        <f t="shared" si="174"/>
        <v>42207.916666666664</v>
      </c>
      <c r="U2215">
        <f t="shared" si="170"/>
        <v>2015</v>
      </c>
    </row>
    <row r="2216" spans="1:21" ht="48" x14ac:dyDescent="0.2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 s="23">
        <v>1437620400</v>
      </c>
      <c r="J2216">
        <v>1389121248</v>
      </c>
      <c r="K2216" t="b">
        <v>0</v>
      </c>
      <c r="L2216">
        <v>24</v>
      </c>
      <c r="M2216" t="b">
        <v>1</v>
      </c>
      <c r="N2216" t="s">
        <v>8293</v>
      </c>
      <c r="O2216" s="12">
        <f t="shared" si="171"/>
        <v>293</v>
      </c>
      <c r="P2216" s="10">
        <f t="shared" si="172"/>
        <v>73.13</v>
      </c>
      <c r="Q2216" s="14" t="s">
        <v>8347</v>
      </c>
      <c r="R2216" t="s">
        <v>8349</v>
      </c>
      <c r="S2216" s="19">
        <f t="shared" si="173"/>
        <v>41646.58388888889</v>
      </c>
      <c r="T2216" s="19">
        <f t="shared" si="174"/>
        <v>42207.916666666664</v>
      </c>
      <c r="U2216">
        <f t="shared" si="170"/>
        <v>2014</v>
      </c>
    </row>
    <row r="2217" spans="1:21" ht="32" x14ac:dyDescent="0.2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 s="23">
        <v>1437620400</v>
      </c>
      <c r="J2217">
        <v>1329671572</v>
      </c>
      <c r="K2217" t="b">
        <v>0</v>
      </c>
      <c r="L2217">
        <v>33</v>
      </c>
      <c r="M2217" t="b">
        <v>1</v>
      </c>
      <c r="N2217" t="s">
        <v>8293</v>
      </c>
      <c r="O2217" s="12">
        <f t="shared" si="171"/>
        <v>156</v>
      </c>
      <c r="P2217" s="10">
        <f t="shared" si="172"/>
        <v>26.06</v>
      </c>
      <c r="Q2217" s="14" t="s">
        <v>8347</v>
      </c>
      <c r="R2217" t="s">
        <v>8349</v>
      </c>
      <c r="S2217" s="19">
        <f t="shared" si="173"/>
        <v>40958.508935185186</v>
      </c>
      <c r="T2217" s="19">
        <f t="shared" si="174"/>
        <v>42207.916666666664</v>
      </c>
      <c r="U2217">
        <f t="shared" si="170"/>
        <v>2012</v>
      </c>
    </row>
    <row r="2218" spans="1:21" ht="48" x14ac:dyDescent="0.2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 s="23">
        <v>1437620400</v>
      </c>
      <c r="J2218">
        <v>1436464945</v>
      </c>
      <c r="K2218" t="b">
        <v>0</v>
      </c>
      <c r="L2218">
        <v>14</v>
      </c>
      <c r="M2218" t="b">
        <v>1</v>
      </c>
      <c r="N2218" t="s">
        <v>8293</v>
      </c>
      <c r="O2218" s="12">
        <f t="shared" si="171"/>
        <v>106</v>
      </c>
      <c r="P2218" s="10">
        <f t="shared" si="172"/>
        <v>22.64</v>
      </c>
      <c r="Q2218" s="14" t="s">
        <v>8347</v>
      </c>
      <c r="R2218" t="s">
        <v>8349</v>
      </c>
      <c r="S2218" s="19">
        <f t="shared" si="173"/>
        <v>42194.543344907404</v>
      </c>
      <c r="T2218" s="19">
        <f t="shared" si="174"/>
        <v>42207.916666666664</v>
      </c>
      <c r="U2218">
        <f t="shared" si="170"/>
        <v>2015</v>
      </c>
    </row>
    <row r="2219" spans="1:21" ht="48" x14ac:dyDescent="0.2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 s="23">
        <v>1437620400</v>
      </c>
      <c r="J2219">
        <v>1445539113</v>
      </c>
      <c r="K2219" t="b">
        <v>0</v>
      </c>
      <c r="L2219">
        <v>9</v>
      </c>
      <c r="M2219" t="b">
        <v>1</v>
      </c>
      <c r="N2219" t="s">
        <v>8293</v>
      </c>
      <c r="O2219" s="12">
        <f t="shared" si="171"/>
        <v>101</v>
      </c>
      <c r="P2219" s="10">
        <f t="shared" si="172"/>
        <v>47.22</v>
      </c>
      <c r="Q2219" s="14" t="s">
        <v>8347</v>
      </c>
      <c r="R2219" t="s">
        <v>8349</v>
      </c>
      <c r="S2219" s="19">
        <f t="shared" si="173"/>
        <v>42299.568437499998</v>
      </c>
      <c r="T2219" s="19">
        <f t="shared" si="174"/>
        <v>42207.916666666664</v>
      </c>
      <c r="U2219">
        <f t="shared" si="170"/>
        <v>2015</v>
      </c>
    </row>
    <row r="2220" spans="1:21" ht="48" x14ac:dyDescent="0.2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 s="23">
        <v>1437620400</v>
      </c>
      <c r="J2220">
        <v>1344281383</v>
      </c>
      <c r="K2220" t="b">
        <v>0</v>
      </c>
      <c r="L2220">
        <v>76</v>
      </c>
      <c r="M2220" t="b">
        <v>1</v>
      </c>
      <c r="N2220" t="s">
        <v>8293</v>
      </c>
      <c r="O2220" s="12">
        <f t="shared" si="171"/>
        <v>123</v>
      </c>
      <c r="P2220" s="10">
        <f t="shared" si="172"/>
        <v>32.32</v>
      </c>
      <c r="Q2220" s="14" t="s">
        <v>8347</v>
      </c>
      <c r="R2220" t="s">
        <v>8349</v>
      </c>
      <c r="S2220" s="19">
        <f t="shared" si="173"/>
        <v>41127.603969907403</v>
      </c>
      <c r="T2220" s="19">
        <f t="shared" si="174"/>
        <v>42207.916666666664</v>
      </c>
      <c r="U2220">
        <f t="shared" si="170"/>
        <v>2012</v>
      </c>
    </row>
    <row r="2221" spans="1:21" ht="48" x14ac:dyDescent="0.2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 s="23">
        <v>1437620400</v>
      </c>
      <c r="J2221">
        <v>1437412512</v>
      </c>
      <c r="K2221" t="b">
        <v>0</v>
      </c>
      <c r="L2221">
        <v>19</v>
      </c>
      <c r="M2221" t="b">
        <v>1</v>
      </c>
      <c r="N2221" t="s">
        <v>8293</v>
      </c>
      <c r="O2221" s="12">
        <f t="shared" si="171"/>
        <v>102</v>
      </c>
      <c r="P2221" s="10">
        <f t="shared" si="172"/>
        <v>53.42</v>
      </c>
      <c r="Q2221" s="14" t="s">
        <v>8347</v>
      </c>
      <c r="R2221" t="s">
        <v>8349</v>
      </c>
      <c r="S2221" s="19">
        <f t="shared" si="173"/>
        <v>42205.510555555556</v>
      </c>
      <c r="T2221" s="19">
        <f t="shared" si="174"/>
        <v>42207.916666666664</v>
      </c>
      <c r="U2221">
        <f t="shared" si="170"/>
        <v>2015</v>
      </c>
    </row>
    <row r="2222" spans="1:21" ht="48" x14ac:dyDescent="0.2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 s="23">
        <v>1437620400</v>
      </c>
      <c r="J2222">
        <v>1372296436</v>
      </c>
      <c r="K2222" t="b">
        <v>0</v>
      </c>
      <c r="L2222">
        <v>69</v>
      </c>
      <c r="M2222" t="b">
        <v>1</v>
      </c>
      <c r="N2222" t="s">
        <v>8293</v>
      </c>
      <c r="O2222" s="12">
        <f t="shared" si="171"/>
        <v>101</v>
      </c>
      <c r="P2222" s="10">
        <f t="shared" si="172"/>
        <v>51.3</v>
      </c>
      <c r="Q2222" s="14" t="s">
        <v>8347</v>
      </c>
      <c r="R2222" t="s">
        <v>8349</v>
      </c>
      <c r="S2222" s="19">
        <f t="shared" si="173"/>
        <v>41451.852268518516</v>
      </c>
      <c r="T2222" s="19">
        <f t="shared" si="174"/>
        <v>42207.916666666664</v>
      </c>
      <c r="U2222">
        <f t="shared" si="170"/>
        <v>2013</v>
      </c>
    </row>
    <row r="2223" spans="1:21" ht="48" x14ac:dyDescent="0.2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 s="23">
        <v>1437620400</v>
      </c>
      <c r="J2223">
        <v>1458748809</v>
      </c>
      <c r="K2223" t="b">
        <v>0</v>
      </c>
      <c r="L2223">
        <v>218</v>
      </c>
      <c r="M2223" t="b">
        <v>1</v>
      </c>
      <c r="N2223" t="s">
        <v>8293</v>
      </c>
      <c r="O2223" s="12">
        <f t="shared" si="171"/>
        <v>108</v>
      </c>
      <c r="P2223" s="10">
        <f t="shared" si="172"/>
        <v>37.200000000000003</v>
      </c>
      <c r="Q2223" s="14" t="s">
        <v>8347</v>
      </c>
      <c r="R2223" t="s">
        <v>8349</v>
      </c>
      <c r="S2223" s="19">
        <f t="shared" si="173"/>
        <v>42452.458437499998</v>
      </c>
      <c r="T2223" s="19">
        <f t="shared" si="174"/>
        <v>42207.916666666664</v>
      </c>
      <c r="U2223">
        <f t="shared" si="170"/>
        <v>2016</v>
      </c>
    </row>
    <row r="2224" spans="1:21" ht="48" x14ac:dyDescent="0.2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 s="23">
        <v>1437620400</v>
      </c>
      <c r="J2224">
        <v>1325184847</v>
      </c>
      <c r="K2224" t="b">
        <v>0</v>
      </c>
      <c r="L2224">
        <v>30</v>
      </c>
      <c r="M2224" t="b">
        <v>1</v>
      </c>
      <c r="N2224" t="s">
        <v>8293</v>
      </c>
      <c r="O2224" s="12">
        <f t="shared" si="171"/>
        <v>163</v>
      </c>
      <c r="P2224" s="10">
        <f t="shared" si="172"/>
        <v>27.1</v>
      </c>
      <c r="Q2224" s="14" t="s">
        <v>8347</v>
      </c>
      <c r="R2224" t="s">
        <v>8349</v>
      </c>
      <c r="S2224" s="19">
        <f t="shared" si="173"/>
        <v>40906.579247685186</v>
      </c>
      <c r="T2224" s="19">
        <f t="shared" si="174"/>
        <v>42207.916666666664</v>
      </c>
      <c r="U2224">
        <f t="shared" si="170"/>
        <v>2011</v>
      </c>
    </row>
    <row r="2225" spans="1:21" ht="48" x14ac:dyDescent="0.2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 s="23">
        <v>1437620400</v>
      </c>
      <c r="J2225">
        <v>1432826568</v>
      </c>
      <c r="K2225" t="b">
        <v>0</v>
      </c>
      <c r="L2225">
        <v>100</v>
      </c>
      <c r="M2225" t="b">
        <v>1</v>
      </c>
      <c r="N2225" t="s">
        <v>8293</v>
      </c>
      <c r="O2225" s="12">
        <f t="shared" si="171"/>
        <v>106</v>
      </c>
      <c r="P2225" s="10">
        <f t="shared" si="172"/>
        <v>206.31</v>
      </c>
      <c r="Q2225" s="14" t="s">
        <v>8347</v>
      </c>
      <c r="R2225" t="s">
        <v>8349</v>
      </c>
      <c r="S2225" s="19">
        <f t="shared" si="173"/>
        <v>42152.432500000003</v>
      </c>
      <c r="T2225" s="19">
        <f t="shared" si="174"/>
        <v>42207.916666666664</v>
      </c>
      <c r="U2225">
        <f t="shared" si="170"/>
        <v>2015</v>
      </c>
    </row>
    <row r="2226" spans="1:21" ht="48" x14ac:dyDescent="0.2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 s="23">
        <v>1437620400</v>
      </c>
      <c r="J2226">
        <v>1475337675</v>
      </c>
      <c r="K2226" t="b">
        <v>0</v>
      </c>
      <c r="L2226">
        <v>296</v>
      </c>
      <c r="M2226" t="b">
        <v>1</v>
      </c>
      <c r="N2226" t="s">
        <v>8293</v>
      </c>
      <c r="O2226" s="12">
        <f t="shared" si="171"/>
        <v>243</v>
      </c>
      <c r="P2226" s="10">
        <f t="shared" si="172"/>
        <v>82.15</v>
      </c>
      <c r="Q2226" s="14" t="s">
        <v>8347</v>
      </c>
      <c r="R2226" t="s">
        <v>8349</v>
      </c>
      <c r="S2226" s="19">
        <f t="shared" si="173"/>
        <v>42644.459201388883</v>
      </c>
      <c r="T2226" s="19">
        <f t="shared" si="174"/>
        <v>42207.916666666664</v>
      </c>
      <c r="U2226">
        <f t="shared" si="170"/>
        <v>2016</v>
      </c>
    </row>
    <row r="2227" spans="1:21" ht="48" x14ac:dyDescent="0.2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 s="23">
        <v>1437620400</v>
      </c>
      <c r="J2227">
        <v>1408734015</v>
      </c>
      <c r="K2227" t="b">
        <v>0</v>
      </c>
      <c r="L2227">
        <v>1204</v>
      </c>
      <c r="M2227" t="b">
        <v>1</v>
      </c>
      <c r="N2227" t="s">
        <v>8293</v>
      </c>
      <c r="O2227" s="12">
        <f t="shared" si="171"/>
        <v>945</v>
      </c>
      <c r="P2227" s="10">
        <f t="shared" si="172"/>
        <v>164.8</v>
      </c>
      <c r="Q2227" s="14" t="s">
        <v>8347</v>
      </c>
      <c r="R2227" t="s">
        <v>8349</v>
      </c>
      <c r="S2227" s="19">
        <f t="shared" si="173"/>
        <v>41873.583506944444</v>
      </c>
      <c r="T2227" s="19">
        <f t="shared" si="174"/>
        <v>42207.916666666664</v>
      </c>
      <c r="U2227">
        <f t="shared" si="170"/>
        <v>2014</v>
      </c>
    </row>
    <row r="2228" spans="1:21" ht="48" x14ac:dyDescent="0.2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 s="23">
        <v>1437620400</v>
      </c>
      <c r="J2228">
        <v>1452625822</v>
      </c>
      <c r="K2228" t="b">
        <v>0</v>
      </c>
      <c r="L2228">
        <v>321</v>
      </c>
      <c r="M2228" t="b">
        <v>1</v>
      </c>
      <c r="N2228" t="s">
        <v>8293</v>
      </c>
      <c r="O2228" s="12">
        <f t="shared" si="171"/>
        <v>108</v>
      </c>
      <c r="P2228" s="10">
        <f t="shared" si="172"/>
        <v>60.82</v>
      </c>
      <c r="Q2228" s="14" t="s">
        <v>8347</v>
      </c>
      <c r="R2228" t="s">
        <v>8349</v>
      </c>
      <c r="S2228" s="19">
        <f t="shared" si="173"/>
        <v>42381.590532407405</v>
      </c>
      <c r="T2228" s="19">
        <f t="shared" si="174"/>
        <v>42207.916666666664</v>
      </c>
      <c r="U2228">
        <f t="shared" si="170"/>
        <v>2016</v>
      </c>
    </row>
    <row r="2229" spans="1:21" ht="48" x14ac:dyDescent="0.2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 s="23">
        <v>1437620400</v>
      </c>
      <c r="J2229">
        <v>1381778555</v>
      </c>
      <c r="K2229" t="b">
        <v>0</v>
      </c>
      <c r="L2229">
        <v>301</v>
      </c>
      <c r="M2229" t="b">
        <v>1</v>
      </c>
      <c r="N2229" t="s">
        <v>8293</v>
      </c>
      <c r="O2229" s="12">
        <f t="shared" si="171"/>
        <v>157</v>
      </c>
      <c r="P2229" s="10">
        <f t="shared" si="172"/>
        <v>67.97</v>
      </c>
      <c r="Q2229" s="14" t="s">
        <v>8347</v>
      </c>
      <c r="R2229" t="s">
        <v>8349</v>
      </c>
      <c r="S2229" s="19">
        <f t="shared" si="173"/>
        <v>41561.599016203698</v>
      </c>
      <c r="T2229" s="19">
        <f t="shared" si="174"/>
        <v>42207.916666666664</v>
      </c>
      <c r="U2229">
        <f t="shared" si="170"/>
        <v>2013</v>
      </c>
    </row>
    <row r="2230" spans="1:21" ht="48" x14ac:dyDescent="0.2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 s="23">
        <v>1437620400</v>
      </c>
      <c r="J2230">
        <v>1437115236</v>
      </c>
      <c r="K2230" t="b">
        <v>0</v>
      </c>
      <c r="L2230">
        <v>144</v>
      </c>
      <c r="M2230" t="b">
        <v>1</v>
      </c>
      <c r="N2230" t="s">
        <v>8293</v>
      </c>
      <c r="O2230" s="12">
        <f t="shared" si="171"/>
        <v>1174</v>
      </c>
      <c r="P2230" s="10">
        <f t="shared" si="172"/>
        <v>81.56</v>
      </c>
      <c r="Q2230" s="14" t="s">
        <v>8347</v>
      </c>
      <c r="R2230" t="s">
        <v>8349</v>
      </c>
      <c r="S2230" s="19">
        <f t="shared" si="173"/>
        <v>42202.069861111107</v>
      </c>
      <c r="T2230" s="19">
        <f t="shared" si="174"/>
        <v>42207.916666666664</v>
      </c>
      <c r="U2230">
        <f t="shared" si="170"/>
        <v>2015</v>
      </c>
    </row>
    <row r="2231" spans="1:21" ht="48" x14ac:dyDescent="0.2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 s="23">
        <v>1437620400</v>
      </c>
      <c r="J2231">
        <v>1375113391</v>
      </c>
      <c r="K2231" t="b">
        <v>0</v>
      </c>
      <c r="L2231">
        <v>539</v>
      </c>
      <c r="M2231" t="b">
        <v>1</v>
      </c>
      <c r="N2231" t="s">
        <v>8293</v>
      </c>
      <c r="O2231" s="12">
        <f t="shared" si="171"/>
        <v>171</v>
      </c>
      <c r="P2231" s="10">
        <f t="shared" si="172"/>
        <v>25.43</v>
      </c>
      <c r="Q2231" s="14" t="s">
        <v>8347</v>
      </c>
      <c r="R2231" t="s">
        <v>8349</v>
      </c>
      <c r="S2231" s="19">
        <f t="shared" si="173"/>
        <v>41484.455914351849</v>
      </c>
      <c r="T2231" s="19">
        <f t="shared" si="174"/>
        <v>42207.916666666664</v>
      </c>
      <c r="U2231">
        <f t="shared" si="170"/>
        <v>2013</v>
      </c>
    </row>
    <row r="2232" spans="1:21" ht="48" x14ac:dyDescent="0.2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 s="23">
        <v>1437620400</v>
      </c>
      <c r="J2232">
        <v>1395868127</v>
      </c>
      <c r="K2232" t="b">
        <v>0</v>
      </c>
      <c r="L2232">
        <v>498</v>
      </c>
      <c r="M2232" t="b">
        <v>1</v>
      </c>
      <c r="N2232" t="s">
        <v>8293</v>
      </c>
      <c r="O2232" s="12">
        <f t="shared" si="171"/>
        <v>126</v>
      </c>
      <c r="P2232" s="10">
        <f t="shared" si="172"/>
        <v>21.5</v>
      </c>
      <c r="Q2232" s="14" t="s">
        <v>8347</v>
      </c>
      <c r="R2232" t="s">
        <v>8349</v>
      </c>
      <c r="S2232" s="19">
        <f t="shared" si="173"/>
        <v>41724.672766203701</v>
      </c>
      <c r="T2232" s="19">
        <f t="shared" si="174"/>
        <v>42207.916666666664</v>
      </c>
      <c r="U2232">
        <f t="shared" si="170"/>
        <v>2014</v>
      </c>
    </row>
    <row r="2233" spans="1:21" ht="48" x14ac:dyDescent="0.2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 s="23">
        <v>1437620400</v>
      </c>
      <c r="J2233">
        <v>1369864301</v>
      </c>
      <c r="K2233" t="b">
        <v>0</v>
      </c>
      <c r="L2233">
        <v>1113</v>
      </c>
      <c r="M2233" t="b">
        <v>1</v>
      </c>
      <c r="N2233" t="s">
        <v>8293</v>
      </c>
      <c r="O2233" s="12">
        <f t="shared" si="171"/>
        <v>1212</v>
      </c>
      <c r="P2233" s="10">
        <f t="shared" si="172"/>
        <v>27.23</v>
      </c>
      <c r="Q2233" s="14" t="s">
        <v>8347</v>
      </c>
      <c r="R2233" t="s">
        <v>8349</v>
      </c>
      <c r="S2233" s="19">
        <f t="shared" si="173"/>
        <v>41423.702557870369</v>
      </c>
      <c r="T2233" s="19">
        <f t="shared" si="174"/>
        <v>42207.916666666664</v>
      </c>
      <c r="U2233">
        <f t="shared" si="170"/>
        <v>2013</v>
      </c>
    </row>
    <row r="2234" spans="1:21" ht="48" x14ac:dyDescent="0.2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 s="23">
        <v>1437620400</v>
      </c>
      <c r="J2234">
        <v>1402945408</v>
      </c>
      <c r="K2234" t="b">
        <v>0</v>
      </c>
      <c r="L2234">
        <v>988</v>
      </c>
      <c r="M2234" t="b">
        <v>1</v>
      </c>
      <c r="N2234" t="s">
        <v>8293</v>
      </c>
      <c r="O2234" s="12">
        <f t="shared" si="171"/>
        <v>496</v>
      </c>
      <c r="P2234" s="10">
        <f t="shared" si="172"/>
        <v>25.09</v>
      </c>
      <c r="Q2234" s="14" t="s">
        <v>8347</v>
      </c>
      <c r="R2234" t="s">
        <v>8349</v>
      </c>
      <c r="S2234" s="19">
        <f t="shared" si="173"/>
        <v>41806.585740740738</v>
      </c>
      <c r="T2234" s="19">
        <f t="shared" si="174"/>
        <v>42207.916666666664</v>
      </c>
      <c r="U2234">
        <f t="shared" si="170"/>
        <v>2014</v>
      </c>
    </row>
    <row r="2235" spans="1:21" ht="48" x14ac:dyDescent="0.2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 s="23">
        <v>1437620400</v>
      </c>
      <c r="J2235">
        <v>1448269539</v>
      </c>
      <c r="K2235" t="b">
        <v>0</v>
      </c>
      <c r="L2235">
        <v>391</v>
      </c>
      <c r="M2235" t="b">
        <v>1</v>
      </c>
      <c r="N2235" t="s">
        <v>8293</v>
      </c>
      <c r="O2235" s="12">
        <f t="shared" si="171"/>
        <v>332</v>
      </c>
      <c r="P2235" s="10">
        <f t="shared" si="172"/>
        <v>21.23</v>
      </c>
      <c r="Q2235" s="14" t="s">
        <v>8347</v>
      </c>
      <c r="R2235" t="s">
        <v>8349</v>
      </c>
      <c r="S2235" s="19">
        <f t="shared" si="173"/>
        <v>42331.170590277776</v>
      </c>
      <c r="T2235" s="19">
        <f t="shared" si="174"/>
        <v>42207.916666666664</v>
      </c>
      <c r="U2235">
        <f t="shared" si="170"/>
        <v>2015</v>
      </c>
    </row>
    <row r="2236" spans="1:21" ht="48" x14ac:dyDescent="0.2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 s="23">
        <v>1437620400</v>
      </c>
      <c r="J2236">
        <v>1481053647</v>
      </c>
      <c r="K2236" t="b">
        <v>0</v>
      </c>
      <c r="L2236">
        <v>28</v>
      </c>
      <c r="M2236" t="b">
        <v>1</v>
      </c>
      <c r="N2236" t="s">
        <v>8293</v>
      </c>
      <c r="O2236" s="12">
        <f t="shared" si="171"/>
        <v>1165</v>
      </c>
      <c r="P2236" s="10">
        <f t="shared" si="172"/>
        <v>41.61</v>
      </c>
      <c r="Q2236" s="14" t="s">
        <v>8347</v>
      </c>
      <c r="R2236" t="s">
        <v>8349</v>
      </c>
      <c r="S2236" s="19">
        <f t="shared" si="173"/>
        <v>42710.616284722222</v>
      </c>
      <c r="T2236" s="19">
        <f t="shared" si="174"/>
        <v>42207.916666666664</v>
      </c>
      <c r="U2236">
        <f t="shared" si="170"/>
        <v>2016</v>
      </c>
    </row>
    <row r="2237" spans="1:21" ht="32" x14ac:dyDescent="0.2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 s="23">
        <v>1437620400</v>
      </c>
      <c r="J2237">
        <v>1424997111</v>
      </c>
      <c r="K2237" t="b">
        <v>0</v>
      </c>
      <c r="L2237">
        <v>147</v>
      </c>
      <c r="M2237" t="b">
        <v>1</v>
      </c>
      <c r="N2237" t="s">
        <v>8293</v>
      </c>
      <c r="O2237" s="12">
        <f t="shared" si="171"/>
        <v>153</v>
      </c>
      <c r="P2237" s="10">
        <f t="shared" si="172"/>
        <v>135.59</v>
      </c>
      <c r="Q2237" s="14" t="s">
        <v>8347</v>
      </c>
      <c r="R2237" t="s">
        <v>8349</v>
      </c>
      <c r="S2237" s="19">
        <f t="shared" si="173"/>
        <v>42061.813784722217</v>
      </c>
      <c r="T2237" s="19">
        <f t="shared" si="174"/>
        <v>42207.916666666664</v>
      </c>
      <c r="U2237">
        <f t="shared" ref="U2237:U2300" si="175">YEAR(S2237)</f>
        <v>2015</v>
      </c>
    </row>
    <row r="2238" spans="1:21" ht="32" x14ac:dyDescent="0.2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 s="23">
        <v>1437620400</v>
      </c>
      <c r="J2238">
        <v>1451746123</v>
      </c>
      <c r="K2238" t="b">
        <v>0</v>
      </c>
      <c r="L2238">
        <v>680</v>
      </c>
      <c r="M2238" t="b">
        <v>1</v>
      </c>
      <c r="N2238" t="s">
        <v>8293</v>
      </c>
      <c r="O2238" s="12">
        <f t="shared" si="171"/>
        <v>537</v>
      </c>
      <c r="P2238" s="10">
        <f t="shared" si="172"/>
        <v>22.12</v>
      </c>
      <c r="Q2238" s="14" t="s">
        <v>8347</v>
      </c>
      <c r="R2238" t="s">
        <v>8349</v>
      </c>
      <c r="S2238" s="19">
        <f t="shared" si="173"/>
        <v>42371.408831018511</v>
      </c>
      <c r="T2238" s="19">
        <f t="shared" si="174"/>
        <v>42207.916666666664</v>
      </c>
      <c r="U2238">
        <f t="shared" si="175"/>
        <v>2016</v>
      </c>
    </row>
    <row r="2239" spans="1:21" ht="48" x14ac:dyDescent="0.2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 s="23">
        <v>1437620400</v>
      </c>
      <c r="J2239">
        <v>1412294683</v>
      </c>
      <c r="K2239" t="b">
        <v>0</v>
      </c>
      <c r="L2239">
        <v>983</v>
      </c>
      <c r="M2239" t="b">
        <v>1</v>
      </c>
      <c r="N2239" t="s">
        <v>8293</v>
      </c>
      <c r="O2239" s="12">
        <f t="shared" si="171"/>
        <v>353</v>
      </c>
      <c r="P2239" s="10">
        <f t="shared" si="172"/>
        <v>64.63</v>
      </c>
      <c r="Q2239" s="14" t="s">
        <v>8347</v>
      </c>
      <c r="R2239" t="s">
        <v>8349</v>
      </c>
      <c r="S2239" s="19">
        <f t="shared" si="173"/>
        <v>41914.794942129629</v>
      </c>
      <c r="T2239" s="19">
        <f t="shared" si="174"/>
        <v>42207.916666666664</v>
      </c>
      <c r="U2239">
        <f t="shared" si="175"/>
        <v>2014</v>
      </c>
    </row>
    <row r="2240" spans="1:21" ht="32" x14ac:dyDescent="0.2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 s="23">
        <v>1437620400</v>
      </c>
      <c r="J2240">
        <v>1486565716</v>
      </c>
      <c r="K2240" t="b">
        <v>0</v>
      </c>
      <c r="L2240">
        <v>79</v>
      </c>
      <c r="M2240" t="b">
        <v>1</v>
      </c>
      <c r="N2240" t="s">
        <v>8293</v>
      </c>
      <c r="O2240" s="12">
        <f t="shared" si="171"/>
        <v>137</v>
      </c>
      <c r="P2240" s="10">
        <f t="shared" si="172"/>
        <v>69.569999999999993</v>
      </c>
      <c r="Q2240" s="14" t="s">
        <v>8347</v>
      </c>
      <c r="R2240" t="s">
        <v>8349</v>
      </c>
      <c r="S2240" s="19">
        <f t="shared" si="173"/>
        <v>42774.41337962963</v>
      </c>
      <c r="T2240" s="19">
        <f t="shared" si="174"/>
        <v>42207.916666666664</v>
      </c>
      <c r="U2240">
        <f t="shared" si="175"/>
        <v>2017</v>
      </c>
    </row>
    <row r="2241" spans="1:21" ht="32" x14ac:dyDescent="0.2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 s="23">
        <v>1437620400</v>
      </c>
      <c r="J2241">
        <v>1382742014</v>
      </c>
      <c r="K2241" t="b">
        <v>0</v>
      </c>
      <c r="L2241">
        <v>426</v>
      </c>
      <c r="M2241" t="b">
        <v>1</v>
      </c>
      <c r="N2241" t="s">
        <v>8293</v>
      </c>
      <c r="O2241" s="12">
        <f t="shared" si="171"/>
        <v>128</v>
      </c>
      <c r="P2241" s="10">
        <f t="shared" si="172"/>
        <v>75.13</v>
      </c>
      <c r="Q2241" s="14" t="s">
        <v>8347</v>
      </c>
      <c r="R2241" t="s">
        <v>8349</v>
      </c>
      <c r="S2241" s="19">
        <f t="shared" si="173"/>
        <v>41572.750162037039</v>
      </c>
      <c r="T2241" s="19">
        <f t="shared" si="174"/>
        <v>42207.916666666664</v>
      </c>
      <c r="U2241">
        <f t="shared" si="175"/>
        <v>2013</v>
      </c>
    </row>
    <row r="2242" spans="1:21" ht="48" x14ac:dyDescent="0.2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 s="23">
        <v>1437620400</v>
      </c>
      <c r="J2242">
        <v>1458762544</v>
      </c>
      <c r="K2242" t="b">
        <v>0</v>
      </c>
      <c r="L2242">
        <v>96</v>
      </c>
      <c r="M2242" t="b">
        <v>1</v>
      </c>
      <c r="N2242" t="s">
        <v>8293</v>
      </c>
      <c r="O2242" s="12">
        <f t="shared" ref="O2242:O2305" si="176">ROUND(E2242/D2242*100,0)</f>
        <v>271</v>
      </c>
      <c r="P2242" s="10">
        <f t="shared" ref="P2242:P2305" si="177">IFERROR(ROUND(E2242/L2242,2),0)</f>
        <v>140.97999999999999</v>
      </c>
      <c r="Q2242" s="14" t="s">
        <v>8347</v>
      </c>
      <c r="R2242" t="s">
        <v>8349</v>
      </c>
      <c r="S2242" s="19">
        <f t="shared" si="173"/>
        <v>42452.617407407401</v>
      </c>
      <c r="T2242" s="19">
        <f t="shared" si="174"/>
        <v>42207.916666666664</v>
      </c>
      <c r="U2242">
        <f t="shared" si="175"/>
        <v>2016</v>
      </c>
    </row>
    <row r="2243" spans="1:21" ht="48" x14ac:dyDescent="0.2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 s="23">
        <v>1437620400</v>
      </c>
      <c r="J2243">
        <v>1485892300</v>
      </c>
      <c r="K2243" t="b">
        <v>0</v>
      </c>
      <c r="L2243">
        <v>163</v>
      </c>
      <c r="M2243" t="b">
        <v>1</v>
      </c>
      <c r="N2243" t="s">
        <v>8293</v>
      </c>
      <c r="O2243" s="12">
        <f t="shared" si="176"/>
        <v>806</v>
      </c>
      <c r="P2243" s="10">
        <f t="shared" si="177"/>
        <v>49.47</v>
      </c>
      <c r="Q2243" s="14" t="s">
        <v>8347</v>
      </c>
      <c r="R2243" t="s">
        <v>8349</v>
      </c>
      <c r="S2243" s="19">
        <f t="shared" ref="S2243:S2306" si="178">(J2243/86400)+25569+(-5/24)</f>
        <v>42766.619212962956</v>
      </c>
      <c r="T2243" s="19">
        <f t="shared" ref="T2243:T2306" si="179">(I2243/86400)+25569+(-5/24)</f>
        <v>42207.916666666664</v>
      </c>
      <c r="U2243">
        <f t="shared" si="175"/>
        <v>2017</v>
      </c>
    </row>
    <row r="2244" spans="1:21" ht="32" x14ac:dyDescent="0.2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 s="23">
        <v>1437620400</v>
      </c>
      <c r="J2244">
        <v>1382449733</v>
      </c>
      <c r="K2244" t="b">
        <v>0</v>
      </c>
      <c r="L2244">
        <v>2525</v>
      </c>
      <c r="M2244" t="b">
        <v>1</v>
      </c>
      <c r="N2244" t="s">
        <v>8293</v>
      </c>
      <c r="O2244" s="12">
        <f t="shared" si="176"/>
        <v>1360</v>
      </c>
      <c r="P2244" s="10">
        <f t="shared" si="177"/>
        <v>53.87</v>
      </c>
      <c r="Q2244" s="14" t="s">
        <v>8347</v>
      </c>
      <c r="R2244" t="s">
        <v>8349</v>
      </c>
      <c r="S2244" s="19">
        <f t="shared" si="178"/>
        <v>41569.367280092592</v>
      </c>
      <c r="T2244" s="19">
        <f t="shared" si="179"/>
        <v>42207.916666666664</v>
      </c>
      <c r="U2244">
        <f t="shared" si="175"/>
        <v>2013</v>
      </c>
    </row>
    <row r="2245" spans="1:21" ht="48" x14ac:dyDescent="0.2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 s="23">
        <v>1437620400</v>
      </c>
      <c r="J2245">
        <v>1488823290</v>
      </c>
      <c r="K2245" t="b">
        <v>0</v>
      </c>
      <c r="L2245">
        <v>2035</v>
      </c>
      <c r="M2245" t="b">
        <v>1</v>
      </c>
      <c r="N2245" t="s">
        <v>8293</v>
      </c>
      <c r="O2245" s="12">
        <f t="shared" si="176"/>
        <v>930250</v>
      </c>
      <c r="P2245" s="10">
        <f t="shared" si="177"/>
        <v>4.57</v>
      </c>
      <c r="Q2245" s="14" t="s">
        <v>8347</v>
      </c>
      <c r="R2245" t="s">
        <v>8349</v>
      </c>
      <c r="S2245" s="19">
        <f t="shared" si="178"/>
        <v>42800.542708333327</v>
      </c>
      <c r="T2245" s="19">
        <f t="shared" si="179"/>
        <v>42207.916666666664</v>
      </c>
      <c r="U2245">
        <f t="shared" si="175"/>
        <v>2017</v>
      </c>
    </row>
    <row r="2246" spans="1:21" ht="48" x14ac:dyDescent="0.2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 s="23">
        <v>1437620400</v>
      </c>
      <c r="J2246">
        <v>1475609946</v>
      </c>
      <c r="K2246" t="b">
        <v>0</v>
      </c>
      <c r="L2246">
        <v>290</v>
      </c>
      <c r="M2246" t="b">
        <v>1</v>
      </c>
      <c r="N2246" t="s">
        <v>8293</v>
      </c>
      <c r="O2246" s="12">
        <f t="shared" si="176"/>
        <v>377</v>
      </c>
      <c r="P2246" s="10">
        <f t="shared" si="177"/>
        <v>65</v>
      </c>
      <c r="Q2246" s="14" t="s">
        <v>8347</v>
      </c>
      <c r="R2246" t="s">
        <v>8349</v>
      </c>
      <c r="S2246" s="19">
        <f t="shared" si="178"/>
        <v>42647.610486111109</v>
      </c>
      <c r="T2246" s="19">
        <f t="shared" si="179"/>
        <v>42207.916666666664</v>
      </c>
      <c r="U2246">
        <f t="shared" si="175"/>
        <v>2016</v>
      </c>
    </row>
    <row r="2247" spans="1:21" ht="48" x14ac:dyDescent="0.2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 s="23">
        <v>1437620400</v>
      </c>
      <c r="J2247">
        <v>1390323617</v>
      </c>
      <c r="K2247" t="b">
        <v>0</v>
      </c>
      <c r="L2247">
        <v>1980</v>
      </c>
      <c r="M2247" t="b">
        <v>1</v>
      </c>
      <c r="N2247" t="s">
        <v>8293</v>
      </c>
      <c r="O2247" s="12">
        <f t="shared" si="176"/>
        <v>2647</v>
      </c>
      <c r="P2247" s="10">
        <f t="shared" si="177"/>
        <v>53.48</v>
      </c>
      <c r="Q2247" s="14" t="s">
        <v>8347</v>
      </c>
      <c r="R2247" t="s">
        <v>8349</v>
      </c>
      <c r="S2247" s="19">
        <f t="shared" si="178"/>
        <v>41660.500196759254</v>
      </c>
      <c r="T2247" s="19">
        <f t="shared" si="179"/>
        <v>42207.916666666664</v>
      </c>
      <c r="U2247">
        <f t="shared" si="175"/>
        <v>2014</v>
      </c>
    </row>
    <row r="2248" spans="1:21" ht="48" x14ac:dyDescent="0.2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 s="23">
        <v>1437620400</v>
      </c>
      <c r="J2248">
        <v>1438801210</v>
      </c>
      <c r="K2248" t="b">
        <v>0</v>
      </c>
      <c r="L2248">
        <v>57</v>
      </c>
      <c r="M2248" t="b">
        <v>1</v>
      </c>
      <c r="N2248" t="s">
        <v>8293</v>
      </c>
      <c r="O2248" s="12">
        <f t="shared" si="176"/>
        <v>100</v>
      </c>
      <c r="P2248" s="10">
        <f t="shared" si="177"/>
        <v>43.91</v>
      </c>
      <c r="Q2248" s="14" t="s">
        <v>8347</v>
      </c>
      <c r="R2248" t="s">
        <v>8349</v>
      </c>
      <c r="S2248" s="19">
        <f t="shared" si="178"/>
        <v>42221.583449074074</v>
      </c>
      <c r="T2248" s="19">
        <f t="shared" si="179"/>
        <v>42207.916666666664</v>
      </c>
      <c r="U2248">
        <f t="shared" si="175"/>
        <v>2015</v>
      </c>
    </row>
    <row r="2249" spans="1:21" ht="32" x14ac:dyDescent="0.2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 s="23">
        <v>1437620400</v>
      </c>
      <c r="J2249">
        <v>1436975965</v>
      </c>
      <c r="K2249" t="b">
        <v>0</v>
      </c>
      <c r="L2249">
        <v>380</v>
      </c>
      <c r="M2249" t="b">
        <v>1</v>
      </c>
      <c r="N2249" t="s">
        <v>8293</v>
      </c>
      <c r="O2249" s="12">
        <f t="shared" si="176"/>
        <v>104</v>
      </c>
      <c r="P2249" s="10">
        <f t="shared" si="177"/>
        <v>50.85</v>
      </c>
      <c r="Q2249" s="14" t="s">
        <v>8347</v>
      </c>
      <c r="R2249" t="s">
        <v>8349</v>
      </c>
      <c r="S2249" s="19">
        <f t="shared" si="178"/>
        <v>42200.457928240743</v>
      </c>
      <c r="T2249" s="19">
        <f t="shared" si="179"/>
        <v>42207.916666666664</v>
      </c>
      <c r="U2249">
        <f t="shared" si="175"/>
        <v>2015</v>
      </c>
    </row>
    <row r="2250" spans="1:21" ht="48" x14ac:dyDescent="0.2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 s="23">
        <v>1437620400</v>
      </c>
      <c r="J2250">
        <v>1479157278</v>
      </c>
      <c r="K2250" t="b">
        <v>0</v>
      </c>
      <c r="L2250">
        <v>128</v>
      </c>
      <c r="M2250" t="b">
        <v>1</v>
      </c>
      <c r="N2250" t="s">
        <v>8293</v>
      </c>
      <c r="O2250" s="12">
        <f t="shared" si="176"/>
        <v>107</v>
      </c>
      <c r="P2250" s="10">
        <f t="shared" si="177"/>
        <v>58.63</v>
      </c>
      <c r="Q2250" s="14" t="s">
        <v>8347</v>
      </c>
      <c r="R2250" t="s">
        <v>8349</v>
      </c>
      <c r="S2250" s="19">
        <f t="shared" si="178"/>
        <v>42688.667569444442</v>
      </c>
      <c r="T2250" s="19">
        <f t="shared" si="179"/>
        <v>42207.916666666664</v>
      </c>
      <c r="U2250">
        <f t="shared" si="175"/>
        <v>2016</v>
      </c>
    </row>
    <row r="2251" spans="1:21" ht="48" x14ac:dyDescent="0.2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 s="23">
        <v>1437620400</v>
      </c>
      <c r="J2251">
        <v>1362329565</v>
      </c>
      <c r="K2251" t="b">
        <v>0</v>
      </c>
      <c r="L2251">
        <v>180</v>
      </c>
      <c r="M2251" t="b">
        <v>1</v>
      </c>
      <c r="N2251" t="s">
        <v>8293</v>
      </c>
      <c r="O2251" s="12">
        <f t="shared" si="176"/>
        <v>169</v>
      </c>
      <c r="P2251" s="10">
        <f t="shared" si="177"/>
        <v>32.82</v>
      </c>
      <c r="Q2251" s="14" t="s">
        <v>8347</v>
      </c>
      <c r="R2251" t="s">
        <v>8349</v>
      </c>
      <c r="S2251" s="19">
        <f t="shared" si="178"/>
        <v>41336.49496527778</v>
      </c>
      <c r="T2251" s="19">
        <f t="shared" si="179"/>
        <v>42207.916666666664</v>
      </c>
      <c r="U2251">
        <f t="shared" si="175"/>
        <v>2013</v>
      </c>
    </row>
    <row r="2252" spans="1:21" ht="48" x14ac:dyDescent="0.2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 s="23">
        <v>1437620400</v>
      </c>
      <c r="J2252">
        <v>1478131673</v>
      </c>
      <c r="K2252" t="b">
        <v>0</v>
      </c>
      <c r="L2252">
        <v>571</v>
      </c>
      <c r="M2252" t="b">
        <v>1</v>
      </c>
      <c r="N2252" t="s">
        <v>8293</v>
      </c>
      <c r="O2252" s="12">
        <f t="shared" si="176"/>
        <v>975</v>
      </c>
      <c r="P2252" s="10">
        <f t="shared" si="177"/>
        <v>426.93</v>
      </c>
      <c r="Q2252" s="14" t="s">
        <v>8347</v>
      </c>
      <c r="R2252" t="s">
        <v>8349</v>
      </c>
      <c r="S2252" s="19">
        <f t="shared" si="178"/>
        <v>42676.7971412037</v>
      </c>
      <c r="T2252" s="19">
        <f t="shared" si="179"/>
        <v>42207.916666666664</v>
      </c>
      <c r="U2252">
        <f t="shared" si="175"/>
        <v>2016</v>
      </c>
    </row>
    <row r="2253" spans="1:21" ht="48" x14ac:dyDescent="0.2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 s="23">
        <v>1437620400</v>
      </c>
      <c r="J2253">
        <v>1406362677</v>
      </c>
      <c r="K2253" t="b">
        <v>0</v>
      </c>
      <c r="L2253">
        <v>480</v>
      </c>
      <c r="M2253" t="b">
        <v>1</v>
      </c>
      <c r="N2253" t="s">
        <v>8293</v>
      </c>
      <c r="O2253" s="12">
        <f t="shared" si="176"/>
        <v>134</v>
      </c>
      <c r="P2253" s="10">
        <f t="shared" si="177"/>
        <v>23.81</v>
      </c>
      <c r="Q2253" s="14" t="s">
        <v>8347</v>
      </c>
      <c r="R2253" t="s">
        <v>8349</v>
      </c>
      <c r="S2253" s="19">
        <f t="shared" si="178"/>
        <v>41846.137465277774</v>
      </c>
      <c r="T2253" s="19">
        <f t="shared" si="179"/>
        <v>42207.916666666664</v>
      </c>
      <c r="U2253">
        <f t="shared" si="175"/>
        <v>2014</v>
      </c>
    </row>
    <row r="2254" spans="1:21" ht="48" x14ac:dyDescent="0.2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 s="23">
        <v>1437620400</v>
      </c>
      <c r="J2254">
        <v>1469173938</v>
      </c>
      <c r="K2254" t="b">
        <v>0</v>
      </c>
      <c r="L2254">
        <v>249</v>
      </c>
      <c r="M2254" t="b">
        <v>1</v>
      </c>
      <c r="N2254" t="s">
        <v>8293</v>
      </c>
      <c r="O2254" s="12">
        <f t="shared" si="176"/>
        <v>272</v>
      </c>
      <c r="P2254" s="10">
        <f t="shared" si="177"/>
        <v>98.41</v>
      </c>
      <c r="Q2254" s="14" t="s">
        <v>8347</v>
      </c>
      <c r="R2254" t="s">
        <v>8349</v>
      </c>
      <c r="S2254" s="19">
        <f t="shared" si="178"/>
        <v>42573.119652777772</v>
      </c>
      <c r="T2254" s="19">
        <f t="shared" si="179"/>
        <v>42207.916666666664</v>
      </c>
      <c r="U2254">
        <f t="shared" si="175"/>
        <v>2016</v>
      </c>
    </row>
    <row r="2255" spans="1:21" ht="48" x14ac:dyDescent="0.2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 s="23">
        <v>1437620400</v>
      </c>
      <c r="J2255">
        <v>1445267347</v>
      </c>
      <c r="K2255" t="b">
        <v>0</v>
      </c>
      <c r="L2255">
        <v>84</v>
      </c>
      <c r="M2255" t="b">
        <v>1</v>
      </c>
      <c r="N2255" t="s">
        <v>8293</v>
      </c>
      <c r="O2255" s="12">
        <f t="shared" si="176"/>
        <v>113</v>
      </c>
      <c r="P2255" s="10">
        <f t="shared" si="177"/>
        <v>107.32</v>
      </c>
      <c r="Q2255" s="14" t="s">
        <v>8347</v>
      </c>
      <c r="R2255" t="s">
        <v>8349</v>
      </c>
      <c r="S2255" s="19">
        <f t="shared" si="178"/>
        <v>42296.422997685186</v>
      </c>
      <c r="T2255" s="19">
        <f t="shared" si="179"/>
        <v>42207.916666666664</v>
      </c>
      <c r="U2255">
        <f t="shared" si="175"/>
        <v>2015</v>
      </c>
    </row>
    <row r="2256" spans="1:21" ht="32" x14ac:dyDescent="0.2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 s="23">
        <v>1437620400</v>
      </c>
      <c r="J2256">
        <v>1484667168</v>
      </c>
      <c r="K2256" t="b">
        <v>0</v>
      </c>
      <c r="L2256">
        <v>197</v>
      </c>
      <c r="M2256" t="b">
        <v>1</v>
      </c>
      <c r="N2256" t="s">
        <v>8293</v>
      </c>
      <c r="O2256" s="12">
        <f t="shared" si="176"/>
        <v>460</v>
      </c>
      <c r="P2256" s="10">
        <f t="shared" si="177"/>
        <v>11.67</v>
      </c>
      <c r="Q2256" s="14" t="s">
        <v>8347</v>
      </c>
      <c r="R2256" t="s">
        <v>8349</v>
      </c>
      <c r="S2256" s="19">
        <f t="shared" si="178"/>
        <v>42752.439444444441</v>
      </c>
      <c r="T2256" s="19">
        <f t="shared" si="179"/>
        <v>42207.916666666664</v>
      </c>
      <c r="U2256">
        <f t="shared" si="175"/>
        <v>2017</v>
      </c>
    </row>
    <row r="2257" spans="1:21" ht="32" x14ac:dyDescent="0.2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 s="23">
        <v>1437620400</v>
      </c>
      <c r="J2257">
        <v>1460069451</v>
      </c>
      <c r="K2257" t="b">
        <v>0</v>
      </c>
      <c r="L2257">
        <v>271</v>
      </c>
      <c r="M2257" t="b">
        <v>1</v>
      </c>
      <c r="N2257" t="s">
        <v>8293</v>
      </c>
      <c r="O2257" s="12">
        <f t="shared" si="176"/>
        <v>287</v>
      </c>
      <c r="P2257" s="10">
        <f t="shared" si="177"/>
        <v>41.78</v>
      </c>
      <c r="Q2257" s="14" t="s">
        <v>8347</v>
      </c>
      <c r="R2257" t="s">
        <v>8349</v>
      </c>
      <c r="S2257" s="19">
        <f t="shared" si="178"/>
        <v>42467.743645833332</v>
      </c>
      <c r="T2257" s="19">
        <f t="shared" si="179"/>
        <v>42207.916666666664</v>
      </c>
      <c r="U2257">
        <f t="shared" si="175"/>
        <v>2016</v>
      </c>
    </row>
    <row r="2258" spans="1:21" ht="48" x14ac:dyDescent="0.2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 s="23">
        <v>1437620400</v>
      </c>
      <c r="J2258">
        <v>1478602246</v>
      </c>
      <c r="K2258" t="b">
        <v>0</v>
      </c>
      <c r="L2258">
        <v>50</v>
      </c>
      <c r="M2258" t="b">
        <v>1</v>
      </c>
      <c r="N2258" t="s">
        <v>8293</v>
      </c>
      <c r="O2258" s="12">
        <f t="shared" si="176"/>
        <v>223</v>
      </c>
      <c r="P2258" s="10">
        <f t="shared" si="177"/>
        <v>21.38</v>
      </c>
      <c r="Q2258" s="14" t="s">
        <v>8347</v>
      </c>
      <c r="R2258" t="s">
        <v>8349</v>
      </c>
      <c r="S2258" s="19">
        <f t="shared" si="178"/>
        <v>42682.243587962956</v>
      </c>
      <c r="T2258" s="19">
        <f t="shared" si="179"/>
        <v>42207.916666666664</v>
      </c>
      <c r="U2258">
        <f t="shared" si="175"/>
        <v>2016</v>
      </c>
    </row>
    <row r="2259" spans="1:21" ht="48" x14ac:dyDescent="0.2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 s="23">
        <v>1437620400</v>
      </c>
      <c r="J2259">
        <v>1463351329</v>
      </c>
      <c r="K2259" t="b">
        <v>0</v>
      </c>
      <c r="L2259">
        <v>169</v>
      </c>
      <c r="M2259" t="b">
        <v>1</v>
      </c>
      <c r="N2259" t="s">
        <v>8293</v>
      </c>
      <c r="O2259" s="12">
        <f t="shared" si="176"/>
        <v>636</v>
      </c>
      <c r="P2259" s="10">
        <f t="shared" si="177"/>
        <v>94.1</v>
      </c>
      <c r="Q2259" s="14" t="s">
        <v>8347</v>
      </c>
      <c r="R2259" t="s">
        <v>8349</v>
      </c>
      <c r="S2259" s="19">
        <f t="shared" si="178"/>
        <v>42505.728344907409</v>
      </c>
      <c r="T2259" s="19">
        <f t="shared" si="179"/>
        <v>42207.916666666664</v>
      </c>
      <c r="U2259">
        <f t="shared" si="175"/>
        <v>2016</v>
      </c>
    </row>
    <row r="2260" spans="1:21" ht="32" x14ac:dyDescent="0.2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 s="23">
        <v>1437620400</v>
      </c>
      <c r="J2260">
        <v>1431453687</v>
      </c>
      <c r="K2260" t="b">
        <v>0</v>
      </c>
      <c r="L2260">
        <v>205</v>
      </c>
      <c r="M2260" t="b">
        <v>1</v>
      </c>
      <c r="N2260" t="s">
        <v>8293</v>
      </c>
      <c r="O2260" s="12">
        <f t="shared" si="176"/>
        <v>147</v>
      </c>
      <c r="P2260" s="10">
        <f t="shared" si="177"/>
        <v>15.72</v>
      </c>
      <c r="Q2260" s="14" t="s">
        <v>8347</v>
      </c>
      <c r="R2260" t="s">
        <v>8349</v>
      </c>
      <c r="S2260" s="19">
        <f t="shared" si="178"/>
        <v>42136.542673611104</v>
      </c>
      <c r="T2260" s="19">
        <f t="shared" si="179"/>
        <v>42207.916666666664</v>
      </c>
      <c r="U2260">
        <f t="shared" si="175"/>
        <v>2015</v>
      </c>
    </row>
    <row r="2261" spans="1:21" ht="48" x14ac:dyDescent="0.2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 s="23">
        <v>1437620400</v>
      </c>
      <c r="J2261">
        <v>1480360736</v>
      </c>
      <c r="K2261" t="b">
        <v>0</v>
      </c>
      <c r="L2261">
        <v>206</v>
      </c>
      <c r="M2261" t="b">
        <v>1</v>
      </c>
      <c r="N2261" t="s">
        <v>8293</v>
      </c>
      <c r="O2261" s="12">
        <f t="shared" si="176"/>
        <v>1867</v>
      </c>
      <c r="P2261" s="10">
        <f t="shared" si="177"/>
        <v>90.64</v>
      </c>
      <c r="Q2261" s="14" t="s">
        <v>8347</v>
      </c>
      <c r="R2261" t="s">
        <v>8349</v>
      </c>
      <c r="S2261" s="19">
        <f t="shared" si="178"/>
        <v>42702.59648148148</v>
      </c>
      <c r="T2261" s="19">
        <f t="shared" si="179"/>
        <v>42207.916666666664</v>
      </c>
      <c r="U2261">
        <f t="shared" si="175"/>
        <v>2016</v>
      </c>
    </row>
    <row r="2262" spans="1:21" ht="48" x14ac:dyDescent="0.2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 s="23">
        <v>1437620400</v>
      </c>
      <c r="J2262">
        <v>1393287850</v>
      </c>
      <c r="K2262" t="b">
        <v>0</v>
      </c>
      <c r="L2262">
        <v>84</v>
      </c>
      <c r="M2262" t="b">
        <v>1</v>
      </c>
      <c r="N2262" t="s">
        <v>8293</v>
      </c>
      <c r="O2262" s="12">
        <f t="shared" si="176"/>
        <v>327</v>
      </c>
      <c r="P2262" s="10">
        <f t="shared" si="177"/>
        <v>97.3</v>
      </c>
      <c r="Q2262" s="14" t="s">
        <v>8347</v>
      </c>
      <c r="R2262" t="s">
        <v>8349</v>
      </c>
      <c r="S2262" s="19">
        <f t="shared" si="178"/>
        <v>41694.808449074073</v>
      </c>
      <c r="T2262" s="19">
        <f t="shared" si="179"/>
        <v>42207.916666666664</v>
      </c>
      <c r="U2262">
        <f t="shared" si="175"/>
        <v>2014</v>
      </c>
    </row>
    <row r="2263" spans="1:21" ht="48" x14ac:dyDescent="0.2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 s="23">
        <v>1437620400</v>
      </c>
      <c r="J2263">
        <v>1485278620</v>
      </c>
      <c r="K2263" t="b">
        <v>0</v>
      </c>
      <c r="L2263">
        <v>210</v>
      </c>
      <c r="M2263" t="b">
        <v>1</v>
      </c>
      <c r="N2263" t="s">
        <v>8293</v>
      </c>
      <c r="O2263" s="12">
        <f t="shared" si="176"/>
        <v>780</v>
      </c>
      <c r="P2263" s="10">
        <f t="shared" si="177"/>
        <v>37.119999999999997</v>
      </c>
      <c r="Q2263" s="14" t="s">
        <v>8347</v>
      </c>
      <c r="R2263" t="s">
        <v>8349</v>
      </c>
      <c r="S2263" s="19">
        <f t="shared" si="178"/>
        <v>42759.516435185178</v>
      </c>
      <c r="T2263" s="19">
        <f t="shared" si="179"/>
        <v>42207.916666666664</v>
      </c>
      <c r="U2263">
        <f t="shared" si="175"/>
        <v>2017</v>
      </c>
    </row>
    <row r="2264" spans="1:21" ht="32" x14ac:dyDescent="0.2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 s="23">
        <v>1437620400</v>
      </c>
      <c r="J2264">
        <v>1413295358</v>
      </c>
      <c r="K2264" t="b">
        <v>0</v>
      </c>
      <c r="L2264">
        <v>181</v>
      </c>
      <c r="M2264" t="b">
        <v>1</v>
      </c>
      <c r="N2264" t="s">
        <v>8293</v>
      </c>
      <c r="O2264" s="12">
        <f t="shared" si="176"/>
        <v>154</v>
      </c>
      <c r="P2264" s="10">
        <f t="shared" si="177"/>
        <v>28.1</v>
      </c>
      <c r="Q2264" s="14" t="s">
        <v>8347</v>
      </c>
      <c r="R2264" t="s">
        <v>8349</v>
      </c>
      <c r="S2264" s="19">
        <f t="shared" si="178"/>
        <v>41926.376828703702</v>
      </c>
      <c r="T2264" s="19">
        <f t="shared" si="179"/>
        <v>42207.916666666664</v>
      </c>
      <c r="U2264">
        <f t="shared" si="175"/>
        <v>2014</v>
      </c>
    </row>
    <row r="2265" spans="1:21" ht="48" x14ac:dyDescent="0.2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 s="23">
        <v>1437620400</v>
      </c>
      <c r="J2265">
        <v>1420919913</v>
      </c>
      <c r="K2265" t="b">
        <v>0</v>
      </c>
      <c r="L2265">
        <v>60</v>
      </c>
      <c r="M2265" t="b">
        <v>1</v>
      </c>
      <c r="N2265" t="s">
        <v>8293</v>
      </c>
      <c r="O2265" s="12">
        <f t="shared" si="176"/>
        <v>116</v>
      </c>
      <c r="P2265" s="10">
        <f t="shared" si="177"/>
        <v>144.43</v>
      </c>
      <c r="Q2265" s="14" t="s">
        <v>8347</v>
      </c>
      <c r="R2265" t="s">
        <v>8349</v>
      </c>
      <c r="S2265" s="19">
        <f t="shared" si="178"/>
        <v>42014.623993055553</v>
      </c>
      <c r="T2265" s="19">
        <f t="shared" si="179"/>
        <v>42207.916666666664</v>
      </c>
      <c r="U2265">
        <f t="shared" si="175"/>
        <v>2015</v>
      </c>
    </row>
    <row r="2266" spans="1:21" ht="48" x14ac:dyDescent="0.2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 s="23">
        <v>1437620400</v>
      </c>
      <c r="J2266">
        <v>1462543114</v>
      </c>
      <c r="K2266" t="b">
        <v>0</v>
      </c>
      <c r="L2266">
        <v>445</v>
      </c>
      <c r="M2266" t="b">
        <v>1</v>
      </c>
      <c r="N2266" t="s">
        <v>8293</v>
      </c>
      <c r="O2266" s="12">
        <f t="shared" si="176"/>
        <v>180</v>
      </c>
      <c r="P2266" s="10">
        <f t="shared" si="177"/>
        <v>24.27</v>
      </c>
      <c r="Q2266" s="14" t="s">
        <v>8347</v>
      </c>
      <c r="R2266" t="s">
        <v>8349</v>
      </c>
      <c r="S2266" s="19">
        <f t="shared" si="178"/>
        <v>42496.374004629623</v>
      </c>
      <c r="T2266" s="19">
        <f t="shared" si="179"/>
        <v>42207.916666666664</v>
      </c>
      <c r="U2266">
        <f t="shared" si="175"/>
        <v>2016</v>
      </c>
    </row>
    <row r="2267" spans="1:21" ht="48" x14ac:dyDescent="0.2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 s="23">
        <v>1437620400</v>
      </c>
      <c r="J2267">
        <v>1479241707</v>
      </c>
      <c r="K2267" t="b">
        <v>0</v>
      </c>
      <c r="L2267">
        <v>17</v>
      </c>
      <c r="M2267" t="b">
        <v>1</v>
      </c>
      <c r="N2267" t="s">
        <v>8293</v>
      </c>
      <c r="O2267" s="12">
        <f t="shared" si="176"/>
        <v>299</v>
      </c>
      <c r="P2267" s="10">
        <f t="shared" si="177"/>
        <v>35.119999999999997</v>
      </c>
      <c r="Q2267" s="14" t="s">
        <v>8347</v>
      </c>
      <c r="R2267" t="s">
        <v>8349</v>
      </c>
      <c r="S2267" s="19">
        <f t="shared" si="178"/>
        <v>42689.644756944443</v>
      </c>
      <c r="T2267" s="19">
        <f t="shared" si="179"/>
        <v>42207.916666666664</v>
      </c>
      <c r="U2267">
        <f t="shared" si="175"/>
        <v>2016</v>
      </c>
    </row>
    <row r="2268" spans="1:21" ht="48" x14ac:dyDescent="0.2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 s="23">
        <v>1437620400</v>
      </c>
      <c r="J2268">
        <v>1460235592</v>
      </c>
      <c r="K2268" t="b">
        <v>0</v>
      </c>
      <c r="L2268">
        <v>194</v>
      </c>
      <c r="M2268" t="b">
        <v>1</v>
      </c>
      <c r="N2268" t="s">
        <v>8293</v>
      </c>
      <c r="O2268" s="12">
        <f t="shared" si="176"/>
        <v>320</v>
      </c>
      <c r="P2268" s="10">
        <f t="shared" si="177"/>
        <v>24.76</v>
      </c>
      <c r="Q2268" s="14" t="s">
        <v>8347</v>
      </c>
      <c r="R2268" t="s">
        <v>8349</v>
      </c>
      <c r="S2268" s="19">
        <f t="shared" si="178"/>
        <v>42469.666574074072</v>
      </c>
      <c r="T2268" s="19">
        <f t="shared" si="179"/>
        <v>42207.916666666664</v>
      </c>
      <c r="U2268">
        <f t="shared" si="175"/>
        <v>2016</v>
      </c>
    </row>
    <row r="2269" spans="1:21" ht="48" x14ac:dyDescent="0.2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 s="23">
        <v>1437620400</v>
      </c>
      <c r="J2269">
        <v>1416945297</v>
      </c>
      <c r="K2269" t="b">
        <v>0</v>
      </c>
      <c r="L2269">
        <v>404</v>
      </c>
      <c r="M2269" t="b">
        <v>1</v>
      </c>
      <c r="N2269" t="s">
        <v>8293</v>
      </c>
      <c r="O2269" s="12">
        <f t="shared" si="176"/>
        <v>381</v>
      </c>
      <c r="P2269" s="10">
        <f t="shared" si="177"/>
        <v>188.38</v>
      </c>
      <c r="Q2269" s="14" t="s">
        <v>8347</v>
      </c>
      <c r="R2269" t="s">
        <v>8349</v>
      </c>
      <c r="S2269" s="19">
        <f t="shared" si="178"/>
        <v>41968.621493055551</v>
      </c>
      <c r="T2269" s="19">
        <f t="shared" si="179"/>
        <v>42207.916666666664</v>
      </c>
      <c r="U2269">
        <f t="shared" si="175"/>
        <v>2014</v>
      </c>
    </row>
    <row r="2270" spans="1:21" ht="48" x14ac:dyDescent="0.2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 s="23">
        <v>1437620400</v>
      </c>
      <c r="J2270">
        <v>1486691915</v>
      </c>
      <c r="K2270" t="b">
        <v>0</v>
      </c>
      <c r="L2270">
        <v>194</v>
      </c>
      <c r="M2270" t="b">
        <v>1</v>
      </c>
      <c r="N2270" t="s">
        <v>8293</v>
      </c>
      <c r="O2270" s="12">
        <f t="shared" si="176"/>
        <v>103</v>
      </c>
      <c r="P2270" s="10">
        <f t="shared" si="177"/>
        <v>148.08000000000001</v>
      </c>
      <c r="Q2270" s="14" t="s">
        <v>8347</v>
      </c>
      <c r="R2270" t="s">
        <v>8349</v>
      </c>
      <c r="S2270" s="19">
        <f t="shared" si="178"/>
        <v>42775.874016203707</v>
      </c>
      <c r="T2270" s="19">
        <f t="shared" si="179"/>
        <v>42207.916666666664</v>
      </c>
      <c r="U2270">
        <f t="shared" si="175"/>
        <v>2017</v>
      </c>
    </row>
    <row r="2271" spans="1:21" ht="48" x14ac:dyDescent="0.2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 s="23">
        <v>1437620400</v>
      </c>
      <c r="J2271">
        <v>1486745663</v>
      </c>
      <c r="K2271" t="b">
        <v>0</v>
      </c>
      <c r="L2271">
        <v>902</v>
      </c>
      <c r="M2271" t="b">
        <v>1</v>
      </c>
      <c r="N2271" t="s">
        <v>8293</v>
      </c>
      <c r="O2271" s="12">
        <f t="shared" si="176"/>
        <v>1802</v>
      </c>
      <c r="P2271" s="10">
        <f t="shared" si="177"/>
        <v>49.93</v>
      </c>
      <c r="Q2271" s="14" t="s">
        <v>8347</v>
      </c>
      <c r="R2271" t="s">
        <v>8349</v>
      </c>
      <c r="S2271" s="19">
        <f t="shared" si="178"/>
        <v>42776.496099537035</v>
      </c>
      <c r="T2271" s="19">
        <f t="shared" si="179"/>
        <v>42207.916666666664</v>
      </c>
      <c r="U2271">
        <f t="shared" si="175"/>
        <v>2017</v>
      </c>
    </row>
    <row r="2272" spans="1:21" ht="48" x14ac:dyDescent="0.2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 s="23">
        <v>1437620400</v>
      </c>
      <c r="J2272">
        <v>1482353513</v>
      </c>
      <c r="K2272" t="b">
        <v>0</v>
      </c>
      <c r="L2272">
        <v>1670</v>
      </c>
      <c r="M2272" t="b">
        <v>1</v>
      </c>
      <c r="N2272" t="s">
        <v>8293</v>
      </c>
      <c r="O2272" s="12">
        <f t="shared" si="176"/>
        <v>720</v>
      </c>
      <c r="P2272" s="10">
        <f t="shared" si="177"/>
        <v>107.82</v>
      </c>
      <c r="Q2272" s="14" t="s">
        <v>8347</v>
      </c>
      <c r="R2272" t="s">
        <v>8349</v>
      </c>
      <c r="S2272" s="19">
        <f t="shared" si="178"/>
        <v>42725.661030092589</v>
      </c>
      <c r="T2272" s="19">
        <f t="shared" si="179"/>
        <v>42207.916666666664</v>
      </c>
      <c r="U2272">
        <f t="shared" si="175"/>
        <v>2016</v>
      </c>
    </row>
    <row r="2273" spans="1:21" ht="48" x14ac:dyDescent="0.2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 s="23">
        <v>1437620400</v>
      </c>
      <c r="J2273">
        <v>1478736004</v>
      </c>
      <c r="K2273" t="b">
        <v>0</v>
      </c>
      <c r="L2273">
        <v>1328</v>
      </c>
      <c r="M2273" t="b">
        <v>1</v>
      </c>
      <c r="N2273" t="s">
        <v>8293</v>
      </c>
      <c r="O2273" s="12">
        <f t="shared" si="176"/>
        <v>283</v>
      </c>
      <c r="P2273" s="10">
        <f t="shared" si="177"/>
        <v>42.63</v>
      </c>
      <c r="Q2273" s="14" t="s">
        <v>8347</v>
      </c>
      <c r="R2273" t="s">
        <v>8349</v>
      </c>
      <c r="S2273" s="19">
        <f t="shared" si="178"/>
        <v>42683.791712962957</v>
      </c>
      <c r="T2273" s="19">
        <f t="shared" si="179"/>
        <v>42207.916666666664</v>
      </c>
      <c r="U2273">
        <f t="shared" si="175"/>
        <v>2016</v>
      </c>
    </row>
    <row r="2274" spans="1:21" ht="48" x14ac:dyDescent="0.2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 s="23">
        <v>1437620400</v>
      </c>
      <c r="J2274">
        <v>1446914836</v>
      </c>
      <c r="K2274" t="b">
        <v>0</v>
      </c>
      <c r="L2274">
        <v>944</v>
      </c>
      <c r="M2274" t="b">
        <v>1</v>
      </c>
      <c r="N2274" t="s">
        <v>8293</v>
      </c>
      <c r="O2274" s="12">
        <f t="shared" si="176"/>
        <v>1357</v>
      </c>
      <c r="P2274" s="10">
        <f t="shared" si="177"/>
        <v>14.37</v>
      </c>
      <c r="Q2274" s="14" t="s">
        <v>8347</v>
      </c>
      <c r="R2274" t="s">
        <v>8349</v>
      </c>
      <c r="S2274" s="19">
        <f t="shared" si="178"/>
        <v>42315.491157407407</v>
      </c>
      <c r="T2274" s="19">
        <f t="shared" si="179"/>
        <v>42207.916666666664</v>
      </c>
      <c r="U2274">
        <f t="shared" si="175"/>
        <v>2015</v>
      </c>
    </row>
    <row r="2275" spans="1:21" ht="48" x14ac:dyDescent="0.2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 s="23">
        <v>1437620400</v>
      </c>
      <c r="J2275">
        <v>1487164242</v>
      </c>
      <c r="K2275" t="b">
        <v>0</v>
      </c>
      <c r="L2275">
        <v>147</v>
      </c>
      <c r="M2275" t="b">
        <v>1</v>
      </c>
      <c r="N2275" t="s">
        <v>8293</v>
      </c>
      <c r="O2275" s="12">
        <f t="shared" si="176"/>
        <v>220</v>
      </c>
      <c r="P2275" s="10">
        <f t="shared" si="177"/>
        <v>37.479999999999997</v>
      </c>
      <c r="Q2275" s="14" t="s">
        <v>8347</v>
      </c>
      <c r="R2275" t="s">
        <v>8349</v>
      </c>
      <c r="S2275" s="19">
        <f t="shared" si="178"/>
        <v>42781.340763888882</v>
      </c>
      <c r="T2275" s="19">
        <f t="shared" si="179"/>
        <v>42207.916666666664</v>
      </c>
      <c r="U2275">
        <f t="shared" si="175"/>
        <v>2017</v>
      </c>
    </row>
    <row r="2276" spans="1:21" ht="48" x14ac:dyDescent="0.2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 s="23">
        <v>1437620400</v>
      </c>
      <c r="J2276">
        <v>1390564857</v>
      </c>
      <c r="K2276" t="b">
        <v>0</v>
      </c>
      <c r="L2276">
        <v>99</v>
      </c>
      <c r="M2276" t="b">
        <v>1</v>
      </c>
      <c r="N2276" t="s">
        <v>8293</v>
      </c>
      <c r="O2276" s="12">
        <f t="shared" si="176"/>
        <v>120</v>
      </c>
      <c r="P2276" s="10">
        <f t="shared" si="177"/>
        <v>30.2</v>
      </c>
      <c r="Q2276" s="14" t="s">
        <v>8347</v>
      </c>
      <c r="R2276" t="s">
        <v>8349</v>
      </c>
      <c r="S2276" s="19">
        <f t="shared" si="178"/>
        <v>41663.292326388888</v>
      </c>
      <c r="T2276" s="19">
        <f t="shared" si="179"/>
        <v>42207.916666666664</v>
      </c>
      <c r="U2276">
        <f t="shared" si="175"/>
        <v>2014</v>
      </c>
    </row>
    <row r="2277" spans="1:21" ht="48" x14ac:dyDescent="0.2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 s="23">
        <v>1437620400</v>
      </c>
      <c r="J2277">
        <v>1416667679</v>
      </c>
      <c r="K2277" t="b">
        <v>0</v>
      </c>
      <c r="L2277">
        <v>79</v>
      </c>
      <c r="M2277" t="b">
        <v>1</v>
      </c>
      <c r="N2277" t="s">
        <v>8293</v>
      </c>
      <c r="O2277" s="12">
        <f t="shared" si="176"/>
        <v>408</v>
      </c>
      <c r="P2277" s="10">
        <f t="shared" si="177"/>
        <v>33.549999999999997</v>
      </c>
      <c r="Q2277" s="14" t="s">
        <v>8347</v>
      </c>
      <c r="R2277" t="s">
        <v>8349</v>
      </c>
      <c r="S2277" s="19">
        <f t="shared" si="178"/>
        <v>41965.408321759256</v>
      </c>
      <c r="T2277" s="19">
        <f t="shared" si="179"/>
        <v>42207.916666666664</v>
      </c>
      <c r="U2277">
        <f t="shared" si="175"/>
        <v>2014</v>
      </c>
    </row>
    <row r="2278" spans="1:21" ht="48" x14ac:dyDescent="0.2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 s="23">
        <v>1437620400</v>
      </c>
      <c r="J2278">
        <v>1386344289</v>
      </c>
      <c r="K2278" t="b">
        <v>0</v>
      </c>
      <c r="L2278">
        <v>75</v>
      </c>
      <c r="M2278" t="b">
        <v>1</v>
      </c>
      <c r="N2278" t="s">
        <v>8293</v>
      </c>
      <c r="O2278" s="12">
        <f t="shared" si="176"/>
        <v>106</v>
      </c>
      <c r="P2278" s="10">
        <f t="shared" si="177"/>
        <v>64.75</v>
      </c>
      <c r="Q2278" s="14" t="s">
        <v>8347</v>
      </c>
      <c r="R2278" t="s">
        <v>8349</v>
      </c>
      <c r="S2278" s="19">
        <f t="shared" si="178"/>
        <v>41614.443159722221</v>
      </c>
      <c r="T2278" s="19">
        <f t="shared" si="179"/>
        <v>42207.916666666664</v>
      </c>
      <c r="U2278">
        <f t="shared" si="175"/>
        <v>2013</v>
      </c>
    </row>
    <row r="2279" spans="1:21" ht="48" x14ac:dyDescent="0.2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 s="23">
        <v>1437620400</v>
      </c>
      <c r="J2279">
        <v>1327767423</v>
      </c>
      <c r="K2279" t="b">
        <v>0</v>
      </c>
      <c r="L2279">
        <v>207</v>
      </c>
      <c r="M2279" t="b">
        <v>1</v>
      </c>
      <c r="N2279" t="s">
        <v>8293</v>
      </c>
      <c r="O2279" s="12">
        <f t="shared" si="176"/>
        <v>141</v>
      </c>
      <c r="P2279" s="10">
        <f t="shared" si="177"/>
        <v>57.93</v>
      </c>
      <c r="Q2279" s="14" t="s">
        <v>8347</v>
      </c>
      <c r="R2279" t="s">
        <v>8349</v>
      </c>
      <c r="S2279" s="19">
        <f t="shared" si="178"/>
        <v>40936.470173611109</v>
      </c>
      <c r="T2279" s="19">
        <f t="shared" si="179"/>
        <v>42207.916666666664</v>
      </c>
      <c r="U2279">
        <f t="shared" si="175"/>
        <v>2012</v>
      </c>
    </row>
    <row r="2280" spans="1:21" ht="32" x14ac:dyDescent="0.2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 s="23">
        <v>1437620400</v>
      </c>
      <c r="J2280">
        <v>1448902867</v>
      </c>
      <c r="K2280" t="b">
        <v>0</v>
      </c>
      <c r="L2280">
        <v>102</v>
      </c>
      <c r="M2280" t="b">
        <v>1</v>
      </c>
      <c r="N2280" t="s">
        <v>8293</v>
      </c>
      <c r="O2280" s="12">
        <f t="shared" si="176"/>
        <v>271</v>
      </c>
      <c r="P2280" s="10">
        <f t="shared" si="177"/>
        <v>53.08</v>
      </c>
      <c r="Q2280" s="14" t="s">
        <v>8347</v>
      </c>
      <c r="R2280" t="s">
        <v>8349</v>
      </c>
      <c r="S2280" s="19">
        <f t="shared" si="178"/>
        <v>42338.500775462962</v>
      </c>
      <c r="T2280" s="19">
        <f t="shared" si="179"/>
        <v>42207.916666666664</v>
      </c>
      <c r="U2280">
        <f t="shared" si="175"/>
        <v>2015</v>
      </c>
    </row>
    <row r="2281" spans="1:21" ht="48" x14ac:dyDescent="0.2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 s="23">
        <v>1437620400</v>
      </c>
      <c r="J2281">
        <v>1421436099</v>
      </c>
      <c r="K2281" t="b">
        <v>0</v>
      </c>
      <c r="L2281">
        <v>32</v>
      </c>
      <c r="M2281" t="b">
        <v>1</v>
      </c>
      <c r="N2281" t="s">
        <v>8293</v>
      </c>
      <c r="O2281" s="12">
        <f t="shared" si="176"/>
        <v>154</v>
      </c>
      <c r="P2281" s="10">
        <f t="shared" si="177"/>
        <v>48.06</v>
      </c>
      <c r="Q2281" s="14" t="s">
        <v>8347</v>
      </c>
      <c r="R2281" t="s">
        <v>8349</v>
      </c>
      <c r="S2281" s="19">
        <f t="shared" si="178"/>
        <v>42020.598368055558</v>
      </c>
      <c r="T2281" s="19">
        <f t="shared" si="179"/>
        <v>42207.916666666664</v>
      </c>
      <c r="U2281">
        <f t="shared" si="175"/>
        <v>2015</v>
      </c>
    </row>
    <row r="2282" spans="1:21" ht="48" x14ac:dyDescent="0.2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 s="23">
        <v>1437620400</v>
      </c>
      <c r="J2282">
        <v>1439909991</v>
      </c>
      <c r="K2282" t="b">
        <v>0</v>
      </c>
      <c r="L2282">
        <v>480</v>
      </c>
      <c r="M2282" t="b">
        <v>1</v>
      </c>
      <c r="N2282" t="s">
        <v>8293</v>
      </c>
      <c r="O2282" s="12">
        <f t="shared" si="176"/>
        <v>404</v>
      </c>
      <c r="P2282" s="10">
        <f t="shared" si="177"/>
        <v>82.4</v>
      </c>
      <c r="Q2282" s="14" t="s">
        <v>8347</v>
      </c>
      <c r="R2282" t="s">
        <v>8349</v>
      </c>
      <c r="S2282" s="19">
        <f t="shared" si="178"/>
        <v>42234.416562499995</v>
      </c>
      <c r="T2282" s="19">
        <f t="shared" si="179"/>
        <v>42207.916666666664</v>
      </c>
      <c r="U2282">
        <f t="shared" si="175"/>
        <v>2015</v>
      </c>
    </row>
    <row r="2283" spans="1:21" ht="48" x14ac:dyDescent="0.2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 s="23">
        <v>1437620400</v>
      </c>
      <c r="J2283">
        <v>1306219897</v>
      </c>
      <c r="K2283" t="b">
        <v>0</v>
      </c>
      <c r="L2283">
        <v>11</v>
      </c>
      <c r="M2283" t="b">
        <v>1</v>
      </c>
      <c r="N2283" t="s">
        <v>8300</v>
      </c>
      <c r="O2283" s="12">
        <f t="shared" si="176"/>
        <v>185</v>
      </c>
      <c r="P2283" s="10">
        <f t="shared" si="177"/>
        <v>50.45</v>
      </c>
      <c r="Q2283" s="14" t="s">
        <v>8347</v>
      </c>
      <c r="R2283" t="s">
        <v>8350</v>
      </c>
      <c r="S2283" s="19">
        <f t="shared" si="178"/>
        <v>40687.077511574069</v>
      </c>
      <c r="T2283" s="19">
        <f t="shared" si="179"/>
        <v>42207.916666666664</v>
      </c>
      <c r="U2283">
        <f t="shared" si="175"/>
        <v>2011</v>
      </c>
    </row>
    <row r="2284" spans="1:21" ht="32" x14ac:dyDescent="0.2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 s="23">
        <v>1437620400</v>
      </c>
      <c r="J2284">
        <v>1447560686</v>
      </c>
      <c r="K2284" t="b">
        <v>0</v>
      </c>
      <c r="L2284">
        <v>12</v>
      </c>
      <c r="M2284" t="b">
        <v>1</v>
      </c>
      <c r="N2284" t="s">
        <v>8300</v>
      </c>
      <c r="O2284" s="12">
        <f t="shared" si="176"/>
        <v>185</v>
      </c>
      <c r="P2284" s="10">
        <f t="shared" si="177"/>
        <v>115.83</v>
      </c>
      <c r="Q2284" s="14" t="s">
        <v>8347</v>
      </c>
      <c r="R2284" t="s">
        <v>8350</v>
      </c>
      <c r="S2284" s="19">
        <f t="shared" si="178"/>
        <v>42322.966273148144</v>
      </c>
      <c r="T2284" s="19">
        <f t="shared" si="179"/>
        <v>42207.916666666664</v>
      </c>
      <c r="U2284">
        <f t="shared" si="175"/>
        <v>2015</v>
      </c>
    </row>
    <row r="2285" spans="1:21" ht="48" x14ac:dyDescent="0.2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 s="23">
        <v>1437620400</v>
      </c>
      <c r="J2285">
        <v>1331348404</v>
      </c>
      <c r="K2285" t="b">
        <v>0</v>
      </c>
      <c r="L2285">
        <v>48</v>
      </c>
      <c r="M2285" t="b">
        <v>1</v>
      </c>
      <c r="N2285" t="s">
        <v>8300</v>
      </c>
      <c r="O2285" s="12">
        <f t="shared" si="176"/>
        <v>101</v>
      </c>
      <c r="P2285" s="10">
        <f t="shared" si="177"/>
        <v>63.03</v>
      </c>
      <c r="Q2285" s="14" t="s">
        <v>8347</v>
      </c>
      <c r="R2285" t="s">
        <v>8350</v>
      </c>
      <c r="S2285" s="19">
        <f t="shared" si="178"/>
        <v>40977.916712962957</v>
      </c>
      <c r="T2285" s="19">
        <f t="shared" si="179"/>
        <v>42207.916666666664</v>
      </c>
      <c r="U2285">
        <f t="shared" si="175"/>
        <v>2012</v>
      </c>
    </row>
    <row r="2286" spans="1:21" ht="32" x14ac:dyDescent="0.2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 s="23">
        <v>1437620400</v>
      </c>
      <c r="J2286">
        <v>1297451245</v>
      </c>
      <c r="K2286" t="b">
        <v>0</v>
      </c>
      <c r="L2286">
        <v>59</v>
      </c>
      <c r="M2286" t="b">
        <v>1</v>
      </c>
      <c r="N2286" t="s">
        <v>8300</v>
      </c>
      <c r="O2286" s="12">
        <f t="shared" si="176"/>
        <v>106</v>
      </c>
      <c r="P2286" s="10">
        <f t="shared" si="177"/>
        <v>108.02</v>
      </c>
      <c r="Q2286" s="14" t="s">
        <v>8347</v>
      </c>
      <c r="R2286" t="s">
        <v>8350</v>
      </c>
      <c r="S2286" s="19">
        <f t="shared" si="178"/>
        <v>40585.588483796295</v>
      </c>
      <c r="T2286" s="19">
        <f t="shared" si="179"/>
        <v>42207.916666666664</v>
      </c>
      <c r="U2286">
        <f t="shared" si="175"/>
        <v>2011</v>
      </c>
    </row>
    <row r="2287" spans="1:21" ht="48" x14ac:dyDescent="0.2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 s="23">
        <v>1437620400</v>
      </c>
      <c r="J2287">
        <v>1338352043</v>
      </c>
      <c r="K2287" t="b">
        <v>0</v>
      </c>
      <c r="L2287">
        <v>79</v>
      </c>
      <c r="M2287" t="b">
        <v>1</v>
      </c>
      <c r="N2287" t="s">
        <v>8300</v>
      </c>
      <c r="O2287" s="12">
        <f t="shared" si="176"/>
        <v>121</v>
      </c>
      <c r="P2287" s="10">
        <f t="shared" si="177"/>
        <v>46.09</v>
      </c>
      <c r="Q2287" s="14" t="s">
        <v>8347</v>
      </c>
      <c r="R2287" t="s">
        <v>8350</v>
      </c>
      <c r="S2287" s="19">
        <f t="shared" si="178"/>
        <v>41058.977349537039</v>
      </c>
      <c r="T2287" s="19">
        <f t="shared" si="179"/>
        <v>42207.916666666664</v>
      </c>
      <c r="U2287">
        <f t="shared" si="175"/>
        <v>2012</v>
      </c>
    </row>
    <row r="2288" spans="1:21" ht="48" x14ac:dyDescent="0.2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 s="23">
        <v>1437620400</v>
      </c>
      <c r="J2288">
        <v>1376003254</v>
      </c>
      <c r="K2288" t="b">
        <v>0</v>
      </c>
      <c r="L2288">
        <v>14</v>
      </c>
      <c r="M2288" t="b">
        <v>1</v>
      </c>
      <c r="N2288" t="s">
        <v>8300</v>
      </c>
      <c r="O2288" s="12">
        <f t="shared" si="176"/>
        <v>100</v>
      </c>
      <c r="P2288" s="10">
        <f t="shared" si="177"/>
        <v>107.21</v>
      </c>
      <c r="Q2288" s="14" t="s">
        <v>8347</v>
      </c>
      <c r="R2288" t="s">
        <v>8350</v>
      </c>
      <c r="S2288" s="19">
        <f t="shared" si="178"/>
        <v>41494.755254629628</v>
      </c>
      <c r="T2288" s="19">
        <f t="shared" si="179"/>
        <v>42207.916666666664</v>
      </c>
      <c r="U2288">
        <f t="shared" si="175"/>
        <v>2013</v>
      </c>
    </row>
    <row r="2289" spans="1:21" ht="48" x14ac:dyDescent="0.2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 s="23">
        <v>1437620400</v>
      </c>
      <c r="J2289">
        <v>1401724860</v>
      </c>
      <c r="K2289" t="b">
        <v>0</v>
      </c>
      <c r="L2289">
        <v>106</v>
      </c>
      <c r="M2289" t="b">
        <v>1</v>
      </c>
      <c r="N2289" t="s">
        <v>8300</v>
      </c>
      <c r="O2289" s="12">
        <f t="shared" si="176"/>
        <v>120</v>
      </c>
      <c r="P2289" s="10">
        <f t="shared" si="177"/>
        <v>50.93</v>
      </c>
      <c r="Q2289" s="14" t="s">
        <v>8347</v>
      </c>
      <c r="R2289" t="s">
        <v>8350</v>
      </c>
      <c r="S2289" s="19">
        <f t="shared" si="178"/>
        <v>41792.459027777775</v>
      </c>
      <c r="T2289" s="19">
        <f t="shared" si="179"/>
        <v>42207.916666666664</v>
      </c>
      <c r="U2289">
        <f t="shared" si="175"/>
        <v>2014</v>
      </c>
    </row>
    <row r="2290" spans="1:21" ht="48" x14ac:dyDescent="0.2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 s="23">
        <v>1437620400</v>
      </c>
      <c r="J2290">
        <v>1339098689</v>
      </c>
      <c r="K2290" t="b">
        <v>0</v>
      </c>
      <c r="L2290">
        <v>25</v>
      </c>
      <c r="M2290" t="b">
        <v>1</v>
      </c>
      <c r="N2290" t="s">
        <v>8300</v>
      </c>
      <c r="O2290" s="12">
        <f t="shared" si="176"/>
        <v>100</v>
      </c>
      <c r="P2290" s="10">
        <f t="shared" si="177"/>
        <v>40.04</v>
      </c>
      <c r="Q2290" s="14" t="s">
        <v>8347</v>
      </c>
      <c r="R2290" t="s">
        <v>8350</v>
      </c>
      <c r="S2290" s="19">
        <f t="shared" si="178"/>
        <v>41067.619085648148</v>
      </c>
      <c r="T2290" s="19">
        <f t="shared" si="179"/>
        <v>42207.916666666664</v>
      </c>
      <c r="U2290">
        <f t="shared" si="175"/>
        <v>2012</v>
      </c>
    </row>
    <row r="2291" spans="1:21" ht="48" x14ac:dyDescent="0.2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 s="23">
        <v>1437620400</v>
      </c>
      <c r="J2291">
        <v>1382659060</v>
      </c>
      <c r="K2291" t="b">
        <v>0</v>
      </c>
      <c r="L2291">
        <v>25</v>
      </c>
      <c r="M2291" t="b">
        <v>1</v>
      </c>
      <c r="N2291" t="s">
        <v>8300</v>
      </c>
      <c r="O2291" s="12">
        <f t="shared" si="176"/>
        <v>107</v>
      </c>
      <c r="P2291" s="10">
        <f t="shared" si="177"/>
        <v>64.44</v>
      </c>
      <c r="Q2291" s="14" t="s">
        <v>8347</v>
      </c>
      <c r="R2291" t="s">
        <v>8350</v>
      </c>
      <c r="S2291" s="19">
        <f t="shared" si="178"/>
        <v>41571.790046296293</v>
      </c>
      <c r="T2291" s="19">
        <f t="shared" si="179"/>
        <v>42207.916666666664</v>
      </c>
      <c r="U2291">
        <f t="shared" si="175"/>
        <v>2013</v>
      </c>
    </row>
    <row r="2292" spans="1:21" ht="48" x14ac:dyDescent="0.2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 s="23">
        <v>1437620400</v>
      </c>
      <c r="J2292">
        <v>1252908330</v>
      </c>
      <c r="K2292" t="b">
        <v>0</v>
      </c>
      <c r="L2292">
        <v>29</v>
      </c>
      <c r="M2292" t="b">
        <v>1</v>
      </c>
      <c r="N2292" t="s">
        <v>8300</v>
      </c>
      <c r="O2292" s="12">
        <f t="shared" si="176"/>
        <v>104</v>
      </c>
      <c r="P2292" s="10">
        <f t="shared" si="177"/>
        <v>53.83</v>
      </c>
      <c r="Q2292" s="14" t="s">
        <v>8347</v>
      </c>
      <c r="R2292" t="s">
        <v>8350</v>
      </c>
      <c r="S2292" s="19">
        <f t="shared" si="178"/>
        <v>40070.045486111107</v>
      </c>
      <c r="T2292" s="19">
        <f t="shared" si="179"/>
        <v>42207.916666666664</v>
      </c>
      <c r="U2292">
        <f t="shared" si="175"/>
        <v>2009</v>
      </c>
    </row>
    <row r="2293" spans="1:21" ht="48" x14ac:dyDescent="0.2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 s="23">
        <v>1437620400</v>
      </c>
      <c r="J2293">
        <v>1332199618</v>
      </c>
      <c r="K2293" t="b">
        <v>0</v>
      </c>
      <c r="L2293">
        <v>43</v>
      </c>
      <c r="M2293" t="b">
        <v>1</v>
      </c>
      <c r="N2293" t="s">
        <v>8300</v>
      </c>
      <c r="O2293" s="12">
        <f t="shared" si="176"/>
        <v>173</v>
      </c>
      <c r="P2293" s="10">
        <f t="shared" si="177"/>
        <v>100.47</v>
      </c>
      <c r="Q2293" s="14" t="s">
        <v>8347</v>
      </c>
      <c r="R2293" t="s">
        <v>8350</v>
      </c>
      <c r="S2293" s="19">
        <f t="shared" si="178"/>
        <v>40987.768726851849</v>
      </c>
      <c r="T2293" s="19">
        <f t="shared" si="179"/>
        <v>42207.916666666664</v>
      </c>
      <c r="U2293">
        <f t="shared" si="175"/>
        <v>2012</v>
      </c>
    </row>
    <row r="2294" spans="1:21" ht="48" x14ac:dyDescent="0.2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 s="23">
        <v>1437620400</v>
      </c>
      <c r="J2294">
        <v>1332175476</v>
      </c>
      <c r="K2294" t="b">
        <v>0</v>
      </c>
      <c r="L2294">
        <v>46</v>
      </c>
      <c r="M2294" t="b">
        <v>1</v>
      </c>
      <c r="N2294" t="s">
        <v>8300</v>
      </c>
      <c r="O2294" s="12">
        <f t="shared" si="176"/>
        <v>107</v>
      </c>
      <c r="P2294" s="10">
        <f t="shared" si="177"/>
        <v>46.63</v>
      </c>
      <c r="Q2294" s="14" t="s">
        <v>8347</v>
      </c>
      <c r="R2294" t="s">
        <v>8350</v>
      </c>
      <c r="S2294" s="19">
        <f t="shared" si="178"/>
        <v>40987.489305555551</v>
      </c>
      <c r="T2294" s="19">
        <f t="shared" si="179"/>
        <v>42207.916666666664</v>
      </c>
      <c r="U2294">
        <f t="shared" si="175"/>
        <v>2012</v>
      </c>
    </row>
    <row r="2295" spans="1:21" ht="32" x14ac:dyDescent="0.2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 s="23">
        <v>1437620400</v>
      </c>
      <c r="J2295">
        <v>1346345999</v>
      </c>
      <c r="K2295" t="b">
        <v>0</v>
      </c>
      <c r="L2295">
        <v>27</v>
      </c>
      <c r="M2295" t="b">
        <v>1</v>
      </c>
      <c r="N2295" t="s">
        <v>8300</v>
      </c>
      <c r="O2295" s="12">
        <f t="shared" si="176"/>
        <v>108</v>
      </c>
      <c r="P2295" s="10">
        <f t="shared" si="177"/>
        <v>34.07</v>
      </c>
      <c r="Q2295" s="14" t="s">
        <v>8347</v>
      </c>
      <c r="R2295" t="s">
        <v>8350</v>
      </c>
      <c r="S2295" s="19">
        <f t="shared" si="178"/>
        <v>41151.499988425923</v>
      </c>
      <c r="T2295" s="19">
        <f t="shared" si="179"/>
        <v>42207.916666666664</v>
      </c>
      <c r="U2295">
        <f t="shared" si="175"/>
        <v>2012</v>
      </c>
    </row>
    <row r="2296" spans="1:21" ht="48" x14ac:dyDescent="0.2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 s="23">
        <v>1437620400</v>
      </c>
      <c r="J2296">
        <v>1356110480</v>
      </c>
      <c r="K2296" t="b">
        <v>0</v>
      </c>
      <c r="L2296">
        <v>112</v>
      </c>
      <c r="M2296" t="b">
        <v>1</v>
      </c>
      <c r="N2296" t="s">
        <v>8300</v>
      </c>
      <c r="O2296" s="12">
        <f t="shared" si="176"/>
        <v>146</v>
      </c>
      <c r="P2296" s="10">
        <f t="shared" si="177"/>
        <v>65.209999999999994</v>
      </c>
      <c r="Q2296" s="14" t="s">
        <v>8347</v>
      </c>
      <c r="R2296" t="s">
        <v>8350</v>
      </c>
      <c r="S2296" s="19">
        <f t="shared" si="178"/>
        <v>41264.514814814815</v>
      </c>
      <c r="T2296" s="19">
        <f t="shared" si="179"/>
        <v>42207.916666666664</v>
      </c>
      <c r="U2296">
        <f t="shared" si="175"/>
        <v>2012</v>
      </c>
    </row>
    <row r="2297" spans="1:21" ht="48" x14ac:dyDescent="0.2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 s="23">
        <v>1437620400</v>
      </c>
      <c r="J2297">
        <v>1356648856</v>
      </c>
      <c r="K2297" t="b">
        <v>0</v>
      </c>
      <c r="L2297">
        <v>34</v>
      </c>
      <c r="M2297" t="b">
        <v>1</v>
      </c>
      <c r="N2297" t="s">
        <v>8300</v>
      </c>
      <c r="O2297" s="12">
        <f t="shared" si="176"/>
        <v>125</v>
      </c>
      <c r="P2297" s="10">
        <f t="shared" si="177"/>
        <v>44.21</v>
      </c>
      <c r="Q2297" s="14" t="s">
        <v>8347</v>
      </c>
      <c r="R2297" t="s">
        <v>8350</v>
      </c>
      <c r="S2297" s="19">
        <f t="shared" si="178"/>
        <v>41270.746018518512</v>
      </c>
      <c r="T2297" s="19">
        <f t="shared" si="179"/>
        <v>42207.916666666664</v>
      </c>
      <c r="U2297">
        <f t="shared" si="175"/>
        <v>2012</v>
      </c>
    </row>
    <row r="2298" spans="1:21" ht="48" x14ac:dyDescent="0.2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 s="23">
        <v>1437620400</v>
      </c>
      <c r="J2298">
        <v>1326994426</v>
      </c>
      <c r="K2298" t="b">
        <v>0</v>
      </c>
      <c r="L2298">
        <v>145</v>
      </c>
      <c r="M2298" t="b">
        <v>1</v>
      </c>
      <c r="N2298" t="s">
        <v>8300</v>
      </c>
      <c r="O2298" s="12">
        <f t="shared" si="176"/>
        <v>149</v>
      </c>
      <c r="P2298" s="10">
        <f t="shared" si="177"/>
        <v>71.97</v>
      </c>
      <c r="Q2298" s="14" t="s">
        <v>8347</v>
      </c>
      <c r="R2298" t="s">
        <v>8350</v>
      </c>
      <c r="S2298" s="19">
        <f t="shared" si="178"/>
        <v>40927.52344907407</v>
      </c>
      <c r="T2298" s="19">
        <f t="shared" si="179"/>
        <v>42207.916666666664</v>
      </c>
      <c r="U2298">
        <f t="shared" si="175"/>
        <v>2012</v>
      </c>
    </row>
    <row r="2299" spans="1:21" ht="32" x14ac:dyDescent="0.2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 s="23">
        <v>1437620400</v>
      </c>
      <c r="J2299">
        <v>1328749249</v>
      </c>
      <c r="K2299" t="b">
        <v>0</v>
      </c>
      <c r="L2299">
        <v>19</v>
      </c>
      <c r="M2299" t="b">
        <v>1</v>
      </c>
      <c r="N2299" t="s">
        <v>8300</v>
      </c>
      <c r="O2299" s="12">
        <f t="shared" si="176"/>
        <v>101</v>
      </c>
      <c r="P2299" s="10">
        <f t="shared" si="177"/>
        <v>52.95</v>
      </c>
      <c r="Q2299" s="14" t="s">
        <v>8347</v>
      </c>
      <c r="R2299" t="s">
        <v>8350</v>
      </c>
      <c r="S2299" s="19">
        <f t="shared" si="178"/>
        <v>40947.83390046296</v>
      </c>
      <c r="T2299" s="19">
        <f t="shared" si="179"/>
        <v>42207.916666666664</v>
      </c>
      <c r="U2299">
        <f t="shared" si="175"/>
        <v>2012</v>
      </c>
    </row>
    <row r="2300" spans="1:21" ht="48" x14ac:dyDescent="0.2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 s="23">
        <v>1437620400</v>
      </c>
      <c r="J2300">
        <v>1393272633</v>
      </c>
      <c r="K2300" t="b">
        <v>0</v>
      </c>
      <c r="L2300">
        <v>288</v>
      </c>
      <c r="M2300" t="b">
        <v>1</v>
      </c>
      <c r="N2300" t="s">
        <v>8300</v>
      </c>
      <c r="O2300" s="12">
        <f t="shared" si="176"/>
        <v>105</v>
      </c>
      <c r="P2300" s="10">
        <f t="shared" si="177"/>
        <v>109.45</v>
      </c>
      <c r="Q2300" s="14" t="s">
        <v>8347</v>
      </c>
      <c r="R2300" t="s">
        <v>8350</v>
      </c>
      <c r="S2300" s="19">
        <f t="shared" si="178"/>
        <v>41694.632326388884</v>
      </c>
      <c r="T2300" s="19">
        <f t="shared" si="179"/>
        <v>42207.916666666664</v>
      </c>
      <c r="U2300">
        <f t="shared" si="175"/>
        <v>2014</v>
      </c>
    </row>
    <row r="2301" spans="1:21" ht="48" x14ac:dyDescent="0.2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 s="23">
        <v>1437620400</v>
      </c>
      <c r="J2301">
        <v>1295657209</v>
      </c>
      <c r="K2301" t="b">
        <v>0</v>
      </c>
      <c r="L2301">
        <v>14</v>
      </c>
      <c r="M2301" t="b">
        <v>1</v>
      </c>
      <c r="N2301" t="s">
        <v>8300</v>
      </c>
      <c r="O2301" s="12">
        <f t="shared" si="176"/>
        <v>350</v>
      </c>
      <c r="P2301" s="10">
        <f t="shared" si="177"/>
        <v>75.040000000000006</v>
      </c>
      <c r="Q2301" s="14" t="s">
        <v>8347</v>
      </c>
      <c r="R2301" t="s">
        <v>8350</v>
      </c>
      <c r="S2301" s="19">
        <f t="shared" si="178"/>
        <v>40564.824178240735</v>
      </c>
      <c r="T2301" s="19">
        <f t="shared" si="179"/>
        <v>42207.916666666664</v>
      </c>
      <c r="U2301">
        <f t="shared" ref="U2301:U2364" si="180">YEAR(S2301)</f>
        <v>2011</v>
      </c>
    </row>
    <row r="2302" spans="1:21" ht="48" x14ac:dyDescent="0.2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 s="23">
        <v>1437620400</v>
      </c>
      <c r="J2302">
        <v>1339694816</v>
      </c>
      <c r="K2302" t="b">
        <v>0</v>
      </c>
      <c r="L2302">
        <v>7</v>
      </c>
      <c r="M2302" t="b">
        <v>1</v>
      </c>
      <c r="N2302" t="s">
        <v>8300</v>
      </c>
      <c r="O2302" s="12">
        <f t="shared" si="176"/>
        <v>101</v>
      </c>
      <c r="P2302" s="10">
        <f t="shared" si="177"/>
        <v>115.71</v>
      </c>
      <c r="Q2302" s="14" t="s">
        <v>8347</v>
      </c>
      <c r="R2302" t="s">
        <v>8350</v>
      </c>
      <c r="S2302" s="19">
        <f t="shared" si="178"/>
        <v>41074.518703703703</v>
      </c>
      <c r="T2302" s="19">
        <f t="shared" si="179"/>
        <v>42207.916666666664</v>
      </c>
      <c r="U2302">
        <f t="shared" si="180"/>
        <v>2012</v>
      </c>
    </row>
    <row r="2303" spans="1:21" ht="32" x14ac:dyDescent="0.2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 s="23">
        <v>1437620400</v>
      </c>
      <c r="J2303">
        <v>1369193496</v>
      </c>
      <c r="K2303" t="b">
        <v>1</v>
      </c>
      <c r="L2303">
        <v>211</v>
      </c>
      <c r="M2303" t="b">
        <v>1</v>
      </c>
      <c r="N2303" t="s">
        <v>8299</v>
      </c>
      <c r="O2303" s="12">
        <f t="shared" si="176"/>
        <v>134</v>
      </c>
      <c r="P2303" s="10">
        <f t="shared" si="177"/>
        <v>31.66</v>
      </c>
      <c r="Q2303" s="14" t="s">
        <v>8347</v>
      </c>
      <c r="R2303" t="s">
        <v>8351</v>
      </c>
      <c r="S2303" s="19">
        <f t="shared" si="178"/>
        <v>41415.938611111109</v>
      </c>
      <c r="T2303" s="19">
        <f t="shared" si="179"/>
        <v>42207.916666666664</v>
      </c>
      <c r="U2303">
        <f t="shared" si="180"/>
        <v>2013</v>
      </c>
    </row>
    <row r="2304" spans="1:21" ht="48" x14ac:dyDescent="0.2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 s="23">
        <v>1437620400</v>
      </c>
      <c r="J2304">
        <v>1385585434</v>
      </c>
      <c r="K2304" t="b">
        <v>1</v>
      </c>
      <c r="L2304">
        <v>85</v>
      </c>
      <c r="M2304" t="b">
        <v>1</v>
      </c>
      <c r="N2304" t="s">
        <v>8299</v>
      </c>
      <c r="O2304" s="12">
        <f t="shared" si="176"/>
        <v>171</v>
      </c>
      <c r="P2304" s="10">
        <f t="shared" si="177"/>
        <v>46.18</v>
      </c>
      <c r="Q2304" s="14" t="s">
        <v>8347</v>
      </c>
      <c r="R2304" t="s">
        <v>8351</v>
      </c>
      <c r="S2304" s="19">
        <f t="shared" si="178"/>
        <v>41605.660115740735</v>
      </c>
      <c r="T2304" s="19">
        <f t="shared" si="179"/>
        <v>42207.916666666664</v>
      </c>
      <c r="U2304">
        <f t="shared" si="180"/>
        <v>2013</v>
      </c>
    </row>
    <row r="2305" spans="1:21" ht="48" x14ac:dyDescent="0.2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 s="23">
        <v>1437620400</v>
      </c>
      <c r="J2305">
        <v>1320287996</v>
      </c>
      <c r="K2305" t="b">
        <v>1</v>
      </c>
      <c r="L2305">
        <v>103</v>
      </c>
      <c r="M2305" t="b">
        <v>1</v>
      </c>
      <c r="N2305" t="s">
        <v>8299</v>
      </c>
      <c r="O2305" s="12">
        <f t="shared" si="176"/>
        <v>109</v>
      </c>
      <c r="P2305" s="10">
        <f t="shared" si="177"/>
        <v>68.48</v>
      </c>
      <c r="Q2305" s="14" t="s">
        <v>8347</v>
      </c>
      <c r="R2305" t="s">
        <v>8351</v>
      </c>
      <c r="S2305" s="19">
        <f t="shared" si="178"/>
        <v>40849.902731481481</v>
      </c>
      <c r="T2305" s="19">
        <f t="shared" si="179"/>
        <v>42207.916666666664</v>
      </c>
      <c r="U2305">
        <f t="shared" si="180"/>
        <v>2011</v>
      </c>
    </row>
    <row r="2306" spans="1:21" ht="48" x14ac:dyDescent="0.2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 s="23">
        <v>1437620400</v>
      </c>
      <c r="J2306">
        <v>1290281691</v>
      </c>
      <c r="K2306" t="b">
        <v>1</v>
      </c>
      <c r="L2306">
        <v>113</v>
      </c>
      <c r="M2306" t="b">
        <v>1</v>
      </c>
      <c r="N2306" t="s">
        <v>8299</v>
      </c>
      <c r="O2306" s="12">
        <f t="shared" ref="O2306:O2369" si="181">ROUND(E2306/D2306*100,0)</f>
        <v>101</v>
      </c>
      <c r="P2306" s="10">
        <f t="shared" ref="P2306:P2369" si="182">IFERROR(ROUND(E2306/L2306,2),0)</f>
        <v>53.47</v>
      </c>
      <c r="Q2306" s="14" t="s">
        <v>8347</v>
      </c>
      <c r="R2306" t="s">
        <v>8351</v>
      </c>
      <c r="S2306" s="19">
        <f t="shared" si="178"/>
        <v>40502.607534722221</v>
      </c>
      <c r="T2306" s="19">
        <f t="shared" si="179"/>
        <v>42207.916666666664</v>
      </c>
      <c r="U2306">
        <f t="shared" si="180"/>
        <v>2010</v>
      </c>
    </row>
    <row r="2307" spans="1:21" ht="48" x14ac:dyDescent="0.2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 s="23">
        <v>1437620400</v>
      </c>
      <c r="J2307">
        <v>1405356072</v>
      </c>
      <c r="K2307" t="b">
        <v>1</v>
      </c>
      <c r="L2307">
        <v>167</v>
      </c>
      <c r="M2307" t="b">
        <v>1</v>
      </c>
      <c r="N2307" t="s">
        <v>8299</v>
      </c>
      <c r="O2307" s="12">
        <f t="shared" si="181"/>
        <v>101</v>
      </c>
      <c r="P2307" s="10">
        <f t="shared" si="182"/>
        <v>109.11</v>
      </c>
      <c r="Q2307" s="14" t="s">
        <v>8347</v>
      </c>
      <c r="R2307" t="s">
        <v>8351</v>
      </c>
      <c r="S2307" s="19">
        <f t="shared" ref="S2307:S2370" si="183">(J2307/86400)+25569+(-5/24)</f>
        <v>41834.486944444441</v>
      </c>
      <c r="T2307" s="19">
        <f t="shared" ref="T2307:T2370" si="184">(I2307/86400)+25569+(-5/24)</f>
        <v>42207.916666666664</v>
      </c>
      <c r="U2307">
        <f t="shared" si="180"/>
        <v>2014</v>
      </c>
    </row>
    <row r="2308" spans="1:21" ht="48" x14ac:dyDescent="0.2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 s="23">
        <v>1437620400</v>
      </c>
      <c r="J2308">
        <v>1328760129</v>
      </c>
      <c r="K2308" t="b">
        <v>1</v>
      </c>
      <c r="L2308">
        <v>73</v>
      </c>
      <c r="M2308" t="b">
        <v>1</v>
      </c>
      <c r="N2308" t="s">
        <v>8299</v>
      </c>
      <c r="O2308" s="12">
        <f t="shared" si="181"/>
        <v>107</v>
      </c>
      <c r="P2308" s="10">
        <f t="shared" si="182"/>
        <v>51.19</v>
      </c>
      <c r="Q2308" s="14" t="s">
        <v>8347</v>
      </c>
      <c r="R2308" t="s">
        <v>8351</v>
      </c>
      <c r="S2308" s="19">
        <f t="shared" si="183"/>
        <v>40947.959826388884</v>
      </c>
      <c r="T2308" s="19">
        <f t="shared" si="184"/>
        <v>42207.916666666664</v>
      </c>
      <c r="U2308">
        <f t="shared" si="180"/>
        <v>2012</v>
      </c>
    </row>
    <row r="2309" spans="1:21" ht="48" x14ac:dyDescent="0.2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 s="23">
        <v>1437620400</v>
      </c>
      <c r="J2309">
        <v>1333653333</v>
      </c>
      <c r="K2309" t="b">
        <v>1</v>
      </c>
      <c r="L2309">
        <v>75</v>
      </c>
      <c r="M2309" t="b">
        <v>1</v>
      </c>
      <c r="N2309" t="s">
        <v>8299</v>
      </c>
      <c r="O2309" s="12">
        <f t="shared" si="181"/>
        <v>107</v>
      </c>
      <c r="P2309" s="10">
        <f t="shared" si="182"/>
        <v>27.94</v>
      </c>
      <c r="Q2309" s="14" t="s">
        <v>8347</v>
      </c>
      <c r="R2309" t="s">
        <v>8351</v>
      </c>
      <c r="S2309" s="19">
        <f t="shared" si="183"/>
        <v>41004.594131944446</v>
      </c>
      <c r="T2309" s="19">
        <f t="shared" si="184"/>
        <v>42207.916666666664</v>
      </c>
      <c r="U2309">
        <f t="shared" si="180"/>
        <v>2012</v>
      </c>
    </row>
    <row r="2310" spans="1:21" ht="48" x14ac:dyDescent="0.2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 s="23">
        <v>1437620400</v>
      </c>
      <c r="J2310">
        <v>1406847996</v>
      </c>
      <c r="K2310" t="b">
        <v>1</v>
      </c>
      <c r="L2310">
        <v>614</v>
      </c>
      <c r="M2310" t="b">
        <v>1</v>
      </c>
      <c r="N2310" t="s">
        <v>8299</v>
      </c>
      <c r="O2310" s="12">
        <f t="shared" si="181"/>
        <v>101</v>
      </c>
      <c r="P2310" s="10">
        <f t="shared" si="182"/>
        <v>82.5</v>
      </c>
      <c r="Q2310" s="14" t="s">
        <v>8347</v>
      </c>
      <c r="R2310" t="s">
        <v>8351</v>
      </c>
      <c r="S2310" s="19">
        <f t="shared" si="183"/>
        <v>41851.754583333335</v>
      </c>
      <c r="T2310" s="19">
        <f t="shared" si="184"/>
        <v>42207.916666666664</v>
      </c>
      <c r="U2310">
        <f t="shared" si="180"/>
        <v>2014</v>
      </c>
    </row>
    <row r="2311" spans="1:21" ht="48" x14ac:dyDescent="0.2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 s="23">
        <v>1437620400</v>
      </c>
      <c r="J2311">
        <v>1359848537</v>
      </c>
      <c r="K2311" t="b">
        <v>1</v>
      </c>
      <c r="L2311">
        <v>107</v>
      </c>
      <c r="M2311" t="b">
        <v>1</v>
      </c>
      <c r="N2311" t="s">
        <v>8299</v>
      </c>
      <c r="O2311" s="12">
        <f t="shared" si="181"/>
        <v>107</v>
      </c>
      <c r="P2311" s="10">
        <f t="shared" si="182"/>
        <v>59.82</v>
      </c>
      <c r="Q2311" s="14" t="s">
        <v>8347</v>
      </c>
      <c r="R2311" t="s">
        <v>8351</v>
      </c>
      <c r="S2311" s="19">
        <f t="shared" si="183"/>
        <v>41307.779363425921</v>
      </c>
      <c r="T2311" s="19">
        <f t="shared" si="184"/>
        <v>42207.916666666664</v>
      </c>
      <c r="U2311">
        <f t="shared" si="180"/>
        <v>2013</v>
      </c>
    </row>
    <row r="2312" spans="1:21" ht="48" x14ac:dyDescent="0.2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 s="23">
        <v>1437620400</v>
      </c>
      <c r="J2312">
        <v>1361300615</v>
      </c>
      <c r="K2312" t="b">
        <v>1</v>
      </c>
      <c r="L2312">
        <v>1224</v>
      </c>
      <c r="M2312" t="b">
        <v>1</v>
      </c>
      <c r="N2312" t="s">
        <v>8299</v>
      </c>
      <c r="O2312" s="12">
        <f t="shared" si="181"/>
        <v>429</v>
      </c>
      <c r="P2312" s="10">
        <f t="shared" si="182"/>
        <v>64.819999999999993</v>
      </c>
      <c r="Q2312" s="14" t="s">
        <v>8347</v>
      </c>
      <c r="R2312" t="s">
        <v>8351</v>
      </c>
      <c r="S2312" s="19">
        <f t="shared" si="183"/>
        <v>41324.585821759254</v>
      </c>
      <c r="T2312" s="19">
        <f t="shared" si="184"/>
        <v>42207.916666666664</v>
      </c>
      <c r="U2312">
        <f t="shared" si="180"/>
        <v>2013</v>
      </c>
    </row>
    <row r="2313" spans="1:21" ht="48" x14ac:dyDescent="0.2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 s="23">
        <v>1437620400</v>
      </c>
      <c r="J2313">
        <v>1396829189</v>
      </c>
      <c r="K2313" t="b">
        <v>1</v>
      </c>
      <c r="L2313">
        <v>104</v>
      </c>
      <c r="M2313" t="b">
        <v>1</v>
      </c>
      <c r="N2313" t="s">
        <v>8299</v>
      </c>
      <c r="O2313" s="12">
        <f t="shared" si="181"/>
        <v>104</v>
      </c>
      <c r="P2313" s="10">
        <f t="shared" si="182"/>
        <v>90.1</v>
      </c>
      <c r="Q2313" s="14" t="s">
        <v>8347</v>
      </c>
      <c r="R2313" t="s">
        <v>8351</v>
      </c>
      <c r="S2313" s="19">
        <f t="shared" si="183"/>
        <v>41735.796168981477</v>
      </c>
      <c r="T2313" s="19">
        <f t="shared" si="184"/>
        <v>42207.916666666664</v>
      </c>
      <c r="U2313">
        <f t="shared" si="180"/>
        <v>2014</v>
      </c>
    </row>
    <row r="2314" spans="1:21" ht="48" x14ac:dyDescent="0.2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 s="23">
        <v>1437620400</v>
      </c>
      <c r="J2314">
        <v>1395155478</v>
      </c>
      <c r="K2314" t="b">
        <v>1</v>
      </c>
      <c r="L2314">
        <v>79</v>
      </c>
      <c r="M2314" t="b">
        <v>1</v>
      </c>
      <c r="N2314" t="s">
        <v>8299</v>
      </c>
      <c r="O2314" s="12">
        <f t="shared" si="181"/>
        <v>108</v>
      </c>
      <c r="P2314" s="10">
        <f t="shared" si="182"/>
        <v>40.96</v>
      </c>
      <c r="Q2314" s="14" t="s">
        <v>8347</v>
      </c>
      <c r="R2314" t="s">
        <v>8351</v>
      </c>
      <c r="S2314" s="19">
        <f t="shared" si="183"/>
        <v>41716.424513888887</v>
      </c>
      <c r="T2314" s="19">
        <f t="shared" si="184"/>
        <v>42207.916666666664</v>
      </c>
      <c r="U2314">
        <f t="shared" si="180"/>
        <v>2014</v>
      </c>
    </row>
    <row r="2315" spans="1:21" ht="32" x14ac:dyDescent="0.2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 s="23">
        <v>1437620400</v>
      </c>
      <c r="J2315">
        <v>1333494026</v>
      </c>
      <c r="K2315" t="b">
        <v>1</v>
      </c>
      <c r="L2315">
        <v>157</v>
      </c>
      <c r="M2315" t="b">
        <v>1</v>
      </c>
      <c r="N2315" t="s">
        <v>8299</v>
      </c>
      <c r="O2315" s="12">
        <f t="shared" si="181"/>
        <v>176</v>
      </c>
      <c r="P2315" s="10">
        <f t="shared" si="182"/>
        <v>56</v>
      </c>
      <c r="Q2315" s="14" t="s">
        <v>8347</v>
      </c>
      <c r="R2315" t="s">
        <v>8351</v>
      </c>
      <c r="S2315" s="19">
        <f t="shared" si="183"/>
        <v>41002.750300925924</v>
      </c>
      <c r="T2315" s="19">
        <f t="shared" si="184"/>
        <v>42207.916666666664</v>
      </c>
      <c r="U2315">
        <f t="shared" si="180"/>
        <v>2012</v>
      </c>
    </row>
    <row r="2316" spans="1:21" ht="48" x14ac:dyDescent="0.2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 s="23">
        <v>1437620400</v>
      </c>
      <c r="J2316">
        <v>1336482857</v>
      </c>
      <c r="K2316" t="b">
        <v>1</v>
      </c>
      <c r="L2316">
        <v>50</v>
      </c>
      <c r="M2316" t="b">
        <v>1</v>
      </c>
      <c r="N2316" t="s">
        <v>8299</v>
      </c>
      <c r="O2316" s="12">
        <f t="shared" si="181"/>
        <v>157</v>
      </c>
      <c r="P2316" s="10">
        <f t="shared" si="182"/>
        <v>37.67</v>
      </c>
      <c r="Q2316" s="14" t="s">
        <v>8347</v>
      </c>
      <c r="R2316" t="s">
        <v>8351</v>
      </c>
      <c r="S2316" s="19">
        <f t="shared" si="183"/>
        <v>41037.343252314815</v>
      </c>
      <c r="T2316" s="19">
        <f t="shared" si="184"/>
        <v>42207.916666666664</v>
      </c>
      <c r="U2316">
        <f t="shared" si="180"/>
        <v>2012</v>
      </c>
    </row>
    <row r="2317" spans="1:21" ht="32" x14ac:dyDescent="0.2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 s="23">
        <v>1437620400</v>
      </c>
      <c r="J2317">
        <v>1333646743</v>
      </c>
      <c r="K2317" t="b">
        <v>1</v>
      </c>
      <c r="L2317">
        <v>64</v>
      </c>
      <c r="M2317" t="b">
        <v>1</v>
      </c>
      <c r="N2317" t="s">
        <v>8299</v>
      </c>
      <c r="O2317" s="12">
        <f t="shared" si="181"/>
        <v>103</v>
      </c>
      <c r="P2317" s="10">
        <f t="shared" si="182"/>
        <v>40.08</v>
      </c>
      <c r="Q2317" s="14" t="s">
        <v>8347</v>
      </c>
      <c r="R2317" t="s">
        <v>8351</v>
      </c>
      <c r="S2317" s="19">
        <f t="shared" si="183"/>
        <v>41004.517858796295</v>
      </c>
      <c r="T2317" s="19">
        <f t="shared" si="184"/>
        <v>42207.916666666664</v>
      </c>
      <c r="U2317">
        <f t="shared" si="180"/>
        <v>2012</v>
      </c>
    </row>
    <row r="2318" spans="1:21" ht="48" x14ac:dyDescent="0.2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 s="23">
        <v>1437620400</v>
      </c>
      <c r="J2318">
        <v>1253726650</v>
      </c>
      <c r="K2318" t="b">
        <v>1</v>
      </c>
      <c r="L2318">
        <v>200</v>
      </c>
      <c r="M2318" t="b">
        <v>1</v>
      </c>
      <c r="N2318" t="s">
        <v>8299</v>
      </c>
      <c r="O2318" s="12">
        <f t="shared" si="181"/>
        <v>104</v>
      </c>
      <c r="P2318" s="10">
        <f t="shared" si="182"/>
        <v>78.03</v>
      </c>
      <c r="Q2318" s="14" t="s">
        <v>8347</v>
      </c>
      <c r="R2318" t="s">
        <v>8351</v>
      </c>
      <c r="S2318" s="19">
        <f t="shared" si="183"/>
        <v>40079.516782407409</v>
      </c>
      <c r="T2318" s="19">
        <f t="shared" si="184"/>
        <v>42207.916666666664</v>
      </c>
      <c r="U2318">
        <f t="shared" si="180"/>
        <v>2009</v>
      </c>
    </row>
    <row r="2319" spans="1:21" ht="48" x14ac:dyDescent="0.2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 s="23">
        <v>1437620400</v>
      </c>
      <c r="J2319">
        <v>1263474049</v>
      </c>
      <c r="K2319" t="b">
        <v>1</v>
      </c>
      <c r="L2319">
        <v>22</v>
      </c>
      <c r="M2319" t="b">
        <v>1</v>
      </c>
      <c r="N2319" t="s">
        <v>8299</v>
      </c>
      <c r="O2319" s="12">
        <f t="shared" si="181"/>
        <v>104</v>
      </c>
      <c r="P2319" s="10">
        <f t="shared" si="182"/>
        <v>18.91</v>
      </c>
      <c r="Q2319" s="14" t="s">
        <v>8347</v>
      </c>
      <c r="R2319" t="s">
        <v>8351</v>
      </c>
      <c r="S2319" s="19">
        <f t="shared" si="183"/>
        <v>40192.33390046296</v>
      </c>
      <c r="T2319" s="19">
        <f t="shared" si="184"/>
        <v>42207.916666666664</v>
      </c>
      <c r="U2319">
        <f t="shared" si="180"/>
        <v>2010</v>
      </c>
    </row>
    <row r="2320" spans="1:21" ht="64" x14ac:dyDescent="0.2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 s="23">
        <v>1437620400</v>
      </c>
      <c r="J2320">
        <v>1251214014</v>
      </c>
      <c r="K2320" t="b">
        <v>1</v>
      </c>
      <c r="L2320">
        <v>163</v>
      </c>
      <c r="M2320" t="b">
        <v>1</v>
      </c>
      <c r="N2320" t="s">
        <v>8299</v>
      </c>
      <c r="O2320" s="12">
        <f t="shared" si="181"/>
        <v>121</v>
      </c>
      <c r="P2320" s="10">
        <f t="shared" si="182"/>
        <v>37.130000000000003</v>
      </c>
      <c r="Q2320" s="14" t="s">
        <v>8347</v>
      </c>
      <c r="R2320" t="s">
        <v>8351</v>
      </c>
      <c r="S2320" s="19">
        <f t="shared" si="183"/>
        <v>40050.435347222221</v>
      </c>
      <c r="T2320" s="19">
        <f t="shared" si="184"/>
        <v>42207.916666666664</v>
      </c>
      <c r="U2320">
        <f t="shared" si="180"/>
        <v>2009</v>
      </c>
    </row>
    <row r="2321" spans="1:21" ht="48" x14ac:dyDescent="0.2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 s="23">
        <v>1437620400</v>
      </c>
      <c r="J2321">
        <v>1384480685</v>
      </c>
      <c r="K2321" t="b">
        <v>1</v>
      </c>
      <c r="L2321">
        <v>77</v>
      </c>
      <c r="M2321" t="b">
        <v>1</v>
      </c>
      <c r="N2321" t="s">
        <v>8299</v>
      </c>
      <c r="O2321" s="12">
        <f t="shared" si="181"/>
        <v>108</v>
      </c>
      <c r="P2321" s="10">
        <f t="shared" si="182"/>
        <v>41.96</v>
      </c>
      <c r="Q2321" s="14" t="s">
        <v>8347</v>
      </c>
      <c r="R2321" t="s">
        <v>8351</v>
      </c>
      <c r="S2321" s="19">
        <f t="shared" si="183"/>
        <v>41592.873668981476</v>
      </c>
      <c r="T2321" s="19">
        <f t="shared" si="184"/>
        <v>42207.916666666664</v>
      </c>
      <c r="U2321">
        <f t="shared" si="180"/>
        <v>2013</v>
      </c>
    </row>
    <row r="2322" spans="1:21" ht="48" x14ac:dyDescent="0.2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 s="23">
        <v>1437620400</v>
      </c>
      <c r="J2322">
        <v>1393443400</v>
      </c>
      <c r="K2322" t="b">
        <v>1</v>
      </c>
      <c r="L2322">
        <v>89</v>
      </c>
      <c r="M2322" t="b">
        <v>1</v>
      </c>
      <c r="N2322" t="s">
        <v>8299</v>
      </c>
      <c r="O2322" s="12">
        <f t="shared" si="181"/>
        <v>109</v>
      </c>
      <c r="P2322" s="10">
        <f t="shared" si="182"/>
        <v>61.04</v>
      </c>
      <c r="Q2322" s="14" t="s">
        <v>8347</v>
      </c>
      <c r="R2322" t="s">
        <v>8351</v>
      </c>
      <c r="S2322" s="19">
        <f t="shared" si="183"/>
        <v>41696.608796296292</v>
      </c>
      <c r="T2322" s="19">
        <f t="shared" si="184"/>
        <v>42207.916666666664</v>
      </c>
      <c r="U2322">
        <f t="shared" si="180"/>
        <v>2014</v>
      </c>
    </row>
    <row r="2323" spans="1:21" ht="48" x14ac:dyDescent="0.2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 s="23">
        <v>1437620400</v>
      </c>
      <c r="J2323">
        <v>1488694501</v>
      </c>
      <c r="K2323" t="b">
        <v>0</v>
      </c>
      <c r="L2323">
        <v>64</v>
      </c>
      <c r="M2323" t="b">
        <v>0</v>
      </c>
      <c r="N2323" t="s">
        <v>8299</v>
      </c>
      <c r="O2323" s="12">
        <f t="shared" si="181"/>
        <v>39</v>
      </c>
      <c r="P2323" s="10">
        <f t="shared" si="182"/>
        <v>64.53</v>
      </c>
      <c r="Q2323" s="14" t="s">
        <v>8347</v>
      </c>
      <c r="R2323" t="s">
        <v>8351</v>
      </c>
      <c r="S2323" s="19">
        <f t="shared" si="183"/>
        <v>42799.052094907405</v>
      </c>
      <c r="T2323" s="19">
        <f t="shared" si="184"/>
        <v>42207.916666666664</v>
      </c>
      <c r="U2323">
        <f t="shared" si="180"/>
        <v>2017</v>
      </c>
    </row>
    <row r="2324" spans="1:21" ht="48" x14ac:dyDescent="0.2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 s="23">
        <v>1437620400</v>
      </c>
      <c r="J2324">
        <v>1489181369</v>
      </c>
      <c r="K2324" t="b">
        <v>0</v>
      </c>
      <c r="L2324">
        <v>4</v>
      </c>
      <c r="M2324" t="b">
        <v>0</v>
      </c>
      <c r="N2324" t="s">
        <v>8299</v>
      </c>
      <c r="O2324" s="12">
        <f t="shared" si="181"/>
        <v>3</v>
      </c>
      <c r="P2324" s="10">
        <f t="shared" si="182"/>
        <v>21.25</v>
      </c>
      <c r="Q2324" s="14" t="s">
        <v>8347</v>
      </c>
      <c r="R2324" t="s">
        <v>8351</v>
      </c>
      <c r="S2324" s="19">
        <f t="shared" si="183"/>
        <v>42804.6871412037</v>
      </c>
      <c r="T2324" s="19">
        <f t="shared" si="184"/>
        <v>42207.916666666664</v>
      </c>
      <c r="U2324">
        <f t="shared" si="180"/>
        <v>2017</v>
      </c>
    </row>
    <row r="2325" spans="1:21" ht="48" x14ac:dyDescent="0.2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 s="23">
        <v>1437620400</v>
      </c>
      <c r="J2325">
        <v>1489428447</v>
      </c>
      <c r="K2325" t="b">
        <v>0</v>
      </c>
      <c r="L2325">
        <v>4</v>
      </c>
      <c r="M2325" t="b">
        <v>0</v>
      </c>
      <c r="N2325" t="s">
        <v>8299</v>
      </c>
      <c r="O2325" s="12">
        <f t="shared" si="181"/>
        <v>48</v>
      </c>
      <c r="P2325" s="10">
        <f t="shared" si="182"/>
        <v>30</v>
      </c>
      <c r="Q2325" s="14" t="s">
        <v>8347</v>
      </c>
      <c r="R2325" t="s">
        <v>8351</v>
      </c>
      <c r="S2325" s="19">
        <f t="shared" si="183"/>
        <v>42807.546840277777</v>
      </c>
      <c r="T2325" s="19">
        <f t="shared" si="184"/>
        <v>42207.916666666664</v>
      </c>
      <c r="U2325">
        <f t="shared" si="180"/>
        <v>2017</v>
      </c>
    </row>
    <row r="2326" spans="1:21" ht="32" x14ac:dyDescent="0.2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 s="23">
        <v>1437620400</v>
      </c>
      <c r="J2326">
        <v>1487970885</v>
      </c>
      <c r="K2326" t="b">
        <v>0</v>
      </c>
      <c r="L2326">
        <v>61</v>
      </c>
      <c r="M2326" t="b">
        <v>0</v>
      </c>
      <c r="N2326" t="s">
        <v>8299</v>
      </c>
      <c r="O2326" s="12">
        <f t="shared" si="181"/>
        <v>21</v>
      </c>
      <c r="P2326" s="10">
        <f t="shared" si="182"/>
        <v>25.49</v>
      </c>
      <c r="Q2326" s="14" t="s">
        <v>8347</v>
      </c>
      <c r="R2326" t="s">
        <v>8351</v>
      </c>
      <c r="S2326" s="19">
        <f t="shared" si="183"/>
        <v>42790.67690972222</v>
      </c>
      <c r="T2326" s="19">
        <f t="shared" si="184"/>
        <v>42207.916666666664</v>
      </c>
      <c r="U2326">
        <f t="shared" si="180"/>
        <v>2017</v>
      </c>
    </row>
    <row r="2327" spans="1:21" ht="48" x14ac:dyDescent="0.2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 s="23">
        <v>1437620400</v>
      </c>
      <c r="J2327">
        <v>1488241931</v>
      </c>
      <c r="K2327" t="b">
        <v>0</v>
      </c>
      <c r="L2327">
        <v>7</v>
      </c>
      <c r="M2327" t="b">
        <v>0</v>
      </c>
      <c r="N2327" t="s">
        <v>8299</v>
      </c>
      <c r="O2327" s="12">
        <f t="shared" si="181"/>
        <v>8</v>
      </c>
      <c r="P2327" s="10">
        <f t="shared" si="182"/>
        <v>11.43</v>
      </c>
      <c r="Q2327" s="14" t="s">
        <v>8347</v>
      </c>
      <c r="R2327" t="s">
        <v>8351</v>
      </c>
      <c r="S2327" s="19">
        <f t="shared" si="183"/>
        <v>42793.814016203702</v>
      </c>
      <c r="T2327" s="19">
        <f t="shared" si="184"/>
        <v>42207.916666666664</v>
      </c>
      <c r="U2327">
        <f t="shared" si="180"/>
        <v>2017</v>
      </c>
    </row>
    <row r="2328" spans="1:21" ht="48" x14ac:dyDescent="0.2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 s="23">
        <v>1437620400</v>
      </c>
      <c r="J2328">
        <v>1489106948</v>
      </c>
      <c r="K2328" t="b">
        <v>0</v>
      </c>
      <c r="L2328">
        <v>1</v>
      </c>
      <c r="M2328" t="b">
        <v>0</v>
      </c>
      <c r="N2328" t="s">
        <v>8299</v>
      </c>
      <c r="O2328" s="12">
        <f t="shared" si="181"/>
        <v>1</v>
      </c>
      <c r="P2328" s="10">
        <f t="shared" si="182"/>
        <v>108</v>
      </c>
      <c r="Q2328" s="14" t="s">
        <v>8347</v>
      </c>
      <c r="R2328" t="s">
        <v>8351</v>
      </c>
      <c r="S2328" s="19">
        <f t="shared" si="183"/>
        <v>42803.825787037036</v>
      </c>
      <c r="T2328" s="19">
        <f t="shared" si="184"/>
        <v>42207.916666666664</v>
      </c>
      <c r="U2328">
        <f t="shared" si="180"/>
        <v>2017</v>
      </c>
    </row>
    <row r="2329" spans="1:21" ht="32" x14ac:dyDescent="0.2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 s="23">
        <v>1437620400</v>
      </c>
      <c r="J2329">
        <v>1406066440</v>
      </c>
      <c r="K2329" t="b">
        <v>1</v>
      </c>
      <c r="L2329">
        <v>3355</v>
      </c>
      <c r="M2329" t="b">
        <v>1</v>
      </c>
      <c r="N2329" t="s">
        <v>8299</v>
      </c>
      <c r="O2329" s="12">
        <f t="shared" si="181"/>
        <v>526</v>
      </c>
      <c r="P2329" s="10">
        <f t="shared" si="182"/>
        <v>54.88</v>
      </c>
      <c r="Q2329" s="14" t="s">
        <v>8347</v>
      </c>
      <c r="R2329" t="s">
        <v>8351</v>
      </c>
      <c r="S2329" s="19">
        <f t="shared" si="183"/>
        <v>41842.708796296291</v>
      </c>
      <c r="T2329" s="19">
        <f t="shared" si="184"/>
        <v>42207.916666666664</v>
      </c>
      <c r="U2329">
        <f t="shared" si="180"/>
        <v>2014</v>
      </c>
    </row>
    <row r="2330" spans="1:21" ht="64" x14ac:dyDescent="0.2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 s="23">
        <v>1437620400</v>
      </c>
      <c r="J2330">
        <v>1431715537</v>
      </c>
      <c r="K2330" t="b">
        <v>1</v>
      </c>
      <c r="L2330">
        <v>537</v>
      </c>
      <c r="M2330" t="b">
        <v>1</v>
      </c>
      <c r="N2330" t="s">
        <v>8299</v>
      </c>
      <c r="O2330" s="12">
        <f t="shared" si="181"/>
        <v>254</v>
      </c>
      <c r="P2330" s="10">
        <f t="shared" si="182"/>
        <v>47.38</v>
      </c>
      <c r="Q2330" s="14" t="s">
        <v>8347</v>
      </c>
      <c r="R2330" t="s">
        <v>8351</v>
      </c>
      <c r="S2330" s="19">
        <f t="shared" si="183"/>
        <v>42139.573344907403</v>
      </c>
      <c r="T2330" s="19">
        <f t="shared" si="184"/>
        <v>42207.916666666664</v>
      </c>
      <c r="U2330">
        <f t="shared" si="180"/>
        <v>2015</v>
      </c>
    </row>
    <row r="2331" spans="1:21" ht="48" x14ac:dyDescent="0.2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 s="23">
        <v>1437620400</v>
      </c>
      <c r="J2331">
        <v>1403017146</v>
      </c>
      <c r="K2331" t="b">
        <v>1</v>
      </c>
      <c r="L2331">
        <v>125</v>
      </c>
      <c r="M2331" t="b">
        <v>1</v>
      </c>
      <c r="N2331" t="s">
        <v>8299</v>
      </c>
      <c r="O2331" s="12">
        <f t="shared" si="181"/>
        <v>106</v>
      </c>
      <c r="P2331" s="10">
        <f t="shared" si="182"/>
        <v>211.84</v>
      </c>
      <c r="Q2331" s="14" t="s">
        <v>8347</v>
      </c>
      <c r="R2331" t="s">
        <v>8351</v>
      </c>
      <c r="S2331" s="19">
        <f t="shared" si="183"/>
        <v>41807.416041666664</v>
      </c>
      <c r="T2331" s="19">
        <f t="shared" si="184"/>
        <v>42207.916666666664</v>
      </c>
      <c r="U2331">
        <f t="shared" si="180"/>
        <v>2014</v>
      </c>
    </row>
    <row r="2332" spans="1:21" ht="48" x14ac:dyDescent="0.2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 s="23">
        <v>1437620400</v>
      </c>
      <c r="J2332">
        <v>1448400943</v>
      </c>
      <c r="K2332" t="b">
        <v>1</v>
      </c>
      <c r="L2332">
        <v>163</v>
      </c>
      <c r="M2332" t="b">
        <v>1</v>
      </c>
      <c r="N2332" t="s">
        <v>8299</v>
      </c>
      <c r="O2332" s="12">
        <f t="shared" si="181"/>
        <v>102</v>
      </c>
      <c r="P2332" s="10">
        <f t="shared" si="182"/>
        <v>219.93</v>
      </c>
      <c r="Q2332" s="14" t="s">
        <v>8347</v>
      </c>
      <c r="R2332" t="s">
        <v>8351</v>
      </c>
      <c r="S2332" s="19">
        <f t="shared" si="183"/>
        <v>42332.691469907404</v>
      </c>
      <c r="T2332" s="19">
        <f t="shared" si="184"/>
        <v>42207.916666666664</v>
      </c>
      <c r="U2332">
        <f t="shared" si="180"/>
        <v>2015</v>
      </c>
    </row>
    <row r="2333" spans="1:21" ht="48" x14ac:dyDescent="0.2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 s="23">
        <v>1437620400</v>
      </c>
      <c r="J2333">
        <v>1405728490</v>
      </c>
      <c r="K2333" t="b">
        <v>1</v>
      </c>
      <c r="L2333">
        <v>283</v>
      </c>
      <c r="M2333" t="b">
        <v>1</v>
      </c>
      <c r="N2333" t="s">
        <v>8299</v>
      </c>
      <c r="O2333" s="12">
        <f t="shared" si="181"/>
        <v>144</v>
      </c>
      <c r="P2333" s="10">
        <f t="shared" si="182"/>
        <v>40.799999999999997</v>
      </c>
      <c r="Q2333" s="14" t="s">
        <v>8347</v>
      </c>
      <c r="R2333" t="s">
        <v>8351</v>
      </c>
      <c r="S2333" s="19">
        <f t="shared" si="183"/>
        <v>41838.797337962962</v>
      </c>
      <c r="T2333" s="19">
        <f t="shared" si="184"/>
        <v>42207.916666666664</v>
      </c>
      <c r="U2333">
        <f t="shared" si="180"/>
        <v>2014</v>
      </c>
    </row>
    <row r="2334" spans="1:21" ht="48" x14ac:dyDescent="0.2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 s="23">
        <v>1437620400</v>
      </c>
      <c r="J2334">
        <v>1420643071</v>
      </c>
      <c r="K2334" t="b">
        <v>1</v>
      </c>
      <c r="L2334">
        <v>352</v>
      </c>
      <c r="M2334" t="b">
        <v>1</v>
      </c>
      <c r="N2334" t="s">
        <v>8299</v>
      </c>
      <c r="O2334" s="12">
        <f t="shared" si="181"/>
        <v>106</v>
      </c>
      <c r="P2334" s="10">
        <f t="shared" si="182"/>
        <v>75.5</v>
      </c>
      <c r="Q2334" s="14" t="s">
        <v>8347</v>
      </c>
      <c r="R2334" t="s">
        <v>8351</v>
      </c>
      <c r="S2334" s="19">
        <f t="shared" si="183"/>
        <v>42011.419803240737</v>
      </c>
      <c r="T2334" s="19">
        <f t="shared" si="184"/>
        <v>42207.916666666664</v>
      </c>
      <c r="U2334">
        <f t="shared" si="180"/>
        <v>2015</v>
      </c>
    </row>
    <row r="2335" spans="1:21" ht="48" x14ac:dyDescent="0.2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 s="23">
        <v>1437620400</v>
      </c>
      <c r="J2335">
        <v>1399563390</v>
      </c>
      <c r="K2335" t="b">
        <v>1</v>
      </c>
      <c r="L2335">
        <v>94</v>
      </c>
      <c r="M2335" t="b">
        <v>1</v>
      </c>
      <c r="N2335" t="s">
        <v>8299</v>
      </c>
      <c r="O2335" s="12">
        <f t="shared" si="181"/>
        <v>212</v>
      </c>
      <c r="P2335" s="10">
        <f t="shared" si="182"/>
        <v>13.54</v>
      </c>
      <c r="Q2335" s="14" t="s">
        <v>8347</v>
      </c>
      <c r="R2335" t="s">
        <v>8351</v>
      </c>
      <c r="S2335" s="19">
        <f t="shared" si="183"/>
        <v>41767.442013888889</v>
      </c>
      <c r="T2335" s="19">
        <f t="shared" si="184"/>
        <v>42207.916666666664</v>
      </c>
      <c r="U2335">
        <f t="shared" si="180"/>
        <v>2014</v>
      </c>
    </row>
    <row r="2336" spans="1:21" ht="48" x14ac:dyDescent="0.2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 s="23">
        <v>1437620400</v>
      </c>
      <c r="J2336">
        <v>1412611498</v>
      </c>
      <c r="K2336" t="b">
        <v>1</v>
      </c>
      <c r="L2336">
        <v>67</v>
      </c>
      <c r="M2336" t="b">
        <v>1</v>
      </c>
      <c r="N2336" t="s">
        <v>8299</v>
      </c>
      <c r="O2336" s="12">
        <f t="shared" si="181"/>
        <v>102</v>
      </c>
      <c r="P2336" s="10">
        <f t="shared" si="182"/>
        <v>60.87</v>
      </c>
      <c r="Q2336" s="14" t="s">
        <v>8347</v>
      </c>
      <c r="R2336" t="s">
        <v>8351</v>
      </c>
      <c r="S2336" s="19">
        <f t="shared" si="183"/>
        <v>41918.461782407401</v>
      </c>
      <c r="T2336" s="19">
        <f t="shared" si="184"/>
        <v>42207.916666666664</v>
      </c>
      <c r="U2336">
        <f t="shared" si="180"/>
        <v>2014</v>
      </c>
    </row>
    <row r="2337" spans="1:21" ht="48" x14ac:dyDescent="0.2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 s="23">
        <v>1437620400</v>
      </c>
      <c r="J2337">
        <v>1399902243</v>
      </c>
      <c r="K2337" t="b">
        <v>1</v>
      </c>
      <c r="L2337">
        <v>221</v>
      </c>
      <c r="M2337" t="b">
        <v>1</v>
      </c>
      <c r="N2337" t="s">
        <v>8299</v>
      </c>
      <c r="O2337" s="12">
        <f t="shared" si="181"/>
        <v>102</v>
      </c>
      <c r="P2337" s="10">
        <f t="shared" si="182"/>
        <v>115.69</v>
      </c>
      <c r="Q2337" s="14" t="s">
        <v>8347</v>
      </c>
      <c r="R2337" t="s">
        <v>8351</v>
      </c>
      <c r="S2337" s="19">
        <f t="shared" si="183"/>
        <v>41771.363923611112</v>
      </c>
      <c r="T2337" s="19">
        <f t="shared" si="184"/>
        <v>42207.916666666664</v>
      </c>
      <c r="U2337">
        <f t="shared" si="180"/>
        <v>2014</v>
      </c>
    </row>
    <row r="2338" spans="1:21" ht="48" x14ac:dyDescent="0.2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 s="23">
        <v>1437620400</v>
      </c>
      <c r="J2338">
        <v>1390860695</v>
      </c>
      <c r="K2338" t="b">
        <v>1</v>
      </c>
      <c r="L2338">
        <v>2165</v>
      </c>
      <c r="M2338" t="b">
        <v>1</v>
      </c>
      <c r="N2338" t="s">
        <v>8299</v>
      </c>
      <c r="O2338" s="12">
        <f t="shared" si="181"/>
        <v>521</v>
      </c>
      <c r="P2338" s="10">
        <f t="shared" si="182"/>
        <v>48.1</v>
      </c>
      <c r="Q2338" s="14" t="s">
        <v>8347</v>
      </c>
      <c r="R2338" t="s">
        <v>8351</v>
      </c>
      <c r="S2338" s="19">
        <f t="shared" si="183"/>
        <v>41666.716377314813</v>
      </c>
      <c r="T2338" s="19">
        <f t="shared" si="184"/>
        <v>42207.916666666664</v>
      </c>
      <c r="U2338">
        <f t="shared" si="180"/>
        <v>2014</v>
      </c>
    </row>
    <row r="2339" spans="1:21" ht="32" x14ac:dyDescent="0.2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 s="23">
        <v>1437620400</v>
      </c>
      <c r="J2339">
        <v>1401204143</v>
      </c>
      <c r="K2339" t="b">
        <v>1</v>
      </c>
      <c r="L2339">
        <v>179</v>
      </c>
      <c r="M2339" t="b">
        <v>1</v>
      </c>
      <c r="N2339" t="s">
        <v>8299</v>
      </c>
      <c r="O2339" s="12">
        <f t="shared" si="181"/>
        <v>111</v>
      </c>
      <c r="P2339" s="10">
        <f t="shared" si="182"/>
        <v>74.180000000000007</v>
      </c>
      <c r="Q2339" s="14" t="s">
        <v>8347</v>
      </c>
      <c r="R2339" t="s">
        <v>8351</v>
      </c>
      <c r="S2339" s="19">
        <f t="shared" si="183"/>
        <v>41786.432210648149</v>
      </c>
      <c r="T2339" s="19">
        <f t="shared" si="184"/>
        <v>42207.916666666664</v>
      </c>
      <c r="U2339">
        <f t="shared" si="180"/>
        <v>2014</v>
      </c>
    </row>
    <row r="2340" spans="1:21" ht="48" x14ac:dyDescent="0.2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 s="23">
        <v>1437620400</v>
      </c>
      <c r="J2340">
        <v>1401485484</v>
      </c>
      <c r="K2340" t="b">
        <v>1</v>
      </c>
      <c r="L2340">
        <v>123</v>
      </c>
      <c r="M2340" t="b">
        <v>1</v>
      </c>
      <c r="N2340" t="s">
        <v>8299</v>
      </c>
      <c r="O2340" s="12">
        <f t="shared" si="181"/>
        <v>101</v>
      </c>
      <c r="P2340" s="10">
        <f t="shared" si="182"/>
        <v>123.35</v>
      </c>
      <c r="Q2340" s="14" t="s">
        <v>8347</v>
      </c>
      <c r="R2340" t="s">
        <v>8351</v>
      </c>
      <c r="S2340" s="19">
        <f t="shared" si="183"/>
        <v>41789.688472222224</v>
      </c>
      <c r="T2340" s="19">
        <f t="shared" si="184"/>
        <v>42207.916666666664</v>
      </c>
      <c r="U2340">
        <f t="shared" si="180"/>
        <v>2014</v>
      </c>
    </row>
    <row r="2341" spans="1:21" ht="48" x14ac:dyDescent="0.2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 s="23">
        <v>1437620400</v>
      </c>
      <c r="J2341">
        <v>1479496309</v>
      </c>
      <c r="K2341" t="b">
        <v>1</v>
      </c>
      <c r="L2341">
        <v>1104</v>
      </c>
      <c r="M2341" t="b">
        <v>1</v>
      </c>
      <c r="N2341" t="s">
        <v>8299</v>
      </c>
      <c r="O2341" s="12">
        <f t="shared" si="181"/>
        <v>294</v>
      </c>
      <c r="P2341" s="10">
        <f t="shared" si="182"/>
        <v>66.62</v>
      </c>
      <c r="Q2341" s="14" t="s">
        <v>8347</v>
      </c>
      <c r="R2341" t="s">
        <v>8351</v>
      </c>
      <c r="S2341" s="19">
        <f t="shared" si="183"/>
        <v>42692.591539351844</v>
      </c>
      <c r="T2341" s="19">
        <f t="shared" si="184"/>
        <v>42207.916666666664</v>
      </c>
      <c r="U2341">
        <f t="shared" si="180"/>
        <v>2016</v>
      </c>
    </row>
    <row r="2342" spans="1:21" ht="48" x14ac:dyDescent="0.2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 s="23">
        <v>1437620400</v>
      </c>
      <c r="J2342">
        <v>1475249138</v>
      </c>
      <c r="K2342" t="b">
        <v>1</v>
      </c>
      <c r="L2342">
        <v>403</v>
      </c>
      <c r="M2342" t="b">
        <v>1</v>
      </c>
      <c r="N2342" t="s">
        <v>8299</v>
      </c>
      <c r="O2342" s="12">
        <f t="shared" si="181"/>
        <v>106</v>
      </c>
      <c r="P2342" s="10">
        <f t="shared" si="182"/>
        <v>104.99</v>
      </c>
      <c r="Q2342" s="14" t="s">
        <v>8347</v>
      </c>
      <c r="R2342" t="s">
        <v>8351</v>
      </c>
      <c r="S2342" s="19">
        <f t="shared" si="183"/>
        <v>42643.434467592589</v>
      </c>
      <c r="T2342" s="19">
        <f t="shared" si="184"/>
        <v>42207.916666666664</v>
      </c>
      <c r="U2342">
        <f t="shared" si="180"/>
        <v>2016</v>
      </c>
    </row>
    <row r="2343" spans="1:21" ht="48" x14ac:dyDescent="0.2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 s="23">
        <v>1437620400</v>
      </c>
      <c r="J2343">
        <v>1434137504</v>
      </c>
      <c r="K2343" t="b">
        <v>0</v>
      </c>
      <c r="L2343">
        <v>0</v>
      </c>
      <c r="M2343" t="b">
        <v>0</v>
      </c>
      <c r="N2343" t="s">
        <v>8299</v>
      </c>
      <c r="O2343" s="12">
        <f t="shared" si="181"/>
        <v>0</v>
      </c>
      <c r="P2343" s="10">
        <f t="shared" si="182"/>
        <v>0</v>
      </c>
      <c r="Q2343" s="14" t="s">
        <v>8347</v>
      </c>
      <c r="R2343" t="s">
        <v>8351</v>
      </c>
      <c r="S2343" s="19">
        <f t="shared" si="183"/>
        <v>42167.605370370373</v>
      </c>
      <c r="T2343" s="19">
        <f t="shared" si="184"/>
        <v>42207.916666666664</v>
      </c>
      <c r="U2343">
        <f t="shared" si="180"/>
        <v>2015</v>
      </c>
    </row>
    <row r="2344" spans="1:21" ht="48" x14ac:dyDescent="0.2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 s="23">
        <v>1437620400</v>
      </c>
      <c r="J2344">
        <v>1410799870</v>
      </c>
      <c r="K2344" t="b">
        <v>0</v>
      </c>
      <c r="L2344">
        <v>0</v>
      </c>
      <c r="M2344" t="b">
        <v>0</v>
      </c>
      <c r="N2344" t="s">
        <v>8299</v>
      </c>
      <c r="O2344" s="12">
        <f t="shared" si="181"/>
        <v>0</v>
      </c>
      <c r="P2344" s="10">
        <f t="shared" si="182"/>
        <v>0</v>
      </c>
      <c r="Q2344" s="14" t="s">
        <v>8347</v>
      </c>
      <c r="R2344" t="s">
        <v>8351</v>
      </c>
      <c r="S2344" s="19">
        <f t="shared" si="183"/>
        <v>41897.49386574074</v>
      </c>
      <c r="T2344" s="19">
        <f t="shared" si="184"/>
        <v>42207.916666666664</v>
      </c>
      <c r="U2344">
        <f t="shared" si="180"/>
        <v>2014</v>
      </c>
    </row>
    <row r="2345" spans="1:21" ht="48" x14ac:dyDescent="0.2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 s="23">
        <v>1437620400</v>
      </c>
      <c r="J2345">
        <v>1447962505</v>
      </c>
      <c r="K2345" t="b">
        <v>0</v>
      </c>
      <c r="L2345">
        <v>1</v>
      </c>
      <c r="M2345" t="b">
        <v>0</v>
      </c>
      <c r="N2345" t="s">
        <v>8299</v>
      </c>
      <c r="O2345" s="12">
        <f t="shared" si="181"/>
        <v>3</v>
      </c>
      <c r="P2345" s="10">
        <f t="shared" si="182"/>
        <v>300</v>
      </c>
      <c r="Q2345" s="14" t="s">
        <v>8347</v>
      </c>
      <c r="R2345" t="s">
        <v>8351</v>
      </c>
      <c r="S2345" s="19">
        <f t="shared" si="183"/>
        <v>42327.616956018515</v>
      </c>
      <c r="T2345" s="19">
        <f t="shared" si="184"/>
        <v>42207.916666666664</v>
      </c>
      <c r="U2345">
        <f t="shared" si="180"/>
        <v>2015</v>
      </c>
    </row>
    <row r="2346" spans="1:21" ht="48" x14ac:dyDescent="0.2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 s="23">
        <v>1437620400</v>
      </c>
      <c r="J2346">
        <v>1464197269</v>
      </c>
      <c r="K2346" t="b">
        <v>0</v>
      </c>
      <c r="L2346">
        <v>1</v>
      </c>
      <c r="M2346" t="b">
        <v>0</v>
      </c>
      <c r="N2346" t="s">
        <v>8299</v>
      </c>
      <c r="O2346" s="12">
        <f t="shared" si="181"/>
        <v>0</v>
      </c>
      <c r="P2346" s="10">
        <f t="shared" si="182"/>
        <v>1</v>
      </c>
      <c r="Q2346" s="14" t="s">
        <v>8347</v>
      </c>
      <c r="R2346" t="s">
        <v>8351</v>
      </c>
      <c r="S2346" s="19">
        <f t="shared" si="183"/>
        <v>42515.519317129627</v>
      </c>
      <c r="T2346" s="19">
        <f t="shared" si="184"/>
        <v>42207.916666666664</v>
      </c>
      <c r="U2346">
        <f t="shared" si="180"/>
        <v>2016</v>
      </c>
    </row>
    <row r="2347" spans="1:21" ht="48" x14ac:dyDescent="0.2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 s="23">
        <v>1437620400</v>
      </c>
      <c r="J2347">
        <v>1424822556</v>
      </c>
      <c r="K2347" t="b">
        <v>0</v>
      </c>
      <c r="L2347">
        <v>0</v>
      </c>
      <c r="M2347" t="b">
        <v>0</v>
      </c>
      <c r="N2347" t="s">
        <v>8299</v>
      </c>
      <c r="O2347" s="12">
        <f t="shared" si="181"/>
        <v>0</v>
      </c>
      <c r="P2347" s="10">
        <f t="shared" si="182"/>
        <v>0</v>
      </c>
      <c r="Q2347" s="14" t="s">
        <v>8347</v>
      </c>
      <c r="R2347" t="s">
        <v>8351</v>
      </c>
      <c r="S2347" s="19">
        <f t="shared" si="183"/>
        <v>42059.79347222222</v>
      </c>
      <c r="T2347" s="19">
        <f t="shared" si="184"/>
        <v>42207.916666666664</v>
      </c>
      <c r="U2347">
        <f t="shared" si="180"/>
        <v>2015</v>
      </c>
    </row>
    <row r="2348" spans="1:21" ht="48" x14ac:dyDescent="0.2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 s="23">
        <v>1437620400</v>
      </c>
      <c r="J2348">
        <v>1472843431</v>
      </c>
      <c r="K2348" t="b">
        <v>0</v>
      </c>
      <c r="L2348">
        <v>3</v>
      </c>
      <c r="M2348" t="b">
        <v>0</v>
      </c>
      <c r="N2348" t="s">
        <v>8299</v>
      </c>
      <c r="O2348" s="12">
        <f t="shared" si="181"/>
        <v>0</v>
      </c>
      <c r="P2348" s="10">
        <f t="shared" si="182"/>
        <v>13</v>
      </c>
      <c r="Q2348" s="14" t="s">
        <v>8347</v>
      </c>
      <c r="R2348" t="s">
        <v>8351</v>
      </c>
      <c r="S2348" s="19">
        <f t="shared" si="183"/>
        <v>42615.590636574074</v>
      </c>
      <c r="T2348" s="19">
        <f t="shared" si="184"/>
        <v>42207.916666666664</v>
      </c>
      <c r="U2348">
        <f t="shared" si="180"/>
        <v>2016</v>
      </c>
    </row>
    <row r="2349" spans="1:21" ht="48" x14ac:dyDescent="0.2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 s="23">
        <v>1437620400</v>
      </c>
      <c r="J2349">
        <v>1469543676</v>
      </c>
      <c r="K2349" t="b">
        <v>0</v>
      </c>
      <c r="L2349">
        <v>1</v>
      </c>
      <c r="M2349" t="b">
        <v>0</v>
      </c>
      <c r="N2349" t="s">
        <v>8299</v>
      </c>
      <c r="O2349" s="12">
        <f t="shared" si="181"/>
        <v>2</v>
      </c>
      <c r="P2349" s="10">
        <f t="shared" si="182"/>
        <v>15</v>
      </c>
      <c r="Q2349" s="14" t="s">
        <v>8347</v>
      </c>
      <c r="R2349" t="s">
        <v>8351</v>
      </c>
      <c r="S2349" s="19">
        <f t="shared" si="183"/>
        <v>42577.39902777777</v>
      </c>
      <c r="T2349" s="19">
        <f t="shared" si="184"/>
        <v>42207.916666666664</v>
      </c>
      <c r="U2349">
        <f t="shared" si="180"/>
        <v>2016</v>
      </c>
    </row>
    <row r="2350" spans="1:21" ht="48" x14ac:dyDescent="0.2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 s="23">
        <v>1437620400</v>
      </c>
      <c r="J2350">
        <v>1450822938</v>
      </c>
      <c r="K2350" t="b">
        <v>0</v>
      </c>
      <c r="L2350">
        <v>5</v>
      </c>
      <c r="M2350" t="b">
        <v>0</v>
      </c>
      <c r="N2350" t="s">
        <v>8299</v>
      </c>
      <c r="O2350" s="12">
        <f t="shared" si="181"/>
        <v>0</v>
      </c>
      <c r="P2350" s="10">
        <f t="shared" si="182"/>
        <v>54</v>
      </c>
      <c r="Q2350" s="14" t="s">
        <v>8347</v>
      </c>
      <c r="R2350" t="s">
        <v>8351</v>
      </c>
      <c r="S2350" s="19">
        <f t="shared" si="183"/>
        <v>42360.723819444444</v>
      </c>
      <c r="T2350" s="19">
        <f t="shared" si="184"/>
        <v>42207.916666666664</v>
      </c>
      <c r="U2350">
        <f t="shared" si="180"/>
        <v>2015</v>
      </c>
    </row>
    <row r="2351" spans="1:21" ht="48" x14ac:dyDescent="0.2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 s="23">
        <v>1437620400</v>
      </c>
      <c r="J2351">
        <v>1436812628</v>
      </c>
      <c r="K2351" t="b">
        <v>0</v>
      </c>
      <c r="L2351">
        <v>0</v>
      </c>
      <c r="M2351" t="b">
        <v>0</v>
      </c>
      <c r="N2351" t="s">
        <v>8299</v>
      </c>
      <c r="O2351" s="12">
        <f t="shared" si="181"/>
        <v>0</v>
      </c>
      <c r="P2351" s="10">
        <f t="shared" si="182"/>
        <v>0</v>
      </c>
      <c r="Q2351" s="14" t="s">
        <v>8347</v>
      </c>
      <c r="R2351" t="s">
        <v>8351</v>
      </c>
      <c r="S2351" s="19">
        <f t="shared" si="183"/>
        <v>42198.567453703705</v>
      </c>
      <c r="T2351" s="19">
        <f t="shared" si="184"/>
        <v>42207.916666666664</v>
      </c>
      <c r="U2351">
        <f t="shared" si="180"/>
        <v>2015</v>
      </c>
    </row>
    <row r="2352" spans="1:21" ht="32" x14ac:dyDescent="0.2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 s="23">
        <v>1437620400</v>
      </c>
      <c r="J2352">
        <v>1480882370</v>
      </c>
      <c r="K2352" t="b">
        <v>0</v>
      </c>
      <c r="L2352">
        <v>0</v>
      </c>
      <c r="M2352" t="b">
        <v>0</v>
      </c>
      <c r="N2352" t="s">
        <v>8299</v>
      </c>
      <c r="O2352" s="12">
        <f t="shared" si="181"/>
        <v>0</v>
      </c>
      <c r="P2352" s="10">
        <f t="shared" si="182"/>
        <v>0</v>
      </c>
      <c r="Q2352" s="14" t="s">
        <v>8347</v>
      </c>
      <c r="R2352" t="s">
        <v>8351</v>
      </c>
      <c r="S2352" s="19">
        <f t="shared" si="183"/>
        <v>42708.633912037032</v>
      </c>
      <c r="T2352" s="19">
        <f t="shared" si="184"/>
        <v>42207.916666666664</v>
      </c>
      <c r="U2352">
        <f t="shared" si="180"/>
        <v>2016</v>
      </c>
    </row>
    <row r="2353" spans="1:21" ht="32" x14ac:dyDescent="0.2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 s="23">
        <v>1437620400</v>
      </c>
      <c r="J2353">
        <v>1427768739</v>
      </c>
      <c r="K2353" t="b">
        <v>0</v>
      </c>
      <c r="L2353">
        <v>7</v>
      </c>
      <c r="M2353" t="b">
        <v>0</v>
      </c>
      <c r="N2353" t="s">
        <v>8299</v>
      </c>
      <c r="O2353" s="12">
        <f t="shared" si="181"/>
        <v>1</v>
      </c>
      <c r="P2353" s="10">
        <f t="shared" si="182"/>
        <v>15.43</v>
      </c>
      <c r="Q2353" s="14" t="s">
        <v>8347</v>
      </c>
      <c r="R2353" t="s">
        <v>8351</v>
      </c>
      <c r="S2353" s="19">
        <f t="shared" si="183"/>
        <v>42093.892812500002</v>
      </c>
      <c r="T2353" s="19">
        <f t="shared" si="184"/>
        <v>42207.916666666664</v>
      </c>
      <c r="U2353">
        <f t="shared" si="180"/>
        <v>2015</v>
      </c>
    </row>
    <row r="2354" spans="1:21" ht="48" x14ac:dyDescent="0.2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 s="23">
        <v>1437620400</v>
      </c>
      <c r="J2354">
        <v>1428419552</v>
      </c>
      <c r="K2354" t="b">
        <v>0</v>
      </c>
      <c r="L2354">
        <v>0</v>
      </c>
      <c r="M2354" t="b">
        <v>0</v>
      </c>
      <c r="N2354" t="s">
        <v>8299</v>
      </c>
      <c r="O2354" s="12">
        <f t="shared" si="181"/>
        <v>0</v>
      </c>
      <c r="P2354" s="10">
        <f t="shared" si="182"/>
        <v>0</v>
      </c>
      <c r="Q2354" s="14" t="s">
        <v>8347</v>
      </c>
      <c r="R2354" t="s">
        <v>8351</v>
      </c>
      <c r="S2354" s="19">
        <f t="shared" si="183"/>
        <v>42101.425370370365</v>
      </c>
      <c r="T2354" s="19">
        <f t="shared" si="184"/>
        <v>42207.916666666664</v>
      </c>
      <c r="U2354">
        <f t="shared" si="180"/>
        <v>2015</v>
      </c>
    </row>
    <row r="2355" spans="1:21" ht="48" x14ac:dyDescent="0.2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 s="23">
        <v>1437620400</v>
      </c>
      <c r="J2355">
        <v>1428596022</v>
      </c>
      <c r="K2355" t="b">
        <v>0</v>
      </c>
      <c r="L2355">
        <v>0</v>
      </c>
      <c r="M2355" t="b">
        <v>0</v>
      </c>
      <c r="N2355" t="s">
        <v>8299</v>
      </c>
      <c r="O2355" s="12">
        <f t="shared" si="181"/>
        <v>0</v>
      </c>
      <c r="P2355" s="10">
        <f t="shared" si="182"/>
        <v>0</v>
      </c>
      <c r="Q2355" s="14" t="s">
        <v>8347</v>
      </c>
      <c r="R2355" t="s">
        <v>8351</v>
      </c>
      <c r="S2355" s="19">
        <f t="shared" si="183"/>
        <v>42103.467847222222</v>
      </c>
      <c r="T2355" s="19">
        <f t="shared" si="184"/>
        <v>42207.916666666664</v>
      </c>
      <c r="U2355">
        <f t="shared" si="180"/>
        <v>2015</v>
      </c>
    </row>
    <row r="2356" spans="1:21" ht="48" x14ac:dyDescent="0.2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 s="23">
        <v>1437620400</v>
      </c>
      <c r="J2356">
        <v>1415726460</v>
      </c>
      <c r="K2356" t="b">
        <v>0</v>
      </c>
      <c r="L2356">
        <v>1</v>
      </c>
      <c r="M2356" t="b">
        <v>0</v>
      </c>
      <c r="N2356" t="s">
        <v>8299</v>
      </c>
      <c r="O2356" s="12">
        <f t="shared" si="181"/>
        <v>0</v>
      </c>
      <c r="P2356" s="10">
        <f t="shared" si="182"/>
        <v>25</v>
      </c>
      <c r="Q2356" s="14" t="s">
        <v>8347</v>
      </c>
      <c r="R2356" t="s">
        <v>8351</v>
      </c>
      <c r="S2356" s="19">
        <f t="shared" si="183"/>
        <v>41954.51458333333</v>
      </c>
      <c r="T2356" s="19">
        <f t="shared" si="184"/>
        <v>42207.916666666664</v>
      </c>
      <c r="U2356">
        <f t="shared" si="180"/>
        <v>2014</v>
      </c>
    </row>
    <row r="2357" spans="1:21" ht="48" x14ac:dyDescent="0.2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 s="23">
        <v>1437620400</v>
      </c>
      <c r="J2357">
        <v>1428012136</v>
      </c>
      <c r="K2357" t="b">
        <v>0</v>
      </c>
      <c r="L2357">
        <v>2</v>
      </c>
      <c r="M2357" t="b">
        <v>0</v>
      </c>
      <c r="N2357" t="s">
        <v>8299</v>
      </c>
      <c r="O2357" s="12">
        <f t="shared" si="181"/>
        <v>1</v>
      </c>
      <c r="P2357" s="10">
        <f t="shared" si="182"/>
        <v>27.5</v>
      </c>
      <c r="Q2357" s="14" t="s">
        <v>8347</v>
      </c>
      <c r="R2357" t="s">
        <v>8351</v>
      </c>
      <c r="S2357" s="19">
        <f t="shared" si="183"/>
        <v>42096.709907407407</v>
      </c>
      <c r="T2357" s="19">
        <f t="shared" si="184"/>
        <v>42207.916666666664</v>
      </c>
      <c r="U2357">
        <f t="shared" si="180"/>
        <v>2015</v>
      </c>
    </row>
    <row r="2358" spans="1:21" ht="32" x14ac:dyDescent="0.2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 s="23">
        <v>1437620400</v>
      </c>
      <c r="J2358">
        <v>1430938104</v>
      </c>
      <c r="K2358" t="b">
        <v>0</v>
      </c>
      <c r="L2358">
        <v>0</v>
      </c>
      <c r="M2358" t="b">
        <v>0</v>
      </c>
      <c r="N2358" t="s">
        <v>8299</v>
      </c>
      <c r="O2358" s="12">
        <f t="shared" si="181"/>
        <v>0</v>
      </c>
      <c r="P2358" s="10">
        <f t="shared" si="182"/>
        <v>0</v>
      </c>
      <c r="Q2358" s="14" t="s">
        <v>8347</v>
      </c>
      <c r="R2358" t="s">
        <v>8351</v>
      </c>
      <c r="S2358" s="19">
        <f t="shared" si="183"/>
        <v>42130.575277777774</v>
      </c>
      <c r="T2358" s="19">
        <f t="shared" si="184"/>
        <v>42207.916666666664</v>
      </c>
      <c r="U2358">
        <f t="shared" si="180"/>
        <v>2015</v>
      </c>
    </row>
    <row r="2359" spans="1:21" ht="32" x14ac:dyDescent="0.2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 s="23">
        <v>1437620400</v>
      </c>
      <c r="J2359">
        <v>1442501578</v>
      </c>
      <c r="K2359" t="b">
        <v>0</v>
      </c>
      <c r="L2359">
        <v>0</v>
      </c>
      <c r="M2359" t="b">
        <v>0</v>
      </c>
      <c r="N2359" t="s">
        <v>8299</v>
      </c>
      <c r="O2359" s="12">
        <f t="shared" si="181"/>
        <v>0</v>
      </c>
      <c r="P2359" s="10">
        <f t="shared" si="182"/>
        <v>0</v>
      </c>
      <c r="Q2359" s="14" t="s">
        <v>8347</v>
      </c>
      <c r="R2359" t="s">
        <v>8351</v>
      </c>
      <c r="S2359" s="19">
        <f t="shared" si="183"/>
        <v>42264.411782407406</v>
      </c>
      <c r="T2359" s="19">
        <f t="shared" si="184"/>
        <v>42207.916666666664</v>
      </c>
      <c r="U2359">
        <f t="shared" si="180"/>
        <v>2015</v>
      </c>
    </row>
    <row r="2360" spans="1:21" ht="48" x14ac:dyDescent="0.2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 s="23">
        <v>1437620400</v>
      </c>
      <c r="J2360">
        <v>1417818036</v>
      </c>
      <c r="K2360" t="b">
        <v>0</v>
      </c>
      <c r="L2360">
        <v>0</v>
      </c>
      <c r="M2360" t="b">
        <v>0</v>
      </c>
      <c r="N2360" t="s">
        <v>8299</v>
      </c>
      <c r="O2360" s="12">
        <f t="shared" si="181"/>
        <v>0</v>
      </c>
      <c r="P2360" s="10">
        <f t="shared" si="182"/>
        <v>0</v>
      </c>
      <c r="Q2360" s="14" t="s">
        <v>8347</v>
      </c>
      <c r="R2360" t="s">
        <v>8351</v>
      </c>
      <c r="S2360" s="19">
        <f t="shared" si="183"/>
        <v>41978.722638888888</v>
      </c>
      <c r="T2360" s="19">
        <f t="shared" si="184"/>
        <v>42207.916666666664</v>
      </c>
      <c r="U2360">
        <f t="shared" si="180"/>
        <v>2014</v>
      </c>
    </row>
    <row r="2361" spans="1:21" ht="48" x14ac:dyDescent="0.2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 s="23">
        <v>1437620400</v>
      </c>
      <c r="J2361">
        <v>1433432124</v>
      </c>
      <c r="K2361" t="b">
        <v>0</v>
      </c>
      <c r="L2361">
        <v>3</v>
      </c>
      <c r="M2361" t="b">
        <v>0</v>
      </c>
      <c r="N2361" t="s">
        <v>8299</v>
      </c>
      <c r="O2361" s="12">
        <f t="shared" si="181"/>
        <v>15</v>
      </c>
      <c r="P2361" s="10">
        <f t="shared" si="182"/>
        <v>367</v>
      </c>
      <c r="Q2361" s="14" t="s">
        <v>8347</v>
      </c>
      <c r="R2361" t="s">
        <v>8351</v>
      </c>
      <c r="S2361" s="19">
        <f t="shared" si="183"/>
        <v>42159.441249999996</v>
      </c>
      <c r="T2361" s="19">
        <f t="shared" si="184"/>
        <v>42207.916666666664</v>
      </c>
      <c r="U2361">
        <f t="shared" si="180"/>
        <v>2015</v>
      </c>
    </row>
    <row r="2362" spans="1:21" ht="48" x14ac:dyDescent="0.2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 s="23">
        <v>1437620400</v>
      </c>
      <c r="J2362">
        <v>1452272280</v>
      </c>
      <c r="K2362" t="b">
        <v>0</v>
      </c>
      <c r="L2362">
        <v>1</v>
      </c>
      <c r="M2362" t="b">
        <v>0</v>
      </c>
      <c r="N2362" t="s">
        <v>8299</v>
      </c>
      <c r="O2362" s="12">
        <f t="shared" si="181"/>
        <v>0</v>
      </c>
      <c r="P2362" s="10">
        <f t="shared" si="182"/>
        <v>2</v>
      </c>
      <c r="Q2362" s="14" t="s">
        <v>8347</v>
      </c>
      <c r="R2362" t="s">
        <v>8351</v>
      </c>
      <c r="S2362" s="19">
        <f t="shared" si="183"/>
        <v>42377.498611111114</v>
      </c>
      <c r="T2362" s="19">
        <f t="shared" si="184"/>
        <v>42207.916666666664</v>
      </c>
      <c r="U2362">
        <f t="shared" si="180"/>
        <v>2016</v>
      </c>
    </row>
    <row r="2363" spans="1:21" ht="48" x14ac:dyDescent="0.2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 s="23">
        <v>1437620400</v>
      </c>
      <c r="J2363">
        <v>1459975008</v>
      </c>
      <c r="K2363" t="b">
        <v>0</v>
      </c>
      <c r="L2363">
        <v>0</v>
      </c>
      <c r="M2363" t="b">
        <v>0</v>
      </c>
      <c r="N2363" t="s">
        <v>8271</v>
      </c>
      <c r="O2363" s="12">
        <f t="shared" si="181"/>
        <v>0</v>
      </c>
      <c r="P2363" s="10">
        <f t="shared" si="182"/>
        <v>0</v>
      </c>
      <c r="Q2363" s="14" t="s">
        <v>8347</v>
      </c>
      <c r="R2363" t="s">
        <v>8352</v>
      </c>
      <c r="S2363" s="19">
        <f t="shared" si="183"/>
        <v>42466.650555555556</v>
      </c>
      <c r="T2363" s="19">
        <f t="shared" si="184"/>
        <v>42207.916666666664</v>
      </c>
      <c r="U2363">
        <f t="shared" si="180"/>
        <v>2016</v>
      </c>
    </row>
    <row r="2364" spans="1:21" ht="32" x14ac:dyDescent="0.2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 s="23">
        <v>1437620400</v>
      </c>
      <c r="J2364">
        <v>1415723470</v>
      </c>
      <c r="K2364" t="b">
        <v>0</v>
      </c>
      <c r="L2364">
        <v>2</v>
      </c>
      <c r="M2364" t="b">
        <v>0</v>
      </c>
      <c r="N2364" t="s">
        <v>8271</v>
      </c>
      <c r="O2364" s="12">
        <f t="shared" si="181"/>
        <v>29</v>
      </c>
      <c r="P2364" s="10">
        <f t="shared" si="182"/>
        <v>60</v>
      </c>
      <c r="Q2364" s="14" t="s">
        <v>8347</v>
      </c>
      <c r="R2364" t="s">
        <v>8352</v>
      </c>
      <c r="S2364" s="19">
        <f t="shared" si="183"/>
        <v>41954.47997685185</v>
      </c>
      <c r="T2364" s="19">
        <f t="shared" si="184"/>
        <v>42207.916666666664</v>
      </c>
      <c r="U2364">
        <f t="shared" si="180"/>
        <v>2014</v>
      </c>
    </row>
    <row r="2365" spans="1:21" ht="48" x14ac:dyDescent="0.2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 s="23">
        <v>1437620400</v>
      </c>
      <c r="J2365">
        <v>1447460200</v>
      </c>
      <c r="K2365" t="b">
        <v>0</v>
      </c>
      <c r="L2365">
        <v>0</v>
      </c>
      <c r="M2365" t="b">
        <v>0</v>
      </c>
      <c r="N2365" t="s">
        <v>8271</v>
      </c>
      <c r="O2365" s="12">
        <f t="shared" si="181"/>
        <v>0</v>
      </c>
      <c r="P2365" s="10">
        <f t="shared" si="182"/>
        <v>0</v>
      </c>
      <c r="Q2365" s="14" t="s">
        <v>8347</v>
      </c>
      <c r="R2365" t="s">
        <v>8352</v>
      </c>
      <c r="S2365" s="19">
        <f t="shared" si="183"/>
        <v>42321.803240740737</v>
      </c>
      <c r="T2365" s="19">
        <f t="shared" si="184"/>
        <v>42207.916666666664</v>
      </c>
      <c r="U2365">
        <f t="shared" ref="U2365:U2428" si="185">YEAR(S2365)</f>
        <v>2015</v>
      </c>
    </row>
    <row r="2366" spans="1:21" ht="32" x14ac:dyDescent="0.2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 s="23">
        <v>1437620400</v>
      </c>
      <c r="J2366">
        <v>1441146356</v>
      </c>
      <c r="K2366" t="b">
        <v>0</v>
      </c>
      <c r="L2366">
        <v>0</v>
      </c>
      <c r="M2366" t="b">
        <v>0</v>
      </c>
      <c r="N2366" t="s">
        <v>8271</v>
      </c>
      <c r="O2366" s="12">
        <f t="shared" si="181"/>
        <v>0</v>
      </c>
      <c r="P2366" s="10">
        <f t="shared" si="182"/>
        <v>0</v>
      </c>
      <c r="Q2366" s="14" t="s">
        <v>8347</v>
      </c>
      <c r="R2366" t="s">
        <v>8352</v>
      </c>
      <c r="S2366" s="19">
        <f t="shared" si="183"/>
        <v>42248.726342592585</v>
      </c>
      <c r="T2366" s="19">
        <f t="shared" si="184"/>
        <v>42207.916666666664</v>
      </c>
      <c r="U2366">
        <f t="shared" si="185"/>
        <v>2015</v>
      </c>
    </row>
    <row r="2367" spans="1:21" ht="48" x14ac:dyDescent="0.2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 s="23">
        <v>1437620400</v>
      </c>
      <c r="J2367">
        <v>1449596425</v>
      </c>
      <c r="K2367" t="b">
        <v>0</v>
      </c>
      <c r="L2367">
        <v>0</v>
      </c>
      <c r="M2367" t="b">
        <v>0</v>
      </c>
      <c r="N2367" t="s">
        <v>8271</v>
      </c>
      <c r="O2367" s="12">
        <f t="shared" si="181"/>
        <v>0</v>
      </c>
      <c r="P2367" s="10">
        <f t="shared" si="182"/>
        <v>0</v>
      </c>
      <c r="Q2367" s="14" t="s">
        <v>8347</v>
      </c>
      <c r="R2367" t="s">
        <v>8352</v>
      </c>
      <c r="S2367" s="19">
        <f t="shared" si="183"/>
        <v>42346.528067129628</v>
      </c>
      <c r="T2367" s="19">
        <f t="shared" si="184"/>
        <v>42207.916666666664</v>
      </c>
      <c r="U2367">
        <f t="shared" si="185"/>
        <v>2015</v>
      </c>
    </row>
    <row r="2368" spans="1:21" ht="48" x14ac:dyDescent="0.2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 s="23">
        <v>1437620400</v>
      </c>
      <c r="J2368">
        <v>1442839533</v>
      </c>
      <c r="K2368" t="b">
        <v>0</v>
      </c>
      <c r="L2368">
        <v>27</v>
      </c>
      <c r="M2368" t="b">
        <v>0</v>
      </c>
      <c r="N2368" t="s">
        <v>8271</v>
      </c>
      <c r="O2368" s="12">
        <f t="shared" si="181"/>
        <v>11</v>
      </c>
      <c r="P2368" s="10">
        <f t="shared" si="182"/>
        <v>97.41</v>
      </c>
      <c r="Q2368" s="14" t="s">
        <v>8347</v>
      </c>
      <c r="R2368" t="s">
        <v>8352</v>
      </c>
      <c r="S2368" s="19">
        <f t="shared" si="183"/>
        <v>42268.323298611103</v>
      </c>
      <c r="T2368" s="19">
        <f t="shared" si="184"/>
        <v>42207.916666666664</v>
      </c>
      <c r="U2368">
        <f t="shared" si="185"/>
        <v>2015</v>
      </c>
    </row>
    <row r="2369" spans="1:21" ht="48" x14ac:dyDescent="0.2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 s="23">
        <v>1437620400</v>
      </c>
      <c r="J2369">
        <v>1456442216</v>
      </c>
      <c r="K2369" t="b">
        <v>0</v>
      </c>
      <c r="L2369">
        <v>14</v>
      </c>
      <c r="M2369" t="b">
        <v>0</v>
      </c>
      <c r="N2369" t="s">
        <v>8271</v>
      </c>
      <c r="O2369" s="12">
        <f t="shared" si="181"/>
        <v>1</v>
      </c>
      <c r="P2369" s="10">
        <f t="shared" si="182"/>
        <v>47.86</v>
      </c>
      <c r="Q2369" s="14" t="s">
        <v>8347</v>
      </c>
      <c r="R2369" t="s">
        <v>8352</v>
      </c>
      <c r="S2369" s="19">
        <f t="shared" si="183"/>
        <v>42425.761759259258</v>
      </c>
      <c r="T2369" s="19">
        <f t="shared" si="184"/>
        <v>42207.916666666664</v>
      </c>
      <c r="U2369">
        <f t="shared" si="185"/>
        <v>2016</v>
      </c>
    </row>
    <row r="2370" spans="1:21" ht="48" x14ac:dyDescent="0.2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 s="23">
        <v>1437620400</v>
      </c>
      <c r="J2370">
        <v>1425143965</v>
      </c>
      <c r="K2370" t="b">
        <v>0</v>
      </c>
      <c r="L2370">
        <v>2</v>
      </c>
      <c r="M2370" t="b">
        <v>0</v>
      </c>
      <c r="N2370" t="s">
        <v>8271</v>
      </c>
      <c r="O2370" s="12">
        <f t="shared" ref="O2370:O2433" si="186">ROUND(E2370/D2370*100,0)</f>
        <v>0</v>
      </c>
      <c r="P2370" s="10">
        <f t="shared" ref="P2370:P2433" si="187">IFERROR(ROUND(E2370/L2370,2),0)</f>
        <v>50</v>
      </c>
      <c r="Q2370" s="14" t="s">
        <v>8347</v>
      </c>
      <c r="R2370" t="s">
        <v>8352</v>
      </c>
      <c r="S2370" s="19">
        <f t="shared" si="183"/>
        <v>42063.513483796291</v>
      </c>
      <c r="T2370" s="19">
        <f t="shared" si="184"/>
        <v>42207.916666666664</v>
      </c>
      <c r="U2370">
        <f t="shared" si="185"/>
        <v>2015</v>
      </c>
    </row>
    <row r="2371" spans="1:21" ht="48" x14ac:dyDescent="0.2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 s="23">
        <v>1437620400</v>
      </c>
      <c r="J2371">
        <v>1452540611</v>
      </c>
      <c r="K2371" t="b">
        <v>0</v>
      </c>
      <c r="L2371">
        <v>0</v>
      </c>
      <c r="M2371" t="b">
        <v>0</v>
      </c>
      <c r="N2371" t="s">
        <v>8271</v>
      </c>
      <c r="O2371" s="12">
        <f t="shared" si="186"/>
        <v>0</v>
      </c>
      <c r="P2371" s="10">
        <f t="shared" si="187"/>
        <v>0</v>
      </c>
      <c r="Q2371" s="14" t="s">
        <v>8347</v>
      </c>
      <c r="R2371" t="s">
        <v>8352</v>
      </c>
      <c r="S2371" s="19">
        <f t="shared" ref="S2371:S2434" si="188">(J2371/86400)+25569+(-5/24)</f>
        <v>42380.60429398148</v>
      </c>
      <c r="T2371" s="19">
        <f t="shared" ref="T2371:T2434" si="189">(I2371/86400)+25569+(-5/24)</f>
        <v>42207.916666666664</v>
      </c>
      <c r="U2371">
        <f t="shared" si="185"/>
        <v>2016</v>
      </c>
    </row>
    <row r="2372" spans="1:21" ht="48" x14ac:dyDescent="0.2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 s="23">
        <v>1437620400</v>
      </c>
      <c r="J2372">
        <v>1416285141</v>
      </c>
      <c r="K2372" t="b">
        <v>0</v>
      </c>
      <c r="L2372">
        <v>4</v>
      </c>
      <c r="M2372" t="b">
        <v>0</v>
      </c>
      <c r="N2372" t="s">
        <v>8271</v>
      </c>
      <c r="O2372" s="12">
        <f t="shared" si="186"/>
        <v>0</v>
      </c>
      <c r="P2372" s="10">
        <f t="shared" si="187"/>
        <v>20.5</v>
      </c>
      <c r="Q2372" s="14" t="s">
        <v>8347</v>
      </c>
      <c r="R2372" t="s">
        <v>8352</v>
      </c>
      <c r="S2372" s="19">
        <f t="shared" si="188"/>
        <v>41960.980798611105</v>
      </c>
      <c r="T2372" s="19">
        <f t="shared" si="189"/>
        <v>42207.916666666664</v>
      </c>
      <c r="U2372">
        <f t="shared" si="185"/>
        <v>2014</v>
      </c>
    </row>
    <row r="2373" spans="1:21" ht="48" x14ac:dyDescent="0.2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 s="23">
        <v>1437620400</v>
      </c>
      <c r="J2373">
        <v>1432665596</v>
      </c>
      <c r="K2373" t="b">
        <v>0</v>
      </c>
      <c r="L2373">
        <v>0</v>
      </c>
      <c r="M2373" t="b">
        <v>0</v>
      </c>
      <c r="N2373" t="s">
        <v>8271</v>
      </c>
      <c r="O2373" s="12">
        <f t="shared" si="186"/>
        <v>0</v>
      </c>
      <c r="P2373" s="10">
        <f t="shared" si="187"/>
        <v>0</v>
      </c>
      <c r="Q2373" s="14" t="s">
        <v>8347</v>
      </c>
      <c r="R2373" t="s">
        <v>8352</v>
      </c>
      <c r="S2373" s="19">
        <f t="shared" si="188"/>
        <v>42150.569398148145</v>
      </c>
      <c r="T2373" s="19">
        <f t="shared" si="189"/>
        <v>42207.916666666664</v>
      </c>
      <c r="U2373">
        <f t="shared" si="185"/>
        <v>2015</v>
      </c>
    </row>
    <row r="2374" spans="1:21" ht="48" x14ac:dyDescent="0.2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 s="23">
        <v>1437620400</v>
      </c>
      <c r="J2374">
        <v>1427247571</v>
      </c>
      <c r="K2374" t="b">
        <v>0</v>
      </c>
      <c r="L2374">
        <v>6</v>
      </c>
      <c r="M2374" t="b">
        <v>0</v>
      </c>
      <c r="N2374" t="s">
        <v>8271</v>
      </c>
      <c r="O2374" s="12">
        <f t="shared" si="186"/>
        <v>3</v>
      </c>
      <c r="P2374" s="10">
        <f t="shared" si="187"/>
        <v>30</v>
      </c>
      <c r="Q2374" s="14" t="s">
        <v>8347</v>
      </c>
      <c r="R2374" t="s">
        <v>8352</v>
      </c>
      <c r="S2374" s="19">
        <f t="shared" si="188"/>
        <v>42087.860775462956</v>
      </c>
      <c r="T2374" s="19">
        <f t="shared" si="189"/>
        <v>42207.916666666664</v>
      </c>
      <c r="U2374">
        <f t="shared" si="185"/>
        <v>2015</v>
      </c>
    </row>
    <row r="2375" spans="1:21" ht="32" x14ac:dyDescent="0.2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 s="23">
        <v>1437620400</v>
      </c>
      <c r="J2375">
        <v>1438271624</v>
      </c>
      <c r="K2375" t="b">
        <v>0</v>
      </c>
      <c r="L2375">
        <v>1</v>
      </c>
      <c r="M2375" t="b">
        <v>0</v>
      </c>
      <c r="N2375" t="s">
        <v>8271</v>
      </c>
      <c r="O2375" s="12">
        <f t="shared" si="186"/>
        <v>0</v>
      </c>
      <c r="P2375" s="10">
        <f t="shared" si="187"/>
        <v>50</v>
      </c>
      <c r="Q2375" s="14" t="s">
        <v>8347</v>
      </c>
      <c r="R2375" t="s">
        <v>8352</v>
      </c>
      <c r="S2375" s="19">
        <f t="shared" si="188"/>
        <v>42215.453981481478</v>
      </c>
      <c r="T2375" s="19">
        <f t="shared" si="189"/>
        <v>42207.916666666664</v>
      </c>
      <c r="U2375">
        <f t="shared" si="185"/>
        <v>2015</v>
      </c>
    </row>
    <row r="2376" spans="1:21" ht="48" x14ac:dyDescent="0.2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 s="23">
        <v>1437620400</v>
      </c>
      <c r="J2376">
        <v>1421180060</v>
      </c>
      <c r="K2376" t="b">
        <v>0</v>
      </c>
      <c r="L2376">
        <v>1</v>
      </c>
      <c r="M2376" t="b">
        <v>0</v>
      </c>
      <c r="N2376" t="s">
        <v>8271</v>
      </c>
      <c r="O2376" s="12">
        <f t="shared" si="186"/>
        <v>0</v>
      </c>
      <c r="P2376" s="10">
        <f t="shared" si="187"/>
        <v>10</v>
      </c>
      <c r="Q2376" s="14" t="s">
        <v>8347</v>
      </c>
      <c r="R2376" t="s">
        <v>8352</v>
      </c>
      <c r="S2376" s="19">
        <f t="shared" si="188"/>
        <v>42017.634953703702</v>
      </c>
      <c r="T2376" s="19">
        <f t="shared" si="189"/>
        <v>42207.916666666664</v>
      </c>
      <c r="U2376">
        <f t="shared" si="185"/>
        <v>2015</v>
      </c>
    </row>
    <row r="2377" spans="1:21" ht="48" x14ac:dyDescent="0.2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 s="23">
        <v>1437620400</v>
      </c>
      <c r="J2377">
        <v>1470859437</v>
      </c>
      <c r="K2377" t="b">
        <v>0</v>
      </c>
      <c r="L2377">
        <v>0</v>
      </c>
      <c r="M2377" t="b">
        <v>0</v>
      </c>
      <c r="N2377" t="s">
        <v>8271</v>
      </c>
      <c r="O2377" s="12">
        <f t="shared" si="186"/>
        <v>0</v>
      </c>
      <c r="P2377" s="10">
        <f t="shared" si="187"/>
        <v>0</v>
      </c>
      <c r="Q2377" s="14" t="s">
        <v>8347</v>
      </c>
      <c r="R2377" t="s">
        <v>8352</v>
      </c>
      <c r="S2377" s="19">
        <f t="shared" si="188"/>
        <v>42592.627743055556</v>
      </c>
      <c r="T2377" s="19">
        <f t="shared" si="189"/>
        <v>42207.916666666664</v>
      </c>
      <c r="U2377">
        <f t="shared" si="185"/>
        <v>2016</v>
      </c>
    </row>
    <row r="2378" spans="1:21" ht="48" x14ac:dyDescent="0.2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 s="23">
        <v>1437620400</v>
      </c>
      <c r="J2378">
        <v>1447193566</v>
      </c>
      <c r="K2378" t="b">
        <v>0</v>
      </c>
      <c r="L2378">
        <v>4</v>
      </c>
      <c r="M2378" t="b">
        <v>0</v>
      </c>
      <c r="N2378" t="s">
        <v>8271</v>
      </c>
      <c r="O2378" s="12">
        <f t="shared" si="186"/>
        <v>11</v>
      </c>
      <c r="P2378" s="10">
        <f t="shared" si="187"/>
        <v>81.58</v>
      </c>
      <c r="Q2378" s="14" t="s">
        <v>8347</v>
      </c>
      <c r="R2378" t="s">
        <v>8352</v>
      </c>
      <c r="S2378" s="19">
        <f t="shared" si="188"/>
        <v>42318.717199074068</v>
      </c>
      <c r="T2378" s="19">
        <f t="shared" si="189"/>
        <v>42207.916666666664</v>
      </c>
      <c r="U2378">
        <f t="shared" si="185"/>
        <v>2015</v>
      </c>
    </row>
    <row r="2379" spans="1:21" ht="48" x14ac:dyDescent="0.2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 s="23">
        <v>1437620400</v>
      </c>
      <c r="J2379">
        <v>1477515183</v>
      </c>
      <c r="K2379" t="b">
        <v>0</v>
      </c>
      <c r="L2379">
        <v>0</v>
      </c>
      <c r="M2379" t="b">
        <v>0</v>
      </c>
      <c r="N2379" t="s">
        <v>8271</v>
      </c>
      <c r="O2379" s="12">
        <f t="shared" si="186"/>
        <v>0</v>
      </c>
      <c r="P2379" s="10">
        <f t="shared" si="187"/>
        <v>0</v>
      </c>
      <c r="Q2379" s="14" t="s">
        <v>8347</v>
      </c>
      <c r="R2379" t="s">
        <v>8352</v>
      </c>
      <c r="S2379" s="19">
        <f t="shared" si="188"/>
        <v>42669.661840277775</v>
      </c>
      <c r="T2379" s="19">
        <f t="shared" si="189"/>
        <v>42207.916666666664</v>
      </c>
      <c r="U2379">
        <f t="shared" si="185"/>
        <v>2016</v>
      </c>
    </row>
    <row r="2380" spans="1:21" ht="32" x14ac:dyDescent="0.2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 s="23">
        <v>1437620400</v>
      </c>
      <c r="J2380">
        <v>1438042730</v>
      </c>
      <c r="K2380" t="b">
        <v>0</v>
      </c>
      <c r="L2380">
        <v>0</v>
      </c>
      <c r="M2380" t="b">
        <v>0</v>
      </c>
      <c r="N2380" t="s">
        <v>8271</v>
      </c>
      <c r="O2380" s="12">
        <f t="shared" si="186"/>
        <v>0</v>
      </c>
      <c r="P2380" s="10">
        <f t="shared" si="187"/>
        <v>0</v>
      </c>
      <c r="Q2380" s="14" t="s">
        <v>8347</v>
      </c>
      <c r="R2380" t="s">
        <v>8352</v>
      </c>
      <c r="S2380" s="19">
        <f t="shared" si="188"/>
        <v>42212.804745370369</v>
      </c>
      <c r="T2380" s="19">
        <f t="shared" si="189"/>
        <v>42207.916666666664</v>
      </c>
      <c r="U2380">
        <f t="shared" si="185"/>
        <v>2015</v>
      </c>
    </row>
    <row r="2381" spans="1:21" ht="32" x14ac:dyDescent="0.2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 s="23">
        <v>1437620400</v>
      </c>
      <c r="J2381">
        <v>1440116616</v>
      </c>
      <c r="K2381" t="b">
        <v>0</v>
      </c>
      <c r="L2381">
        <v>0</v>
      </c>
      <c r="M2381" t="b">
        <v>0</v>
      </c>
      <c r="N2381" t="s">
        <v>8271</v>
      </c>
      <c r="O2381" s="12">
        <f t="shared" si="186"/>
        <v>0</v>
      </c>
      <c r="P2381" s="10">
        <f t="shared" si="187"/>
        <v>0</v>
      </c>
      <c r="Q2381" s="14" t="s">
        <v>8347</v>
      </c>
      <c r="R2381" t="s">
        <v>8352</v>
      </c>
      <c r="S2381" s="19">
        <f t="shared" si="188"/>
        <v>42236.808055555557</v>
      </c>
      <c r="T2381" s="19">
        <f t="shared" si="189"/>
        <v>42207.916666666664</v>
      </c>
      <c r="U2381">
        <f t="shared" si="185"/>
        <v>2015</v>
      </c>
    </row>
    <row r="2382" spans="1:21" ht="48" x14ac:dyDescent="0.2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 s="23">
        <v>1437620400</v>
      </c>
      <c r="J2382">
        <v>1441134142</v>
      </c>
      <c r="K2382" t="b">
        <v>0</v>
      </c>
      <c r="L2382">
        <v>3</v>
      </c>
      <c r="M2382" t="b">
        <v>0</v>
      </c>
      <c r="N2382" t="s">
        <v>8271</v>
      </c>
      <c r="O2382" s="12">
        <f t="shared" si="186"/>
        <v>0</v>
      </c>
      <c r="P2382" s="10">
        <f t="shared" si="187"/>
        <v>18.329999999999998</v>
      </c>
      <c r="Q2382" s="14" t="s">
        <v>8347</v>
      </c>
      <c r="R2382" t="s">
        <v>8352</v>
      </c>
      <c r="S2382" s="19">
        <f t="shared" si="188"/>
        <v>42248.584976851846</v>
      </c>
      <c r="T2382" s="19">
        <f t="shared" si="189"/>
        <v>42207.916666666664</v>
      </c>
      <c r="U2382">
        <f t="shared" si="185"/>
        <v>2015</v>
      </c>
    </row>
    <row r="2383" spans="1:21" ht="48" x14ac:dyDescent="0.2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 s="23">
        <v>1437620400</v>
      </c>
      <c r="J2383">
        <v>1426112848</v>
      </c>
      <c r="K2383" t="b">
        <v>0</v>
      </c>
      <c r="L2383">
        <v>7</v>
      </c>
      <c r="M2383" t="b">
        <v>0</v>
      </c>
      <c r="N2383" t="s">
        <v>8271</v>
      </c>
      <c r="O2383" s="12">
        <f t="shared" si="186"/>
        <v>2</v>
      </c>
      <c r="P2383" s="10">
        <f t="shared" si="187"/>
        <v>224.43</v>
      </c>
      <c r="Q2383" s="14" t="s">
        <v>8347</v>
      </c>
      <c r="R2383" t="s">
        <v>8352</v>
      </c>
      <c r="S2383" s="19">
        <f t="shared" si="188"/>
        <v>42074.727407407401</v>
      </c>
      <c r="T2383" s="19">
        <f t="shared" si="189"/>
        <v>42207.916666666664</v>
      </c>
      <c r="U2383">
        <f t="shared" si="185"/>
        <v>2015</v>
      </c>
    </row>
    <row r="2384" spans="1:21" ht="64" x14ac:dyDescent="0.2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 s="23">
        <v>1437620400</v>
      </c>
      <c r="J2384">
        <v>1436502603</v>
      </c>
      <c r="K2384" t="b">
        <v>0</v>
      </c>
      <c r="L2384">
        <v>2</v>
      </c>
      <c r="M2384" t="b">
        <v>0</v>
      </c>
      <c r="N2384" t="s">
        <v>8271</v>
      </c>
      <c r="O2384" s="12">
        <f t="shared" si="186"/>
        <v>3</v>
      </c>
      <c r="P2384" s="10">
        <f t="shared" si="187"/>
        <v>37.5</v>
      </c>
      <c r="Q2384" s="14" t="s">
        <v>8347</v>
      </c>
      <c r="R2384" t="s">
        <v>8352</v>
      </c>
      <c r="S2384" s="19">
        <f t="shared" si="188"/>
        <v>42194.979201388887</v>
      </c>
      <c r="T2384" s="19">
        <f t="shared" si="189"/>
        <v>42207.916666666664</v>
      </c>
      <c r="U2384">
        <f t="shared" si="185"/>
        <v>2015</v>
      </c>
    </row>
    <row r="2385" spans="1:21" ht="48" x14ac:dyDescent="0.2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 s="23">
        <v>1437620400</v>
      </c>
      <c r="J2385">
        <v>1421976107</v>
      </c>
      <c r="K2385" t="b">
        <v>0</v>
      </c>
      <c r="L2385">
        <v>3</v>
      </c>
      <c r="M2385" t="b">
        <v>0</v>
      </c>
      <c r="N2385" t="s">
        <v>8271</v>
      </c>
      <c r="O2385" s="12">
        <f t="shared" si="186"/>
        <v>4</v>
      </c>
      <c r="P2385" s="10">
        <f t="shared" si="187"/>
        <v>145</v>
      </c>
      <c r="Q2385" s="14" t="s">
        <v>8347</v>
      </c>
      <c r="R2385" t="s">
        <v>8352</v>
      </c>
      <c r="S2385" s="19">
        <f t="shared" si="188"/>
        <v>42026.848460648143</v>
      </c>
      <c r="T2385" s="19">
        <f t="shared" si="189"/>
        <v>42207.916666666664</v>
      </c>
      <c r="U2385">
        <f t="shared" si="185"/>
        <v>2015</v>
      </c>
    </row>
    <row r="2386" spans="1:21" ht="48" x14ac:dyDescent="0.2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 s="23">
        <v>1437620400</v>
      </c>
      <c r="J2386">
        <v>1413337043</v>
      </c>
      <c r="K2386" t="b">
        <v>0</v>
      </c>
      <c r="L2386">
        <v>8</v>
      </c>
      <c r="M2386" t="b">
        <v>0</v>
      </c>
      <c r="N2386" t="s">
        <v>8271</v>
      </c>
      <c r="O2386" s="12">
        <f t="shared" si="186"/>
        <v>1</v>
      </c>
      <c r="P2386" s="10">
        <f t="shared" si="187"/>
        <v>1</v>
      </c>
      <c r="Q2386" s="14" t="s">
        <v>8347</v>
      </c>
      <c r="R2386" t="s">
        <v>8352</v>
      </c>
      <c r="S2386" s="19">
        <f t="shared" si="188"/>
        <v>41926.859293981477</v>
      </c>
      <c r="T2386" s="19">
        <f t="shared" si="189"/>
        <v>42207.916666666664</v>
      </c>
      <c r="U2386">
        <f t="shared" si="185"/>
        <v>2014</v>
      </c>
    </row>
    <row r="2387" spans="1:21" ht="48" x14ac:dyDescent="0.2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 s="23">
        <v>1437620400</v>
      </c>
      <c r="J2387">
        <v>1436201432</v>
      </c>
      <c r="K2387" t="b">
        <v>0</v>
      </c>
      <c r="L2387">
        <v>7</v>
      </c>
      <c r="M2387" t="b">
        <v>0</v>
      </c>
      <c r="N2387" t="s">
        <v>8271</v>
      </c>
      <c r="O2387" s="12">
        <f t="shared" si="186"/>
        <v>1</v>
      </c>
      <c r="P2387" s="10">
        <f t="shared" si="187"/>
        <v>112.57</v>
      </c>
      <c r="Q2387" s="14" t="s">
        <v>8347</v>
      </c>
      <c r="R2387" t="s">
        <v>8352</v>
      </c>
      <c r="S2387" s="19">
        <f t="shared" si="188"/>
        <v>42191.493425925924</v>
      </c>
      <c r="T2387" s="19">
        <f t="shared" si="189"/>
        <v>42207.916666666664</v>
      </c>
      <c r="U2387">
        <f t="shared" si="185"/>
        <v>2015</v>
      </c>
    </row>
    <row r="2388" spans="1:21" ht="48" x14ac:dyDescent="0.2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 s="23">
        <v>1437620400</v>
      </c>
      <c r="J2388">
        <v>1415736424</v>
      </c>
      <c r="K2388" t="b">
        <v>0</v>
      </c>
      <c r="L2388">
        <v>0</v>
      </c>
      <c r="M2388" t="b">
        <v>0</v>
      </c>
      <c r="N2388" t="s">
        <v>8271</v>
      </c>
      <c r="O2388" s="12">
        <f t="shared" si="186"/>
        <v>0</v>
      </c>
      <c r="P2388" s="10">
        <f t="shared" si="187"/>
        <v>0</v>
      </c>
      <c r="Q2388" s="14" t="s">
        <v>8347</v>
      </c>
      <c r="R2388" t="s">
        <v>8352</v>
      </c>
      <c r="S2388" s="19">
        <f t="shared" si="188"/>
        <v>41954.629907407405</v>
      </c>
      <c r="T2388" s="19">
        <f t="shared" si="189"/>
        <v>42207.916666666664</v>
      </c>
      <c r="U2388">
        <f t="shared" si="185"/>
        <v>2014</v>
      </c>
    </row>
    <row r="2389" spans="1:21" ht="48" x14ac:dyDescent="0.2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 s="23">
        <v>1437620400</v>
      </c>
      <c r="J2389">
        <v>1465311740</v>
      </c>
      <c r="K2389" t="b">
        <v>0</v>
      </c>
      <c r="L2389">
        <v>3</v>
      </c>
      <c r="M2389" t="b">
        <v>0</v>
      </c>
      <c r="N2389" t="s">
        <v>8271</v>
      </c>
      <c r="O2389" s="12">
        <f t="shared" si="186"/>
        <v>1</v>
      </c>
      <c r="P2389" s="10">
        <f t="shared" si="187"/>
        <v>342</v>
      </c>
      <c r="Q2389" s="14" t="s">
        <v>8347</v>
      </c>
      <c r="R2389" t="s">
        <v>8352</v>
      </c>
      <c r="S2389" s="19">
        <f t="shared" si="188"/>
        <v>42528.418287037035</v>
      </c>
      <c r="T2389" s="19">
        <f t="shared" si="189"/>
        <v>42207.916666666664</v>
      </c>
      <c r="U2389">
        <f t="shared" si="185"/>
        <v>2016</v>
      </c>
    </row>
    <row r="2390" spans="1:21" ht="48" x14ac:dyDescent="0.2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 s="23">
        <v>1437620400</v>
      </c>
      <c r="J2390">
        <v>1418761759</v>
      </c>
      <c r="K2390" t="b">
        <v>0</v>
      </c>
      <c r="L2390">
        <v>8</v>
      </c>
      <c r="M2390" t="b">
        <v>0</v>
      </c>
      <c r="N2390" t="s">
        <v>8271</v>
      </c>
      <c r="O2390" s="12">
        <f t="shared" si="186"/>
        <v>1</v>
      </c>
      <c r="P2390" s="10">
        <f t="shared" si="187"/>
        <v>57.88</v>
      </c>
      <c r="Q2390" s="14" t="s">
        <v>8347</v>
      </c>
      <c r="R2390" t="s">
        <v>8352</v>
      </c>
      <c r="S2390" s="19">
        <f t="shared" si="188"/>
        <v>41989.645358796297</v>
      </c>
      <c r="T2390" s="19">
        <f t="shared" si="189"/>
        <v>42207.916666666664</v>
      </c>
      <c r="U2390">
        <f t="shared" si="185"/>
        <v>2014</v>
      </c>
    </row>
    <row r="2391" spans="1:21" ht="48" x14ac:dyDescent="0.2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 s="23">
        <v>1437620400</v>
      </c>
      <c r="J2391">
        <v>1435160452</v>
      </c>
      <c r="K2391" t="b">
        <v>0</v>
      </c>
      <c r="L2391">
        <v>1</v>
      </c>
      <c r="M2391" t="b">
        <v>0</v>
      </c>
      <c r="N2391" t="s">
        <v>8271</v>
      </c>
      <c r="O2391" s="12">
        <f t="shared" si="186"/>
        <v>0</v>
      </c>
      <c r="P2391" s="10">
        <f t="shared" si="187"/>
        <v>30</v>
      </c>
      <c r="Q2391" s="14" t="s">
        <v>8347</v>
      </c>
      <c r="R2391" t="s">
        <v>8352</v>
      </c>
      <c r="S2391" s="19">
        <f t="shared" si="188"/>
        <v>42179.445046296292</v>
      </c>
      <c r="T2391" s="19">
        <f t="shared" si="189"/>
        <v>42207.916666666664</v>
      </c>
      <c r="U2391">
        <f t="shared" si="185"/>
        <v>2015</v>
      </c>
    </row>
    <row r="2392" spans="1:21" ht="48" x14ac:dyDescent="0.2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 s="23">
        <v>1437620400</v>
      </c>
      <c r="J2392">
        <v>1416896264</v>
      </c>
      <c r="K2392" t="b">
        <v>0</v>
      </c>
      <c r="L2392">
        <v>0</v>
      </c>
      <c r="M2392" t="b">
        <v>0</v>
      </c>
      <c r="N2392" t="s">
        <v>8271</v>
      </c>
      <c r="O2392" s="12">
        <f t="shared" si="186"/>
        <v>0</v>
      </c>
      <c r="P2392" s="10">
        <f t="shared" si="187"/>
        <v>0</v>
      </c>
      <c r="Q2392" s="14" t="s">
        <v>8347</v>
      </c>
      <c r="R2392" t="s">
        <v>8352</v>
      </c>
      <c r="S2392" s="19">
        <f t="shared" si="188"/>
        <v>41968.053981481477</v>
      </c>
      <c r="T2392" s="19">
        <f t="shared" si="189"/>
        <v>42207.916666666664</v>
      </c>
      <c r="U2392">
        <f t="shared" si="185"/>
        <v>2014</v>
      </c>
    </row>
    <row r="2393" spans="1:21" ht="32" x14ac:dyDescent="0.2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 s="23">
        <v>1437620400</v>
      </c>
      <c r="J2393">
        <v>1425236644</v>
      </c>
      <c r="K2393" t="b">
        <v>0</v>
      </c>
      <c r="L2393">
        <v>1</v>
      </c>
      <c r="M2393" t="b">
        <v>0</v>
      </c>
      <c r="N2393" t="s">
        <v>8271</v>
      </c>
      <c r="O2393" s="12">
        <f t="shared" si="186"/>
        <v>0</v>
      </c>
      <c r="P2393" s="10">
        <f t="shared" si="187"/>
        <v>25</v>
      </c>
      <c r="Q2393" s="14" t="s">
        <v>8347</v>
      </c>
      <c r="R2393" t="s">
        <v>8352</v>
      </c>
      <c r="S2393" s="19">
        <f t="shared" si="188"/>
        <v>42064.586157407401</v>
      </c>
      <c r="T2393" s="19">
        <f t="shared" si="189"/>
        <v>42207.916666666664</v>
      </c>
      <c r="U2393">
        <f t="shared" si="185"/>
        <v>2015</v>
      </c>
    </row>
    <row r="2394" spans="1:21" ht="48" x14ac:dyDescent="0.2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 s="23">
        <v>1437620400</v>
      </c>
      <c r="J2394">
        <v>1443495223</v>
      </c>
      <c r="K2394" t="b">
        <v>0</v>
      </c>
      <c r="L2394">
        <v>0</v>
      </c>
      <c r="M2394" t="b">
        <v>0</v>
      </c>
      <c r="N2394" t="s">
        <v>8271</v>
      </c>
      <c r="O2394" s="12">
        <f t="shared" si="186"/>
        <v>0</v>
      </c>
      <c r="P2394" s="10">
        <f t="shared" si="187"/>
        <v>0</v>
      </c>
      <c r="Q2394" s="14" t="s">
        <v>8347</v>
      </c>
      <c r="R2394" t="s">
        <v>8352</v>
      </c>
      <c r="S2394" s="19">
        <f t="shared" si="188"/>
        <v>42275.912303240737</v>
      </c>
      <c r="T2394" s="19">
        <f t="shared" si="189"/>
        <v>42207.916666666664</v>
      </c>
      <c r="U2394">
        <f t="shared" si="185"/>
        <v>2015</v>
      </c>
    </row>
    <row r="2395" spans="1:21" ht="48" x14ac:dyDescent="0.2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 s="23">
        <v>1437620400</v>
      </c>
      <c r="J2395">
        <v>1436456017</v>
      </c>
      <c r="K2395" t="b">
        <v>0</v>
      </c>
      <c r="L2395">
        <v>1</v>
      </c>
      <c r="M2395" t="b">
        <v>0</v>
      </c>
      <c r="N2395" t="s">
        <v>8271</v>
      </c>
      <c r="O2395" s="12">
        <f t="shared" si="186"/>
        <v>0</v>
      </c>
      <c r="P2395" s="10">
        <f t="shared" si="187"/>
        <v>50</v>
      </c>
      <c r="Q2395" s="14" t="s">
        <v>8347</v>
      </c>
      <c r="R2395" t="s">
        <v>8352</v>
      </c>
      <c r="S2395" s="19">
        <f t="shared" si="188"/>
        <v>42194.440011574072</v>
      </c>
      <c r="T2395" s="19">
        <f t="shared" si="189"/>
        <v>42207.916666666664</v>
      </c>
      <c r="U2395">
        <f t="shared" si="185"/>
        <v>2015</v>
      </c>
    </row>
    <row r="2396" spans="1:21" ht="48" x14ac:dyDescent="0.2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 s="23">
        <v>1437620400</v>
      </c>
      <c r="J2396">
        <v>1422348093</v>
      </c>
      <c r="K2396" t="b">
        <v>0</v>
      </c>
      <c r="L2396">
        <v>2</v>
      </c>
      <c r="M2396" t="b">
        <v>0</v>
      </c>
      <c r="N2396" t="s">
        <v>8271</v>
      </c>
      <c r="O2396" s="12">
        <f t="shared" si="186"/>
        <v>0</v>
      </c>
      <c r="P2396" s="10">
        <f t="shared" si="187"/>
        <v>1.5</v>
      </c>
      <c r="Q2396" s="14" t="s">
        <v>8347</v>
      </c>
      <c r="R2396" t="s">
        <v>8352</v>
      </c>
      <c r="S2396" s="19">
        <f t="shared" si="188"/>
        <v>42031.15385416666</v>
      </c>
      <c r="T2396" s="19">
        <f t="shared" si="189"/>
        <v>42207.916666666664</v>
      </c>
      <c r="U2396">
        <f t="shared" si="185"/>
        <v>2015</v>
      </c>
    </row>
    <row r="2397" spans="1:21" ht="48" x14ac:dyDescent="0.2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 s="23">
        <v>1437620400</v>
      </c>
      <c r="J2397">
        <v>1481597687</v>
      </c>
      <c r="K2397" t="b">
        <v>0</v>
      </c>
      <c r="L2397">
        <v>0</v>
      </c>
      <c r="M2397" t="b">
        <v>0</v>
      </c>
      <c r="N2397" t="s">
        <v>8271</v>
      </c>
      <c r="O2397" s="12">
        <f t="shared" si="186"/>
        <v>0</v>
      </c>
      <c r="P2397" s="10">
        <f t="shared" si="187"/>
        <v>0</v>
      </c>
      <c r="Q2397" s="14" t="s">
        <v>8347</v>
      </c>
      <c r="R2397" t="s">
        <v>8352</v>
      </c>
      <c r="S2397" s="19">
        <f t="shared" si="188"/>
        <v>42716.913043981483</v>
      </c>
      <c r="T2397" s="19">
        <f t="shared" si="189"/>
        <v>42207.916666666664</v>
      </c>
      <c r="U2397">
        <f t="shared" si="185"/>
        <v>2016</v>
      </c>
    </row>
    <row r="2398" spans="1:21" ht="48" x14ac:dyDescent="0.2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 s="23">
        <v>1437620400</v>
      </c>
      <c r="J2398">
        <v>1442348558</v>
      </c>
      <c r="K2398" t="b">
        <v>0</v>
      </c>
      <c r="L2398">
        <v>1</v>
      </c>
      <c r="M2398" t="b">
        <v>0</v>
      </c>
      <c r="N2398" t="s">
        <v>8271</v>
      </c>
      <c r="O2398" s="12">
        <f t="shared" si="186"/>
        <v>0</v>
      </c>
      <c r="P2398" s="10">
        <f t="shared" si="187"/>
        <v>10</v>
      </c>
      <c r="Q2398" s="14" t="s">
        <v>8347</v>
      </c>
      <c r="R2398" t="s">
        <v>8352</v>
      </c>
      <c r="S2398" s="19">
        <f t="shared" si="188"/>
        <v>42262.640717592592</v>
      </c>
      <c r="T2398" s="19">
        <f t="shared" si="189"/>
        <v>42207.916666666664</v>
      </c>
      <c r="U2398">
        <f t="shared" si="185"/>
        <v>2015</v>
      </c>
    </row>
    <row r="2399" spans="1:21" ht="48" x14ac:dyDescent="0.2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 s="23">
        <v>1437620400</v>
      </c>
      <c r="J2399">
        <v>1417641256</v>
      </c>
      <c r="K2399" t="b">
        <v>0</v>
      </c>
      <c r="L2399">
        <v>0</v>
      </c>
      <c r="M2399" t="b">
        <v>0</v>
      </c>
      <c r="N2399" t="s">
        <v>8271</v>
      </c>
      <c r="O2399" s="12">
        <f t="shared" si="186"/>
        <v>0</v>
      </c>
      <c r="P2399" s="10">
        <f t="shared" si="187"/>
        <v>0</v>
      </c>
      <c r="Q2399" s="14" t="s">
        <v>8347</v>
      </c>
      <c r="R2399" t="s">
        <v>8352</v>
      </c>
      <c r="S2399" s="19">
        <f t="shared" si="188"/>
        <v>41976.676574074074</v>
      </c>
      <c r="T2399" s="19">
        <f t="shared" si="189"/>
        <v>42207.916666666664</v>
      </c>
      <c r="U2399">
        <f t="shared" si="185"/>
        <v>2014</v>
      </c>
    </row>
    <row r="2400" spans="1:21" ht="48" x14ac:dyDescent="0.2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 s="23">
        <v>1437620400</v>
      </c>
      <c r="J2400">
        <v>1433282384</v>
      </c>
      <c r="K2400" t="b">
        <v>0</v>
      </c>
      <c r="L2400">
        <v>0</v>
      </c>
      <c r="M2400" t="b">
        <v>0</v>
      </c>
      <c r="N2400" t="s">
        <v>8271</v>
      </c>
      <c r="O2400" s="12">
        <f t="shared" si="186"/>
        <v>0</v>
      </c>
      <c r="P2400" s="10">
        <f t="shared" si="187"/>
        <v>0</v>
      </c>
      <c r="Q2400" s="14" t="s">
        <v>8347</v>
      </c>
      <c r="R2400" t="s">
        <v>8352</v>
      </c>
      <c r="S2400" s="19">
        <f t="shared" si="188"/>
        <v>42157.708148148151</v>
      </c>
      <c r="T2400" s="19">
        <f t="shared" si="189"/>
        <v>42207.916666666664</v>
      </c>
      <c r="U2400">
        <f t="shared" si="185"/>
        <v>2015</v>
      </c>
    </row>
    <row r="2401" spans="1:21" ht="48" x14ac:dyDescent="0.2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 s="23">
        <v>1437620400</v>
      </c>
      <c r="J2401">
        <v>1415910506</v>
      </c>
      <c r="K2401" t="b">
        <v>0</v>
      </c>
      <c r="L2401">
        <v>0</v>
      </c>
      <c r="M2401" t="b">
        <v>0</v>
      </c>
      <c r="N2401" t="s">
        <v>8271</v>
      </c>
      <c r="O2401" s="12">
        <f t="shared" si="186"/>
        <v>0</v>
      </c>
      <c r="P2401" s="10">
        <f t="shared" si="187"/>
        <v>0</v>
      </c>
      <c r="Q2401" s="14" t="s">
        <v>8347</v>
      </c>
      <c r="R2401" t="s">
        <v>8352</v>
      </c>
      <c r="S2401" s="19">
        <f t="shared" si="188"/>
        <v>41956.644745370366</v>
      </c>
      <c r="T2401" s="19">
        <f t="shared" si="189"/>
        <v>42207.916666666664</v>
      </c>
      <c r="U2401">
        <f t="shared" si="185"/>
        <v>2014</v>
      </c>
    </row>
    <row r="2402" spans="1:21" ht="48" x14ac:dyDescent="0.2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 s="23">
        <v>1437620400</v>
      </c>
      <c r="J2402">
        <v>1458023164</v>
      </c>
      <c r="K2402" t="b">
        <v>0</v>
      </c>
      <c r="L2402">
        <v>0</v>
      </c>
      <c r="M2402" t="b">
        <v>0</v>
      </c>
      <c r="N2402" t="s">
        <v>8271</v>
      </c>
      <c r="O2402" s="12">
        <f t="shared" si="186"/>
        <v>0</v>
      </c>
      <c r="P2402" s="10">
        <f t="shared" si="187"/>
        <v>0</v>
      </c>
      <c r="Q2402" s="14" t="s">
        <v>8347</v>
      </c>
      <c r="R2402" t="s">
        <v>8352</v>
      </c>
      <c r="S2402" s="19">
        <f t="shared" si="188"/>
        <v>42444.059768518513</v>
      </c>
      <c r="T2402" s="19">
        <f t="shared" si="189"/>
        <v>42207.916666666664</v>
      </c>
      <c r="U2402">
        <f t="shared" si="185"/>
        <v>2016</v>
      </c>
    </row>
    <row r="2403" spans="1:21" ht="48" x14ac:dyDescent="0.2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 s="23">
        <v>1437620400</v>
      </c>
      <c r="J2403">
        <v>1452023096</v>
      </c>
      <c r="K2403" t="b">
        <v>0</v>
      </c>
      <c r="L2403">
        <v>9</v>
      </c>
      <c r="M2403" t="b">
        <v>0</v>
      </c>
      <c r="N2403" t="s">
        <v>8271</v>
      </c>
      <c r="O2403" s="12">
        <f t="shared" si="186"/>
        <v>1</v>
      </c>
      <c r="P2403" s="10">
        <f t="shared" si="187"/>
        <v>22.33</v>
      </c>
      <c r="Q2403" s="14" t="s">
        <v>8347</v>
      </c>
      <c r="R2403" t="s">
        <v>8352</v>
      </c>
      <c r="S2403" s="19">
        <f t="shared" si="188"/>
        <v>42374.614537037036</v>
      </c>
      <c r="T2403" s="19">
        <f t="shared" si="189"/>
        <v>42207.916666666664</v>
      </c>
      <c r="U2403">
        <f t="shared" si="185"/>
        <v>2016</v>
      </c>
    </row>
    <row r="2404" spans="1:21" ht="16" x14ac:dyDescent="0.2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 s="23">
        <v>1437620400</v>
      </c>
      <c r="J2404">
        <v>1428941931</v>
      </c>
      <c r="K2404" t="b">
        <v>0</v>
      </c>
      <c r="L2404">
        <v>1</v>
      </c>
      <c r="M2404" t="b">
        <v>0</v>
      </c>
      <c r="N2404" t="s">
        <v>8271</v>
      </c>
      <c r="O2404" s="12">
        <f t="shared" si="186"/>
        <v>0</v>
      </c>
      <c r="P2404" s="10">
        <f t="shared" si="187"/>
        <v>52</v>
      </c>
      <c r="Q2404" s="14" t="s">
        <v>8347</v>
      </c>
      <c r="R2404" t="s">
        <v>8352</v>
      </c>
      <c r="S2404" s="19">
        <f t="shared" si="188"/>
        <v>42107.47142361111</v>
      </c>
      <c r="T2404" s="19">
        <f t="shared" si="189"/>
        <v>42207.916666666664</v>
      </c>
      <c r="U2404">
        <f t="shared" si="185"/>
        <v>2015</v>
      </c>
    </row>
    <row r="2405" spans="1:21" ht="48" x14ac:dyDescent="0.2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 s="23">
        <v>1437620400</v>
      </c>
      <c r="J2405">
        <v>1454188258</v>
      </c>
      <c r="K2405" t="b">
        <v>0</v>
      </c>
      <c r="L2405">
        <v>12</v>
      </c>
      <c r="M2405" t="b">
        <v>0</v>
      </c>
      <c r="N2405" t="s">
        <v>8271</v>
      </c>
      <c r="O2405" s="12">
        <f t="shared" si="186"/>
        <v>17</v>
      </c>
      <c r="P2405" s="10">
        <f t="shared" si="187"/>
        <v>16.829999999999998</v>
      </c>
      <c r="Q2405" s="14" t="s">
        <v>8347</v>
      </c>
      <c r="R2405" t="s">
        <v>8352</v>
      </c>
      <c r="S2405" s="19">
        <f t="shared" si="188"/>
        <v>42399.67428240741</v>
      </c>
      <c r="T2405" s="19">
        <f t="shared" si="189"/>
        <v>42207.916666666664</v>
      </c>
      <c r="U2405">
        <f t="shared" si="185"/>
        <v>2016</v>
      </c>
    </row>
    <row r="2406" spans="1:21" ht="48" x14ac:dyDescent="0.2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 s="23">
        <v>1437620400</v>
      </c>
      <c r="J2406">
        <v>1449190607</v>
      </c>
      <c r="K2406" t="b">
        <v>0</v>
      </c>
      <c r="L2406">
        <v>0</v>
      </c>
      <c r="M2406" t="b">
        <v>0</v>
      </c>
      <c r="N2406" t="s">
        <v>8271</v>
      </c>
      <c r="O2406" s="12">
        <f t="shared" si="186"/>
        <v>0</v>
      </c>
      <c r="P2406" s="10">
        <f t="shared" si="187"/>
        <v>0</v>
      </c>
      <c r="Q2406" s="14" t="s">
        <v>8347</v>
      </c>
      <c r="R2406" t="s">
        <v>8352</v>
      </c>
      <c r="S2406" s="19">
        <f t="shared" si="188"/>
        <v>42341.831099537034</v>
      </c>
      <c r="T2406" s="19">
        <f t="shared" si="189"/>
        <v>42207.916666666664</v>
      </c>
      <c r="U2406">
        <f t="shared" si="185"/>
        <v>2015</v>
      </c>
    </row>
    <row r="2407" spans="1:21" ht="32" x14ac:dyDescent="0.2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 s="23">
        <v>1437620400</v>
      </c>
      <c r="J2407">
        <v>1471096975</v>
      </c>
      <c r="K2407" t="b">
        <v>0</v>
      </c>
      <c r="L2407">
        <v>20</v>
      </c>
      <c r="M2407" t="b">
        <v>0</v>
      </c>
      <c r="N2407" t="s">
        <v>8271</v>
      </c>
      <c r="O2407" s="12">
        <f t="shared" si="186"/>
        <v>23</v>
      </c>
      <c r="P2407" s="10">
        <f t="shared" si="187"/>
        <v>56.3</v>
      </c>
      <c r="Q2407" s="14" t="s">
        <v>8347</v>
      </c>
      <c r="R2407" t="s">
        <v>8352</v>
      </c>
      <c r="S2407" s="19">
        <f t="shared" si="188"/>
        <v>42595.377025462956</v>
      </c>
      <c r="T2407" s="19">
        <f t="shared" si="189"/>
        <v>42207.916666666664</v>
      </c>
      <c r="U2407">
        <f t="shared" si="185"/>
        <v>2016</v>
      </c>
    </row>
    <row r="2408" spans="1:21" ht="48" x14ac:dyDescent="0.2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 s="23">
        <v>1437620400</v>
      </c>
      <c r="J2408">
        <v>1418179190</v>
      </c>
      <c r="K2408" t="b">
        <v>0</v>
      </c>
      <c r="L2408">
        <v>16</v>
      </c>
      <c r="M2408" t="b">
        <v>0</v>
      </c>
      <c r="N2408" t="s">
        <v>8271</v>
      </c>
      <c r="O2408" s="12">
        <f t="shared" si="186"/>
        <v>41</v>
      </c>
      <c r="P2408" s="10">
        <f t="shared" si="187"/>
        <v>84.06</v>
      </c>
      <c r="Q2408" s="14" t="s">
        <v>8347</v>
      </c>
      <c r="R2408" t="s">
        <v>8352</v>
      </c>
      <c r="S2408" s="19">
        <f t="shared" si="188"/>
        <v>41982.902662037035</v>
      </c>
      <c r="T2408" s="19">
        <f t="shared" si="189"/>
        <v>42207.916666666664</v>
      </c>
      <c r="U2408">
        <f t="shared" si="185"/>
        <v>2014</v>
      </c>
    </row>
    <row r="2409" spans="1:21" ht="64" x14ac:dyDescent="0.2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 s="23">
        <v>1437620400</v>
      </c>
      <c r="J2409">
        <v>1426772928</v>
      </c>
      <c r="K2409" t="b">
        <v>0</v>
      </c>
      <c r="L2409">
        <v>33</v>
      </c>
      <c r="M2409" t="b">
        <v>0</v>
      </c>
      <c r="N2409" t="s">
        <v>8271</v>
      </c>
      <c r="O2409" s="12">
        <f t="shared" si="186"/>
        <v>25</v>
      </c>
      <c r="P2409" s="10">
        <f t="shared" si="187"/>
        <v>168.39</v>
      </c>
      <c r="Q2409" s="14" t="s">
        <v>8347</v>
      </c>
      <c r="R2409" t="s">
        <v>8352</v>
      </c>
      <c r="S2409" s="19">
        <f t="shared" si="188"/>
        <v>42082.367222222216</v>
      </c>
      <c r="T2409" s="19">
        <f t="shared" si="189"/>
        <v>42207.916666666664</v>
      </c>
      <c r="U2409">
        <f t="shared" si="185"/>
        <v>2015</v>
      </c>
    </row>
    <row r="2410" spans="1:21" ht="32" x14ac:dyDescent="0.2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 s="23">
        <v>1437620400</v>
      </c>
      <c r="J2410">
        <v>1412652157</v>
      </c>
      <c r="K2410" t="b">
        <v>0</v>
      </c>
      <c r="L2410">
        <v>2</v>
      </c>
      <c r="M2410" t="b">
        <v>0</v>
      </c>
      <c r="N2410" t="s">
        <v>8271</v>
      </c>
      <c r="O2410" s="12">
        <f t="shared" si="186"/>
        <v>0</v>
      </c>
      <c r="P2410" s="10">
        <f t="shared" si="187"/>
        <v>15</v>
      </c>
      <c r="Q2410" s="14" t="s">
        <v>8347</v>
      </c>
      <c r="R2410" t="s">
        <v>8352</v>
      </c>
      <c r="S2410" s="19">
        <f t="shared" si="188"/>
        <v>41918.93237268518</v>
      </c>
      <c r="T2410" s="19">
        <f t="shared" si="189"/>
        <v>42207.916666666664</v>
      </c>
      <c r="U2410">
        <f t="shared" si="185"/>
        <v>2014</v>
      </c>
    </row>
    <row r="2411" spans="1:21" ht="32" x14ac:dyDescent="0.2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 s="23">
        <v>1437620400</v>
      </c>
      <c r="J2411">
        <v>1437339675</v>
      </c>
      <c r="K2411" t="b">
        <v>0</v>
      </c>
      <c r="L2411">
        <v>6</v>
      </c>
      <c r="M2411" t="b">
        <v>0</v>
      </c>
      <c r="N2411" t="s">
        <v>8271</v>
      </c>
      <c r="O2411" s="12">
        <f t="shared" si="186"/>
        <v>2</v>
      </c>
      <c r="P2411" s="10">
        <f t="shared" si="187"/>
        <v>76.67</v>
      </c>
      <c r="Q2411" s="14" t="s">
        <v>8347</v>
      </c>
      <c r="R2411" t="s">
        <v>8352</v>
      </c>
      <c r="S2411" s="19">
        <f t="shared" si="188"/>
        <v>42204.667534722219</v>
      </c>
      <c r="T2411" s="19">
        <f t="shared" si="189"/>
        <v>42207.916666666664</v>
      </c>
      <c r="U2411">
        <f t="shared" si="185"/>
        <v>2015</v>
      </c>
    </row>
    <row r="2412" spans="1:21" ht="64" x14ac:dyDescent="0.2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 s="23">
        <v>1437620400</v>
      </c>
      <c r="J2412">
        <v>1439027275</v>
      </c>
      <c r="K2412" t="b">
        <v>0</v>
      </c>
      <c r="L2412">
        <v>0</v>
      </c>
      <c r="M2412" t="b">
        <v>0</v>
      </c>
      <c r="N2412" t="s">
        <v>8271</v>
      </c>
      <c r="O2412" s="12">
        <f t="shared" si="186"/>
        <v>0</v>
      </c>
      <c r="P2412" s="10">
        <f t="shared" si="187"/>
        <v>0</v>
      </c>
      <c r="Q2412" s="14" t="s">
        <v>8347</v>
      </c>
      <c r="R2412" t="s">
        <v>8352</v>
      </c>
      <c r="S2412" s="19">
        <f t="shared" si="188"/>
        <v>42224.199942129628</v>
      </c>
      <c r="T2412" s="19">
        <f t="shared" si="189"/>
        <v>42207.916666666664</v>
      </c>
      <c r="U2412">
        <f t="shared" si="185"/>
        <v>2015</v>
      </c>
    </row>
    <row r="2413" spans="1:21" ht="48" x14ac:dyDescent="0.2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 s="23">
        <v>1437620400</v>
      </c>
      <c r="J2413">
        <v>1437932082</v>
      </c>
      <c r="K2413" t="b">
        <v>0</v>
      </c>
      <c r="L2413">
        <v>3</v>
      </c>
      <c r="M2413" t="b">
        <v>0</v>
      </c>
      <c r="N2413" t="s">
        <v>8271</v>
      </c>
      <c r="O2413" s="12">
        <f t="shared" si="186"/>
        <v>1</v>
      </c>
      <c r="P2413" s="10">
        <f t="shared" si="187"/>
        <v>50.33</v>
      </c>
      <c r="Q2413" s="14" t="s">
        <v>8347</v>
      </c>
      <c r="R2413" t="s">
        <v>8352</v>
      </c>
      <c r="S2413" s="19">
        <f t="shared" si="188"/>
        <v>42211.524097222216</v>
      </c>
      <c r="T2413" s="19">
        <f t="shared" si="189"/>
        <v>42207.916666666664</v>
      </c>
      <c r="U2413">
        <f t="shared" si="185"/>
        <v>2015</v>
      </c>
    </row>
    <row r="2414" spans="1:21" ht="48" x14ac:dyDescent="0.2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 s="23">
        <v>1437620400</v>
      </c>
      <c r="J2414">
        <v>1476294073</v>
      </c>
      <c r="K2414" t="b">
        <v>0</v>
      </c>
      <c r="L2414">
        <v>0</v>
      </c>
      <c r="M2414" t="b">
        <v>0</v>
      </c>
      <c r="N2414" t="s">
        <v>8271</v>
      </c>
      <c r="O2414" s="12">
        <f t="shared" si="186"/>
        <v>0</v>
      </c>
      <c r="P2414" s="10">
        <f t="shared" si="187"/>
        <v>0</v>
      </c>
      <c r="Q2414" s="14" t="s">
        <v>8347</v>
      </c>
      <c r="R2414" t="s">
        <v>8352</v>
      </c>
      <c r="S2414" s="19">
        <f t="shared" si="188"/>
        <v>42655.528622685182</v>
      </c>
      <c r="T2414" s="19">
        <f t="shared" si="189"/>
        <v>42207.916666666664</v>
      </c>
      <c r="U2414">
        <f t="shared" si="185"/>
        <v>2016</v>
      </c>
    </row>
    <row r="2415" spans="1:21" ht="48" x14ac:dyDescent="0.2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 s="23">
        <v>1437620400</v>
      </c>
      <c r="J2415">
        <v>1398911882</v>
      </c>
      <c r="K2415" t="b">
        <v>0</v>
      </c>
      <c r="L2415">
        <v>3</v>
      </c>
      <c r="M2415" t="b">
        <v>0</v>
      </c>
      <c r="N2415" t="s">
        <v>8271</v>
      </c>
      <c r="O2415" s="12">
        <f t="shared" si="186"/>
        <v>1</v>
      </c>
      <c r="P2415" s="10">
        <f t="shared" si="187"/>
        <v>8.33</v>
      </c>
      <c r="Q2415" s="14" t="s">
        <v>8347</v>
      </c>
      <c r="R2415" t="s">
        <v>8352</v>
      </c>
      <c r="S2415" s="19">
        <f t="shared" si="188"/>
        <v>41759.901412037034</v>
      </c>
      <c r="T2415" s="19">
        <f t="shared" si="189"/>
        <v>42207.916666666664</v>
      </c>
      <c r="U2415">
        <f t="shared" si="185"/>
        <v>2014</v>
      </c>
    </row>
    <row r="2416" spans="1:21" ht="48" x14ac:dyDescent="0.2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 s="23">
        <v>1437620400</v>
      </c>
      <c r="J2416">
        <v>1436805660</v>
      </c>
      <c r="K2416" t="b">
        <v>0</v>
      </c>
      <c r="L2416">
        <v>13</v>
      </c>
      <c r="M2416" t="b">
        <v>0</v>
      </c>
      <c r="N2416" t="s">
        <v>8271</v>
      </c>
      <c r="O2416" s="12">
        <f t="shared" si="186"/>
        <v>3</v>
      </c>
      <c r="P2416" s="10">
        <f t="shared" si="187"/>
        <v>35.380000000000003</v>
      </c>
      <c r="Q2416" s="14" t="s">
        <v>8347</v>
      </c>
      <c r="R2416" t="s">
        <v>8352</v>
      </c>
      <c r="S2416" s="19">
        <f t="shared" si="188"/>
        <v>42198.486805555549</v>
      </c>
      <c r="T2416" s="19">
        <f t="shared" si="189"/>
        <v>42207.916666666664</v>
      </c>
      <c r="U2416">
        <f t="shared" si="185"/>
        <v>2015</v>
      </c>
    </row>
    <row r="2417" spans="1:21" ht="48" x14ac:dyDescent="0.2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 s="23">
        <v>1437620400</v>
      </c>
      <c r="J2417">
        <v>1466023346</v>
      </c>
      <c r="K2417" t="b">
        <v>0</v>
      </c>
      <c r="L2417">
        <v>6</v>
      </c>
      <c r="M2417" t="b">
        <v>0</v>
      </c>
      <c r="N2417" t="s">
        <v>8271</v>
      </c>
      <c r="O2417" s="12">
        <f t="shared" si="186"/>
        <v>1</v>
      </c>
      <c r="P2417" s="10">
        <f t="shared" si="187"/>
        <v>55.83</v>
      </c>
      <c r="Q2417" s="14" t="s">
        <v>8347</v>
      </c>
      <c r="R2417" t="s">
        <v>8352</v>
      </c>
      <c r="S2417" s="19">
        <f t="shared" si="188"/>
        <v>42536.654467592591</v>
      </c>
      <c r="T2417" s="19">
        <f t="shared" si="189"/>
        <v>42207.916666666664</v>
      </c>
      <c r="U2417">
        <f t="shared" si="185"/>
        <v>2016</v>
      </c>
    </row>
    <row r="2418" spans="1:21" ht="48" x14ac:dyDescent="0.2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 s="23">
        <v>1437620400</v>
      </c>
      <c r="J2418">
        <v>1421343743</v>
      </c>
      <c r="K2418" t="b">
        <v>0</v>
      </c>
      <c r="L2418">
        <v>1</v>
      </c>
      <c r="M2418" t="b">
        <v>0</v>
      </c>
      <c r="N2418" t="s">
        <v>8271</v>
      </c>
      <c r="O2418" s="12">
        <f t="shared" si="186"/>
        <v>0</v>
      </c>
      <c r="P2418" s="10">
        <f t="shared" si="187"/>
        <v>5</v>
      </c>
      <c r="Q2418" s="14" t="s">
        <v>8347</v>
      </c>
      <c r="R2418" t="s">
        <v>8352</v>
      </c>
      <c r="S2418" s="19">
        <f t="shared" si="188"/>
        <v>42019.529432870368</v>
      </c>
      <c r="T2418" s="19">
        <f t="shared" si="189"/>
        <v>42207.916666666664</v>
      </c>
      <c r="U2418">
        <f t="shared" si="185"/>
        <v>2015</v>
      </c>
    </row>
    <row r="2419" spans="1:21" ht="48" x14ac:dyDescent="0.2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 s="23">
        <v>1437620400</v>
      </c>
      <c r="J2419">
        <v>1405113187</v>
      </c>
      <c r="K2419" t="b">
        <v>0</v>
      </c>
      <c r="L2419">
        <v>0</v>
      </c>
      <c r="M2419" t="b">
        <v>0</v>
      </c>
      <c r="N2419" t="s">
        <v>8271</v>
      </c>
      <c r="O2419" s="12">
        <f t="shared" si="186"/>
        <v>0</v>
      </c>
      <c r="P2419" s="10">
        <f t="shared" si="187"/>
        <v>0</v>
      </c>
      <c r="Q2419" s="14" t="s">
        <v>8347</v>
      </c>
      <c r="R2419" t="s">
        <v>8352</v>
      </c>
      <c r="S2419" s="19">
        <f t="shared" si="188"/>
        <v>41831.675775462958</v>
      </c>
      <c r="T2419" s="19">
        <f t="shared" si="189"/>
        <v>42207.916666666664</v>
      </c>
      <c r="U2419">
        <f t="shared" si="185"/>
        <v>2014</v>
      </c>
    </row>
    <row r="2420" spans="1:21" ht="16" x14ac:dyDescent="0.2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 s="23">
        <v>1437620400</v>
      </c>
      <c r="J2420">
        <v>1422045244</v>
      </c>
      <c r="K2420" t="b">
        <v>0</v>
      </c>
      <c r="L2420">
        <v>5</v>
      </c>
      <c r="M2420" t="b">
        <v>0</v>
      </c>
      <c r="N2420" t="s">
        <v>8271</v>
      </c>
      <c r="O2420" s="12">
        <f t="shared" si="186"/>
        <v>0</v>
      </c>
      <c r="P2420" s="10">
        <f t="shared" si="187"/>
        <v>1</v>
      </c>
      <c r="Q2420" s="14" t="s">
        <v>8347</v>
      </c>
      <c r="R2420" t="s">
        <v>8352</v>
      </c>
      <c r="S2420" s="19">
        <f t="shared" si="188"/>
        <v>42027.648657407401</v>
      </c>
      <c r="T2420" s="19">
        <f t="shared" si="189"/>
        <v>42207.916666666664</v>
      </c>
      <c r="U2420">
        <f t="shared" si="185"/>
        <v>2015</v>
      </c>
    </row>
    <row r="2421" spans="1:21" ht="48" x14ac:dyDescent="0.2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 s="23">
        <v>1437620400</v>
      </c>
      <c r="J2421">
        <v>1419097389</v>
      </c>
      <c r="K2421" t="b">
        <v>0</v>
      </c>
      <c r="L2421">
        <v>0</v>
      </c>
      <c r="M2421" t="b">
        <v>0</v>
      </c>
      <c r="N2421" t="s">
        <v>8271</v>
      </c>
      <c r="O2421" s="12">
        <f t="shared" si="186"/>
        <v>0</v>
      </c>
      <c r="P2421" s="10">
        <f t="shared" si="187"/>
        <v>0</v>
      </c>
      <c r="Q2421" s="14" t="s">
        <v>8347</v>
      </c>
      <c r="R2421" t="s">
        <v>8352</v>
      </c>
      <c r="S2421" s="19">
        <f t="shared" si="188"/>
        <v>41993.529965277776</v>
      </c>
      <c r="T2421" s="19">
        <f t="shared" si="189"/>
        <v>42207.916666666664</v>
      </c>
      <c r="U2421">
        <f t="shared" si="185"/>
        <v>2014</v>
      </c>
    </row>
    <row r="2422" spans="1:21" ht="48" x14ac:dyDescent="0.2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 s="23">
        <v>1437620400</v>
      </c>
      <c r="J2422">
        <v>1410396095</v>
      </c>
      <c r="K2422" t="b">
        <v>0</v>
      </c>
      <c r="L2422">
        <v>36</v>
      </c>
      <c r="M2422" t="b">
        <v>0</v>
      </c>
      <c r="N2422" t="s">
        <v>8271</v>
      </c>
      <c r="O2422" s="12">
        <f t="shared" si="186"/>
        <v>15</v>
      </c>
      <c r="P2422" s="10">
        <f t="shared" si="187"/>
        <v>69.47</v>
      </c>
      <c r="Q2422" s="14" t="s">
        <v>8347</v>
      </c>
      <c r="R2422" t="s">
        <v>8352</v>
      </c>
      <c r="S2422" s="19">
        <f t="shared" si="188"/>
        <v>41892.820543981477</v>
      </c>
      <c r="T2422" s="19">
        <f t="shared" si="189"/>
        <v>42207.916666666664</v>
      </c>
      <c r="U2422">
        <f t="shared" si="185"/>
        <v>2014</v>
      </c>
    </row>
    <row r="2423" spans="1:21" ht="32" x14ac:dyDescent="0.2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 s="23">
        <v>1437620400</v>
      </c>
      <c r="J2423">
        <v>1421944196</v>
      </c>
      <c r="K2423" t="b">
        <v>0</v>
      </c>
      <c r="L2423">
        <v>1</v>
      </c>
      <c r="M2423" t="b">
        <v>0</v>
      </c>
      <c r="N2423" t="s">
        <v>8271</v>
      </c>
      <c r="O2423" s="12">
        <f t="shared" si="186"/>
        <v>0</v>
      </c>
      <c r="P2423" s="10">
        <f t="shared" si="187"/>
        <v>1</v>
      </c>
      <c r="Q2423" s="14" t="s">
        <v>8347</v>
      </c>
      <c r="R2423" t="s">
        <v>8352</v>
      </c>
      <c r="S2423" s="19">
        <f t="shared" si="188"/>
        <v>42026.479120370372</v>
      </c>
      <c r="T2423" s="19">
        <f t="shared" si="189"/>
        <v>42207.916666666664</v>
      </c>
      <c r="U2423">
        <f t="shared" si="185"/>
        <v>2015</v>
      </c>
    </row>
    <row r="2424" spans="1:21" ht="32" x14ac:dyDescent="0.2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 s="23">
        <v>1437620400</v>
      </c>
      <c r="J2424">
        <v>1423502636</v>
      </c>
      <c r="K2424" t="b">
        <v>0</v>
      </c>
      <c r="L2424">
        <v>1</v>
      </c>
      <c r="M2424" t="b">
        <v>0</v>
      </c>
      <c r="N2424" t="s">
        <v>8271</v>
      </c>
      <c r="O2424" s="12">
        <f t="shared" si="186"/>
        <v>0</v>
      </c>
      <c r="P2424" s="10">
        <f t="shared" si="187"/>
        <v>1</v>
      </c>
      <c r="Q2424" s="14" t="s">
        <v>8347</v>
      </c>
      <c r="R2424" t="s">
        <v>8352</v>
      </c>
      <c r="S2424" s="19">
        <f t="shared" si="188"/>
        <v>42044.516620370363</v>
      </c>
      <c r="T2424" s="19">
        <f t="shared" si="189"/>
        <v>42207.916666666664</v>
      </c>
      <c r="U2424">
        <f t="shared" si="185"/>
        <v>2015</v>
      </c>
    </row>
    <row r="2425" spans="1:21" ht="48" x14ac:dyDescent="0.2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 s="23">
        <v>1437620400</v>
      </c>
      <c r="J2425">
        <v>1417452890</v>
      </c>
      <c r="K2425" t="b">
        <v>0</v>
      </c>
      <c r="L2425">
        <v>1</v>
      </c>
      <c r="M2425" t="b">
        <v>0</v>
      </c>
      <c r="N2425" t="s">
        <v>8271</v>
      </c>
      <c r="O2425" s="12">
        <f t="shared" si="186"/>
        <v>0</v>
      </c>
      <c r="P2425" s="10">
        <f t="shared" si="187"/>
        <v>8</v>
      </c>
      <c r="Q2425" s="14" t="s">
        <v>8347</v>
      </c>
      <c r="R2425" t="s">
        <v>8352</v>
      </c>
      <c r="S2425" s="19">
        <f t="shared" si="188"/>
        <v>41974.496412037035</v>
      </c>
      <c r="T2425" s="19">
        <f t="shared" si="189"/>
        <v>42207.916666666664</v>
      </c>
      <c r="U2425">
        <f t="shared" si="185"/>
        <v>2014</v>
      </c>
    </row>
    <row r="2426" spans="1:21" ht="32" x14ac:dyDescent="0.2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 s="23">
        <v>1437620400</v>
      </c>
      <c r="J2426">
        <v>1411853108</v>
      </c>
      <c r="K2426" t="b">
        <v>0</v>
      </c>
      <c r="L2426">
        <v>9</v>
      </c>
      <c r="M2426" t="b">
        <v>0</v>
      </c>
      <c r="N2426" t="s">
        <v>8271</v>
      </c>
      <c r="O2426" s="12">
        <f t="shared" si="186"/>
        <v>1</v>
      </c>
      <c r="P2426" s="10">
        <f t="shared" si="187"/>
        <v>34.44</v>
      </c>
      <c r="Q2426" s="14" t="s">
        <v>8347</v>
      </c>
      <c r="R2426" t="s">
        <v>8352</v>
      </c>
      <c r="S2426" s="19">
        <f t="shared" si="188"/>
        <v>41909.684120370366</v>
      </c>
      <c r="T2426" s="19">
        <f t="shared" si="189"/>
        <v>42207.916666666664</v>
      </c>
      <c r="U2426">
        <f t="shared" si="185"/>
        <v>2014</v>
      </c>
    </row>
    <row r="2427" spans="1:21" ht="48" x14ac:dyDescent="0.2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 s="23">
        <v>1437620400</v>
      </c>
      <c r="J2427">
        <v>1463090149</v>
      </c>
      <c r="K2427" t="b">
        <v>0</v>
      </c>
      <c r="L2427">
        <v>1</v>
      </c>
      <c r="M2427" t="b">
        <v>0</v>
      </c>
      <c r="N2427" t="s">
        <v>8271</v>
      </c>
      <c r="O2427" s="12">
        <f t="shared" si="186"/>
        <v>0</v>
      </c>
      <c r="P2427" s="10">
        <f t="shared" si="187"/>
        <v>1</v>
      </c>
      <c r="Q2427" s="14" t="s">
        <v>8347</v>
      </c>
      <c r="R2427" t="s">
        <v>8352</v>
      </c>
      <c r="S2427" s="19">
        <f t="shared" si="188"/>
        <v>42502.705428240741</v>
      </c>
      <c r="T2427" s="19">
        <f t="shared" si="189"/>
        <v>42207.916666666664</v>
      </c>
      <c r="U2427">
        <f t="shared" si="185"/>
        <v>2016</v>
      </c>
    </row>
    <row r="2428" spans="1:21" ht="48" x14ac:dyDescent="0.2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 s="23">
        <v>1437620400</v>
      </c>
      <c r="J2428">
        <v>1433822692</v>
      </c>
      <c r="K2428" t="b">
        <v>0</v>
      </c>
      <c r="L2428">
        <v>0</v>
      </c>
      <c r="M2428" t="b">
        <v>0</v>
      </c>
      <c r="N2428" t="s">
        <v>8271</v>
      </c>
      <c r="O2428" s="12">
        <f t="shared" si="186"/>
        <v>0</v>
      </c>
      <c r="P2428" s="10">
        <f t="shared" si="187"/>
        <v>0</v>
      </c>
      <c r="Q2428" s="14" t="s">
        <v>8347</v>
      </c>
      <c r="R2428" t="s">
        <v>8352</v>
      </c>
      <c r="S2428" s="19">
        <f t="shared" si="188"/>
        <v>42163.961712962962</v>
      </c>
      <c r="T2428" s="19">
        <f t="shared" si="189"/>
        <v>42207.916666666664</v>
      </c>
      <c r="U2428">
        <f t="shared" si="185"/>
        <v>2015</v>
      </c>
    </row>
    <row r="2429" spans="1:21" ht="32" x14ac:dyDescent="0.2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 s="23">
        <v>1437620400</v>
      </c>
      <c r="J2429">
        <v>1455262733</v>
      </c>
      <c r="K2429" t="b">
        <v>0</v>
      </c>
      <c r="L2429">
        <v>1</v>
      </c>
      <c r="M2429" t="b">
        <v>0</v>
      </c>
      <c r="N2429" t="s">
        <v>8271</v>
      </c>
      <c r="O2429" s="12">
        <f t="shared" si="186"/>
        <v>0</v>
      </c>
      <c r="P2429" s="10">
        <f t="shared" si="187"/>
        <v>1</v>
      </c>
      <c r="Q2429" s="14" t="s">
        <v>8347</v>
      </c>
      <c r="R2429" t="s">
        <v>8352</v>
      </c>
      <c r="S2429" s="19">
        <f t="shared" si="188"/>
        <v>42412.110335648147</v>
      </c>
      <c r="T2429" s="19">
        <f t="shared" si="189"/>
        <v>42207.916666666664</v>
      </c>
      <c r="U2429">
        <f t="shared" ref="U2429:U2492" si="190">YEAR(S2429)</f>
        <v>2016</v>
      </c>
    </row>
    <row r="2430" spans="1:21" ht="32" x14ac:dyDescent="0.2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 s="23">
        <v>1437620400</v>
      </c>
      <c r="J2430">
        <v>1423594151</v>
      </c>
      <c r="K2430" t="b">
        <v>0</v>
      </c>
      <c r="L2430">
        <v>1</v>
      </c>
      <c r="M2430" t="b">
        <v>0</v>
      </c>
      <c r="N2430" t="s">
        <v>8271</v>
      </c>
      <c r="O2430" s="12">
        <f t="shared" si="186"/>
        <v>0</v>
      </c>
      <c r="P2430" s="10">
        <f t="shared" si="187"/>
        <v>1</v>
      </c>
      <c r="Q2430" s="14" t="s">
        <v>8347</v>
      </c>
      <c r="R2430" t="s">
        <v>8352</v>
      </c>
      <c r="S2430" s="19">
        <f t="shared" si="188"/>
        <v>42045.575821759259</v>
      </c>
      <c r="T2430" s="19">
        <f t="shared" si="189"/>
        <v>42207.916666666664</v>
      </c>
      <c r="U2430">
        <f t="shared" si="190"/>
        <v>2015</v>
      </c>
    </row>
    <row r="2431" spans="1:21" ht="48" x14ac:dyDescent="0.2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 s="23">
        <v>1437620400</v>
      </c>
      <c r="J2431">
        <v>1483131966</v>
      </c>
      <c r="K2431" t="b">
        <v>0</v>
      </c>
      <c r="L2431">
        <v>4</v>
      </c>
      <c r="M2431" t="b">
        <v>0</v>
      </c>
      <c r="N2431" t="s">
        <v>8271</v>
      </c>
      <c r="O2431" s="12">
        <f t="shared" si="186"/>
        <v>1</v>
      </c>
      <c r="P2431" s="10">
        <f t="shared" si="187"/>
        <v>501.25</v>
      </c>
      <c r="Q2431" s="14" t="s">
        <v>8347</v>
      </c>
      <c r="R2431" t="s">
        <v>8352</v>
      </c>
      <c r="S2431" s="19">
        <f t="shared" si="188"/>
        <v>42734.670902777776</v>
      </c>
      <c r="T2431" s="19">
        <f t="shared" si="189"/>
        <v>42207.916666666664</v>
      </c>
      <c r="U2431">
        <f t="shared" si="190"/>
        <v>2016</v>
      </c>
    </row>
    <row r="2432" spans="1:21" ht="48" x14ac:dyDescent="0.2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 s="23">
        <v>1437620400</v>
      </c>
      <c r="J2432">
        <v>1452654504</v>
      </c>
      <c r="K2432" t="b">
        <v>0</v>
      </c>
      <c r="L2432">
        <v>2</v>
      </c>
      <c r="M2432" t="b">
        <v>0</v>
      </c>
      <c r="N2432" t="s">
        <v>8271</v>
      </c>
      <c r="O2432" s="12">
        <f t="shared" si="186"/>
        <v>1</v>
      </c>
      <c r="P2432" s="10">
        <f t="shared" si="187"/>
        <v>10.5</v>
      </c>
      <c r="Q2432" s="14" t="s">
        <v>8347</v>
      </c>
      <c r="R2432" t="s">
        <v>8352</v>
      </c>
      <c r="S2432" s="19">
        <f t="shared" si="188"/>
        <v>42381.922499999993</v>
      </c>
      <c r="T2432" s="19">
        <f t="shared" si="189"/>
        <v>42207.916666666664</v>
      </c>
      <c r="U2432">
        <f t="shared" si="190"/>
        <v>2016</v>
      </c>
    </row>
    <row r="2433" spans="1:21" ht="32" x14ac:dyDescent="0.2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 s="23">
        <v>1437620400</v>
      </c>
      <c r="J2433">
        <v>1461896613</v>
      </c>
      <c r="K2433" t="b">
        <v>0</v>
      </c>
      <c r="L2433">
        <v>2</v>
      </c>
      <c r="M2433" t="b">
        <v>0</v>
      </c>
      <c r="N2433" t="s">
        <v>8271</v>
      </c>
      <c r="O2433" s="12">
        <f t="shared" si="186"/>
        <v>0</v>
      </c>
      <c r="P2433" s="10">
        <f t="shared" si="187"/>
        <v>1</v>
      </c>
      <c r="Q2433" s="14" t="s">
        <v>8347</v>
      </c>
      <c r="R2433" t="s">
        <v>8352</v>
      </c>
      <c r="S2433" s="19">
        <f t="shared" si="188"/>
        <v>42488.891354166662</v>
      </c>
      <c r="T2433" s="19">
        <f t="shared" si="189"/>
        <v>42207.916666666664</v>
      </c>
      <c r="U2433">
        <f t="shared" si="190"/>
        <v>2016</v>
      </c>
    </row>
    <row r="2434" spans="1:21" ht="48" x14ac:dyDescent="0.2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 s="23">
        <v>1437620400</v>
      </c>
      <c r="J2434">
        <v>1423199697</v>
      </c>
      <c r="K2434" t="b">
        <v>0</v>
      </c>
      <c r="L2434">
        <v>2</v>
      </c>
      <c r="M2434" t="b">
        <v>0</v>
      </c>
      <c r="N2434" t="s">
        <v>8271</v>
      </c>
      <c r="O2434" s="12">
        <f t="shared" ref="O2434:O2497" si="191">ROUND(E2434/D2434*100,0)</f>
        <v>0</v>
      </c>
      <c r="P2434" s="10">
        <f t="shared" ref="P2434:P2497" si="192">IFERROR(ROUND(E2434/L2434,2),0)</f>
        <v>1</v>
      </c>
      <c r="Q2434" s="14" t="s">
        <v>8347</v>
      </c>
      <c r="R2434" t="s">
        <v>8352</v>
      </c>
      <c r="S2434" s="19">
        <f t="shared" si="188"/>
        <v>42041.010381944441</v>
      </c>
      <c r="T2434" s="19">
        <f t="shared" si="189"/>
        <v>42207.916666666664</v>
      </c>
      <c r="U2434">
        <f t="shared" si="190"/>
        <v>2015</v>
      </c>
    </row>
    <row r="2435" spans="1:21" ht="48" x14ac:dyDescent="0.2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 s="23">
        <v>1437620400</v>
      </c>
      <c r="J2435">
        <v>1454016943</v>
      </c>
      <c r="K2435" t="b">
        <v>0</v>
      </c>
      <c r="L2435">
        <v>0</v>
      </c>
      <c r="M2435" t="b">
        <v>0</v>
      </c>
      <c r="N2435" t="s">
        <v>8271</v>
      </c>
      <c r="O2435" s="12">
        <f t="shared" si="191"/>
        <v>0</v>
      </c>
      <c r="P2435" s="10">
        <f t="shared" si="192"/>
        <v>0</v>
      </c>
      <c r="Q2435" s="14" t="s">
        <v>8347</v>
      </c>
      <c r="R2435" t="s">
        <v>8352</v>
      </c>
      <c r="S2435" s="19">
        <f t="shared" ref="S2435:S2498" si="193">(J2435/86400)+25569+(-5/24)</f>
        <v>42397.691469907404</v>
      </c>
      <c r="T2435" s="19">
        <f t="shared" ref="T2435:T2498" si="194">(I2435/86400)+25569+(-5/24)</f>
        <v>42207.916666666664</v>
      </c>
      <c r="U2435">
        <f t="shared" si="190"/>
        <v>2016</v>
      </c>
    </row>
    <row r="2436" spans="1:21" ht="48" x14ac:dyDescent="0.2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 s="23">
        <v>1437620400</v>
      </c>
      <c r="J2436">
        <v>1435206474</v>
      </c>
      <c r="K2436" t="b">
        <v>0</v>
      </c>
      <c r="L2436">
        <v>2</v>
      </c>
      <c r="M2436" t="b">
        <v>0</v>
      </c>
      <c r="N2436" t="s">
        <v>8271</v>
      </c>
      <c r="O2436" s="12">
        <f t="shared" si="191"/>
        <v>0</v>
      </c>
      <c r="P2436" s="10">
        <f t="shared" si="192"/>
        <v>13</v>
      </c>
      <c r="Q2436" s="14" t="s">
        <v>8347</v>
      </c>
      <c r="R2436" t="s">
        <v>8352</v>
      </c>
      <c r="S2436" s="19">
        <f t="shared" si="193"/>
        <v>42179.977708333332</v>
      </c>
      <c r="T2436" s="19">
        <f t="shared" si="194"/>
        <v>42207.916666666664</v>
      </c>
      <c r="U2436">
        <f t="shared" si="190"/>
        <v>2015</v>
      </c>
    </row>
    <row r="2437" spans="1:21" ht="48" x14ac:dyDescent="0.2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 s="23">
        <v>1437620400</v>
      </c>
      <c r="J2437">
        <v>1441435186</v>
      </c>
      <c r="K2437" t="b">
        <v>0</v>
      </c>
      <c r="L2437">
        <v>4</v>
      </c>
      <c r="M2437" t="b">
        <v>0</v>
      </c>
      <c r="N2437" t="s">
        <v>8271</v>
      </c>
      <c r="O2437" s="12">
        <f t="shared" si="191"/>
        <v>0</v>
      </c>
      <c r="P2437" s="10">
        <f t="shared" si="192"/>
        <v>306</v>
      </c>
      <c r="Q2437" s="14" t="s">
        <v>8347</v>
      </c>
      <c r="R2437" t="s">
        <v>8352</v>
      </c>
      <c r="S2437" s="19">
        <f t="shared" si="193"/>
        <v>42252.069282407407</v>
      </c>
      <c r="T2437" s="19">
        <f t="shared" si="194"/>
        <v>42207.916666666664</v>
      </c>
      <c r="U2437">
        <f t="shared" si="190"/>
        <v>2015</v>
      </c>
    </row>
    <row r="2438" spans="1:21" ht="48" x14ac:dyDescent="0.2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 s="23">
        <v>1437620400</v>
      </c>
      <c r="J2438">
        <v>1448894770</v>
      </c>
      <c r="K2438" t="b">
        <v>0</v>
      </c>
      <c r="L2438">
        <v>2</v>
      </c>
      <c r="M2438" t="b">
        <v>0</v>
      </c>
      <c r="N2438" t="s">
        <v>8271</v>
      </c>
      <c r="O2438" s="12">
        <f t="shared" si="191"/>
        <v>0</v>
      </c>
      <c r="P2438" s="10">
        <f t="shared" si="192"/>
        <v>22.5</v>
      </c>
      <c r="Q2438" s="14" t="s">
        <v>8347</v>
      </c>
      <c r="R2438" t="s">
        <v>8352</v>
      </c>
      <c r="S2438" s="19">
        <f t="shared" si="193"/>
        <v>42338.407060185178</v>
      </c>
      <c r="T2438" s="19">
        <f t="shared" si="194"/>
        <v>42207.916666666664</v>
      </c>
      <c r="U2438">
        <f t="shared" si="190"/>
        <v>2015</v>
      </c>
    </row>
    <row r="2439" spans="1:21" ht="48" x14ac:dyDescent="0.2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 s="23">
        <v>1437620400</v>
      </c>
      <c r="J2439">
        <v>1422400188</v>
      </c>
      <c r="K2439" t="b">
        <v>0</v>
      </c>
      <c r="L2439">
        <v>0</v>
      </c>
      <c r="M2439" t="b">
        <v>0</v>
      </c>
      <c r="N2439" t="s">
        <v>8271</v>
      </c>
      <c r="O2439" s="12">
        <f t="shared" si="191"/>
        <v>0</v>
      </c>
      <c r="P2439" s="10">
        <f t="shared" si="192"/>
        <v>0</v>
      </c>
      <c r="Q2439" s="14" t="s">
        <v>8347</v>
      </c>
      <c r="R2439" t="s">
        <v>8352</v>
      </c>
      <c r="S2439" s="19">
        <f t="shared" si="193"/>
        <v>42031.756805555553</v>
      </c>
      <c r="T2439" s="19">
        <f t="shared" si="194"/>
        <v>42207.916666666664</v>
      </c>
      <c r="U2439">
        <f t="shared" si="190"/>
        <v>2015</v>
      </c>
    </row>
    <row r="2440" spans="1:21" ht="48" x14ac:dyDescent="0.2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 s="23">
        <v>1437620400</v>
      </c>
      <c r="J2440">
        <v>1444341462</v>
      </c>
      <c r="K2440" t="b">
        <v>0</v>
      </c>
      <c r="L2440">
        <v>1</v>
      </c>
      <c r="M2440" t="b">
        <v>0</v>
      </c>
      <c r="N2440" t="s">
        <v>8271</v>
      </c>
      <c r="O2440" s="12">
        <f t="shared" si="191"/>
        <v>0</v>
      </c>
      <c r="P2440" s="10">
        <f t="shared" si="192"/>
        <v>50</v>
      </c>
      <c r="Q2440" s="14" t="s">
        <v>8347</v>
      </c>
      <c r="R2440" t="s">
        <v>8352</v>
      </c>
      <c r="S2440" s="19">
        <f t="shared" si="193"/>
        <v>42285.706736111104</v>
      </c>
      <c r="T2440" s="19">
        <f t="shared" si="194"/>
        <v>42207.916666666664</v>
      </c>
      <c r="U2440">
        <f t="shared" si="190"/>
        <v>2015</v>
      </c>
    </row>
    <row r="2441" spans="1:21" ht="48" x14ac:dyDescent="0.2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 s="23">
        <v>1437620400</v>
      </c>
      <c r="J2441">
        <v>1442605129</v>
      </c>
      <c r="K2441" t="b">
        <v>0</v>
      </c>
      <c r="L2441">
        <v>0</v>
      </c>
      <c r="M2441" t="b">
        <v>0</v>
      </c>
      <c r="N2441" t="s">
        <v>8271</v>
      </c>
      <c r="O2441" s="12">
        <f t="shared" si="191"/>
        <v>0</v>
      </c>
      <c r="P2441" s="10">
        <f t="shared" si="192"/>
        <v>0</v>
      </c>
      <c r="Q2441" s="14" t="s">
        <v>8347</v>
      </c>
      <c r="R2441" t="s">
        <v>8352</v>
      </c>
      <c r="S2441" s="19">
        <f t="shared" si="193"/>
        <v>42265.610289351847</v>
      </c>
      <c r="T2441" s="19">
        <f t="shared" si="194"/>
        <v>42207.916666666664</v>
      </c>
      <c r="U2441">
        <f t="shared" si="190"/>
        <v>2015</v>
      </c>
    </row>
    <row r="2442" spans="1:21" ht="32" x14ac:dyDescent="0.2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 s="23">
        <v>1437620400</v>
      </c>
      <c r="J2442">
        <v>1452807313</v>
      </c>
      <c r="K2442" t="b">
        <v>0</v>
      </c>
      <c r="L2442">
        <v>2</v>
      </c>
      <c r="M2442" t="b">
        <v>0</v>
      </c>
      <c r="N2442" t="s">
        <v>8271</v>
      </c>
      <c r="O2442" s="12">
        <f t="shared" si="191"/>
        <v>0</v>
      </c>
      <c r="P2442" s="10">
        <f t="shared" si="192"/>
        <v>5</v>
      </c>
      <c r="Q2442" s="14" t="s">
        <v>8347</v>
      </c>
      <c r="R2442" t="s">
        <v>8352</v>
      </c>
      <c r="S2442" s="19">
        <f t="shared" si="193"/>
        <v>42383.691122685188</v>
      </c>
      <c r="T2442" s="19">
        <f t="shared" si="194"/>
        <v>42207.916666666664</v>
      </c>
      <c r="U2442">
        <f t="shared" si="190"/>
        <v>2016</v>
      </c>
    </row>
    <row r="2443" spans="1:21" ht="32" x14ac:dyDescent="0.2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 s="23">
        <v>1437620400</v>
      </c>
      <c r="J2443">
        <v>1435806054</v>
      </c>
      <c r="K2443" t="b">
        <v>0</v>
      </c>
      <c r="L2443">
        <v>109</v>
      </c>
      <c r="M2443" t="b">
        <v>1</v>
      </c>
      <c r="N2443" t="s">
        <v>8271</v>
      </c>
      <c r="O2443" s="12">
        <f t="shared" si="191"/>
        <v>108</v>
      </c>
      <c r="P2443" s="10">
        <f t="shared" si="192"/>
        <v>74.23</v>
      </c>
      <c r="Q2443" s="14" t="s">
        <v>8347</v>
      </c>
      <c r="R2443" t="s">
        <v>8352</v>
      </c>
      <c r="S2443" s="19">
        <f t="shared" si="193"/>
        <v>42186.917291666665</v>
      </c>
      <c r="T2443" s="19">
        <f t="shared" si="194"/>
        <v>42207.916666666664</v>
      </c>
      <c r="U2443">
        <f t="shared" si="190"/>
        <v>2015</v>
      </c>
    </row>
    <row r="2444" spans="1:21" ht="32" x14ac:dyDescent="0.2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 s="23">
        <v>1437620400</v>
      </c>
      <c r="J2444">
        <v>1424188828</v>
      </c>
      <c r="K2444" t="b">
        <v>0</v>
      </c>
      <c r="L2444">
        <v>372</v>
      </c>
      <c r="M2444" t="b">
        <v>1</v>
      </c>
      <c r="N2444" t="s">
        <v>8271</v>
      </c>
      <c r="O2444" s="12">
        <f t="shared" si="191"/>
        <v>126</v>
      </c>
      <c r="P2444" s="10">
        <f t="shared" si="192"/>
        <v>81.25</v>
      </c>
      <c r="Q2444" s="14" t="s">
        <v>8347</v>
      </c>
      <c r="R2444" t="s">
        <v>8352</v>
      </c>
      <c r="S2444" s="19">
        <f t="shared" si="193"/>
        <v>42052.458657407406</v>
      </c>
      <c r="T2444" s="19">
        <f t="shared" si="194"/>
        <v>42207.916666666664</v>
      </c>
      <c r="U2444">
        <f t="shared" si="190"/>
        <v>2015</v>
      </c>
    </row>
    <row r="2445" spans="1:21" ht="48" x14ac:dyDescent="0.2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 s="23">
        <v>1437620400</v>
      </c>
      <c r="J2445">
        <v>1405522822</v>
      </c>
      <c r="K2445" t="b">
        <v>0</v>
      </c>
      <c r="L2445">
        <v>311</v>
      </c>
      <c r="M2445" t="b">
        <v>1</v>
      </c>
      <c r="N2445" t="s">
        <v>8271</v>
      </c>
      <c r="O2445" s="12">
        <f t="shared" si="191"/>
        <v>203</v>
      </c>
      <c r="P2445" s="10">
        <f t="shared" si="192"/>
        <v>130.22999999999999</v>
      </c>
      <c r="Q2445" s="14" t="s">
        <v>8347</v>
      </c>
      <c r="R2445" t="s">
        <v>8352</v>
      </c>
      <c r="S2445" s="19">
        <f t="shared" si="193"/>
        <v>41836.416921296295</v>
      </c>
      <c r="T2445" s="19">
        <f t="shared" si="194"/>
        <v>42207.916666666664</v>
      </c>
      <c r="U2445">
        <f t="shared" si="190"/>
        <v>2014</v>
      </c>
    </row>
    <row r="2446" spans="1:21" ht="48" x14ac:dyDescent="0.2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 s="23">
        <v>1437620400</v>
      </c>
      <c r="J2446">
        <v>1461607591</v>
      </c>
      <c r="K2446" t="b">
        <v>0</v>
      </c>
      <c r="L2446">
        <v>61</v>
      </c>
      <c r="M2446" t="b">
        <v>1</v>
      </c>
      <c r="N2446" t="s">
        <v>8271</v>
      </c>
      <c r="O2446" s="12">
        <f t="shared" si="191"/>
        <v>109</v>
      </c>
      <c r="P2446" s="10">
        <f t="shared" si="192"/>
        <v>53.41</v>
      </c>
      <c r="Q2446" s="14" t="s">
        <v>8347</v>
      </c>
      <c r="R2446" t="s">
        <v>8352</v>
      </c>
      <c r="S2446" s="19">
        <f t="shared" si="193"/>
        <v>42485.54619212963</v>
      </c>
      <c r="T2446" s="19">
        <f t="shared" si="194"/>
        <v>42207.916666666664</v>
      </c>
      <c r="U2446">
        <f t="shared" si="190"/>
        <v>2016</v>
      </c>
    </row>
    <row r="2447" spans="1:21" ht="64" x14ac:dyDescent="0.2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 s="23">
        <v>1437620400</v>
      </c>
      <c r="J2447">
        <v>1440650021</v>
      </c>
      <c r="K2447" t="b">
        <v>0</v>
      </c>
      <c r="L2447">
        <v>115</v>
      </c>
      <c r="M2447" t="b">
        <v>1</v>
      </c>
      <c r="N2447" t="s">
        <v>8271</v>
      </c>
      <c r="O2447" s="12">
        <f t="shared" si="191"/>
        <v>173</v>
      </c>
      <c r="P2447" s="10">
        <f t="shared" si="192"/>
        <v>75.13</v>
      </c>
      <c r="Q2447" s="14" t="s">
        <v>8347</v>
      </c>
      <c r="R2447" t="s">
        <v>8352</v>
      </c>
      <c r="S2447" s="19">
        <f t="shared" si="193"/>
        <v>42242.981724537036</v>
      </c>
      <c r="T2447" s="19">
        <f t="shared" si="194"/>
        <v>42207.916666666664</v>
      </c>
      <c r="U2447">
        <f t="shared" si="190"/>
        <v>2015</v>
      </c>
    </row>
    <row r="2448" spans="1:21" ht="48" x14ac:dyDescent="0.2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 s="23">
        <v>1437620400</v>
      </c>
      <c r="J2448">
        <v>1477578471</v>
      </c>
      <c r="K2448" t="b">
        <v>0</v>
      </c>
      <c r="L2448">
        <v>111</v>
      </c>
      <c r="M2448" t="b">
        <v>1</v>
      </c>
      <c r="N2448" t="s">
        <v>8271</v>
      </c>
      <c r="O2448" s="12">
        <f t="shared" si="191"/>
        <v>168</v>
      </c>
      <c r="P2448" s="10">
        <f t="shared" si="192"/>
        <v>75.67</v>
      </c>
      <c r="Q2448" s="14" t="s">
        <v>8347</v>
      </c>
      <c r="R2448" t="s">
        <v>8352</v>
      </c>
      <c r="S2448" s="19">
        <f t="shared" si="193"/>
        <v>42670.394340277773</v>
      </c>
      <c r="T2448" s="19">
        <f t="shared" si="194"/>
        <v>42207.916666666664</v>
      </c>
      <c r="U2448">
        <f t="shared" si="190"/>
        <v>2016</v>
      </c>
    </row>
    <row r="2449" spans="1:21" ht="48" x14ac:dyDescent="0.2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 s="23">
        <v>1437620400</v>
      </c>
      <c r="J2449">
        <v>1476184593</v>
      </c>
      <c r="K2449" t="b">
        <v>0</v>
      </c>
      <c r="L2449">
        <v>337</v>
      </c>
      <c r="M2449" t="b">
        <v>1</v>
      </c>
      <c r="N2449" t="s">
        <v>8271</v>
      </c>
      <c r="O2449" s="12">
        <f t="shared" si="191"/>
        <v>427</v>
      </c>
      <c r="P2449" s="10">
        <f t="shared" si="192"/>
        <v>31.69</v>
      </c>
      <c r="Q2449" s="14" t="s">
        <v>8347</v>
      </c>
      <c r="R2449" t="s">
        <v>8352</v>
      </c>
      <c r="S2449" s="19">
        <f t="shared" si="193"/>
        <v>42654.26149305555</v>
      </c>
      <c r="T2449" s="19">
        <f t="shared" si="194"/>
        <v>42207.916666666664</v>
      </c>
      <c r="U2449">
        <f t="shared" si="190"/>
        <v>2016</v>
      </c>
    </row>
    <row r="2450" spans="1:21" ht="48" x14ac:dyDescent="0.2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 s="23">
        <v>1437620400</v>
      </c>
      <c r="J2450">
        <v>1472110513</v>
      </c>
      <c r="K2450" t="b">
        <v>0</v>
      </c>
      <c r="L2450">
        <v>9</v>
      </c>
      <c r="M2450" t="b">
        <v>1</v>
      </c>
      <c r="N2450" t="s">
        <v>8271</v>
      </c>
      <c r="O2450" s="12">
        <f t="shared" si="191"/>
        <v>108</v>
      </c>
      <c r="P2450" s="10">
        <f t="shared" si="192"/>
        <v>47.78</v>
      </c>
      <c r="Q2450" s="14" t="s">
        <v>8347</v>
      </c>
      <c r="R2450" t="s">
        <v>8352</v>
      </c>
      <c r="S2450" s="19">
        <f t="shared" si="193"/>
        <v>42607.107789351845</v>
      </c>
      <c r="T2450" s="19">
        <f t="shared" si="194"/>
        <v>42207.916666666664</v>
      </c>
      <c r="U2450">
        <f t="shared" si="190"/>
        <v>2016</v>
      </c>
    </row>
    <row r="2451" spans="1:21" ht="48" x14ac:dyDescent="0.2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 s="23">
        <v>1437620400</v>
      </c>
      <c r="J2451">
        <v>1414725915</v>
      </c>
      <c r="K2451" t="b">
        <v>0</v>
      </c>
      <c r="L2451">
        <v>120</v>
      </c>
      <c r="M2451" t="b">
        <v>1</v>
      </c>
      <c r="N2451" t="s">
        <v>8271</v>
      </c>
      <c r="O2451" s="12">
        <f t="shared" si="191"/>
        <v>108</v>
      </c>
      <c r="P2451" s="10">
        <f t="shared" si="192"/>
        <v>90</v>
      </c>
      <c r="Q2451" s="14" t="s">
        <v>8347</v>
      </c>
      <c r="R2451" t="s">
        <v>8352</v>
      </c>
      <c r="S2451" s="19">
        <f t="shared" si="193"/>
        <v>41942.934201388889</v>
      </c>
      <c r="T2451" s="19">
        <f t="shared" si="194"/>
        <v>42207.916666666664</v>
      </c>
      <c r="U2451">
        <f t="shared" si="190"/>
        <v>2014</v>
      </c>
    </row>
    <row r="2452" spans="1:21" ht="48" x14ac:dyDescent="0.2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 s="23">
        <v>1437620400</v>
      </c>
      <c r="J2452">
        <v>1411177456</v>
      </c>
      <c r="K2452" t="b">
        <v>0</v>
      </c>
      <c r="L2452">
        <v>102</v>
      </c>
      <c r="M2452" t="b">
        <v>1</v>
      </c>
      <c r="N2452" t="s">
        <v>8271</v>
      </c>
      <c r="O2452" s="12">
        <f t="shared" si="191"/>
        <v>102</v>
      </c>
      <c r="P2452" s="10">
        <f t="shared" si="192"/>
        <v>149.31</v>
      </c>
      <c r="Q2452" s="14" t="s">
        <v>8347</v>
      </c>
      <c r="R2452" t="s">
        <v>8352</v>
      </c>
      <c r="S2452" s="19">
        <f t="shared" si="193"/>
        <v>41901.864074074074</v>
      </c>
      <c r="T2452" s="19">
        <f t="shared" si="194"/>
        <v>42207.916666666664</v>
      </c>
      <c r="U2452">
        <f t="shared" si="190"/>
        <v>2014</v>
      </c>
    </row>
    <row r="2453" spans="1:21" ht="48" x14ac:dyDescent="0.2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 s="23">
        <v>1437620400</v>
      </c>
      <c r="J2453">
        <v>1487022490</v>
      </c>
      <c r="K2453" t="b">
        <v>0</v>
      </c>
      <c r="L2453">
        <v>186</v>
      </c>
      <c r="M2453" t="b">
        <v>1</v>
      </c>
      <c r="N2453" t="s">
        <v>8271</v>
      </c>
      <c r="O2453" s="12">
        <f t="shared" si="191"/>
        <v>115</v>
      </c>
      <c r="P2453" s="10">
        <f t="shared" si="192"/>
        <v>62.07</v>
      </c>
      <c r="Q2453" s="14" t="s">
        <v>8347</v>
      </c>
      <c r="R2453" t="s">
        <v>8352</v>
      </c>
      <c r="S2453" s="19">
        <f t="shared" si="193"/>
        <v>42779.700115740743</v>
      </c>
      <c r="T2453" s="19">
        <f t="shared" si="194"/>
        <v>42207.916666666664</v>
      </c>
      <c r="U2453">
        <f t="shared" si="190"/>
        <v>2017</v>
      </c>
    </row>
    <row r="2454" spans="1:21" ht="48" x14ac:dyDescent="0.2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 s="23">
        <v>1437620400</v>
      </c>
      <c r="J2454">
        <v>1448914500</v>
      </c>
      <c r="K2454" t="b">
        <v>0</v>
      </c>
      <c r="L2454">
        <v>15</v>
      </c>
      <c r="M2454" t="b">
        <v>1</v>
      </c>
      <c r="N2454" t="s">
        <v>8271</v>
      </c>
      <c r="O2454" s="12">
        <f t="shared" si="191"/>
        <v>134</v>
      </c>
      <c r="P2454" s="10">
        <f t="shared" si="192"/>
        <v>53.4</v>
      </c>
      <c r="Q2454" s="14" t="s">
        <v>8347</v>
      </c>
      <c r="R2454" t="s">
        <v>8352</v>
      </c>
      <c r="S2454" s="19">
        <f t="shared" si="193"/>
        <v>42338.635416666664</v>
      </c>
      <c r="T2454" s="19">
        <f t="shared" si="194"/>
        <v>42207.916666666664</v>
      </c>
      <c r="U2454">
        <f t="shared" si="190"/>
        <v>2015</v>
      </c>
    </row>
    <row r="2455" spans="1:21" ht="48" x14ac:dyDescent="0.2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 s="23">
        <v>1437620400</v>
      </c>
      <c r="J2455">
        <v>1483461409</v>
      </c>
      <c r="K2455" t="b">
        <v>0</v>
      </c>
      <c r="L2455">
        <v>67</v>
      </c>
      <c r="M2455" t="b">
        <v>1</v>
      </c>
      <c r="N2455" t="s">
        <v>8271</v>
      </c>
      <c r="O2455" s="12">
        <f t="shared" si="191"/>
        <v>155</v>
      </c>
      <c r="P2455" s="10">
        <f t="shared" si="192"/>
        <v>69.27</v>
      </c>
      <c r="Q2455" s="14" t="s">
        <v>8347</v>
      </c>
      <c r="R2455" t="s">
        <v>8352</v>
      </c>
      <c r="S2455" s="19">
        <f t="shared" si="193"/>
        <v>42738.483900462961</v>
      </c>
      <c r="T2455" s="19">
        <f t="shared" si="194"/>
        <v>42207.916666666664</v>
      </c>
      <c r="U2455">
        <f t="shared" si="190"/>
        <v>2017</v>
      </c>
    </row>
    <row r="2456" spans="1:21" ht="48" x14ac:dyDescent="0.2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 s="23">
        <v>1437620400</v>
      </c>
      <c r="J2456">
        <v>1486183808</v>
      </c>
      <c r="K2456" t="b">
        <v>0</v>
      </c>
      <c r="L2456">
        <v>130</v>
      </c>
      <c r="M2456" t="b">
        <v>1</v>
      </c>
      <c r="N2456" t="s">
        <v>8271</v>
      </c>
      <c r="O2456" s="12">
        <f t="shared" si="191"/>
        <v>101</v>
      </c>
      <c r="P2456" s="10">
        <f t="shared" si="192"/>
        <v>271.51</v>
      </c>
      <c r="Q2456" s="14" t="s">
        <v>8347</v>
      </c>
      <c r="R2456" t="s">
        <v>8352</v>
      </c>
      <c r="S2456" s="19">
        <f t="shared" si="193"/>
        <v>42769.993148148147</v>
      </c>
      <c r="T2456" s="19">
        <f t="shared" si="194"/>
        <v>42207.916666666664</v>
      </c>
      <c r="U2456">
        <f t="shared" si="190"/>
        <v>2017</v>
      </c>
    </row>
    <row r="2457" spans="1:21" ht="48" x14ac:dyDescent="0.2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 s="23">
        <v>1437620400</v>
      </c>
      <c r="J2457">
        <v>1458758750</v>
      </c>
      <c r="K2457" t="b">
        <v>0</v>
      </c>
      <c r="L2457">
        <v>16</v>
      </c>
      <c r="M2457" t="b">
        <v>1</v>
      </c>
      <c r="N2457" t="s">
        <v>8271</v>
      </c>
      <c r="O2457" s="12">
        <f t="shared" si="191"/>
        <v>182</v>
      </c>
      <c r="P2457" s="10">
        <f t="shared" si="192"/>
        <v>34.130000000000003</v>
      </c>
      <c r="Q2457" s="14" t="s">
        <v>8347</v>
      </c>
      <c r="R2457" t="s">
        <v>8352</v>
      </c>
      <c r="S2457" s="19">
        <f t="shared" si="193"/>
        <v>42452.573495370372</v>
      </c>
      <c r="T2457" s="19">
        <f t="shared" si="194"/>
        <v>42207.916666666664</v>
      </c>
      <c r="U2457">
        <f t="shared" si="190"/>
        <v>2016</v>
      </c>
    </row>
    <row r="2458" spans="1:21" ht="48" x14ac:dyDescent="0.2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 s="23">
        <v>1437620400</v>
      </c>
      <c r="J2458">
        <v>1485471839</v>
      </c>
      <c r="K2458" t="b">
        <v>0</v>
      </c>
      <c r="L2458">
        <v>67</v>
      </c>
      <c r="M2458" t="b">
        <v>1</v>
      </c>
      <c r="N2458" t="s">
        <v>8271</v>
      </c>
      <c r="O2458" s="12">
        <f t="shared" si="191"/>
        <v>181</v>
      </c>
      <c r="P2458" s="10">
        <f t="shared" si="192"/>
        <v>40.49</v>
      </c>
      <c r="Q2458" s="14" t="s">
        <v>8347</v>
      </c>
      <c r="R2458" t="s">
        <v>8352</v>
      </c>
      <c r="S2458" s="19">
        <f t="shared" si="193"/>
        <v>42761.752766203703</v>
      </c>
      <c r="T2458" s="19">
        <f t="shared" si="194"/>
        <v>42207.916666666664</v>
      </c>
      <c r="U2458">
        <f t="shared" si="190"/>
        <v>2017</v>
      </c>
    </row>
    <row r="2459" spans="1:21" ht="48" x14ac:dyDescent="0.2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 s="23">
        <v>1437620400</v>
      </c>
      <c r="J2459">
        <v>1456237656</v>
      </c>
      <c r="K2459" t="b">
        <v>0</v>
      </c>
      <c r="L2459">
        <v>124</v>
      </c>
      <c r="M2459" t="b">
        <v>1</v>
      </c>
      <c r="N2459" t="s">
        <v>8271</v>
      </c>
      <c r="O2459" s="12">
        <f t="shared" si="191"/>
        <v>102</v>
      </c>
      <c r="P2459" s="10">
        <f t="shared" si="192"/>
        <v>189.76</v>
      </c>
      <c r="Q2459" s="14" t="s">
        <v>8347</v>
      </c>
      <c r="R2459" t="s">
        <v>8352</v>
      </c>
      <c r="S2459" s="19">
        <f t="shared" si="193"/>
        <v>42423.394166666665</v>
      </c>
      <c r="T2459" s="19">
        <f t="shared" si="194"/>
        <v>42207.916666666664</v>
      </c>
      <c r="U2459">
        <f t="shared" si="190"/>
        <v>2016</v>
      </c>
    </row>
    <row r="2460" spans="1:21" ht="48" x14ac:dyDescent="0.2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 s="23">
        <v>1437620400</v>
      </c>
      <c r="J2460">
        <v>1462481718</v>
      </c>
      <c r="K2460" t="b">
        <v>0</v>
      </c>
      <c r="L2460">
        <v>80</v>
      </c>
      <c r="M2460" t="b">
        <v>1</v>
      </c>
      <c r="N2460" t="s">
        <v>8271</v>
      </c>
      <c r="O2460" s="12">
        <f t="shared" si="191"/>
        <v>110</v>
      </c>
      <c r="P2460" s="10">
        <f t="shared" si="192"/>
        <v>68.86</v>
      </c>
      <c r="Q2460" s="14" t="s">
        <v>8347</v>
      </c>
      <c r="R2460" t="s">
        <v>8352</v>
      </c>
      <c r="S2460" s="19">
        <f t="shared" si="193"/>
        <v>42495.663402777776</v>
      </c>
      <c r="T2460" s="19">
        <f t="shared" si="194"/>
        <v>42207.916666666664</v>
      </c>
      <c r="U2460">
        <f t="shared" si="190"/>
        <v>2016</v>
      </c>
    </row>
    <row r="2461" spans="1:21" ht="48" x14ac:dyDescent="0.2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 s="23">
        <v>1437620400</v>
      </c>
      <c r="J2461">
        <v>1454858285</v>
      </c>
      <c r="K2461" t="b">
        <v>0</v>
      </c>
      <c r="L2461">
        <v>282</v>
      </c>
      <c r="M2461" t="b">
        <v>1</v>
      </c>
      <c r="N2461" t="s">
        <v>8271</v>
      </c>
      <c r="O2461" s="12">
        <f t="shared" si="191"/>
        <v>102</v>
      </c>
      <c r="P2461" s="10">
        <f t="shared" si="192"/>
        <v>108.78</v>
      </c>
      <c r="Q2461" s="14" t="s">
        <v>8347</v>
      </c>
      <c r="R2461" t="s">
        <v>8352</v>
      </c>
      <c r="S2461" s="19">
        <f t="shared" si="193"/>
        <v>42407.429224537038</v>
      </c>
      <c r="T2461" s="19">
        <f t="shared" si="194"/>
        <v>42207.916666666664</v>
      </c>
      <c r="U2461">
        <f t="shared" si="190"/>
        <v>2016</v>
      </c>
    </row>
    <row r="2462" spans="1:21" ht="48" x14ac:dyDescent="0.2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 s="23">
        <v>1437620400</v>
      </c>
      <c r="J2462">
        <v>1480480167</v>
      </c>
      <c r="K2462" t="b">
        <v>0</v>
      </c>
      <c r="L2462">
        <v>68</v>
      </c>
      <c r="M2462" t="b">
        <v>1</v>
      </c>
      <c r="N2462" t="s">
        <v>8271</v>
      </c>
      <c r="O2462" s="12">
        <f t="shared" si="191"/>
        <v>101</v>
      </c>
      <c r="P2462" s="10">
        <f t="shared" si="192"/>
        <v>125.99</v>
      </c>
      <c r="Q2462" s="14" t="s">
        <v>8347</v>
      </c>
      <c r="R2462" t="s">
        <v>8352</v>
      </c>
      <c r="S2462" s="19">
        <f t="shared" si="193"/>
        <v>42703.978784722225</v>
      </c>
      <c r="T2462" s="19">
        <f t="shared" si="194"/>
        <v>42207.916666666664</v>
      </c>
      <c r="U2462">
        <f t="shared" si="190"/>
        <v>2016</v>
      </c>
    </row>
    <row r="2463" spans="1:21" ht="48" x14ac:dyDescent="0.2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 s="23">
        <v>1437620400</v>
      </c>
      <c r="J2463">
        <v>1314577097</v>
      </c>
      <c r="K2463" t="b">
        <v>0</v>
      </c>
      <c r="L2463">
        <v>86</v>
      </c>
      <c r="M2463" t="b">
        <v>1</v>
      </c>
      <c r="N2463" t="s">
        <v>8271</v>
      </c>
      <c r="O2463" s="12">
        <f t="shared" si="191"/>
        <v>104</v>
      </c>
      <c r="P2463" s="10">
        <f t="shared" si="192"/>
        <v>90.52</v>
      </c>
      <c r="Q2463" s="14" t="s">
        <v>8347</v>
      </c>
      <c r="R2463" t="s">
        <v>8352</v>
      </c>
      <c r="S2463" s="19">
        <f t="shared" si="193"/>
        <v>40783.804363425923</v>
      </c>
      <c r="T2463" s="19">
        <f t="shared" si="194"/>
        <v>42207.916666666664</v>
      </c>
      <c r="U2463">
        <f t="shared" si="190"/>
        <v>2011</v>
      </c>
    </row>
    <row r="2464" spans="1:21" ht="48" x14ac:dyDescent="0.2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 s="23">
        <v>1437620400</v>
      </c>
      <c r="J2464">
        <v>1340944096</v>
      </c>
      <c r="K2464" t="b">
        <v>0</v>
      </c>
      <c r="L2464">
        <v>115</v>
      </c>
      <c r="M2464" t="b">
        <v>1</v>
      </c>
      <c r="N2464" t="s">
        <v>8271</v>
      </c>
      <c r="O2464" s="12">
        <f t="shared" si="191"/>
        <v>111</v>
      </c>
      <c r="P2464" s="10">
        <f t="shared" si="192"/>
        <v>28.88</v>
      </c>
      <c r="Q2464" s="14" t="s">
        <v>8347</v>
      </c>
      <c r="R2464" t="s">
        <v>8352</v>
      </c>
      <c r="S2464" s="19">
        <f t="shared" si="193"/>
        <v>41088.977962962963</v>
      </c>
      <c r="T2464" s="19">
        <f t="shared" si="194"/>
        <v>42207.916666666664</v>
      </c>
      <c r="U2464">
        <f t="shared" si="190"/>
        <v>2012</v>
      </c>
    </row>
    <row r="2465" spans="1:21" ht="16" x14ac:dyDescent="0.2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 s="23">
        <v>1437620400</v>
      </c>
      <c r="J2465">
        <v>1362710425</v>
      </c>
      <c r="K2465" t="b">
        <v>0</v>
      </c>
      <c r="L2465">
        <v>75</v>
      </c>
      <c r="M2465" t="b">
        <v>1</v>
      </c>
      <c r="N2465" t="s">
        <v>8271</v>
      </c>
      <c r="O2465" s="12">
        <f t="shared" si="191"/>
        <v>116</v>
      </c>
      <c r="P2465" s="10">
        <f t="shared" si="192"/>
        <v>31</v>
      </c>
      <c r="Q2465" s="14" t="s">
        <v>8347</v>
      </c>
      <c r="R2465" t="s">
        <v>8352</v>
      </c>
      <c r="S2465" s="19">
        <f t="shared" si="193"/>
        <v>41340.903067129628</v>
      </c>
      <c r="T2465" s="19">
        <f t="shared" si="194"/>
        <v>42207.916666666664</v>
      </c>
      <c r="U2465">
        <f t="shared" si="190"/>
        <v>2013</v>
      </c>
    </row>
    <row r="2466" spans="1:21" ht="48" x14ac:dyDescent="0.2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 s="23">
        <v>1437620400</v>
      </c>
      <c r="J2466">
        <v>1441143397</v>
      </c>
      <c r="K2466" t="b">
        <v>0</v>
      </c>
      <c r="L2466">
        <v>43</v>
      </c>
      <c r="M2466" t="b">
        <v>1</v>
      </c>
      <c r="N2466" t="s">
        <v>8271</v>
      </c>
      <c r="O2466" s="12">
        <f t="shared" si="191"/>
        <v>111</v>
      </c>
      <c r="P2466" s="10">
        <f t="shared" si="192"/>
        <v>51.67</v>
      </c>
      <c r="Q2466" s="14" t="s">
        <v>8347</v>
      </c>
      <c r="R2466" t="s">
        <v>8352</v>
      </c>
      <c r="S2466" s="19">
        <f t="shared" si="193"/>
        <v>42248.692094907405</v>
      </c>
      <c r="T2466" s="19">
        <f t="shared" si="194"/>
        <v>42207.916666666664</v>
      </c>
      <c r="U2466">
        <f t="shared" si="190"/>
        <v>2015</v>
      </c>
    </row>
    <row r="2467" spans="1:21" ht="32" x14ac:dyDescent="0.2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 s="23">
        <v>1437620400</v>
      </c>
      <c r="J2467">
        <v>1345828548</v>
      </c>
      <c r="K2467" t="b">
        <v>0</v>
      </c>
      <c r="L2467">
        <v>48</v>
      </c>
      <c r="M2467" t="b">
        <v>1</v>
      </c>
      <c r="N2467" t="s">
        <v>8271</v>
      </c>
      <c r="O2467" s="12">
        <f t="shared" si="191"/>
        <v>180</v>
      </c>
      <c r="P2467" s="10">
        <f t="shared" si="192"/>
        <v>26.27</v>
      </c>
      <c r="Q2467" s="14" t="s">
        <v>8347</v>
      </c>
      <c r="R2467" t="s">
        <v>8352</v>
      </c>
      <c r="S2467" s="19">
        <f t="shared" si="193"/>
        <v>41145.510972222219</v>
      </c>
      <c r="T2467" s="19">
        <f t="shared" si="194"/>
        <v>42207.916666666664</v>
      </c>
      <c r="U2467">
        <f t="shared" si="190"/>
        <v>2012</v>
      </c>
    </row>
    <row r="2468" spans="1:21" ht="48" x14ac:dyDescent="0.2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 s="23">
        <v>1437620400</v>
      </c>
      <c r="J2468">
        <v>1365474453</v>
      </c>
      <c r="K2468" t="b">
        <v>0</v>
      </c>
      <c r="L2468">
        <v>52</v>
      </c>
      <c r="M2468" t="b">
        <v>1</v>
      </c>
      <c r="N2468" t="s">
        <v>8271</v>
      </c>
      <c r="O2468" s="12">
        <f t="shared" si="191"/>
        <v>100</v>
      </c>
      <c r="P2468" s="10">
        <f t="shared" si="192"/>
        <v>48.08</v>
      </c>
      <c r="Q2468" s="14" t="s">
        <v>8347</v>
      </c>
      <c r="R2468" t="s">
        <v>8352</v>
      </c>
      <c r="S2468" s="19">
        <f t="shared" si="193"/>
        <v>41372.894131944442</v>
      </c>
      <c r="T2468" s="19">
        <f t="shared" si="194"/>
        <v>42207.916666666664</v>
      </c>
      <c r="U2468">
        <f t="shared" si="190"/>
        <v>2013</v>
      </c>
    </row>
    <row r="2469" spans="1:21" ht="48" x14ac:dyDescent="0.2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 s="23">
        <v>1437620400</v>
      </c>
      <c r="J2469">
        <v>1335473931</v>
      </c>
      <c r="K2469" t="b">
        <v>0</v>
      </c>
      <c r="L2469">
        <v>43</v>
      </c>
      <c r="M2469" t="b">
        <v>1</v>
      </c>
      <c r="N2469" t="s">
        <v>8271</v>
      </c>
      <c r="O2469" s="12">
        <f t="shared" si="191"/>
        <v>119</v>
      </c>
      <c r="P2469" s="10">
        <f t="shared" si="192"/>
        <v>27.56</v>
      </c>
      <c r="Q2469" s="14" t="s">
        <v>8347</v>
      </c>
      <c r="R2469" t="s">
        <v>8352</v>
      </c>
      <c r="S2469" s="19">
        <f t="shared" si="193"/>
        <v>41025.665868055556</v>
      </c>
      <c r="T2469" s="19">
        <f t="shared" si="194"/>
        <v>42207.916666666664</v>
      </c>
      <c r="U2469">
        <f t="shared" si="190"/>
        <v>2012</v>
      </c>
    </row>
    <row r="2470" spans="1:21" ht="32" x14ac:dyDescent="0.2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 s="23">
        <v>1437620400</v>
      </c>
      <c r="J2470">
        <v>1348285321</v>
      </c>
      <c r="K2470" t="b">
        <v>0</v>
      </c>
      <c r="L2470">
        <v>58</v>
      </c>
      <c r="M2470" t="b">
        <v>1</v>
      </c>
      <c r="N2470" t="s">
        <v>8271</v>
      </c>
      <c r="O2470" s="12">
        <f t="shared" si="191"/>
        <v>107</v>
      </c>
      <c r="P2470" s="10">
        <f t="shared" si="192"/>
        <v>36.97</v>
      </c>
      <c r="Q2470" s="14" t="s">
        <v>8347</v>
      </c>
      <c r="R2470" t="s">
        <v>8352</v>
      </c>
      <c r="S2470" s="19">
        <f t="shared" si="193"/>
        <v>41173.945844907408</v>
      </c>
      <c r="T2470" s="19">
        <f t="shared" si="194"/>
        <v>42207.916666666664</v>
      </c>
      <c r="U2470">
        <f t="shared" si="190"/>
        <v>2012</v>
      </c>
    </row>
    <row r="2471" spans="1:21" ht="48" x14ac:dyDescent="0.2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 s="23">
        <v>1437620400</v>
      </c>
      <c r="J2471">
        <v>1295000329</v>
      </c>
      <c r="K2471" t="b">
        <v>0</v>
      </c>
      <c r="L2471">
        <v>47</v>
      </c>
      <c r="M2471" t="b">
        <v>1</v>
      </c>
      <c r="N2471" t="s">
        <v>8271</v>
      </c>
      <c r="O2471" s="12">
        <f t="shared" si="191"/>
        <v>114</v>
      </c>
      <c r="P2471" s="10">
        <f t="shared" si="192"/>
        <v>29.02</v>
      </c>
      <c r="Q2471" s="14" t="s">
        <v>8347</v>
      </c>
      <c r="R2471" t="s">
        <v>8352</v>
      </c>
      <c r="S2471" s="19">
        <f t="shared" si="193"/>
        <v>40557.221400462957</v>
      </c>
      <c r="T2471" s="19">
        <f t="shared" si="194"/>
        <v>42207.916666666664</v>
      </c>
      <c r="U2471">
        <f t="shared" si="190"/>
        <v>2011</v>
      </c>
    </row>
    <row r="2472" spans="1:21" ht="48" x14ac:dyDescent="0.2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 s="23">
        <v>1437620400</v>
      </c>
      <c r="J2472">
        <v>1335232055</v>
      </c>
      <c r="K2472" t="b">
        <v>0</v>
      </c>
      <c r="L2472">
        <v>36</v>
      </c>
      <c r="M2472" t="b">
        <v>1</v>
      </c>
      <c r="N2472" t="s">
        <v>8271</v>
      </c>
      <c r="O2472" s="12">
        <f t="shared" si="191"/>
        <v>103</v>
      </c>
      <c r="P2472" s="10">
        <f t="shared" si="192"/>
        <v>28.66</v>
      </c>
      <c r="Q2472" s="14" t="s">
        <v>8347</v>
      </c>
      <c r="R2472" t="s">
        <v>8352</v>
      </c>
      <c r="S2472" s="19">
        <f t="shared" si="193"/>
        <v>41022.866377314815</v>
      </c>
      <c r="T2472" s="19">
        <f t="shared" si="194"/>
        <v>42207.916666666664</v>
      </c>
      <c r="U2472">
        <f t="shared" si="190"/>
        <v>2012</v>
      </c>
    </row>
    <row r="2473" spans="1:21" ht="48" x14ac:dyDescent="0.2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 s="23">
        <v>1437620400</v>
      </c>
      <c r="J2473">
        <v>1324079392</v>
      </c>
      <c r="K2473" t="b">
        <v>0</v>
      </c>
      <c r="L2473">
        <v>17</v>
      </c>
      <c r="M2473" t="b">
        <v>1</v>
      </c>
      <c r="N2473" t="s">
        <v>8271</v>
      </c>
      <c r="O2473" s="12">
        <f t="shared" si="191"/>
        <v>128</v>
      </c>
      <c r="P2473" s="10">
        <f t="shared" si="192"/>
        <v>37.65</v>
      </c>
      <c r="Q2473" s="14" t="s">
        <v>8347</v>
      </c>
      <c r="R2473" t="s">
        <v>8352</v>
      </c>
      <c r="S2473" s="19">
        <f t="shared" si="193"/>
        <v>40893.784629629627</v>
      </c>
      <c r="T2473" s="19">
        <f t="shared" si="194"/>
        <v>42207.916666666664</v>
      </c>
      <c r="U2473">
        <f t="shared" si="190"/>
        <v>2011</v>
      </c>
    </row>
    <row r="2474" spans="1:21" ht="48" x14ac:dyDescent="0.2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 s="23">
        <v>1437620400</v>
      </c>
      <c r="J2474">
        <v>1277433980</v>
      </c>
      <c r="K2474" t="b">
        <v>0</v>
      </c>
      <c r="L2474">
        <v>104</v>
      </c>
      <c r="M2474" t="b">
        <v>1</v>
      </c>
      <c r="N2474" t="s">
        <v>8271</v>
      </c>
      <c r="O2474" s="12">
        <f t="shared" si="191"/>
        <v>136</v>
      </c>
      <c r="P2474" s="10">
        <f t="shared" si="192"/>
        <v>97.9</v>
      </c>
      <c r="Q2474" s="14" t="s">
        <v>8347</v>
      </c>
      <c r="R2474" t="s">
        <v>8352</v>
      </c>
      <c r="S2474" s="19">
        <f t="shared" si="193"/>
        <v>40353.907175925924</v>
      </c>
      <c r="T2474" s="19">
        <f t="shared" si="194"/>
        <v>42207.916666666664</v>
      </c>
      <c r="U2474">
        <f t="shared" si="190"/>
        <v>2010</v>
      </c>
    </row>
    <row r="2475" spans="1:21" ht="48" x14ac:dyDescent="0.2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 s="23">
        <v>1437620400</v>
      </c>
      <c r="J2475">
        <v>1349978269</v>
      </c>
      <c r="K2475" t="b">
        <v>0</v>
      </c>
      <c r="L2475">
        <v>47</v>
      </c>
      <c r="M2475" t="b">
        <v>1</v>
      </c>
      <c r="N2475" t="s">
        <v>8271</v>
      </c>
      <c r="O2475" s="12">
        <f t="shared" si="191"/>
        <v>100</v>
      </c>
      <c r="P2475" s="10">
        <f t="shared" si="192"/>
        <v>42.55</v>
      </c>
      <c r="Q2475" s="14" t="s">
        <v>8347</v>
      </c>
      <c r="R2475" t="s">
        <v>8352</v>
      </c>
      <c r="S2475" s="19">
        <f t="shared" si="193"/>
        <v>41193.540150462963</v>
      </c>
      <c r="T2475" s="19">
        <f t="shared" si="194"/>
        <v>42207.916666666664</v>
      </c>
      <c r="U2475">
        <f t="shared" si="190"/>
        <v>2012</v>
      </c>
    </row>
    <row r="2476" spans="1:21" ht="48" x14ac:dyDescent="0.2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 s="23">
        <v>1437620400</v>
      </c>
      <c r="J2476">
        <v>1282868176</v>
      </c>
      <c r="K2476" t="b">
        <v>0</v>
      </c>
      <c r="L2476">
        <v>38</v>
      </c>
      <c r="M2476" t="b">
        <v>1</v>
      </c>
      <c r="N2476" t="s">
        <v>8271</v>
      </c>
      <c r="O2476" s="12">
        <f t="shared" si="191"/>
        <v>100</v>
      </c>
      <c r="P2476" s="10">
        <f t="shared" si="192"/>
        <v>131.58000000000001</v>
      </c>
      <c r="Q2476" s="14" t="s">
        <v>8347</v>
      </c>
      <c r="R2476" t="s">
        <v>8352</v>
      </c>
      <c r="S2476" s="19">
        <f t="shared" si="193"/>
        <v>40416.80296296296</v>
      </c>
      <c r="T2476" s="19">
        <f t="shared" si="194"/>
        <v>42207.916666666664</v>
      </c>
      <c r="U2476">
        <f t="shared" si="190"/>
        <v>2010</v>
      </c>
    </row>
    <row r="2477" spans="1:21" ht="32" x14ac:dyDescent="0.2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 s="23">
        <v>1437620400</v>
      </c>
      <c r="J2477">
        <v>1273647255</v>
      </c>
      <c r="K2477" t="b">
        <v>0</v>
      </c>
      <c r="L2477">
        <v>81</v>
      </c>
      <c r="M2477" t="b">
        <v>1</v>
      </c>
      <c r="N2477" t="s">
        <v>8271</v>
      </c>
      <c r="O2477" s="12">
        <f t="shared" si="191"/>
        <v>105</v>
      </c>
      <c r="P2477" s="10">
        <f t="shared" si="192"/>
        <v>32.32</v>
      </c>
      <c r="Q2477" s="14" t="s">
        <v>8347</v>
      </c>
      <c r="R2477" t="s">
        <v>8352</v>
      </c>
      <c r="S2477" s="19">
        <f t="shared" si="193"/>
        <v>40310.079340277771</v>
      </c>
      <c r="T2477" s="19">
        <f t="shared" si="194"/>
        <v>42207.916666666664</v>
      </c>
      <c r="U2477">
        <f t="shared" si="190"/>
        <v>2010</v>
      </c>
    </row>
    <row r="2478" spans="1:21" ht="48" x14ac:dyDescent="0.2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 s="23">
        <v>1437620400</v>
      </c>
      <c r="J2478">
        <v>1412149970</v>
      </c>
      <c r="K2478" t="b">
        <v>0</v>
      </c>
      <c r="L2478">
        <v>55</v>
      </c>
      <c r="M2478" t="b">
        <v>1</v>
      </c>
      <c r="N2478" t="s">
        <v>8271</v>
      </c>
      <c r="O2478" s="12">
        <f t="shared" si="191"/>
        <v>105</v>
      </c>
      <c r="P2478" s="10">
        <f t="shared" si="192"/>
        <v>61.1</v>
      </c>
      <c r="Q2478" s="14" t="s">
        <v>8347</v>
      </c>
      <c r="R2478" t="s">
        <v>8352</v>
      </c>
      <c r="S2478" s="19">
        <f t="shared" si="193"/>
        <v>41913.120023148142</v>
      </c>
      <c r="T2478" s="19">
        <f t="shared" si="194"/>
        <v>42207.916666666664</v>
      </c>
      <c r="U2478">
        <f t="shared" si="190"/>
        <v>2014</v>
      </c>
    </row>
    <row r="2479" spans="1:21" ht="32" x14ac:dyDescent="0.2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 s="23">
        <v>1437620400</v>
      </c>
      <c r="J2479">
        <v>1340901345</v>
      </c>
      <c r="K2479" t="b">
        <v>0</v>
      </c>
      <c r="L2479">
        <v>41</v>
      </c>
      <c r="M2479" t="b">
        <v>1</v>
      </c>
      <c r="N2479" t="s">
        <v>8271</v>
      </c>
      <c r="O2479" s="12">
        <f t="shared" si="191"/>
        <v>171</v>
      </c>
      <c r="P2479" s="10">
        <f t="shared" si="192"/>
        <v>31.34</v>
      </c>
      <c r="Q2479" s="14" t="s">
        <v>8347</v>
      </c>
      <c r="R2479" t="s">
        <v>8352</v>
      </c>
      <c r="S2479" s="19">
        <f t="shared" si="193"/>
        <v>41088.483159722222</v>
      </c>
      <c r="T2479" s="19">
        <f t="shared" si="194"/>
        <v>42207.916666666664</v>
      </c>
      <c r="U2479">
        <f t="shared" si="190"/>
        <v>2012</v>
      </c>
    </row>
    <row r="2480" spans="1:21" ht="48" x14ac:dyDescent="0.2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 s="23">
        <v>1437620400</v>
      </c>
      <c r="J2480">
        <v>1355525313</v>
      </c>
      <c r="K2480" t="b">
        <v>0</v>
      </c>
      <c r="L2480">
        <v>79</v>
      </c>
      <c r="M2480" t="b">
        <v>1</v>
      </c>
      <c r="N2480" t="s">
        <v>8271</v>
      </c>
      <c r="O2480" s="12">
        <f t="shared" si="191"/>
        <v>128</v>
      </c>
      <c r="P2480" s="10">
        <f t="shared" si="192"/>
        <v>129.11000000000001</v>
      </c>
      <c r="Q2480" s="14" t="s">
        <v>8347</v>
      </c>
      <c r="R2480" t="s">
        <v>8352</v>
      </c>
      <c r="S2480" s="19">
        <f t="shared" si="193"/>
        <v>41257.742048611108</v>
      </c>
      <c r="T2480" s="19">
        <f t="shared" si="194"/>
        <v>42207.916666666664</v>
      </c>
      <c r="U2480">
        <f t="shared" si="190"/>
        <v>2012</v>
      </c>
    </row>
    <row r="2481" spans="1:21" ht="32" x14ac:dyDescent="0.2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 s="23">
        <v>1437620400</v>
      </c>
      <c r="J2481">
        <v>1342545994</v>
      </c>
      <c r="K2481" t="b">
        <v>0</v>
      </c>
      <c r="L2481">
        <v>16</v>
      </c>
      <c r="M2481" t="b">
        <v>1</v>
      </c>
      <c r="N2481" t="s">
        <v>8271</v>
      </c>
      <c r="O2481" s="12">
        <f t="shared" si="191"/>
        <v>133</v>
      </c>
      <c r="P2481" s="10">
        <f t="shared" si="192"/>
        <v>25.02</v>
      </c>
      <c r="Q2481" s="14" t="s">
        <v>8347</v>
      </c>
      <c r="R2481" t="s">
        <v>8352</v>
      </c>
      <c r="S2481" s="19">
        <f t="shared" si="193"/>
        <v>41107.518449074072</v>
      </c>
      <c r="T2481" s="19">
        <f t="shared" si="194"/>
        <v>42207.916666666664</v>
      </c>
      <c r="U2481">
        <f t="shared" si="190"/>
        <v>2012</v>
      </c>
    </row>
    <row r="2482" spans="1:21" ht="48" x14ac:dyDescent="0.2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 s="23">
        <v>1437620400</v>
      </c>
      <c r="J2482">
        <v>1439332084</v>
      </c>
      <c r="K2482" t="b">
        <v>0</v>
      </c>
      <c r="L2482">
        <v>8</v>
      </c>
      <c r="M2482" t="b">
        <v>1</v>
      </c>
      <c r="N2482" t="s">
        <v>8271</v>
      </c>
      <c r="O2482" s="12">
        <f t="shared" si="191"/>
        <v>100</v>
      </c>
      <c r="P2482" s="10">
        <f t="shared" si="192"/>
        <v>250</v>
      </c>
      <c r="Q2482" s="14" t="s">
        <v>8347</v>
      </c>
      <c r="R2482" t="s">
        <v>8352</v>
      </c>
      <c r="S2482" s="19">
        <f t="shared" si="193"/>
        <v>42227.727824074071</v>
      </c>
      <c r="T2482" s="19">
        <f t="shared" si="194"/>
        <v>42207.916666666664</v>
      </c>
      <c r="U2482">
        <f t="shared" si="190"/>
        <v>2015</v>
      </c>
    </row>
    <row r="2483" spans="1:21" ht="48" x14ac:dyDescent="0.2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 s="23">
        <v>1437620400</v>
      </c>
      <c r="J2483">
        <v>1333207808</v>
      </c>
      <c r="K2483" t="b">
        <v>0</v>
      </c>
      <c r="L2483">
        <v>95</v>
      </c>
      <c r="M2483" t="b">
        <v>1</v>
      </c>
      <c r="N2483" t="s">
        <v>8271</v>
      </c>
      <c r="O2483" s="12">
        <f t="shared" si="191"/>
        <v>113</v>
      </c>
      <c r="P2483" s="10">
        <f t="shared" si="192"/>
        <v>47.54</v>
      </c>
      <c r="Q2483" s="14" t="s">
        <v>8347</v>
      </c>
      <c r="R2483" t="s">
        <v>8352</v>
      </c>
      <c r="S2483" s="19">
        <f t="shared" si="193"/>
        <v>40999.437592592592</v>
      </c>
      <c r="T2483" s="19">
        <f t="shared" si="194"/>
        <v>42207.916666666664</v>
      </c>
      <c r="U2483">
        <f t="shared" si="190"/>
        <v>2012</v>
      </c>
    </row>
    <row r="2484" spans="1:21" ht="48" x14ac:dyDescent="0.2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 s="23">
        <v>1437620400</v>
      </c>
      <c r="J2484">
        <v>1308336383</v>
      </c>
      <c r="K2484" t="b">
        <v>0</v>
      </c>
      <c r="L2484">
        <v>25</v>
      </c>
      <c r="M2484" t="b">
        <v>1</v>
      </c>
      <c r="N2484" t="s">
        <v>8271</v>
      </c>
      <c r="O2484" s="12">
        <f t="shared" si="191"/>
        <v>100</v>
      </c>
      <c r="P2484" s="10">
        <f t="shared" si="192"/>
        <v>40.04</v>
      </c>
      <c r="Q2484" s="14" t="s">
        <v>8347</v>
      </c>
      <c r="R2484" t="s">
        <v>8352</v>
      </c>
      <c r="S2484" s="19">
        <f t="shared" si="193"/>
        <v>40711.573877314811</v>
      </c>
      <c r="T2484" s="19">
        <f t="shared" si="194"/>
        <v>42207.916666666664</v>
      </c>
      <c r="U2484">
        <f t="shared" si="190"/>
        <v>2011</v>
      </c>
    </row>
    <row r="2485" spans="1:21" ht="32" x14ac:dyDescent="0.2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 s="23">
        <v>1437620400</v>
      </c>
      <c r="J2485">
        <v>1330711203</v>
      </c>
      <c r="K2485" t="b">
        <v>0</v>
      </c>
      <c r="L2485">
        <v>19</v>
      </c>
      <c r="M2485" t="b">
        <v>1</v>
      </c>
      <c r="N2485" t="s">
        <v>8271</v>
      </c>
      <c r="O2485" s="12">
        <f t="shared" si="191"/>
        <v>114</v>
      </c>
      <c r="P2485" s="10">
        <f t="shared" si="192"/>
        <v>65.84</v>
      </c>
      <c r="Q2485" s="14" t="s">
        <v>8347</v>
      </c>
      <c r="R2485" t="s">
        <v>8352</v>
      </c>
      <c r="S2485" s="19">
        <f t="shared" si="193"/>
        <v>40970.541701388887</v>
      </c>
      <c r="T2485" s="19">
        <f t="shared" si="194"/>
        <v>42207.916666666664</v>
      </c>
      <c r="U2485">
        <f t="shared" si="190"/>
        <v>2012</v>
      </c>
    </row>
    <row r="2486" spans="1:21" ht="48" x14ac:dyDescent="0.2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 s="23">
        <v>1437620400</v>
      </c>
      <c r="J2486">
        <v>1313532003</v>
      </c>
      <c r="K2486" t="b">
        <v>0</v>
      </c>
      <c r="L2486">
        <v>90</v>
      </c>
      <c r="M2486" t="b">
        <v>1</v>
      </c>
      <c r="N2486" t="s">
        <v>8271</v>
      </c>
      <c r="O2486" s="12">
        <f t="shared" si="191"/>
        <v>119</v>
      </c>
      <c r="P2486" s="10">
        <f t="shared" si="192"/>
        <v>46.4</v>
      </c>
      <c r="Q2486" s="14" t="s">
        <v>8347</v>
      </c>
      <c r="R2486" t="s">
        <v>8352</v>
      </c>
      <c r="S2486" s="19">
        <f t="shared" si="193"/>
        <v>40771.708368055552</v>
      </c>
      <c r="T2486" s="19">
        <f t="shared" si="194"/>
        <v>42207.916666666664</v>
      </c>
      <c r="U2486">
        <f t="shared" si="190"/>
        <v>2011</v>
      </c>
    </row>
    <row r="2487" spans="1:21" ht="48" x14ac:dyDescent="0.2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 s="23">
        <v>1437620400</v>
      </c>
      <c r="J2487">
        <v>1315439879</v>
      </c>
      <c r="K2487" t="b">
        <v>0</v>
      </c>
      <c r="L2487">
        <v>41</v>
      </c>
      <c r="M2487" t="b">
        <v>1</v>
      </c>
      <c r="N2487" t="s">
        <v>8271</v>
      </c>
      <c r="O2487" s="12">
        <f t="shared" si="191"/>
        <v>103</v>
      </c>
      <c r="P2487" s="10">
        <f t="shared" si="192"/>
        <v>50.37</v>
      </c>
      <c r="Q2487" s="14" t="s">
        <v>8347</v>
      </c>
      <c r="R2487" t="s">
        <v>8352</v>
      </c>
      <c r="S2487" s="19">
        <f t="shared" si="193"/>
        <v>40793.790266203701</v>
      </c>
      <c r="T2487" s="19">
        <f t="shared" si="194"/>
        <v>42207.916666666664</v>
      </c>
      <c r="U2487">
        <f t="shared" si="190"/>
        <v>2011</v>
      </c>
    </row>
    <row r="2488" spans="1:21" ht="48" x14ac:dyDescent="0.2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 s="23">
        <v>1437620400</v>
      </c>
      <c r="J2488">
        <v>1332521976</v>
      </c>
      <c r="K2488" t="b">
        <v>0</v>
      </c>
      <c r="L2488">
        <v>30</v>
      </c>
      <c r="M2488" t="b">
        <v>1</v>
      </c>
      <c r="N2488" t="s">
        <v>8271</v>
      </c>
      <c r="O2488" s="12">
        <f t="shared" si="191"/>
        <v>266</v>
      </c>
      <c r="P2488" s="10">
        <f t="shared" si="192"/>
        <v>26.57</v>
      </c>
      <c r="Q2488" s="14" t="s">
        <v>8347</v>
      </c>
      <c r="R2488" t="s">
        <v>8352</v>
      </c>
      <c r="S2488" s="19">
        <f t="shared" si="193"/>
        <v>40991.499722222223</v>
      </c>
      <c r="T2488" s="19">
        <f t="shared" si="194"/>
        <v>42207.916666666664</v>
      </c>
      <c r="U2488">
        <f t="shared" si="190"/>
        <v>2012</v>
      </c>
    </row>
    <row r="2489" spans="1:21" ht="48" x14ac:dyDescent="0.2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 s="23">
        <v>1437620400</v>
      </c>
      <c r="J2489">
        <v>1335491997</v>
      </c>
      <c r="K2489" t="b">
        <v>0</v>
      </c>
      <c r="L2489">
        <v>38</v>
      </c>
      <c r="M2489" t="b">
        <v>1</v>
      </c>
      <c r="N2489" t="s">
        <v>8271</v>
      </c>
      <c r="O2489" s="12">
        <f t="shared" si="191"/>
        <v>100</v>
      </c>
      <c r="P2489" s="10">
        <f t="shared" si="192"/>
        <v>39.49</v>
      </c>
      <c r="Q2489" s="14" t="s">
        <v>8347</v>
      </c>
      <c r="R2489" t="s">
        <v>8352</v>
      </c>
      <c r="S2489" s="19">
        <f t="shared" si="193"/>
        <v>41025.874965277777</v>
      </c>
      <c r="T2489" s="19">
        <f t="shared" si="194"/>
        <v>42207.916666666664</v>
      </c>
      <c r="U2489">
        <f t="shared" si="190"/>
        <v>2012</v>
      </c>
    </row>
    <row r="2490" spans="1:21" ht="48" x14ac:dyDescent="0.2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 s="23">
        <v>1437620400</v>
      </c>
      <c r="J2490">
        <v>1318864308</v>
      </c>
      <c r="K2490" t="b">
        <v>0</v>
      </c>
      <c r="L2490">
        <v>65</v>
      </c>
      <c r="M2490" t="b">
        <v>1</v>
      </c>
      <c r="N2490" t="s">
        <v>8271</v>
      </c>
      <c r="O2490" s="12">
        <f t="shared" si="191"/>
        <v>107</v>
      </c>
      <c r="P2490" s="10">
        <f t="shared" si="192"/>
        <v>49.25</v>
      </c>
      <c r="Q2490" s="14" t="s">
        <v>8347</v>
      </c>
      <c r="R2490" t="s">
        <v>8352</v>
      </c>
      <c r="S2490" s="19">
        <f t="shared" si="193"/>
        <v>40833.424861111111</v>
      </c>
      <c r="T2490" s="19">
        <f t="shared" si="194"/>
        <v>42207.916666666664</v>
      </c>
      <c r="U2490">
        <f t="shared" si="190"/>
        <v>2011</v>
      </c>
    </row>
    <row r="2491" spans="1:21" ht="48" x14ac:dyDescent="0.2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 s="23">
        <v>1437620400</v>
      </c>
      <c r="J2491">
        <v>1365525239</v>
      </c>
      <c r="K2491" t="b">
        <v>0</v>
      </c>
      <c r="L2491">
        <v>75</v>
      </c>
      <c r="M2491" t="b">
        <v>1</v>
      </c>
      <c r="N2491" t="s">
        <v>8271</v>
      </c>
      <c r="O2491" s="12">
        <f t="shared" si="191"/>
        <v>134</v>
      </c>
      <c r="P2491" s="10">
        <f t="shared" si="192"/>
        <v>62.38</v>
      </c>
      <c r="Q2491" s="14" t="s">
        <v>8347</v>
      </c>
      <c r="R2491" t="s">
        <v>8352</v>
      </c>
      <c r="S2491" s="19">
        <f t="shared" si="193"/>
        <v>41373.481932870367</v>
      </c>
      <c r="T2491" s="19">
        <f t="shared" si="194"/>
        <v>42207.916666666664</v>
      </c>
      <c r="U2491">
        <f t="shared" si="190"/>
        <v>2013</v>
      </c>
    </row>
    <row r="2492" spans="1:21" ht="48" x14ac:dyDescent="0.2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 s="23">
        <v>1437620400</v>
      </c>
      <c r="J2492">
        <v>1335245276</v>
      </c>
      <c r="K2492" t="b">
        <v>0</v>
      </c>
      <c r="L2492">
        <v>16</v>
      </c>
      <c r="M2492" t="b">
        <v>1</v>
      </c>
      <c r="N2492" t="s">
        <v>8271</v>
      </c>
      <c r="O2492" s="12">
        <f t="shared" si="191"/>
        <v>121</v>
      </c>
      <c r="P2492" s="10">
        <f t="shared" si="192"/>
        <v>37.94</v>
      </c>
      <c r="Q2492" s="14" t="s">
        <v>8347</v>
      </c>
      <c r="R2492" t="s">
        <v>8352</v>
      </c>
      <c r="S2492" s="19">
        <f t="shared" si="193"/>
        <v>41023.01939814815</v>
      </c>
      <c r="T2492" s="19">
        <f t="shared" si="194"/>
        <v>42207.916666666664</v>
      </c>
      <c r="U2492">
        <f t="shared" si="190"/>
        <v>2012</v>
      </c>
    </row>
    <row r="2493" spans="1:21" ht="48" x14ac:dyDescent="0.2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 s="23">
        <v>1437620400</v>
      </c>
      <c r="J2493">
        <v>1293739714</v>
      </c>
      <c r="K2493" t="b">
        <v>0</v>
      </c>
      <c r="L2493">
        <v>10</v>
      </c>
      <c r="M2493" t="b">
        <v>1</v>
      </c>
      <c r="N2493" t="s">
        <v>8271</v>
      </c>
      <c r="O2493" s="12">
        <f t="shared" si="191"/>
        <v>103</v>
      </c>
      <c r="P2493" s="10">
        <f t="shared" si="192"/>
        <v>51.6</v>
      </c>
      <c r="Q2493" s="14" t="s">
        <v>8347</v>
      </c>
      <c r="R2493" t="s">
        <v>8352</v>
      </c>
      <c r="S2493" s="19">
        <f t="shared" si="193"/>
        <v>40542.630949074075</v>
      </c>
      <c r="T2493" s="19">
        <f t="shared" si="194"/>
        <v>42207.916666666664</v>
      </c>
      <c r="U2493">
        <f t="shared" ref="U2493:U2556" si="195">YEAR(S2493)</f>
        <v>2010</v>
      </c>
    </row>
    <row r="2494" spans="1:21" ht="32" x14ac:dyDescent="0.2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 s="23">
        <v>1437620400</v>
      </c>
      <c r="J2494">
        <v>1335397188</v>
      </c>
      <c r="K2494" t="b">
        <v>0</v>
      </c>
      <c r="L2494">
        <v>27</v>
      </c>
      <c r="M2494" t="b">
        <v>1</v>
      </c>
      <c r="N2494" t="s">
        <v>8271</v>
      </c>
      <c r="O2494" s="12">
        <f t="shared" si="191"/>
        <v>125</v>
      </c>
      <c r="P2494" s="10">
        <f t="shared" si="192"/>
        <v>27.78</v>
      </c>
      <c r="Q2494" s="14" t="s">
        <v>8347</v>
      </c>
      <c r="R2494" t="s">
        <v>8352</v>
      </c>
      <c r="S2494" s="19">
        <f t="shared" si="193"/>
        <v>41024.777638888889</v>
      </c>
      <c r="T2494" s="19">
        <f t="shared" si="194"/>
        <v>42207.916666666664</v>
      </c>
      <c r="U2494">
        <f t="shared" si="195"/>
        <v>2012</v>
      </c>
    </row>
    <row r="2495" spans="1:21" ht="48" x14ac:dyDescent="0.2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 s="23">
        <v>1437620400</v>
      </c>
      <c r="J2495">
        <v>1363320140</v>
      </c>
      <c r="K2495" t="b">
        <v>0</v>
      </c>
      <c r="L2495">
        <v>259</v>
      </c>
      <c r="M2495" t="b">
        <v>1</v>
      </c>
      <c r="N2495" t="s">
        <v>8271</v>
      </c>
      <c r="O2495" s="12">
        <f t="shared" si="191"/>
        <v>129</v>
      </c>
      <c r="P2495" s="10">
        <f t="shared" si="192"/>
        <v>99.38</v>
      </c>
      <c r="Q2495" s="14" t="s">
        <v>8347</v>
      </c>
      <c r="R2495" t="s">
        <v>8352</v>
      </c>
      <c r="S2495" s="19">
        <f t="shared" si="193"/>
        <v>41347.959953703699</v>
      </c>
      <c r="T2495" s="19">
        <f t="shared" si="194"/>
        <v>42207.916666666664</v>
      </c>
      <c r="U2495">
        <f t="shared" si="195"/>
        <v>2013</v>
      </c>
    </row>
    <row r="2496" spans="1:21" ht="48" x14ac:dyDescent="0.2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 s="23">
        <v>1437620400</v>
      </c>
      <c r="J2496">
        <v>1335194944</v>
      </c>
      <c r="K2496" t="b">
        <v>0</v>
      </c>
      <c r="L2496">
        <v>39</v>
      </c>
      <c r="M2496" t="b">
        <v>1</v>
      </c>
      <c r="N2496" t="s">
        <v>8271</v>
      </c>
      <c r="O2496" s="12">
        <f t="shared" si="191"/>
        <v>101</v>
      </c>
      <c r="P2496" s="10">
        <f t="shared" si="192"/>
        <v>38.85</v>
      </c>
      <c r="Q2496" s="14" t="s">
        <v>8347</v>
      </c>
      <c r="R2496" t="s">
        <v>8352</v>
      </c>
      <c r="S2496" s="19">
        <f t="shared" si="193"/>
        <v>41022.436851851853</v>
      </c>
      <c r="T2496" s="19">
        <f t="shared" si="194"/>
        <v>42207.916666666664</v>
      </c>
      <c r="U2496">
        <f t="shared" si="195"/>
        <v>2012</v>
      </c>
    </row>
    <row r="2497" spans="1:21" ht="48" x14ac:dyDescent="0.2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 s="23">
        <v>1437620400</v>
      </c>
      <c r="J2497">
        <v>1336430575</v>
      </c>
      <c r="K2497" t="b">
        <v>0</v>
      </c>
      <c r="L2497">
        <v>42</v>
      </c>
      <c r="M2497" t="b">
        <v>1</v>
      </c>
      <c r="N2497" t="s">
        <v>8271</v>
      </c>
      <c r="O2497" s="12">
        <f t="shared" si="191"/>
        <v>128</v>
      </c>
      <c r="P2497" s="10">
        <f t="shared" si="192"/>
        <v>45.55</v>
      </c>
      <c r="Q2497" s="14" t="s">
        <v>8347</v>
      </c>
      <c r="R2497" t="s">
        <v>8352</v>
      </c>
      <c r="S2497" s="19">
        <f t="shared" si="193"/>
        <v>41036.738136574073</v>
      </c>
      <c r="T2497" s="19">
        <f t="shared" si="194"/>
        <v>42207.916666666664</v>
      </c>
      <c r="U2497">
        <f t="shared" si="195"/>
        <v>2012</v>
      </c>
    </row>
    <row r="2498" spans="1:21" ht="32" x14ac:dyDescent="0.2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 s="23">
        <v>1437620400</v>
      </c>
      <c r="J2498">
        <v>1361577292</v>
      </c>
      <c r="K2498" t="b">
        <v>0</v>
      </c>
      <c r="L2498">
        <v>10</v>
      </c>
      <c r="M2498" t="b">
        <v>1</v>
      </c>
      <c r="N2498" t="s">
        <v>8271</v>
      </c>
      <c r="O2498" s="12">
        <f t="shared" ref="O2498:O2561" si="196">ROUND(E2498/D2498*100,0)</f>
        <v>100</v>
      </c>
      <c r="P2498" s="10">
        <f t="shared" ref="P2498:P2561" si="197">IFERROR(ROUND(E2498/L2498,2),0)</f>
        <v>600</v>
      </c>
      <c r="Q2498" s="14" t="s">
        <v>8347</v>
      </c>
      <c r="R2498" t="s">
        <v>8352</v>
      </c>
      <c r="S2498" s="19">
        <f t="shared" si="193"/>
        <v>41327.788101851846</v>
      </c>
      <c r="T2498" s="19">
        <f t="shared" si="194"/>
        <v>42207.916666666664</v>
      </c>
      <c r="U2498">
        <f t="shared" si="195"/>
        <v>2013</v>
      </c>
    </row>
    <row r="2499" spans="1:21" ht="48" x14ac:dyDescent="0.2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 s="23">
        <v>1437620400</v>
      </c>
      <c r="J2499">
        <v>1309986338</v>
      </c>
      <c r="K2499" t="b">
        <v>0</v>
      </c>
      <c r="L2499">
        <v>56</v>
      </c>
      <c r="M2499" t="b">
        <v>1</v>
      </c>
      <c r="N2499" t="s">
        <v>8271</v>
      </c>
      <c r="O2499" s="12">
        <f t="shared" si="196"/>
        <v>113</v>
      </c>
      <c r="P2499" s="10">
        <f t="shared" si="197"/>
        <v>80.55</v>
      </c>
      <c r="Q2499" s="14" t="s">
        <v>8347</v>
      </c>
      <c r="R2499" t="s">
        <v>8352</v>
      </c>
      <c r="S2499" s="19">
        <f t="shared" ref="S2499:S2562" si="198">(J2499/86400)+25569+(-5/24)</f>
        <v>40730.670578703699</v>
      </c>
      <c r="T2499" s="19">
        <f t="shared" ref="T2499:T2562" si="199">(I2499/86400)+25569+(-5/24)</f>
        <v>42207.916666666664</v>
      </c>
      <c r="U2499">
        <f t="shared" si="195"/>
        <v>2011</v>
      </c>
    </row>
    <row r="2500" spans="1:21" ht="48" x14ac:dyDescent="0.2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 s="23">
        <v>1437620400</v>
      </c>
      <c r="J2500">
        <v>1421190787</v>
      </c>
      <c r="K2500" t="b">
        <v>0</v>
      </c>
      <c r="L2500">
        <v>20</v>
      </c>
      <c r="M2500" t="b">
        <v>1</v>
      </c>
      <c r="N2500" t="s">
        <v>8271</v>
      </c>
      <c r="O2500" s="12">
        <f t="shared" si="196"/>
        <v>106</v>
      </c>
      <c r="P2500" s="10">
        <f t="shared" si="197"/>
        <v>52.8</v>
      </c>
      <c r="Q2500" s="14" t="s">
        <v>8347</v>
      </c>
      <c r="R2500" t="s">
        <v>8352</v>
      </c>
      <c r="S2500" s="19">
        <f t="shared" si="198"/>
        <v>42017.759108796294</v>
      </c>
      <c r="T2500" s="19">
        <f t="shared" si="199"/>
        <v>42207.916666666664</v>
      </c>
      <c r="U2500">
        <f t="shared" si="195"/>
        <v>2015</v>
      </c>
    </row>
    <row r="2501" spans="1:21" ht="48" x14ac:dyDescent="0.2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 s="23">
        <v>1437620400</v>
      </c>
      <c r="J2501">
        <v>1352820837</v>
      </c>
      <c r="K2501" t="b">
        <v>0</v>
      </c>
      <c r="L2501">
        <v>170</v>
      </c>
      <c r="M2501" t="b">
        <v>1</v>
      </c>
      <c r="N2501" t="s">
        <v>8271</v>
      </c>
      <c r="O2501" s="12">
        <f t="shared" si="196"/>
        <v>203</v>
      </c>
      <c r="P2501" s="10">
        <f t="shared" si="197"/>
        <v>47.68</v>
      </c>
      <c r="Q2501" s="14" t="s">
        <v>8347</v>
      </c>
      <c r="R2501" t="s">
        <v>8352</v>
      </c>
      <c r="S2501" s="19">
        <f t="shared" si="198"/>
        <v>41226.440243055556</v>
      </c>
      <c r="T2501" s="19">
        <f t="shared" si="199"/>
        <v>42207.916666666664</v>
      </c>
      <c r="U2501">
        <f t="shared" si="195"/>
        <v>2012</v>
      </c>
    </row>
    <row r="2502" spans="1:21" ht="48" x14ac:dyDescent="0.2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 s="23">
        <v>1437620400</v>
      </c>
      <c r="J2502">
        <v>1337884375</v>
      </c>
      <c r="K2502" t="b">
        <v>0</v>
      </c>
      <c r="L2502">
        <v>29</v>
      </c>
      <c r="M2502" t="b">
        <v>1</v>
      </c>
      <c r="N2502" t="s">
        <v>8271</v>
      </c>
      <c r="O2502" s="12">
        <f t="shared" si="196"/>
        <v>113</v>
      </c>
      <c r="P2502" s="10">
        <f t="shared" si="197"/>
        <v>23.45</v>
      </c>
      <c r="Q2502" s="14" t="s">
        <v>8347</v>
      </c>
      <c r="R2502" t="s">
        <v>8352</v>
      </c>
      <c r="S2502" s="19">
        <f t="shared" si="198"/>
        <v>41053.564525462956</v>
      </c>
      <c r="T2502" s="19">
        <f t="shared" si="199"/>
        <v>42207.916666666664</v>
      </c>
      <c r="U2502">
        <f t="shared" si="195"/>
        <v>2012</v>
      </c>
    </row>
    <row r="2503" spans="1:21" ht="48" x14ac:dyDescent="0.2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 s="23">
        <v>1437620400</v>
      </c>
      <c r="J2503">
        <v>1440787104</v>
      </c>
      <c r="K2503" t="b">
        <v>0</v>
      </c>
      <c r="L2503">
        <v>7</v>
      </c>
      <c r="M2503" t="b">
        <v>0</v>
      </c>
      <c r="N2503" t="s">
        <v>8271</v>
      </c>
      <c r="O2503" s="12">
        <f t="shared" si="196"/>
        <v>3</v>
      </c>
      <c r="P2503" s="10">
        <f t="shared" si="197"/>
        <v>40.14</v>
      </c>
      <c r="Q2503" s="14" t="s">
        <v>8347</v>
      </c>
      <c r="R2503" t="s">
        <v>8352</v>
      </c>
      <c r="S2503" s="19">
        <f t="shared" si="198"/>
        <v>42244.568333333336</v>
      </c>
      <c r="T2503" s="19">
        <f t="shared" si="199"/>
        <v>42207.916666666664</v>
      </c>
      <c r="U2503">
        <f t="shared" si="195"/>
        <v>2015</v>
      </c>
    </row>
    <row r="2504" spans="1:21" ht="48" x14ac:dyDescent="0.2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 s="23">
        <v>1437620400</v>
      </c>
      <c r="J2504">
        <v>1407440918</v>
      </c>
      <c r="K2504" t="b">
        <v>0</v>
      </c>
      <c r="L2504">
        <v>5</v>
      </c>
      <c r="M2504" t="b">
        <v>0</v>
      </c>
      <c r="N2504" t="s">
        <v>8271</v>
      </c>
      <c r="O2504" s="12">
        <f t="shared" si="196"/>
        <v>0</v>
      </c>
      <c r="P2504" s="10">
        <f t="shared" si="197"/>
        <v>17.2</v>
      </c>
      <c r="Q2504" s="14" t="s">
        <v>8347</v>
      </c>
      <c r="R2504" t="s">
        <v>8352</v>
      </c>
      <c r="S2504" s="19">
        <f t="shared" si="198"/>
        <v>41858.617106481477</v>
      </c>
      <c r="T2504" s="19">
        <f t="shared" si="199"/>
        <v>42207.916666666664</v>
      </c>
      <c r="U2504">
        <f t="shared" si="195"/>
        <v>2014</v>
      </c>
    </row>
    <row r="2505" spans="1:21" ht="48" x14ac:dyDescent="0.2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 s="23">
        <v>1437620400</v>
      </c>
      <c r="J2505">
        <v>1462743308</v>
      </c>
      <c r="K2505" t="b">
        <v>0</v>
      </c>
      <c r="L2505">
        <v>0</v>
      </c>
      <c r="M2505" t="b">
        <v>0</v>
      </c>
      <c r="N2505" t="s">
        <v>8271</v>
      </c>
      <c r="O2505" s="12">
        <f t="shared" si="196"/>
        <v>0</v>
      </c>
      <c r="P2505" s="10">
        <f t="shared" si="197"/>
        <v>0</v>
      </c>
      <c r="Q2505" s="14" t="s">
        <v>8347</v>
      </c>
      <c r="R2505" t="s">
        <v>8352</v>
      </c>
      <c r="S2505" s="19">
        <f t="shared" si="198"/>
        <v>42498.691064814811</v>
      </c>
      <c r="T2505" s="19">
        <f t="shared" si="199"/>
        <v>42207.916666666664</v>
      </c>
      <c r="U2505">
        <f t="shared" si="195"/>
        <v>2016</v>
      </c>
    </row>
    <row r="2506" spans="1:21" ht="32" x14ac:dyDescent="0.2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 s="23">
        <v>1437620400</v>
      </c>
      <c r="J2506">
        <v>1413418934</v>
      </c>
      <c r="K2506" t="b">
        <v>0</v>
      </c>
      <c r="L2506">
        <v>0</v>
      </c>
      <c r="M2506" t="b">
        <v>0</v>
      </c>
      <c r="N2506" t="s">
        <v>8271</v>
      </c>
      <c r="O2506" s="12">
        <f t="shared" si="196"/>
        <v>0</v>
      </c>
      <c r="P2506" s="10">
        <f t="shared" si="197"/>
        <v>0</v>
      </c>
      <c r="Q2506" s="14" t="s">
        <v>8347</v>
      </c>
      <c r="R2506" t="s">
        <v>8352</v>
      </c>
      <c r="S2506" s="19">
        <f t="shared" si="198"/>
        <v>41927.807106481479</v>
      </c>
      <c r="T2506" s="19">
        <f t="shared" si="199"/>
        <v>42207.916666666664</v>
      </c>
      <c r="U2506">
        <f t="shared" si="195"/>
        <v>2014</v>
      </c>
    </row>
    <row r="2507" spans="1:21" ht="64" x14ac:dyDescent="0.2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 s="23">
        <v>1437620400</v>
      </c>
      <c r="J2507">
        <v>1423704016</v>
      </c>
      <c r="K2507" t="b">
        <v>0</v>
      </c>
      <c r="L2507">
        <v>0</v>
      </c>
      <c r="M2507" t="b">
        <v>0</v>
      </c>
      <c r="N2507" t="s">
        <v>8271</v>
      </c>
      <c r="O2507" s="12">
        <f t="shared" si="196"/>
        <v>0</v>
      </c>
      <c r="P2507" s="10">
        <f t="shared" si="197"/>
        <v>0</v>
      </c>
      <c r="Q2507" s="14" t="s">
        <v>8347</v>
      </c>
      <c r="R2507" t="s">
        <v>8352</v>
      </c>
      <c r="S2507" s="19">
        <f t="shared" si="198"/>
        <v>42046.847407407404</v>
      </c>
      <c r="T2507" s="19">
        <f t="shared" si="199"/>
        <v>42207.916666666664</v>
      </c>
      <c r="U2507">
        <f t="shared" si="195"/>
        <v>2015</v>
      </c>
    </row>
    <row r="2508" spans="1:21" ht="48" x14ac:dyDescent="0.2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 s="23">
        <v>1437620400</v>
      </c>
      <c r="J2508">
        <v>1441955269</v>
      </c>
      <c r="K2508" t="b">
        <v>0</v>
      </c>
      <c r="L2508">
        <v>2</v>
      </c>
      <c r="M2508" t="b">
        <v>0</v>
      </c>
      <c r="N2508" t="s">
        <v>8271</v>
      </c>
      <c r="O2508" s="12">
        <f t="shared" si="196"/>
        <v>1</v>
      </c>
      <c r="P2508" s="10">
        <f t="shared" si="197"/>
        <v>15</v>
      </c>
      <c r="Q2508" s="14" t="s">
        <v>8347</v>
      </c>
      <c r="R2508" t="s">
        <v>8352</v>
      </c>
      <c r="S2508" s="19">
        <f t="shared" si="198"/>
        <v>42258.088761574072</v>
      </c>
      <c r="T2508" s="19">
        <f t="shared" si="199"/>
        <v>42207.916666666664</v>
      </c>
      <c r="U2508">
        <f t="shared" si="195"/>
        <v>2015</v>
      </c>
    </row>
    <row r="2509" spans="1:21" ht="16" x14ac:dyDescent="0.2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 s="23">
        <v>1437620400</v>
      </c>
      <c r="J2509">
        <v>1428716704</v>
      </c>
      <c r="K2509" t="b">
        <v>0</v>
      </c>
      <c r="L2509">
        <v>0</v>
      </c>
      <c r="M2509" t="b">
        <v>0</v>
      </c>
      <c r="N2509" t="s">
        <v>8271</v>
      </c>
      <c r="O2509" s="12">
        <f t="shared" si="196"/>
        <v>0</v>
      </c>
      <c r="P2509" s="10">
        <f t="shared" si="197"/>
        <v>0</v>
      </c>
      <c r="Q2509" s="14" t="s">
        <v>8347</v>
      </c>
      <c r="R2509" t="s">
        <v>8352</v>
      </c>
      <c r="S2509" s="19">
        <f t="shared" si="198"/>
        <v>42104.864629629628</v>
      </c>
      <c r="T2509" s="19">
        <f t="shared" si="199"/>
        <v>42207.916666666664</v>
      </c>
      <c r="U2509">
        <f t="shared" si="195"/>
        <v>2015</v>
      </c>
    </row>
    <row r="2510" spans="1:21" ht="48" x14ac:dyDescent="0.2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 s="23">
        <v>1437620400</v>
      </c>
      <c r="J2510">
        <v>1405464634</v>
      </c>
      <c r="K2510" t="b">
        <v>0</v>
      </c>
      <c r="L2510">
        <v>0</v>
      </c>
      <c r="M2510" t="b">
        <v>0</v>
      </c>
      <c r="N2510" t="s">
        <v>8271</v>
      </c>
      <c r="O2510" s="12">
        <f t="shared" si="196"/>
        <v>0</v>
      </c>
      <c r="P2510" s="10">
        <f t="shared" si="197"/>
        <v>0</v>
      </c>
      <c r="Q2510" s="14" t="s">
        <v>8347</v>
      </c>
      <c r="R2510" t="s">
        <v>8352</v>
      </c>
      <c r="S2510" s="19">
        <f t="shared" si="198"/>
        <v>41835.743449074071</v>
      </c>
      <c r="T2510" s="19">
        <f t="shared" si="199"/>
        <v>42207.916666666664</v>
      </c>
      <c r="U2510">
        <f t="shared" si="195"/>
        <v>2014</v>
      </c>
    </row>
    <row r="2511" spans="1:21" ht="48" x14ac:dyDescent="0.2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 s="23">
        <v>1437620400</v>
      </c>
      <c r="J2511">
        <v>1424719549</v>
      </c>
      <c r="K2511" t="b">
        <v>0</v>
      </c>
      <c r="L2511">
        <v>28</v>
      </c>
      <c r="M2511" t="b">
        <v>0</v>
      </c>
      <c r="N2511" t="s">
        <v>8271</v>
      </c>
      <c r="O2511" s="12">
        <f t="shared" si="196"/>
        <v>1</v>
      </c>
      <c r="P2511" s="10">
        <f t="shared" si="197"/>
        <v>35.71</v>
      </c>
      <c r="Q2511" s="14" t="s">
        <v>8347</v>
      </c>
      <c r="R2511" t="s">
        <v>8352</v>
      </c>
      <c r="S2511" s="19">
        <f t="shared" si="198"/>
        <v>42058.601261574069</v>
      </c>
      <c r="T2511" s="19">
        <f t="shared" si="199"/>
        <v>42207.916666666664</v>
      </c>
      <c r="U2511">
        <f t="shared" si="195"/>
        <v>2015</v>
      </c>
    </row>
    <row r="2512" spans="1:21" ht="48" x14ac:dyDescent="0.2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 s="23">
        <v>1437620400</v>
      </c>
      <c r="J2512">
        <v>1426463772</v>
      </c>
      <c r="K2512" t="b">
        <v>0</v>
      </c>
      <c r="L2512">
        <v>2</v>
      </c>
      <c r="M2512" t="b">
        <v>0</v>
      </c>
      <c r="N2512" t="s">
        <v>8271</v>
      </c>
      <c r="O2512" s="12">
        <f t="shared" si="196"/>
        <v>0</v>
      </c>
      <c r="P2512" s="10">
        <f t="shared" si="197"/>
        <v>37.5</v>
      </c>
      <c r="Q2512" s="14" t="s">
        <v>8347</v>
      </c>
      <c r="R2512" t="s">
        <v>8352</v>
      </c>
      <c r="S2512" s="19">
        <f t="shared" si="198"/>
        <v>42078.789027777777</v>
      </c>
      <c r="T2512" s="19">
        <f t="shared" si="199"/>
        <v>42207.916666666664</v>
      </c>
      <c r="U2512">
        <f t="shared" si="195"/>
        <v>2015</v>
      </c>
    </row>
    <row r="2513" spans="1:21" ht="48" x14ac:dyDescent="0.2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 s="23">
        <v>1437620400</v>
      </c>
      <c r="J2513">
        <v>1451731413</v>
      </c>
      <c r="K2513" t="b">
        <v>0</v>
      </c>
      <c r="L2513">
        <v>0</v>
      </c>
      <c r="M2513" t="b">
        <v>0</v>
      </c>
      <c r="N2513" t="s">
        <v>8271</v>
      </c>
      <c r="O2513" s="12">
        <f t="shared" si="196"/>
        <v>0</v>
      </c>
      <c r="P2513" s="10">
        <f t="shared" si="197"/>
        <v>0</v>
      </c>
      <c r="Q2513" s="14" t="s">
        <v>8347</v>
      </c>
      <c r="R2513" t="s">
        <v>8352</v>
      </c>
      <c r="S2513" s="19">
        <f t="shared" si="198"/>
        <v>42371.238576388881</v>
      </c>
      <c r="T2513" s="19">
        <f t="shared" si="199"/>
        <v>42207.916666666664</v>
      </c>
      <c r="U2513">
        <f t="shared" si="195"/>
        <v>2016</v>
      </c>
    </row>
    <row r="2514" spans="1:21" ht="48" x14ac:dyDescent="0.2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 s="23">
        <v>1437620400</v>
      </c>
      <c r="J2514">
        <v>1417208561</v>
      </c>
      <c r="K2514" t="b">
        <v>0</v>
      </c>
      <c r="L2514">
        <v>0</v>
      </c>
      <c r="M2514" t="b">
        <v>0</v>
      </c>
      <c r="N2514" t="s">
        <v>8271</v>
      </c>
      <c r="O2514" s="12">
        <f t="shared" si="196"/>
        <v>0</v>
      </c>
      <c r="P2514" s="10">
        <f t="shared" si="197"/>
        <v>0</v>
      </c>
      <c r="Q2514" s="14" t="s">
        <v>8347</v>
      </c>
      <c r="R2514" t="s">
        <v>8352</v>
      </c>
      <c r="S2514" s="19">
        <f t="shared" si="198"/>
        <v>41971.668530092589</v>
      </c>
      <c r="T2514" s="19">
        <f t="shared" si="199"/>
        <v>42207.916666666664</v>
      </c>
      <c r="U2514">
        <f t="shared" si="195"/>
        <v>2014</v>
      </c>
    </row>
    <row r="2515" spans="1:21" ht="48" x14ac:dyDescent="0.2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 s="23">
        <v>1437620400</v>
      </c>
      <c r="J2515">
        <v>1482883789</v>
      </c>
      <c r="K2515" t="b">
        <v>0</v>
      </c>
      <c r="L2515">
        <v>0</v>
      </c>
      <c r="M2515" t="b">
        <v>0</v>
      </c>
      <c r="N2515" t="s">
        <v>8271</v>
      </c>
      <c r="O2515" s="12">
        <f t="shared" si="196"/>
        <v>0</v>
      </c>
      <c r="P2515" s="10">
        <f t="shared" si="197"/>
        <v>0</v>
      </c>
      <c r="Q2515" s="14" t="s">
        <v>8347</v>
      </c>
      <c r="R2515" t="s">
        <v>8352</v>
      </c>
      <c r="S2515" s="19">
        <f t="shared" si="198"/>
        <v>42731.798483796294</v>
      </c>
      <c r="T2515" s="19">
        <f t="shared" si="199"/>
        <v>42207.916666666664</v>
      </c>
      <c r="U2515">
        <f t="shared" si="195"/>
        <v>2016</v>
      </c>
    </row>
    <row r="2516" spans="1:21" ht="48" x14ac:dyDescent="0.2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 s="23">
        <v>1437620400</v>
      </c>
      <c r="J2516">
        <v>1407057677</v>
      </c>
      <c r="K2516" t="b">
        <v>0</v>
      </c>
      <c r="L2516">
        <v>4</v>
      </c>
      <c r="M2516" t="b">
        <v>0</v>
      </c>
      <c r="N2516" t="s">
        <v>8271</v>
      </c>
      <c r="O2516" s="12">
        <f t="shared" si="196"/>
        <v>2</v>
      </c>
      <c r="P2516" s="10">
        <f t="shared" si="197"/>
        <v>52.5</v>
      </c>
      <c r="Q2516" s="14" t="s">
        <v>8347</v>
      </c>
      <c r="R2516" t="s">
        <v>8352</v>
      </c>
      <c r="S2516" s="19">
        <f t="shared" si="198"/>
        <v>41854.181446759256</v>
      </c>
      <c r="T2516" s="19">
        <f t="shared" si="199"/>
        <v>42207.916666666664</v>
      </c>
      <c r="U2516">
        <f t="shared" si="195"/>
        <v>2014</v>
      </c>
    </row>
    <row r="2517" spans="1:21" ht="48" x14ac:dyDescent="0.2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 s="23">
        <v>1437620400</v>
      </c>
      <c r="J2517">
        <v>1422043753</v>
      </c>
      <c r="K2517" t="b">
        <v>0</v>
      </c>
      <c r="L2517">
        <v>12</v>
      </c>
      <c r="M2517" t="b">
        <v>0</v>
      </c>
      <c r="N2517" t="s">
        <v>8271</v>
      </c>
      <c r="O2517" s="12">
        <f t="shared" si="196"/>
        <v>19</v>
      </c>
      <c r="P2517" s="10">
        <f t="shared" si="197"/>
        <v>77.5</v>
      </c>
      <c r="Q2517" s="14" t="s">
        <v>8347</v>
      </c>
      <c r="R2517" t="s">
        <v>8352</v>
      </c>
      <c r="S2517" s="19">
        <f t="shared" si="198"/>
        <v>42027.63140046296</v>
      </c>
      <c r="T2517" s="19">
        <f t="shared" si="199"/>
        <v>42207.916666666664</v>
      </c>
      <c r="U2517">
        <f t="shared" si="195"/>
        <v>2015</v>
      </c>
    </row>
    <row r="2518" spans="1:21" ht="48" x14ac:dyDescent="0.2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 s="23">
        <v>1437620400</v>
      </c>
      <c r="J2518">
        <v>1414683652</v>
      </c>
      <c r="K2518" t="b">
        <v>0</v>
      </c>
      <c r="L2518">
        <v>0</v>
      </c>
      <c r="M2518" t="b">
        <v>0</v>
      </c>
      <c r="N2518" t="s">
        <v>8271</v>
      </c>
      <c r="O2518" s="12">
        <f t="shared" si="196"/>
        <v>0</v>
      </c>
      <c r="P2518" s="10">
        <f t="shared" si="197"/>
        <v>0</v>
      </c>
      <c r="Q2518" s="14" t="s">
        <v>8347</v>
      </c>
      <c r="R2518" t="s">
        <v>8352</v>
      </c>
      <c r="S2518" s="19">
        <f t="shared" si="198"/>
        <v>41942.445046296292</v>
      </c>
      <c r="T2518" s="19">
        <f t="shared" si="199"/>
        <v>42207.916666666664</v>
      </c>
      <c r="U2518">
        <f t="shared" si="195"/>
        <v>2014</v>
      </c>
    </row>
    <row r="2519" spans="1:21" ht="48" x14ac:dyDescent="0.2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 s="23">
        <v>1437620400</v>
      </c>
      <c r="J2519">
        <v>1424200530</v>
      </c>
      <c r="K2519" t="b">
        <v>0</v>
      </c>
      <c r="L2519">
        <v>33</v>
      </c>
      <c r="M2519" t="b">
        <v>0</v>
      </c>
      <c r="N2519" t="s">
        <v>8271</v>
      </c>
      <c r="O2519" s="12">
        <f t="shared" si="196"/>
        <v>10</v>
      </c>
      <c r="P2519" s="10">
        <f t="shared" si="197"/>
        <v>53.55</v>
      </c>
      <c r="Q2519" s="14" t="s">
        <v>8347</v>
      </c>
      <c r="R2519" t="s">
        <v>8352</v>
      </c>
      <c r="S2519" s="19">
        <f t="shared" si="198"/>
        <v>42052.594097222223</v>
      </c>
      <c r="T2519" s="19">
        <f t="shared" si="199"/>
        <v>42207.916666666664</v>
      </c>
      <c r="U2519">
        <f t="shared" si="195"/>
        <v>2015</v>
      </c>
    </row>
    <row r="2520" spans="1:21" ht="48" x14ac:dyDescent="0.2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 s="23">
        <v>1437620400</v>
      </c>
      <c r="J2520">
        <v>1413303628</v>
      </c>
      <c r="K2520" t="b">
        <v>0</v>
      </c>
      <c r="L2520">
        <v>0</v>
      </c>
      <c r="M2520" t="b">
        <v>0</v>
      </c>
      <c r="N2520" t="s">
        <v>8271</v>
      </c>
      <c r="O2520" s="12">
        <f t="shared" si="196"/>
        <v>0</v>
      </c>
      <c r="P2520" s="10">
        <f t="shared" si="197"/>
        <v>0</v>
      </c>
      <c r="Q2520" s="14" t="s">
        <v>8347</v>
      </c>
      <c r="R2520" t="s">
        <v>8352</v>
      </c>
      <c r="S2520" s="19">
        <f t="shared" si="198"/>
        <v>41926.472546296296</v>
      </c>
      <c r="T2520" s="19">
        <f t="shared" si="199"/>
        <v>42207.916666666664</v>
      </c>
      <c r="U2520">
        <f t="shared" si="195"/>
        <v>2014</v>
      </c>
    </row>
    <row r="2521" spans="1:21" ht="32" x14ac:dyDescent="0.2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 s="23">
        <v>1437620400</v>
      </c>
      <c r="J2521">
        <v>1403149404</v>
      </c>
      <c r="K2521" t="b">
        <v>0</v>
      </c>
      <c r="L2521">
        <v>4</v>
      </c>
      <c r="M2521" t="b">
        <v>0</v>
      </c>
      <c r="N2521" t="s">
        <v>8271</v>
      </c>
      <c r="O2521" s="12">
        <f t="shared" si="196"/>
        <v>0</v>
      </c>
      <c r="P2521" s="10">
        <f t="shared" si="197"/>
        <v>16.25</v>
      </c>
      <c r="Q2521" s="14" t="s">
        <v>8347</v>
      </c>
      <c r="R2521" t="s">
        <v>8352</v>
      </c>
      <c r="S2521" s="19">
        <f t="shared" si="198"/>
        <v>41808.946805555555</v>
      </c>
      <c r="T2521" s="19">
        <f t="shared" si="199"/>
        <v>42207.916666666664</v>
      </c>
      <c r="U2521">
        <f t="shared" si="195"/>
        <v>2014</v>
      </c>
    </row>
    <row r="2522" spans="1:21" ht="48" x14ac:dyDescent="0.2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 s="23">
        <v>1437620400</v>
      </c>
      <c r="J2522">
        <v>1472567085</v>
      </c>
      <c r="K2522" t="b">
        <v>0</v>
      </c>
      <c r="L2522">
        <v>0</v>
      </c>
      <c r="M2522" t="b">
        <v>0</v>
      </c>
      <c r="N2522" t="s">
        <v>8271</v>
      </c>
      <c r="O2522" s="12">
        <f t="shared" si="196"/>
        <v>0</v>
      </c>
      <c r="P2522" s="10">
        <f t="shared" si="197"/>
        <v>0</v>
      </c>
      <c r="Q2522" s="14" t="s">
        <v>8347</v>
      </c>
      <c r="R2522" t="s">
        <v>8352</v>
      </c>
      <c r="S2522" s="19">
        <f t="shared" si="198"/>
        <v>42612.392187500001</v>
      </c>
      <c r="T2522" s="19">
        <f t="shared" si="199"/>
        <v>42207.916666666664</v>
      </c>
      <c r="U2522">
        <f t="shared" si="195"/>
        <v>2016</v>
      </c>
    </row>
    <row r="2523" spans="1:21" ht="48" x14ac:dyDescent="0.2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 s="23">
        <v>1437620400</v>
      </c>
      <c r="J2523">
        <v>1442963621</v>
      </c>
      <c r="K2523" t="b">
        <v>0</v>
      </c>
      <c r="L2523">
        <v>132</v>
      </c>
      <c r="M2523" t="b">
        <v>1</v>
      </c>
      <c r="N2523" t="s">
        <v>8271</v>
      </c>
      <c r="O2523" s="12">
        <f t="shared" si="196"/>
        <v>109</v>
      </c>
      <c r="P2523" s="10">
        <f t="shared" si="197"/>
        <v>103.68</v>
      </c>
      <c r="Q2523" s="14" t="s">
        <v>8347</v>
      </c>
      <c r="R2523" t="s">
        <v>8352</v>
      </c>
      <c r="S2523" s="19">
        <f t="shared" si="198"/>
        <v>42269.75950231481</v>
      </c>
      <c r="T2523" s="19">
        <f t="shared" si="199"/>
        <v>42207.916666666664</v>
      </c>
      <c r="U2523">
        <f t="shared" si="195"/>
        <v>2015</v>
      </c>
    </row>
    <row r="2524" spans="1:21" ht="48" x14ac:dyDescent="0.2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 s="23">
        <v>1437620400</v>
      </c>
      <c r="J2524">
        <v>1459431960</v>
      </c>
      <c r="K2524" t="b">
        <v>0</v>
      </c>
      <c r="L2524">
        <v>27</v>
      </c>
      <c r="M2524" t="b">
        <v>1</v>
      </c>
      <c r="N2524" t="s">
        <v>8271</v>
      </c>
      <c r="O2524" s="12">
        <f t="shared" si="196"/>
        <v>100</v>
      </c>
      <c r="P2524" s="10">
        <f t="shared" si="197"/>
        <v>185.19</v>
      </c>
      <c r="Q2524" s="14" t="s">
        <v>8347</v>
      </c>
      <c r="R2524" t="s">
        <v>8352</v>
      </c>
      <c r="S2524" s="19">
        <f t="shared" si="198"/>
        <v>42460.365277777775</v>
      </c>
      <c r="T2524" s="19">
        <f t="shared" si="199"/>
        <v>42207.916666666664</v>
      </c>
      <c r="U2524">
        <f t="shared" si="195"/>
        <v>2016</v>
      </c>
    </row>
    <row r="2525" spans="1:21" ht="48" x14ac:dyDescent="0.2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 s="23">
        <v>1437620400</v>
      </c>
      <c r="J2525">
        <v>1413674692</v>
      </c>
      <c r="K2525" t="b">
        <v>0</v>
      </c>
      <c r="L2525">
        <v>26</v>
      </c>
      <c r="M2525" t="b">
        <v>1</v>
      </c>
      <c r="N2525" t="s">
        <v>8271</v>
      </c>
      <c r="O2525" s="12">
        <f t="shared" si="196"/>
        <v>156</v>
      </c>
      <c r="P2525" s="10">
        <f t="shared" si="197"/>
        <v>54.15</v>
      </c>
      <c r="Q2525" s="14" t="s">
        <v>8347</v>
      </c>
      <c r="R2525" t="s">
        <v>8352</v>
      </c>
      <c r="S2525" s="19">
        <f t="shared" si="198"/>
        <v>41930.767268518517</v>
      </c>
      <c r="T2525" s="19">
        <f t="shared" si="199"/>
        <v>42207.916666666664</v>
      </c>
      <c r="U2525">
        <f t="shared" si="195"/>
        <v>2014</v>
      </c>
    </row>
    <row r="2526" spans="1:21" ht="32" x14ac:dyDescent="0.2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 s="23">
        <v>1437620400</v>
      </c>
      <c r="J2526">
        <v>1416338557</v>
      </c>
      <c r="K2526" t="b">
        <v>0</v>
      </c>
      <c r="L2526">
        <v>43</v>
      </c>
      <c r="M2526" t="b">
        <v>1</v>
      </c>
      <c r="N2526" t="s">
        <v>8271</v>
      </c>
      <c r="O2526" s="12">
        <f t="shared" si="196"/>
        <v>102</v>
      </c>
      <c r="P2526" s="10">
        <f t="shared" si="197"/>
        <v>177.21</v>
      </c>
      <c r="Q2526" s="14" t="s">
        <v>8347</v>
      </c>
      <c r="R2526" t="s">
        <v>8352</v>
      </c>
      <c r="S2526" s="19">
        <f t="shared" si="198"/>
        <v>41961.599039351851</v>
      </c>
      <c r="T2526" s="19">
        <f t="shared" si="199"/>
        <v>42207.916666666664</v>
      </c>
      <c r="U2526">
        <f t="shared" si="195"/>
        <v>2014</v>
      </c>
    </row>
    <row r="2527" spans="1:21" ht="48" x14ac:dyDescent="0.2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 s="23">
        <v>1437620400</v>
      </c>
      <c r="J2527">
        <v>1338322571</v>
      </c>
      <c r="K2527" t="b">
        <v>0</v>
      </c>
      <c r="L2527">
        <v>80</v>
      </c>
      <c r="M2527" t="b">
        <v>1</v>
      </c>
      <c r="N2527" t="s">
        <v>8271</v>
      </c>
      <c r="O2527" s="12">
        <f t="shared" si="196"/>
        <v>100</v>
      </c>
      <c r="P2527" s="10">
        <f t="shared" si="197"/>
        <v>100.33</v>
      </c>
      <c r="Q2527" s="14" t="s">
        <v>8347</v>
      </c>
      <c r="R2527" t="s">
        <v>8352</v>
      </c>
      <c r="S2527" s="19">
        <f t="shared" si="198"/>
        <v>41058.636238425919</v>
      </c>
      <c r="T2527" s="19">
        <f t="shared" si="199"/>
        <v>42207.916666666664</v>
      </c>
      <c r="U2527">
        <f t="shared" si="195"/>
        <v>2012</v>
      </c>
    </row>
    <row r="2528" spans="1:21" ht="48" x14ac:dyDescent="0.2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 s="23">
        <v>1437620400</v>
      </c>
      <c r="J2528">
        <v>1415585474</v>
      </c>
      <c r="K2528" t="b">
        <v>0</v>
      </c>
      <c r="L2528">
        <v>33</v>
      </c>
      <c r="M2528" t="b">
        <v>1</v>
      </c>
      <c r="N2528" t="s">
        <v>8271</v>
      </c>
      <c r="O2528" s="12">
        <f t="shared" si="196"/>
        <v>113</v>
      </c>
      <c r="P2528" s="10">
        <f t="shared" si="197"/>
        <v>136.91</v>
      </c>
      <c r="Q2528" s="14" t="s">
        <v>8347</v>
      </c>
      <c r="R2528" t="s">
        <v>8352</v>
      </c>
      <c r="S2528" s="19">
        <f t="shared" si="198"/>
        <v>41952.882800925923</v>
      </c>
      <c r="T2528" s="19">
        <f t="shared" si="199"/>
        <v>42207.916666666664</v>
      </c>
      <c r="U2528">
        <f t="shared" si="195"/>
        <v>2014</v>
      </c>
    </row>
    <row r="2529" spans="1:21" ht="48" x14ac:dyDescent="0.2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 s="23">
        <v>1437620400</v>
      </c>
      <c r="J2529">
        <v>1380477691</v>
      </c>
      <c r="K2529" t="b">
        <v>0</v>
      </c>
      <c r="L2529">
        <v>71</v>
      </c>
      <c r="M2529" t="b">
        <v>1</v>
      </c>
      <c r="N2529" t="s">
        <v>8271</v>
      </c>
      <c r="O2529" s="12">
        <f t="shared" si="196"/>
        <v>102</v>
      </c>
      <c r="P2529" s="10">
        <f t="shared" si="197"/>
        <v>57.54</v>
      </c>
      <c r="Q2529" s="14" t="s">
        <v>8347</v>
      </c>
      <c r="R2529" t="s">
        <v>8352</v>
      </c>
      <c r="S2529" s="19">
        <f t="shared" si="198"/>
        <v>41546.542719907404</v>
      </c>
      <c r="T2529" s="19">
        <f t="shared" si="199"/>
        <v>42207.916666666664</v>
      </c>
      <c r="U2529">
        <f t="shared" si="195"/>
        <v>2013</v>
      </c>
    </row>
    <row r="2530" spans="1:21" ht="48" x14ac:dyDescent="0.2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 s="23">
        <v>1437620400</v>
      </c>
      <c r="J2530">
        <v>1438459303</v>
      </c>
      <c r="K2530" t="b">
        <v>0</v>
      </c>
      <c r="L2530">
        <v>81</v>
      </c>
      <c r="M2530" t="b">
        <v>1</v>
      </c>
      <c r="N2530" t="s">
        <v>8271</v>
      </c>
      <c r="O2530" s="12">
        <f t="shared" si="196"/>
        <v>107</v>
      </c>
      <c r="P2530" s="10">
        <f t="shared" si="197"/>
        <v>52.96</v>
      </c>
      <c r="Q2530" s="14" t="s">
        <v>8347</v>
      </c>
      <c r="R2530" t="s">
        <v>8352</v>
      </c>
      <c r="S2530" s="19">
        <f t="shared" si="198"/>
        <v>42217.626192129632</v>
      </c>
      <c r="T2530" s="19">
        <f t="shared" si="199"/>
        <v>42207.916666666664</v>
      </c>
      <c r="U2530">
        <f t="shared" si="195"/>
        <v>2015</v>
      </c>
    </row>
    <row r="2531" spans="1:21" ht="32" x14ac:dyDescent="0.2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 s="23">
        <v>1437620400</v>
      </c>
      <c r="J2531">
        <v>1328752575</v>
      </c>
      <c r="K2531" t="b">
        <v>0</v>
      </c>
      <c r="L2531">
        <v>76</v>
      </c>
      <c r="M2531" t="b">
        <v>1</v>
      </c>
      <c r="N2531" t="s">
        <v>8271</v>
      </c>
      <c r="O2531" s="12">
        <f t="shared" si="196"/>
        <v>104</v>
      </c>
      <c r="P2531" s="10">
        <f t="shared" si="197"/>
        <v>82.33</v>
      </c>
      <c r="Q2531" s="14" t="s">
        <v>8347</v>
      </c>
      <c r="R2531" t="s">
        <v>8352</v>
      </c>
      <c r="S2531" s="19">
        <f t="shared" si="198"/>
        <v>40947.872395833328</v>
      </c>
      <c r="T2531" s="19">
        <f t="shared" si="199"/>
        <v>42207.916666666664</v>
      </c>
      <c r="U2531">
        <f t="shared" si="195"/>
        <v>2012</v>
      </c>
    </row>
    <row r="2532" spans="1:21" ht="48" x14ac:dyDescent="0.2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 s="23">
        <v>1437620400</v>
      </c>
      <c r="J2532">
        <v>1426711505</v>
      </c>
      <c r="K2532" t="b">
        <v>0</v>
      </c>
      <c r="L2532">
        <v>48</v>
      </c>
      <c r="M2532" t="b">
        <v>1</v>
      </c>
      <c r="N2532" t="s">
        <v>8271</v>
      </c>
      <c r="O2532" s="12">
        <f t="shared" si="196"/>
        <v>100</v>
      </c>
      <c r="P2532" s="10">
        <f t="shared" si="197"/>
        <v>135.41999999999999</v>
      </c>
      <c r="Q2532" s="14" t="s">
        <v>8347</v>
      </c>
      <c r="R2532" t="s">
        <v>8352</v>
      </c>
      <c r="S2532" s="19">
        <f t="shared" si="198"/>
        <v>42081.656307870369</v>
      </c>
      <c r="T2532" s="19">
        <f t="shared" si="199"/>
        <v>42207.916666666664</v>
      </c>
      <c r="U2532">
        <f t="shared" si="195"/>
        <v>2015</v>
      </c>
    </row>
    <row r="2533" spans="1:21" ht="48" x14ac:dyDescent="0.2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 s="23">
        <v>1437620400</v>
      </c>
      <c r="J2533">
        <v>1437668354</v>
      </c>
      <c r="K2533" t="b">
        <v>0</v>
      </c>
      <c r="L2533">
        <v>61</v>
      </c>
      <c r="M2533" t="b">
        <v>1</v>
      </c>
      <c r="N2533" t="s">
        <v>8271</v>
      </c>
      <c r="O2533" s="12">
        <f t="shared" si="196"/>
        <v>100</v>
      </c>
      <c r="P2533" s="10">
        <f t="shared" si="197"/>
        <v>74.069999999999993</v>
      </c>
      <c r="Q2533" s="14" t="s">
        <v>8347</v>
      </c>
      <c r="R2533" t="s">
        <v>8352</v>
      </c>
      <c r="S2533" s="19">
        <f t="shared" si="198"/>
        <v>42208.471689814811</v>
      </c>
      <c r="T2533" s="19">
        <f t="shared" si="199"/>
        <v>42207.916666666664</v>
      </c>
      <c r="U2533">
        <f t="shared" si="195"/>
        <v>2015</v>
      </c>
    </row>
    <row r="2534" spans="1:21" ht="48" x14ac:dyDescent="0.2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 s="23">
        <v>1437620400</v>
      </c>
      <c r="J2534">
        <v>1342556566</v>
      </c>
      <c r="K2534" t="b">
        <v>0</v>
      </c>
      <c r="L2534">
        <v>60</v>
      </c>
      <c r="M2534" t="b">
        <v>1</v>
      </c>
      <c r="N2534" t="s">
        <v>8271</v>
      </c>
      <c r="O2534" s="12">
        <f t="shared" si="196"/>
        <v>126</v>
      </c>
      <c r="P2534" s="10">
        <f t="shared" si="197"/>
        <v>84.08</v>
      </c>
      <c r="Q2534" s="14" t="s">
        <v>8347</v>
      </c>
      <c r="R2534" t="s">
        <v>8352</v>
      </c>
      <c r="S2534" s="19">
        <f t="shared" si="198"/>
        <v>41107.640810185185</v>
      </c>
      <c r="T2534" s="19">
        <f t="shared" si="199"/>
        <v>42207.916666666664</v>
      </c>
      <c r="U2534">
        <f t="shared" si="195"/>
        <v>2012</v>
      </c>
    </row>
    <row r="2535" spans="1:21" ht="48" x14ac:dyDescent="0.2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 s="23">
        <v>1437620400</v>
      </c>
      <c r="J2535">
        <v>1359568911</v>
      </c>
      <c r="K2535" t="b">
        <v>0</v>
      </c>
      <c r="L2535">
        <v>136</v>
      </c>
      <c r="M2535" t="b">
        <v>1</v>
      </c>
      <c r="N2535" t="s">
        <v>8271</v>
      </c>
      <c r="O2535" s="12">
        <f t="shared" si="196"/>
        <v>111</v>
      </c>
      <c r="P2535" s="10">
        <f t="shared" si="197"/>
        <v>61.03</v>
      </c>
      <c r="Q2535" s="14" t="s">
        <v>8347</v>
      </c>
      <c r="R2535" t="s">
        <v>8352</v>
      </c>
      <c r="S2535" s="19">
        <f t="shared" si="198"/>
        <v>41304.542951388888</v>
      </c>
      <c r="T2535" s="19">
        <f t="shared" si="199"/>
        <v>42207.916666666664</v>
      </c>
      <c r="U2535">
        <f t="shared" si="195"/>
        <v>2013</v>
      </c>
    </row>
    <row r="2536" spans="1:21" ht="64" x14ac:dyDescent="0.2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 s="23">
        <v>1437620400</v>
      </c>
      <c r="J2536">
        <v>1257871712</v>
      </c>
      <c r="K2536" t="b">
        <v>0</v>
      </c>
      <c r="L2536">
        <v>14</v>
      </c>
      <c r="M2536" t="b">
        <v>1</v>
      </c>
      <c r="N2536" t="s">
        <v>8271</v>
      </c>
      <c r="O2536" s="12">
        <f t="shared" si="196"/>
        <v>105</v>
      </c>
      <c r="P2536" s="10">
        <f t="shared" si="197"/>
        <v>150</v>
      </c>
      <c r="Q2536" s="14" t="s">
        <v>8347</v>
      </c>
      <c r="R2536" t="s">
        <v>8352</v>
      </c>
      <c r="S2536" s="19">
        <f t="shared" si="198"/>
        <v>40127.492037037031</v>
      </c>
      <c r="T2536" s="19">
        <f t="shared" si="199"/>
        <v>42207.916666666664</v>
      </c>
      <c r="U2536">
        <f t="shared" si="195"/>
        <v>2009</v>
      </c>
    </row>
    <row r="2537" spans="1:21" ht="16" x14ac:dyDescent="0.2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 s="23">
        <v>1437620400</v>
      </c>
      <c r="J2537">
        <v>1414781945</v>
      </c>
      <c r="K2537" t="b">
        <v>0</v>
      </c>
      <c r="L2537">
        <v>78</v>
      </c>
      <c r="M2537" t="b">
        <v>1</v>
      </c>
      <c r="N2537" t="s">
        <v>8271</v>
      </c>
      <c r="O2537" s="12">
        <f t="shared" si="196"/>
        <v>104</v>
      </c>
      <c r="P2537" s="10">
        <f t="shared" si="197"/>
        <v>266.08999999999997</v>
      </c>
      <c r="Q2537" s="14" t="s">
        <v>8347</v>
      </c>
      <c r="R2537" t="s">
        <v>8352</v>
      </c>
      <c r="S2537" s="19">
        <f t="shared" si="198"/>
        <v>41943.582696759258</v>
      </c>
      <c r="T2537" s="19">
        <f t="shared" si="199"/>
        <v>42207.916666666664</v>
      </c>
      <c r="U2537">
        <f t="shared" si="195"/>
        <v>2014</v>
      </c>
    </row>
    <row r="2538" spans="1:21" ht="48" x14ac:dyDescent="0.2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 s="23">
        <v>1437620400</v>
      </c>
      <c r="J2538">
        <v>1373337166</v>
      </c>
      <c r="K2538" t="b">
        <v>0</v>
      </c>
      <c r="L2538">
        <v>4</v>
      </c>
      <c r="M2538" t="b">
        <v>1</v>
      </c>
      <c r="N2538" t="s">
        <v>8271</v>
      </c>
      <c r="O2538" s="12">
        <f t="shared" si="196"/>
        <v>116</v>
      </c>
      <c r="P2538" s="10">
        <f t="shared" si="197"/>
        <v>7.25</v>
      </c>
      <c r="Q2538" s="14" t="s">
        <v>8347</v>
      </c>
      <c r="R2538" t="s">
        <v>8352</v>
      </c>
      <c r="S2538" s="19">
        <f t="shared" si="198"/>
        <v>41463.89775462963</v>
      </c>
      <c r="T2538" s="19">
        <f t="shared" si="199"/>
        <v>42207.916666666664</v>
      </c>
      <c r="U2538">
        <f t="shared" si="195"/>
        <v>2013</v>
      </c>
    </row>
    <row r="2539" spans="1:21" ht="48" x14ac:dyDescent="0.2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 s="23">
        <v>1437620400</v>
      </c>
      <c r="J2539">
        <v>1307028855</v>
      </c>
      <c r="K2539" t="b">
        <v>0</v>
      </c>
      <c r="L2539">
        <v>11</v>
      </c>
      <c r="M2539" t="b">
        <v>1</v>
      </c>
      <c r="N2539" t="s">
        <v>8271</v>
      </c>
      <c r="O2539" s="12">
        <f t="shared" si="196"/>
        <v>110</v>
      </c>
      <c r="P2539" s="10">
        <f t="shared" si="197"/>
        <v>100</v>
      </c>
      <c r="Q2539" s="14" t="s">
        <v>8347</v>
      </c>
      <c r="R2539" t="s">
        <v>8352</v>
      </c>
      <c r="S2539" s="19">
        <f t="shared" si="198"/>
        <v>40696.440451388888</v>
      </c>
      <c r="T2539" s="19">
        <f t="shared" si="199"/>
        <v>42207.916666666664</v>
      </c>
      <c r="U2539">
        <f t="shared" si="195"/>
        <v>2011</v>
      </c>
    </row>
    <row r="2540" spans="1:21" ht="32" x14ac:dyDescent="0.2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 s="23">
        <v>1437620400</v>
      </c>
      <c r="J2540">
        <v>1359029661</v>
      </c>
      <c r="K2540" t="b">
        <v>0</v>
      </c>
      <c r="L2540">
        <v>185</v>
      </c>
      <c r="M2540" t="b">
        <v>1</v>
      </c>
      <c r="N2540" t="s">
        <v>8271</v>
      </c>
      <c r="O2540" s="12">
        <f t="shared" si="196"/>
        <v>113</v>
      </c>
      <c r="P2540" s="10">
        <f t="shared" si="197"/>
        <v>109.96</v>
      </c>
      <c r="Q2540" s="14" t="s">
        <v>8347</v>
      </c>
      <c r="R2540" t="s">
        <v>8352</v>
      </c>
      <c r="S2540" s="19">
        <f t="shared" si="198"/>
        <v>41298.301631944443</v>
      </c>
      <c r="T2540" s="19">
        <f t="shared" si="199"/>
        <v>42207.916666666664</v>
      </c>
      <c r="U2540">
        <f t="shared" si="195"/>
        <v>2013</v>
      </c>
    </row>
    <row r="2541" spans="1:21" ht="48" x14ac:dyDescent="0.2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 s="23">
        <v>1437620400</v>
      </c>
      <c r="J2541">
        <v>1417729152</v>
      </c>
      <c r="K2541" t="b">
        <v>0</v>
      </c>
      <c r="L2541">
        <v>59</v>
      </c>
      <c r="M2541" t="b">
        <v>1</v>
      </c>
      <c r="N2541" t="s">
        <v>8271</v>
      </c>
      <c r="O2541" s="12">
        <f t="shared" si="196"/>
        <v>100</v>
      </c>
      <c r="P2541" s="10">
        <f t="shared" si="197"/>
        <v>169.92</v>
      </c>
      <c r="Q2541" s="14" t="s">
        <v>8347</v>
      </c>
      <c r="R2541" t="s">
        <v>8352</v>
      </c>
      <c r="S2541" s="19">
        <f t="shared" si="198"/>
        <v>41977.693888888891</v>
      </c>
      <c r="T2541" s="19">
        <f t="shared" si="199"/>
        <v>42207.916666666664</v>
      </c>
      <c r="U2541">
        <f t="shared" si="195"/>
        <v>2014</v>
      </c>
    </row>
    <row r="2542" spans="1:21" ht="48" x14ac:dyDescent="0.2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 s="23">
        <v>1437620400</v>
      </c>
      <c r="J2542">
        <v>1314720721</v>
      </c>
      <c r="K2542" t="b">
        <v>0</v>
      </c>
      <c r="L2542">
        <v>27</v>
      </c>
      <c r="M2542" t="b">
        <v>1</v>
      </c>
      <c r="N2542" t="s">
        <v>8271</v>
      </c>
      <c r="O2542" s="12">
        <f t="shared" si="196"/>
        <v>103</v>
      </c>
      <c r="P2542" s="10">
        <f t="shared" si="197"/>
        <v>95.74</v>
      </c>
      <c r="Q2542" s="14" t="s">
        <v>8347</v>
      </c>
      <c r="R2542" t="s">
        <v>8352</v>
      </c>
      <c r="S2542" s="19">
        <f t="shared" si="198"/>
        <v>40785.466678240737</v>
      </c>
      <c r="T2542" s="19">
        <f t="shared" si="199"/>
        <v>42207.916666666664</v>
      </c>
      <c r="U2542">
        <f t="shared" si="195"/>
        <v>2011</v>
      </c>
    </row>
    <row r="2543" spans="1:21" ht="48" x14ac:dyDescent="0.2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 s="23">
        <v>1437620400</v>
      </c>
      <c r="J2543">
        <v>1375008418</v>
      </c>
      <c r="K2543" t="b">
        <v>0</v>
      </c>
      <c r="L2543">
        <v>63</v>
      </c>
      <c r="M2543" t="b">
        <v>1</v>
      </c>
      <c r="N2543" t="s">
        <v>8271</v>
      </c>
      <c r="O2543" s="12">
        <f t="shared" si="196"/>
        <v>107</v>
      </c>
      <c r="P2543" s="10">
        <f t="shared" si="197"/>
        <v>59.46</v>
      </c>
      <c r="Q2543" s="14" t="s">
        <v>8347</v>
      </c>
      <c r="R2543" t="s">
        <v>8352</v>
      </c>
      <c r="S2543" s="19">
        <f t="shared" si="198"/>
        <v>41483.240949074076</v>
      </c>
      <c r="T2543" s="19">
        <f t="shared" si="199"/>
        <v>42207.916666666664</v>
      </c>
      <c r="U2543">
        <f t="shared" si="195"/>
        <v>2013</v>
      </c>
    </row>
    <row r="2544" spans="1:21" ht="48" x14ac:dyDescent="0.2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 s="23">
        <v>1437620400</v>
      </c>
      <c r="J2544">
        <v>1377252857</v>
      </c>
      <c r="K2544" t="b">
        <v>0</v>
      </c>
      <c r="L2544">
        <v>13</v>
      </c>
      <c r="M2544" t="b">
        <v>1</v>
      </c>
      <c r="N2544" t="s">
        <v>8271</v>
      </c>
      <c r="O2544" s="12">
        <f t="shared" si="196"/>
        <v>104</v>
      </c>
      <c r="P2544" s="10">
        <f t="shared" si="197"/>
        <v>55.77</v>
      </c>
      <c r="Q2544" s="14" t="s">
        <v>8347</v>
      </c>
      <c r="R2544" t="s">
        <v>8352</v>
      </c>
      <c r="S2544" s="19">
        <f t="shared" si="198"/>
        <v>41509.218252314815</v>
      </c>
      <c r="T2544" s="19">
        <f t="shared" si="199"/>
        <v>42207.916666666664</v>
      </c>
      <c r="U2544">
        <f t="shared" si="195"/>
        <v>2013</v>
      </c>
    </row>
    <row r="2545" spans="1:21" ht="48" x14ac:dyDescent="0.2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 s="23">
        <v>1437620400</v>
      </c>
      <c r="J2545">
        <v>1291257298</v>
      </c>
      <c r="K2545" t="b">
        <v>0</v>
      </c>
      <c r="L2545">
        <v>13</v>
      </c>
      <c r="M2545" t="b">
        <v>1</v>
      </c>
      <c r="N2545" t="s">
        <v>8271</v>
      </c>
      <c r="O2545" s="12">
        <f t="shared" si="196"/>
        <v>156</v>
      </c>
      <c r="P2545" s="10">
        <f t="shared" si="197"/>
        <v>30.08</v>
      </c>
      <c r="Q2545" s="14" t="s">
        <v>8347</v>
      </c>
      <c r="R2545" t="s">
        <v>8352</v>
      </c>
      <c r="S2545" s="19">
        <f t="shared" si="198"/>
        <v>40513.899282407401</v>
      </c>
      <c r="T2545" s="19">
        <f t="shared" si="199"/>
        <v>42207.916666666664</v>
      </c>
      <c r="U2545">
        <f t="shared" si="195"/>
        <v>2010</v>
      </c>
    </row>
    <row r="2546" spans="1:21" ht="48" x14ac:dyDescent="0.2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 s="23">
        <v>1437620400</v>
      </c>
      <c r="J2546">
        <v>1339158569</v>
      </c>
      <c r="K2546" t="b">
        <v>0</v>
      </c>
      <c r="L2546">
        <v>57</v>
      </c>
      <c r="M2546" t="b">
        <v>1</v>
      </c>
      <c r="N2546" t="s">
        <v>8271</v>
      </c>
      <c r="O2546" s="12">
        <f t="shared" si="196"/>
        <v>101</v>
      </c>
      <c r="P2546" s="10">
        <f t="shared" si="197"/>
        <v>88.44</v>
      </c>
      <c r="Q2546" s="14" t="s">
        <v>8347</v>
      </c>
      <c r="R2546" t="s">
        <v>8352</v>
      </c>
      <c r="S2546" s="19">
        <f t="shared" si="198"/>
        <v>41068.3121412037</v>
      </c>
      <c r="T2546" s="19">
        <f t="shared" si="199"/>
        <v>42207.916666666664</v>
      </c>
      <c r="U2546">
        <f t="shared" si="195"/>
        <v>2012</v>
      </c>
    </row>
    <row r="2547" spans="1:21" ht="48" x14ac:dyDescent="0.2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 s="23">
        <v>1437620400</v>
      </c>
      <c r="J2547">
        <v>1421983138</v>
      </c>
      <c r="K2547" t="b">
        <v>0</v>
      </c>
      <c r="L2547">
        <v>61</v>
      </c>
      <c r="M2547" t="b">
        <v>1</v>
      </c>
      <c r="N2547" t="s">
        <v>8271</v>
      </c>
      <c r="O2547" s="12">
        <f t="shared" si="196"/>
        <v>195</v>
      </c>
      <c r="P2547" s="10">
        <f t="shared" si="197"/>
        <v>64.03</v>
      </c>
      <c r="Q2547" s="14" t="s">
        <v>8347</v>
      </c>
      <c r="R2547" t="s">
        <v>8352</v>
      </c>
      <c r="S2547" s="19">
        <f t="shared" si="198"/>
        <v>42026.929837962962</v>
      </c>
      <c r="T2547" s="19">
        <f t="shared" si="199"/>
        <v>42207.916666666664</v>
      </c>
      <c r="U2547">
        <f t="shared" si="195"/>
        <v>2015</v>
      </c>
    </row>
    <row r="2548" spans="1:21" ht="48" x14ac:dyDescent="0.2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 s="23">
        <v>1437620400</v>
      </c>
      <c r="J2548">
        <v>1378586179</v>
      </c>
      <c r="K2548" t="b">
        <v>0</v>
      </c>
      <c r="L2548">
        <v>65</v>
      </c>
      <c r="M2548" t="b">
        <v>1</v>
      </c>
      <c r="N2548" t="s">
        <v>8271</v>
      </c>
      <c r="O2548" s="12">
        <f t="shared" si="196"/>
        <v>112</v>
      </c>
      <c r="P2548" s="10">
        <f t="shared" si="197"/>
        <v>60.15</v>
      </c>
      <c r="Q2548" s="14" t="s">
        <v>8347</v>
      </c>
      <c r="R2548" t="s">
        <v>8352</v>
      </c>
      <c r="S2548" s="19">
        <f t="shared" si="198"/>
        <v>41524.650219907409</v>
      </c>
      <c r="T2548" s="19">
        <f t="shared" si="199"/>
        <v>42207.916666666664</v>
      </c>
      <c r="U2548">
        <f t="shared" si="195"/>
        <v>2013</v>
      </c>
    </row>
    <row r="2549" spans="1:21" ht="48" x14ac:dyDescent="0.2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 s="23">
        <v>1437620400</v>
      </c>
      <c r="J2549">
        <v>1330972403</v>
      </c>
      <c r="K2549" t="b">
        <v>0</v>
      </c>
      <c r="L2549">
        <v>134</v>
      </c>
      <c r="M2549" t="b">
        <v>1</v>
      </c>
      <c r="N2549" t="s">
        <v>8271</v>
      </c>
      <c r="O2549" s="12">
        <f t="shared" si="196"/>
        <v>120</v>
      </c>
      <c r="P2549" s="10">
        <f t="shared" si="197"/>
        <v>49.19</v>
      </c>
      <c r="Q2549" s="14" t="s">
        <v>8347</v>
      </c>
      <c r="R2549" t="s">
        <v>8352</v>
      </c>
      <c r="S2549" s="19">
        <f t="shared" si="198"/>
        <v>40973.564849537033</v>
      </c>
      <c r="T2549" s="19">
        <f t="shared" si="199"/>
        <v>42207.916666666664</v>
      </c>
      <c r="U2549">
        <f t="shared" si="195"/>
        <v>2012</v>
      </c>
    </row>
    <row r="2550" spans="1:21" ht="48" x14ac:dyDescent="0.2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 s="23">
        <v>1437620400</v>
      </c>
      <c r="J2550">
        <v>1473087637</v>
      </c>
      <c r="K2550" t="b">
        <v>0</v>
      </c>
      <c r="L2550">
        <v>37</v>
      </c>
      <c r="M2550" t="b">
        <v>1</v>
      </c>
      <c r="N2550" t="s">
        <v>8271</v>
      </c>
      <c r="O2550" s="12">
        <f t="shared" si="196"/>
        <v>102</v>
      </c>
      <c r="P2550" s="10">
        <f t="shared" si="197"/>
        <v>165.16</v>
      </c>
      <c r="Q2550" s="14" t="s">
        <v>8347</v>
      </c>
      <c r="R2550" t="s">
        <v>8352</v>
      </c>
      <c r="S2550" s="19">
        <f t="shared" si="198"/>
        <v>42618.417094907403</v>
      </c>
      <c r="T2550" s="19">
        <f t="shared" si="199"/>
        <v>42207.916666666664</v>
      </c>
      <c r="U2550">
        <f t="shared" si="195"/>
        <v>2016</v>
      </c>
    </row>
    <row r="2551" spans="1:21" ht="48" x14ac:dyDescent="0.2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 s="23">
        <v>1437620400</v>
      </c>
      <c r="J2551">
        <v>1366999870</v>
      </c>
      <c r="K2551" t="b">
        <v>0</v>
      </c>
      <c r="L2551">
        <v>37</v>
      </c>
      <c r="M2551" t="b">
        <v>1</v>
      </c>
      <c r="N2551" t="s">
        <v>8271</v>
      </c>
      <c r="O2551" s="12">
        <f t="shared" si="196"/>
        <v>103</v>
      </c>
      <c r="P2551" s="10">
        <f t="shared" si="197"/>
        <v>43.62</v>
      </c>
      <c r="Q2551" s="14" t="s">
        <v>8347</v>
      </c>
      <c r="R2551" t="s">
        <v>8352</v>
      </c>
      <c r="S2551" s="19">
        <f t="shared" si="198"/>
        <v>41390.549421296295</v>
      </c>
      <c r="T2551" s="19">
        <f t="shared" si="199"/>
        <v>42207.916666666664</v>
      </c>
      <c r="U2551">
        <f t="shared" si="195"/>
        <v>2013</v>
      </c>
    </row>
    <row r="2552" spans="1:21" ht="48" x14ac:dyDescent="0.2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 s="23">
        <v>1437620400</v>
      </c>
      <c r="J2552">
        <v>1439392406</v>
      </c>
      <c r="K2552" t="b">
        <v>0</v>
      </c>
      <c r="L2552">
        <v>150</v>
      </c>
      <c r="M2552" t="b">
        <v>1</v>
      </c>
      <c r="N2552" t="s">
        <v>8271</v>
      </c>
      <c r="O2552" s="12">
        <f t="shared" si="196"/>
        <v>101</v>
      </c>
      <c r="P2552" s="10">
        <f t="shared" si="197"/>
        <v>43.7</v>
      </c>
      <c r="Q2552" s="14" t="s">
        <v>8347</v>
      </c>
      <c r="R2552" t="s">
        <v>8352</v>
      </c>
      <c r="S2552" s="19">
        <f t="shared" si="198"/>
        <v>42228.425995370366</v>
      </c>
      <c r="T2552" s="19">
        <f t="shared" si="199"/>
        <v>42207.916666666664</v>
      </c>
      <c r="U2552">
        <f t="shared" si="195"/>
        <v>2015</v>
      </c>
    </row>
    <row r="2553" spans="1:21" ht="48" x14ac:dyDescent="0.2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 s="23">
        <v>1437620400</v>
      </c>
      <c r="J2553">
        <v>1329890585</v>
      </c>
      <c r="K2553" t="b">
        <v>0</v>
      </c>
      <c r="L2553">
        <v>56</v>
      </c>
      <c r="M2553" t="b">
        <v>1</v>
      </c>
      <c r="N2553" t="s">
        <v>8271</v>
      </c>
      <c r="O2553" s="12">
        <f t="shared" si="196"/>
        <v>103</v>
      </c>
      <c r="P2553" s="10">
        <f t="shared" si="197"/>
        <v>67.42</v>
      </c>
      <c r="Q2553" s="14" t="s">
        <v>8347</v>
      </c>
      <c r="R2553" t="s">
        <v>8352</v>
      </c>
      <c r="S2553" s="19">
        <f t="shared" si="198"/>
        <v>40961.043807870366</v>
      </c>
      <c r="T2553" s="19">
        <f t="shared" si="199"/>
        <v>42207.916666666664</v>
      </c>
      <c r="U2553">
        <f t="shared" si="195"/>
        <v>2012</v>
      </c>
    </row>
    <row r="2554" spans="1:21" ht="48" x14ac:dyDescent="0.2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 s="23">
        <v>1437620400</v>
      </c>
      <c r="J2554">
        <v>1486149981</v>
      </c>
      <c r="K2554" t="b">
        <v>0</v>
      </c>
      <c r="L2554">
        <v>18</v>
      </c>
      <c r="M2554" t="b">
        <v>1</v>
      </c>
      <c r="N2554" t="s">
        <v>8271</v>
      </c>
      <c r="O2554" s="12">
        <f t="shared" si="196"/>
        <v>107</v>
      </c>
      <c r="P2554" s="10">
        <f t="shared" si="197"/>
        <v>177.5</v>
      </c>
      <c r="Q2554" s="14" t="s">
        <v>8347</v>
      </c>
      <c r="R2554" t="s">
        <v>8352</v>
      </c>
      <c r="S2554" s="19">
        <f t="shared" si="198"/>
        <v>42769.601631944439</v>
      </c>
      <c r="T2554" s="19">
        <f t="shared" si="199"/>
        <v>42207.916666666664</v>
      </c>
      <c r="U2554">
        <f t="shared" si="195"/>
        <v>2017</v>
      </c>
    </row>
    <row r="2555" spans="1:21" ht="48" x14ac:dyDescent="0.2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 s="23">
        <v>1437620400</v>
      </c>
      <c r="J2555">
        <v>1343018807</v>
      </c>
      <c r="K2555" t="b">
        <v>0</v>
      </c>
      <c r="L2555">
        <v>60</v>
      </c>
      <c r="M2555" t="b">
        <v>1</v>
      </c>
      <c r="N2555" t="s">
        <v>8271</v>
      </c>
      <c r="O2555" s="12">
        <f t="shared" si="196"/>
        <v>156</v>
      </c>
      <c r="P2555" s="10">
        <f t="shared" si="197"/>
        <v>38.880000000000003</v>
      </c>
      <c r="Q2555" s="14" t="s">
        <v>8347</v>
      </c>
      <c r="R2555" t="s">
        <v>8352</v>
      </c>
      <c r="S2555" s="19">
        <f t="shared" si="198"/>
        <v>41112.990821759253</v>
      </c>
      <c r="T2555" s="19">
        <f t="shared" si="199"/>
        <v>42207.916666666664</v>
      </c>
      <c r="U2555">
        <f t="shared" si="195"/>
        <v>2012</v>
      </c>
    </row>
    <row r="2556" spans="1:21" ht="48" x14ac:dyDescent="0.2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 s="23">
        <v>1437620400</v>
      </c>
      <c r="J2556">
        <v>1430445163</v>
      </c>
      <c r="K2556" t="b">
        <v>0</v>
      </c>
      <c r="L2556">
        <v>67</v>
      </c>
      <c r="M2556" t="b">
        <v>1</v>
      </c>
      <c r="N2556" t="s">
        <v>8271</v>
      </c>
      <c r="O2556" s="12">
        <f t="shared" si="196"/>
        <v>123</v>
      </c>
      <c r="P2556" s="10">
        <f t="shared" si="197"/>
        <v>54.99</v>
      </c>
      <c r="Q2556" s="14" t="s">
        <v>8347</v>
      </c>
      <c r="R2556" t="s">
        <v>8352</v>
      </c>
      <c r="S2556" s="19">
        <f t="shared" si="198"/>
        <v>42124.869942129626</v>
      </c>
      <c r="T2556" s="19">
        <f t="shared" si="199"/>
        <v>42207.916666666664</v>
      </c>
      <c r="U2556">
        <f t="shared" si="195"/>
        <v>2015</v>
      </c>
    </row>
    <row r="2557" spans="1:21" ht="48" x14ac:dyDescent="0.2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 s="23">
        <v>1437620400</v>
      </c>
      <c r="J2557">
        <v>1335541393</v>
      </c>
      <c r="K2557" t="b">
        <v>0</v>
      </c>
      <c r="L2557">
        <v>35</v>
      </c>
      <c r="M2557" t="b">
        <v>1</v>
      </c>
      <c r="N2557" t="s">
        <v>8271</v>
      </c>
      <c r="O2557" s="12">
        <f t="shared" si="196"/>
        <v>107</v>
      </c>
      <c r="P2557" s="10">
        <f t="shared" si="197"/>
        <v>61.34</v>
      </c>
      <c r="Q2557" s="14" t="s">
        <v>8347</v>
      </c>
      <c r="R2557" t="s">
        <v>8352</v>
      </c>
      <c r="S2557" s="19">
        <f t="shared" si="198"/>
        <v>41026.44667824074</v>
      </c>
      <c r="T2557" s="19">
        <f t="shared" si="199"/>
        <v>42207.916666666664</v>
      </c>
      <c r="U2557">
        <f t="shared" ref="U2557:U2620" si="200">YEAR(S2557)</f>
        <v>2012</v>
      </c>
    </row>
    <row r="2558" spans="1:21" ht="48" x14ac:dyDescent="0.2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 s="23">
        <v>1437620400</v>
      </c>
      <c r="J2558">
        <v>1352504857</v>
      </c>
      <c r="K2558" t="b">
        <v>0</v>
      </c>
      <c r="L2558">
        <v>34</v>
      </c>
      <c r="M2558" t="b">
        <v>1</v>
      </c>
      <c r="N2558" t="s">
        <v>8271</v>
      </c>
      <c r="O2558" s="12">
        <f t="shared" si="196"/>
        <v>106</v>
      </c>
      <c r="P2558" s="10">
        <f t="shared" si="197"/>
        <v>23.12</v>
      </c>
      <c r="Q2558" s="14" t="s">
        <v>8347</v>
      </c>
      <c r="R2558" t="s">
        <v>8352</v>
      </c>
      <c r="S2558" s="19">
        <f t="shared" si="198"/>
        <v>41222.783067129625</v>
      </c>
      <c r="T2558" s="19">
        <f t="shared" si="199"/>
        <v>42207.916666666664</v>
      </c>
      <c r="U2558">
        <f t="shared" si="200"/>
        <v>2012</v>
      </c>
    </row>
    <row r="2559" spans="1:21" ht="32" x14ac:dyDescent="0.2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 s="23">
        <v>1437620400</v>
      </c>
      <c r="J2559">
        <v>1397584386</v>
      </c>
      <c r="K2559" t="b">
        <v>0</v>
      </c>
      <c r="L2559">
        <v>36</v>
      </c>
      <c r="M2559" t="b">
        <v>1</v>
      </c>
      <c r="N2559" t="s">
        <v>8271</v>
      </c>
      <c r="O2559" s="12">
        <f t="shared" si="196"/>
        <v>118</v>
      </c>
      <c r="P2559" s="10">
        <f t="shared" si="197"/>
        <v>29.61</v>
      </c>
      <c r="Q2559" s="14" t="s">
        <v>8347</v>
      </c>
      <c r="R2559" t="s">
        <v>8352</v>
      </c>
      <c r="S2559" s="19">
        <f t="shared" si="198"/>
        <v>41744.536874999998</v>
      </c>
      <c r="T2559" s="19">
        <f t="shared" si="199"/>
        <v>42207.916666666664</v>
      </c>
      <c r="U2559">
        <f t="shared" si="200"/>
        <v>2014</v>
      </c>
    </row>
    <row r="2560" spans="1:21" ht="32" x14ac:dyDescent="0.2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 s="23">
        <v>1437620400</v>
      </c>
      <c r="J2560">
        <v>1427747906</v>
      </c>
      <c r="K2560" t="b">
        <v>0</v>
      </c>
      <c r="L2560">
        <v>18</v>
      </c>
      <c r="M2560" t="b">
        <v>1</v>
      </c>
      <c r="N2560" t="s">
        <v>8271</v>
      </c>
      <c r="O2560" s="12">
        <f t="shared" si="196"/>
        <v>109</v>
      </c>
      <c r="P2560" s="10">
        <f t="shared" si="197"/>
        <v>75.61</v>
      </c>
      <c r="Q2560" s="14" t="s">
        <v>8347</v>
      </c>
      <c r="R2560" t="s">
        <v>8352</v>
      </c>
      <c r="S2560" s="19">
        <f t="shared" si="198"/>
        <v>42093.651689814811</v>
      </c>
      <c r="T2560" s="19">
        <f t="shared" si="199"/>
        <v>42207.916666666664</v>
      </c>
      <c r="U2560">
        <f t="shared" si="200"/>
        <v>2015</v>
      </c>
    </row>
    <row r="2561" spans="1:21" ht="48" x14ac:dyDescent="0.2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 s="23">
        <v>1437620400</v>
      </c>
      <c r="J2561">
        <v>1318539484</v>
      </c>
      <c r="K2561" t="b">
        <v>0</v>
      </c>
      <c r="L2561">
        <v>25</v>
      </c>
      <c r="M2561" t="b">
        <v>1</v>
      </c>
      <c r="N2561" t="s">
        <v>8271</v>
      </c>
      <c r="O2561" s="12">
        <f t="shared" si="196"/>
        <v>111</v>
      </c>
      <c r="P2561" s="10">
        <f t="shared" si="197"/>
        <v>35.6</v>
      </c>
      <c r="Q2561" s="14" t="s">
        <v>8347</v>
      </c>
      <c r="R2561" t="s">
        <v>8352</v>
      </c>
      <c r="S2561" s="19">
        <f t="shared" si="198"/>
        <v>40829.665324074071</v>
      </c>
      <c r="T2561" s="19">
        <f t="shared" si="199"/>
        <v>42207.916666666664</v>
      </c>
      <c r="U2561">
        <f t="shared" si="200"/>
        <v>2011</v>
      </c>
    </row>
    <row r="2562" spans="1:21" ht="48" x14ac:dyDescent="0.2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 s="23">
        <v>1437620400</v>
      </c>
      <c r="J2562">
        <v>1423090174</v>
      </c>
      <c r="K2562" t="b">
        <v>0</v>
      </c>
      <c r="L2562">
        <v>21</v>
      </c>
      <c r="M2562" t="b">
        <v>1</v>
      </c>
      <c r="N2562" t="s">
        <v>8271</v>
      </c>
      <c r="O2562" s="12">
        <f t="shared" ref="O2562:O2625" si="201">ROUND(E2562/D2562*100,0)</f>
        <v>100</v>
      </c>
      <c r="P2562" s="10">
        <f t="shared" ref="P2562:P2625" si="202">IFERROR(ROUND(E2562/L2562,2),0)</f>
        <v>143</v>
      </c>
      <c r="Q2562" s="14" t="s">
        <v>8347</v>
      </c>
      <c r="R2562" t="s">
        <v>8352</v>
      </c>
      <c r="S2562" s="19">
        <f t="shared" si="198"/>
        <v>42039.742754629631</v>
      </c>
      <c r="T2562" s="19">
        <f t="shared" si="199"/>
        <v>42207.916666666664</v>
      </c>
      <c r="U2562">
        <f t="shared" si="200"/>
        <v>2015</v>
      </c>
    </row>
    <row r="2563" spans="1:21" ht="48" x14ac:dyDescent="0.2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 s="23">
        <v>1437620400</v>
      </c>
      <c r="J2563">
        <v>1442148089</v>
      </c>
      <c r="K2563" t="b">
        <v>0</v>
      </c>
      <c r="L2563">
        <v>0</v>
      </c>
      <c r="M2563" t="b">
        <v>0</v>
      </c>
      <c r="N2563" t="s">
        <v>8270</v>
      </c>
      <c r="O2563" s="12">
        <f t="shared" si="201"/>
        <v>0</v>
      </c>
      <c r="P2563" s="10">
        <f t="shared" si="202"/>
        <v>0</v>
      </c>
      <c r="Q2563" s="14" t="s">
        <v>8347</v>
      </c>
      <c r="R2563" t="s">
        <v>8353</v>
      </c>
      <c r="S2563" s="19">
        <f t="shared" ref="S2563:S2626" si="203">(J2563/86400)+25569+(-5/24)</f>
        <v>42260.320474537039</v>
      </c>
      <c r="T2563" s="19">
        <f t="shared" ref="T2563:T2626" si="204">(I2563/86400)+25569+(-5/24)</f>
        <v>42207.916666666664</v>
      </c>
      <c r="U2563">
        <f t="shared" si="200"/>
        <v>2015</v>
      </c>
    </row>
    <row r="2564" spans="1:21" ht="48" x14ac:dyDescent="0.2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 s="23">
        <v>1437620400</v>
      </c>
      <c r="J2564">
        <v>1471005339</v>
      </c>
      <c r="K2564" t="b">
        <v>0</v>
      </c>
      <c r="L2564">
        <v>3</v>
      </c>
      <c r="M2564" t="b">
        <v>0</v>
      </c>
      <c r="N2564" t="s">
        <v>8270</v>
      </c>
      <c r="O2564" s="12">
        <f t="shared" si="201"/>
        <v>1</v>
      </c>
      <c r="P2564" s="10">
        <f t="shared" si="202"/>
        <v>25</v>
      </c>
      <c r="Q2564" s="14" t="s">
        <v>8347</v>
      </c>
      <c r="R2564" t="s">
        <v>8353</v>
      </c>
      <c r="S2564" s="19">
        <f t="shared" si="203"/>
        <v>42594.316423611112</v>
      </c>
      <c r="T2564" s="19">
        <f t="shared" si="204"/>
        <v>42207.916666666664</v>
      </c>
      <c r="U2564">
        <f t="shared" si="200"/>
        <v>2016</v>
      </c>
    </row>
    <row r="2565" spans="1:21" ht="32" x14ac:dyDescent="0.2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 s="23">
        <v>1437620400</v>
      </c>
      <c r="J2565">
        <v>1433042451</v>
      </c>
      <c r="K2565" t="b">
        <v>0</v>
      </c>
      <c r="L2565">
        <v>0</v>
      </c>
      <c r="M2565" t="b">
        <v>0</v>
      </c>
      <c r="N2565" t="s">
        <v>8270</v>
      </c>
      <c r="O2565" s="12">
        <f t="shared" si="201"/>
        <v>0</v>
      </c>
      <c r="P2565" s="10">
        <f t="shared" si="202"/>
        <v>0</v>
      </c>
      <c r="Q2565" s="14" t="s">
        <v>8347</v>
      </c>
      <c r="R2565" t="s">
        <v>8353</v>
      </c>
      <c r="S2565" s="19">
        <f t="shared" si="203"/>
        <v>42154.931145833332</v>
      </c>
      <c r="T2565" s="19">
        <f t="shared" si="204"/>
        <v>42207.916666666664</v>
      </c>
      <c r="U2565">
        <f t="shared" si="200"/>
        <v>2015</v>
      </c>
    </row>
    <row r="2566" spans="1:21" ht="48" x14ac:dyDescent="0.2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 s="23">
        <v>1437620400</v>
      </c>
      <c r="J2566">
        <v>1404262699</v>
      </c>
      <c r="K2566" t="b">
        <v>0</v>
      </c>
      <c r="L2566">
        <v>0</v>
      </c>
      <c r="M2566" t="b">
        <v>0</v>
      </c>
      <c r="N2566" t="s">
        <v>8270</v>
      </c>
      <c r="O2566" s="12">
        <f t="shared" si="201"/>
        <v>0</v>
      </c>
      <c r="P2566" s="10">
        <f t="shared" si="202"/>
        <v>0</v>
      </c>
      <c r="Q2566" s="14" t="s">
        <v>8347</v>
      </c>
      <c r="R2566" t="s">
        <v>8353</v>
      </c>
      <c r="S2566" s="19">
        <f t="shared" si="203"/>
        <v>41821.83216435185</v>
      </c>
      <c r="T2566" s="19">
        <f t="shared" si="204"/>
        <v>42207.916666666664</v>
      </c>
      <c r="U2566">
        <f t="shared" si="200"/>
        <v>2014</v>
      </c>
    </row>
    <row r="2567" spans="1:21" ht="48" x14ac:dyDescent="0.2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 s="23">
        <v>1437620400</v>
      </c>
      <c r="J2567">
        <v>1457710589</v>
      </c>
      <c r="K2567" t="b">
        <v>0</v>
      </c>
      <c r="L2567">
        <v>1</v>
      </c>
      <c r="M2567" t="b">
        <v>0</v>
      </c>
      <c r="N2567" t="s">
        <v>8270</v>
      </c>
      <c r="O2567" s="12">
        <f t="shared" si="201"/>
        <v>1</v>
      </c>
      <c r="P2567" s="10">
        <f t="shared" si="202"/>
        <v>100</v>
      </c>
      <c r="Q2567" s="14" t="s">
        <v>8347</v>
      </c>
      <c r="R2567" t="s">
        <v>8353</v>
      </c>
      <c r="S2567" s="19">
        <f t="shared" si="203"/>
        <v>42440.442002314812</v>
      </c>
      <c r="T2567" s="19">
        <f t="shared" si="204"/>
        <v>42207.916666666664</v>
      </c>
      <c r="U2567">
        <f t="shared" si="200"/>
        <v>2016</v>
      </c>
    </row>
    <row r="2568" spans="1:21" ht="48" x14ac:dyDescent="0.2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 s="23">
        <v>1437620400</v>
      </c>
      <c r="J2568">
        <v>1406071948</v>
      </c>
      <c r="K2568" t="b">
        <v>0</v>
      </c>
      <c r="L2568">
        <v>0</v>
      </c>
      <c r="M2568" t="b">
        <v>0</v>
      </c>
      <c r="N2568" t="s">
        <v>8270</v>
      </c>
      <c r="O2568" s="12">
        <f t="shared" si="201"/>
        <v>0</v>
      </c>
      <c r="P2568" s="10">
        <f t="shared" si="202"/>
        <v>0</v>
      </c>
      <c r="Q2568" s="14" t="s">
        <v>8347</v>
      </c>
      <c r="R2568" t="s">
        <v>8353</v>
      </c>
      <c r="S2568" s="19">
        <f t="shared" si="203"/>
        <v>41842.772546296292</v>
      </c>
      <c r="T2568" s="19">
        <f t="shared" si="204"/>
        <v>42207.916666666664</v>
      </c>
      <c r="U2568">
        <f t="shared" si="200"/>
        <v>2014</v>
      </c>
    </row>
    <row r="2569" spans="1:21" ht="48" x14ac:dyDescent="0.2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 s="23">
        <v>1437620400</v>
      </c>
      <c r="J2569">
        <v>1427231138</v>
      </c>
      <c r="K2569" t="b">
        <v>0</v>
      </c>
      <c r="L2569">
        <v>2</v>
      </c>
      <c r="M2569" t="b">
        <v>0</v>
      </c>
      <c r="N2569" t="s">
        <v>8270</v>
      </c>
      <c r="O2569" s="12">
        <f t="shared" si="201"/>
        <v>0</v>
      </c>
      <c r="P2569" s="10">
        <f t="shared" si="202"/>
        <v>60</v>
      </c>
      <c r="Q2569" s="14" t="s">
        <v>8347</v>
      </c>
      <c r="R2569" t="s">
        <v>8353</v>
      </c>
      <c r="S2569" s="19">
        <f t="shared" si="203"/>
        <v>42087.670578703699</v>
      </c>
      <c r="T2569" s="19">
        <f t="shared" si="204"/>
        <v>42207.916666666664</v>
      </c>
      <c r="U2569">
        <f t="shared" si="200"/>
        <v>2015</v>
      </c>
    </row>
    <row r="2570" spans="1:21" ht="48" x14ac:dyDescent="0.2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 s="23">
        <v>1437620400</v>
      </c>
      <c r="J2570">
        <v>1470153594</v>
      </c>
      <c r="K2570" t="b">
        <v>0</v>
      </c>
      <c r="L2570">
        <v>1</v>
      </c>
      <c r="M2570" t="b">
        <v>0</v>
      </c>
      <c r="N2570" t="s">
        <v>8270</v>
      </c>
      <c r="O2570" s="12">
        <f t="shared" si="201"/>
        <v>1</v>
      </c>
      <c r="P2570" s="10">
        <f t="shared" si="202"/>
        <v>50</v>
      </c>
      <c r="Q2570" s="14" t="s">
        <v>8347</v>
      </c>
      <c r="R2570" t="s">
        <v>8353</v>
      </c>
      <c r="S2570" s="19">
        <f t="shared" si="203"/>
        <v>42584.45826388889</v>
      </c>
      <c r="T2570" s="19">
        <f t="shared" si="204"/>
        <v>42207.916666666664</v>
      </c>
      <c r="U2570">
        <f t="shared" si="200"/>
        <v>2016</v>
      </c>
    </row>
    <row r="2571" spans="1:21" ht="48" x14ac:dyDescent="0.2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 s="23">
        <v>1437620400</v>
      </c>
      <c r="J2571">
        <v>1439865112</v>
      </c>
      <c r="K2571" t="b">
        <v>0</v>
      </c>
      <c r="L2571">
        <v>2</v>
      </c>
      <c r="M2571" t="b">
        <v>0</v>
      </c>
      <c r="N2571" t="s">
        <v>8270</v>
      </c>
      <c r="O2571" s="12">
        <f t="shared" si="201"/>
        <v>2</v>
      </c>
      <c r="P2571" s="10">
        <f t="shared" si="202"/>
        <v>72.5</v>
      </c>
      <c r="Q2571" s="14" t="s">
        <v>8347</v>
      </c>
      <c r="R2571" t="s">
        <v>8353</v>
      </c>
      <c r="S2571" s="19">
        <f t="shared" si="203"/>
        <v>42233.897129629629</v>
      </c>
      <c r="T2571" s="19">
        <f t="shared" si="204"/>
        <v>42207.916666666664</v>
      </c>
      <c r="U2571">
        <f t="shared" si="200"/>
        <v>2015</v>
      </c>
    </row>
    <row r="2572" spans="1:21" ht="48" x14ac:dyDescent="0.2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 s="23">
        <v>1437620400</v>
      </c>
      <c r="J2572">
        <v>1483998035</v>
      </c>
      <c r="K2572" t="b">
        <v>0</v>
      </c>
      <c r="L2572">
        <v>2</v>
      </c>
      <c r="M2572" t="b">
        <v>0</v>
      </c>
      <c r="N2572" t="s">
        <v>8270</v>
      </c>
      <c r="O2572" s="12">
        <f t="shared" si="201"/>
        <v>1</v>
      </c>
      <c r="P2572" s="10">
        <f t="shared" si="202"/>
        <v>29.5</v>
      </c>
      <c r="Q2572" s="14" t="s">
        <v>8347</v>
      </c>
      <c r="R2572" t="s">
        <v>8353</v>
      </c>
      <c r="S2572" s="19">
        <f t="shared" si="203"/>
        <v>42744.694849537038</v>
      </c>
      <c r="T2572" s="19">
        <f t="shared" si="204"/>
        <v>42207.916666666664</v>
      </c>
      <c r="U2572">
        <f t="shared" si="200"/>
        <v>2017</v>
      </c>
    </row>
    <row r="2573" spans="1:21" ht="48" x14ac:dyDescent="0.2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 s="23">
        <v>1437620400</v>
      </c>
      <c r="J2573">
        <v>1458461521</v>
      </c>
      <c r="K2573" t="b">
        <v>0</v>
      </c>
      <c r="L2573">
        <v>4</v>
      </c>
      <c r="M2573" t="b">
        <v>0</v>
      </c>
      <c r="N2573" t="s">
        <v>8270</v>
      </c>
      <c r="O2573" s="12">
        <f t="shared" si="201"/>
        <v>0</v>
      </c>
      <c r="P2573" s="10">
        <f t="shared" si="202"/>
        <v>62.5</v>
      </c>
      <c r="Q2573" s="14" t="s">
        <v>8347</v>
      </c>
      <c r="R2573" t="s">
        <v>8353</v>
      </c>
      <c r="S2573" s="19">
        <f t="shared" si="203"/>
        <v>42449.133344907408</v>
      </c>
      <c r="T2573" s="19">
        <f t="shared" si="204"/>
        <v>42207.916666666664</v>
      </c>
      <c r="U2573">
        <f t="shared" si="200"/>
        <v>2016</v>
      </c>
    </row>
    <row r="2574" spans="1:21" ht="48" x14ac:dyDescent="0.2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 s="23">
        <v>1437620400</v>
      </c>
      <c r="J2574">
        <v>1426301517</v>
      </c>
      <c r="K2574" t="b">
        <v>0</v>
      </c>
      <c r="L2574">
        <v>0</v>
      </c>
      <c r="M2574" t="b">
        <v>0</v>
      </c>
      <c r="N2574" t="s">
        <v>8270</v>
      </c>
      <c r="O2574" s="12">
        <f t="shared" si="201"/>
        <v>0</v>
      </c>
      <c r="P2574" s="10">
        <f t="shared" si="202"/>
        <v>0</v>
      </c>
      <c r="Q2574" s="14" t="s">
        <v>8347</v>
      </c>
      <c r="R2574" t="s">
        <v>8353</v>
      </c>
      <c r="S2574" s="19">
        <f t="shared" si="203"/>
        <v>42076.911076388882</v>
      </c>
      <c r="T2574" s="19">
        <f t="shared" si="204"/>
        <v>42207.916666666664</v>
      </c>
      <c r="U2574">
        <f t="shared" si="200"/>
        <v>2015</v>
      </c>
    </row>
    <row r="2575" spans="1:21" ht="48" x14ac:dyDescent="0.2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 s="23">
        <v>1437620400</v>
      </c>
      <c r="J2575">
        <v>1404915149</v>
      </c>
      <c r="K2575" t="b">
        <v>0</v>
      </c>
      <c r="L2575">
        <v>0</v>
      </c>
      <c r="M2575" t="b">
        <v>0</v>
      </c>
      <c r="N2575" t="s">
        <v>8270</v>
      </c>
      <c r="O2575" s="12">
        <f t="shared" si="201"/>
        <v>0</v>
      </c>
      <c r="P2575" s="10">
        <f t="shared" si="202"/>
        <v>0</v>
      </c>
      <c r="Q2575" s="14" t="s">
        <v>8347</v>
      </c>
      <c r="R2575" t="s">
        <v>8353</v>
      </c>
      <c r="S2575" s="19">
        <f t="shared" si="203"/>
        <v>41829.383668981478</v>
      </c>
      <c r="T2575" s="19">
        <f t="shared" si="204"/>
        <v>42207.916666666664</v>
      </c>
      <c r="U2575">
        <f t="shared" si="200"/>
        <v>2014</v>
      </c>
    </row>
    <row r="2576" spans="1:21" ht="48" x14ac:dyDescent="0.2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 s="23">
        <v>1437620400</v>
      </c>
      <c r="J2576">
        <v>1461786545</v>
      </c>
      <c r="K2576" t="b">
        <v>0</v>
      </c>
      <c r="L2576">
        <v>0</v>
      </c>
      <c r="M2576" t="b">
        <v>0</v>
      </c>
      <c r="N2576" t="s">
        <v>8270</v>
      </c>
      <c r="O2576" s="12">
        <f t="shared" si="201"/>
        <v>0</v>
      </c>
      <c r="P2576" s="10">
        <f t="shared" si="202"/>
        <v>0</v>
      </c>
      <c r="Q2576" s="14" t="s">
        <v>8347</v>
      </c>
      <c r="R2576" t="s">
        <v>8353</v>
      </c>
      <c r="S2576" s="19">
        <f t="shared" si="203"/>
        <v>42487.617418981477</v>
      </c>
      <c r="T2576" s="19">
        <f t="shared" si="204"/>
        <v>42207.916666666664</v>
      </c>
      <c r="U2576">
        <f t="shared" si="200"/>
        <v>2016</v>
      </c>
    </row>
    <row r="2577" spans="1:21" ht="48" x14ac:dyDescent="0.2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 s="23">
        <v>1437620400</v>
      </c>
      <c r="J2577">
        <v>1418438194</v>
      </c>
      <c r="K2577" t="b">
        <v>0</v>
      </c>
      <c r="L2577">
        <v>0</v>
      </c>
      <c r="M2577" t="b">
        <v>0</v>
      </c>
      <c r="N2577" t="s">
        <v>8270</v>
      </c>
      <c r="O2577" s="12">
        <f t="shared" si="201"/>
        <v>0</v>
      </c>
      <c r="P2577" s="10">
        <f t="shared" si="202"/>
        <v>0</v>
      </c>
      <c r="Q2577" s="14" t="s">
        <v>8347</v>
      </c>
      <c r="R2577" t="s">
        <v>8353</v>
      </c>
      <c r="S2577" s="19">
        <f t="shared" si="203"/>
        <v>41985.900393518517</v>
      </c>
      <c r="T2577" s="19">
        <f t="shared" si="204"/>
        <v>42207.916666666664</v>
      </c>
      <c r="U2577">
        <f t="shared" si="200"/>
        <v>2014</v>
      </c>
    </row>
    <row r="2578" spans="1:21" ht="32" x14ac:dyDescent="0.2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 s="23">
        <v>1437620400</v>
      </c>
      <c r="J2578">
        <v>1424823247</v>
      </c>
      <c r="K2578" t="b">
        <v>0</v>
      </c>
      <c r="L2578">
        <v>0</v>
      </c>
      <c r="M2578" t="b">
        <v>0</v>
      </c>
      <c r="N2578" t="s">
        <v>8270</v>
      </c>
      <c r="O2578" s="12">
        <f t="shared" si="201"/>
        <v>0</v>
      </c>
      <c r="P2578" s="10">
        <f t="shared" si="202"/>
        <v>0</v>
      </c>
      <c r="Q2578" s="14" t="s">
        <v>8347</v>
      </c>
      <c r="R2578" t="s">
        <v>8353</v>
      </c>
      <c r="S2578" s="19">
        <f t="shared" si="203"/>
        <v>42059.801469907405</v>
      </c>
      <c r="T2578" s="19">
        <f t="shared" si="204"/>
        <v>42207.916666666664</v>
      </c>
      <c r="U2578">
        <f t="shared" si="200"/>
        <v>2015</v>
      </c>
    </row>
    <row r="2579" spans="1:21" ht="48" x14ac:dyDescent="0.2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 s="23">
        <v>1437620400</v>
      </c>
      <c r="J2579">
        <v>1405021297</v>
      </c>
      <c r="K2579" t="b">
        <v>0</v>
      </c>
      <c r="L2579">
        <v>0</v>
      </c>
      <c r="M2579" t="b">
        <v>0</v>
      </c>
      <c r="N2579" t="s">
        <v>8270</v>
      </c>
      <c r="O2579" s="12">
        <f t="shared" si="201"/>
        <v>0</v>
      </c>
      <c r="P2579" s="10">
        <f t="shared" si="202"/>
        <v>0</v>
      </c>
      <c r="Q2579" s="14" t="s">
        <v>8347</v>
      </c>
      <c r="R2579" t="s">
        <v>8353</v>
      </c>
      <c r="S2579" s="19">
        <f t="shared" si="203"/>
        <v>41830.612233796295</v>
      </c>
      <c r="T2579" s="19">
        <f t="shared" si="204"/>
        <v>42207.916666666664</v>
      </c>
      <c r="U2579">
        <f t="shared" si="200"/>
        <v>2014</v>
      </c>
    </row>
    <row r="2580" spans="1:21" ht="48" x14ac:dyDescent="0.2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 s="23">
        <v>1437620400</v>
      </c>
      <c r="J2580">
        <v>1440203579</v>
      </c>
      <c r="K2580" t="b">
        <v>0</v>
      </c>
      <c r="L2580">
        <v>0</v>
      </c>
      <c r="M2580" t="b">
        <v>0</v>
      </c>
      <c r="N2580" t="s">
        <v>8270</v>
      </c>
      <c r="O2580" s="12">
        <f t="shared" si="201"/>
        <v>0</v>
      </c>
      <c r="P2580" s="10">
        <f t="shared" si="202"/>
        <v>0</v>
      </c>
      <c r="Q2580" s="14" t="s">
        <v>8347</v>
      </c>
      <c r="R2580" t="s">
        <v>8353</v>
      </c>
      <c r="S2580" s="19">
        <f t="shared" si="203"/>
        <v>42237.814571759256</v>
      </c>
      <c r="T2580" s="19">
        <f t="shared" si="204"/>
        <v>42207.916666666664</v>
      </c>
      <c r="U2580">
        <f t="shared" si="200"/>
        <v>2015</v>
      </c>
    </row>
    <row r="2581" spans="1:21" ht="48" x14ac:dyDescent="0.2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 s="23">
        <v>1437620400</v>
      </c>
      <c r="J2581">
        <v>1405626903</v>
      </c>
      <c r="K2581" t="b">
        <v>0</v>
      </c>
      <c r="L2581">
        <v>12</v>
      </c>
      <c r="M2581" t="b">
        <v>0</v>
      </c>
      <c r="N2581" t="s">
        <v>8270</v>
      </c>
      <c r="O2581" s="12">
        <f t="shared" si="201"/>
        <v>0</v>
      </c>
      <c r="P2581" s="10">
        <f t="shared" si="202"/>
        <v>23.08</v>
      </c>
      <c r="Q2581" s="14" t="s">
        <v>8347</v>
      </c>
      <c r="R2581" t="s">
        <v>8353</v>
      </c>
      <c r="S2581" s="19">
        <f t="shared" si="203"/>
        <v>41837.621562499997</v>
      </c>
      <c r="T2581" s="19">
        <f t="shared" si="204"/>
        <v>42207.916666666664</v>
      </c>
      <c r="U2581">
        <f t="shared" si="200"/>
        <v>2014</v>
      </c>
    </row>
    <row r="2582" spans="1:21" ht="48" x14ac:dyDescent="0.2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 s="23">
        <v>1437620400</v>
      </c>
      <c r="J2582">
        <v>1429170603</v>
      </c>
      <c r="K2582" t="b">
        <v>0</v>
      </c>
      <c r="L2582">
        <v>2</v>
      </c>
      <c r="M2582" t="b">
        <v>0</v>
      </c>
      <c r="N2582" t="s">
        <v>8270</v>
      </c>
      <c r="O2582" s="12">
        <f t="shared" si="201"/>
        <v>1</v>
      </c>
      <c r="P2582" s="10">
        <f t="shared" si="202"/>
        <v>25.5</v>
      </c>
      <c r="Q2582" s="14" t="s">
        <v>8347</v>
      </c>
      <c r="R2582" t="s">
        <v>8353</v>
      </c>
      <c r="S2582" s="19">
        <f t="shared" si="203"/>
        <v>42110.118090277778</v>
      </c>
      <c r="T2582" s="19">
        <f t="shared" si="204"/>
        <v>42207.916666666664</v>
      </c>
      <c r="U2582">
        <f t="shared" si="200"/>
        <v>2015</v>
      </c>
    </row>
    <row r="2583" spans="1:21" ht="48" x14ac:dyDescent="0.2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 s="23">
        <v>1437620400</v>
      </c>
      <c r="J2583">
        <v>1445094298</v>
      </c>
      <c r="K2583" t="b">
        <v>0</v>
      </c>
      <c r="L2583">
        <v>11</v>
      </c>
      <c r="M2583" t="b">
        <v>0</v>
      </c>
      <c r="N2583" t="s">
        <v>8270</v>
      </c>
      <c r="O2583" s="12">
        <f t="shared" si="201"/>
        <v>11</v>
      </c>
      <c r="P2583" s="10">
        <f t="shared" si="202"/>
        <v>48.18</v>
      </c>
      <c r="Q2583" s="14" t="s">
        <v>8347</v>
      </c>
      <c r="R2583" t="s">
        <v>8353</v>
      </c>
      <c r="S2583" s="19">
        <f t="shared" si="203"/>
        <v>42294.420115740737</v>
      </c>
      <c r="T2583" s="19">
        <f t="shared" si="204"/>
        <v>42207.916666666664</v>
      </c>
      <c r="U2583">
        <f t="shared" si="200"/>
        <v>2015</v>
      </c>
    </row>
    <row r="2584" spans="1:21" ht="32" x14ac:dyDescent="0.2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 s="23">
        <v>1437620400</v>
      </c>
      <c r="J2584">
        <v>1475192634</v>
      </c>
      <c r="K2584" t="b">
        <v>0</v>
      </c>
      <c r="L2584">
        <v>1</v>
      </c>
      <c r="M2584" t="b">
        <v>0</v>
      </c>
      <c r="N2584" t="s">
        <v>8270</v>
      </c>
      <c r="O2584" s="12">
        <f t="shared" si="201"/>
        <v>0</v>
      </c>
      <c r="P2584" s="10">
        <f t="shared" si="202"/>
        <v>1</v>
      </c>
      <c r="Q2584" s="14" t="s">
        <v>8347</v>
      </c>
      <c r="R2584" t="s">
        <v>8353</v>
      </c>
      <c r="S2584" s="19">
        <f t="shared" si="203"/>
        <v>42642.780486111107</v>
      </c>
      <c r="T2584" s="19">
        <f t="shared" si="204"/>
        <v>42207.916666666664</v>
      </c>
      <c r="U2584">
        <f t="shared" si="200"/>
        <v>2016</v>
      </c>
    </row>
    <row r="2585" spans="1:21" ht="32" x14ac:dyDescent="0.2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 s="23">
        <v>1437620400</v>
      </c>
      <c r="J2585">
        <v>1421346480</v>
      </c>
      <c r="K2585" t="b">
        <v>0</v>
      </c>
      <c r="L2585">
        <v>5</v>
      </c>
      <c r="M2585" t="b">
        <v>0</v>
      </c>
      <c r="N2585" t="s">
        <v>8270</v>
      </c>
      <c r="O2585" s="12">
        <f t="shared" si="201"/>
        <v>1</v>
      </c>
      <c r="P2585" s="10">
        <f t="shared" si="202"/>
        <v>1</v>
      </c>
      <c r="Q2585" s="14" t="s">
        <v>8347</v>
      </c>
      <c r="R2585" t="s">
        <v>8353</v>
      </c>
      <c r="S2585" s="19">
        <f t="shared" si="203"/>
        <v>42019.561111111114</v>
      </c>
      <c r="T2585" s="19">
        <f t="shared" si="204"/>
        <v>42207.916666666664</v>
      </c>
      <c r="U2585">
        <f t="shared" si="200"/>
        <v>2015</v>
      </c>
    </row>
    <row r="2586" spans="1:21" ht="32" x14ac:dyDescent="0.2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 s="23">
        <v>1437620400</v>
      </c>
      <c r="J2586">
        <v>1431749369</v>
      </c>
      <c r="K2586" t="b">
        <v>0</v>
      </c>
      <c r="L2586">
        <v>0</v>
      </c>
      <c r="M2586" t="b">
        <v>0</v>
      </c>
      <c r="N2586" t="s">
        <v>8270</v>
      </c>
      <c r="O2586" s="12">
        <f t="shared" si="201"/>
        <v>0</v>
      </c>
      <c r="P2586" s="10">
        <f t="shared" si="202"/>
        <v>0</v>
      </c>
      <c r="Q2586" s="14" t="s">
        <v>8347</v>
      </c>
      <c r="R2586" t="s">
        <v>8353</v>
      </c>
      <c r="S2586" s="19">
        <f t="shared" si="203"/>
        <v>42139.964918981474</v>
      </c>
      <c r="T2586" s="19">
        <f t="shared" si="204"/>
        <v>42207.916666666664</v>
      </c>
      <c r="U2586">
        <f t="shared" si="200"/>
        <v>2015</v>
      </c>
    </row>
    <row r="2587" spans="1:21" ht="48" x14ac:dyDescent="0.2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 s="23">
        <v>1437620400</v>
      </c>
      <c r="J2587">
        <v>1402009632</v>
      </c>
      <c r="K2587" t="b">
        <v>0</v>
      </c>
      <c r="L2587">
        <v>1</v>
      </c>
      <c r="M2587" t="b">
        <v>0</v>
      </c>
      <c r="N2587" t="s">
        <v>8270</v>
      </c>
      <c r="O2587" s="12">
        <f t="shared" si="201"/>
        <v>0</v>
      </c>
      <c r="P2587" s="10">
        <f t="shared" si="202"/>
        <v>50</v>
      </c>
      <c r="Q2587" s="14" t="s">
        <v>8347</v>
      </c>
      <c r="R2587" t="s">
        <v>8353</v>
      </c>
      <c r="S2587" s="19">
        <f t="shared" si="203"/>
        <v>41795.754999999997</v>
      </c>
      <c r="T2587" s="19">
        <f t="shared" si="204"/>
        <v>42207.916666666664</v>
      </c>
      <c r="U2587">
        <f t="shared" si="200"/>
        <v>2014</v>
      </c>
    </row>
    <row r="2588" spans="1:21" ht="32" x14ac:dyDescent="0.2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 s="23">
        <v>1437620400</v>
      </c>
      <c r="J2588">
        <v>1448438136</v>
      </c>
      <c r="K2588" t="b">
        <v>0</v>
      </c>
      <c r="L2588">
        <v>1</v>
      </c>
      <c r="M2588" t="b">
        <v>0</v>
      </c>
      <c r="N2588" t="s">
        <v>8270</v>
      </c>
      <c r="O2588" s="12">
        <f t="shared" si="201"/>
        <v>0</v>
      </c>
      <c r="P2588" s="10">
        <f t="shared" si="202"/>
        <v>5</v>
      </c>
      <c r="Q2588" s="14" t="s">
        <v>8347</v>
      </c>
      <c r="R2588" t="s">
        <v>8353</v>
      </c>
      <c r="S2588" s="19">
        <f t="shared" si="203"/>
        <v>42333.121944444443</v>
      </c>
      <c r="T2588" s="19">
        <f t="shared" si="204"/>
        <v>42207.916666666664</v>
      </c>
      <c r="U2588">
        <f t="shared" si="200"/>
        <v>2015</v>
      </c>
    </row>
    <row r="2589" spans="1:21" ht="48" x14ac:dyDescent="0.2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 s="23">
        <v>1437620400</v>
      </c>
      <c r="J2589">
        <v>1448899953</v>
      </c>
      <c r="K2589" t="b">
        <v>0</v>
      </c>
      <c r="L2589">
        <v>6</v>
      </c>
      <c r="M2589" t="b">
        <v>0</v>
      </c>
      <c r="N2589" t="s">
        <v>8270</v>
      </c>
      <c r="O2589" s="12">
        <f t="shared" si="201"/>
        <v>2</v>
      </c>
      <c r="P2589" s="10">
        <f t="shared" si="202"/>
        <v>202.83</v>
      </c>
      <c r="Q2589" s="14" t="s">
        <v>8347</v>
      </c>
      <c r="R2589" t="s">
        <v>8353</v>
      </c>
      <c r="S2589" s="19">
        <f t="shared" si="203"/>
        <v>42338.467048611106</v>
      </c>
      <c r="T2589" s="19">
        <f t="shared" si="204"/>
        <v>42207.916666666664</v>
      </c>
      <c r="U2589">
        <f t="shared" si="200"/>
        <v>2015</v>
      </c>
    </row>
    <row r="2590" spans="1:21" ht="48" x14ac:dyDescent="0.2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 s="23">
        <v>1437620400</v>
      </c>
      <c r="J2590">
        <v>1423325626</v>
      </c>
      <c r="K2590" t="b">
        <v>0</v>
      </c>
      <c r="L2590">
        <v>8</v>
      </c>
      <c r="M2590" t="b">
        <v>0</v>
      </c>
      <c r="N2590" t="s">
        <v>8270</v>
      </c>
      <c r="O2590" s="12">
        <f t="shared" si="201"/>
        <v>4</v>
      </c>
      <c r="P2590" s="10">
        <f t="shared" si="202"/>
        <v>29.13</v>
      </c>
      <c r="Q2590" s="14" t="s">
        <v>8347</v>
      </c>
      <c r="R2590" t="s">
        <v>8353</v>
      </c>
      <c r="S2590" s="19">
        <f t="shared" si="203"/>
        <v>42042.467893518515</v>
      </c>
      <c r="T2590" s="19">
        <f t="shared" si="204"/>
        <v>42207.916666666664</v>
      </c>
      <c r="U2590">
        <f t="shared" si="200"/>
        <v>2015</v>
      </c>
    </row>
    <row r="2591" spans="1:21" ht="48" x14ac:dyDescent="0.2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 s="23">
        <v>1437620400</v>
      </c>
      <c r="J2591">
        <v>1456145527</v>
      </c>
      <c r="K2591" t="b">
        <v>0</v>
      </c>
      <c r="L2591">
        <v>1</v>
      </c>
      <c r="M2591" t="b">
        <v>0</v>
      </c>
      <c r="N2591" t="s">
        <v>8270</v>
      </c>
      <c r="O2591" s="12">
        <f t="shared" si="201"/>
        <v>0</v>
      </c>
      <c r="P2591" s="10">
        <f t="shared" si="202"/>
        <v>5</v>
      </c>
      <c r="Q2591" s="14" t="s">
        <v>8347</v>
      </c>
      <c r="R2591" t="s">
        <v>8353</v>
      </c>
      <c r="S2591" s="19">
        <f t="shared" si="203"/>
        <v>42422.327858796292</v>
      </c>
      <c r="T2591" s="19">
        <f t="shared" si="204"/>
        <v>42207.916666666664</v>
      </c>
      <c r="U2591">
        <f t="shared" si="200"/>
        <v>2016</v>
      </c>
    </row>
    <row r="2592" spans="1:21" ht="48" x14ac:dyDescent="0.2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 s="23">
        <v>1437620400</v>
      </c>
      <c r="J2592">
        <v>1453212497</v>
      </c>
      <c r="K2592" t="b">
        <v>0</v>
      </c>
      <c r="L2592">
        <v>0</v>
      </c>
      <c r="M2592" t="b">
        <v>0</v>
      </c>
      <c r="N2592" t="s">
        <v>8270</v>
      </c>
      <c r="O2592" s="12">
        <f t="shared" si="201"/>
        <v>0</v>
      </c>
      <c r="P2592" s="10">
        <f t="shared" si="202"/>
        <v>0</v>
      </c>
      <c r="Q2592" s="14" t="s">
        <v>8347</v>
      </c>
      <c r="R2592" t="s">
        <v>8353</v>
      </c>
      <c r="S2592" s="19">
        <f t="shared" si="203"/>
        <v>42388.380752314813</v>
      </c>
      <c r="T2592" s="19">
        <f t="shared" si="204"/>
        <v>42207.916666666664</v>
      </c>
      <c r="U2592">
        <f t="shared" si="200"/>
        <v>2016</v>
      </c>
    </row>
    <row r="2593" spans="1:21" ht="48" x14ac:dyDescent="0.2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 s="23">
        <v>1437620400</v>
      </c>
      <c r="J2593">
        <v>1452721524</v>
      </c>
      <c r="K2593" t="b">
        <v>0</v>
      </c>
      <c r="L2593">
        <v>2</v>
      </c>
      <c r="M2593" t="b">
        <v>0</v>
      </c>
      <c r="N2593" t="s">
        <v>8270</v>
      </c>
      <c r="O2593" s="12">
        <f t="shared" si="201"/>
        <v>2</v>
      </c>
      <c r="P2593" s="10">
        <f t="shared" si="202"/>
        <v>13</v>
      </c>
      <c r="Q2593" s="14" t="s">
        <v>8347</v>
      </c>
      <c r="R2593" t="s">
        <v>8353</v>
      </c>
      <c r="S2593" s="19">
        <f t="shared" si="203"/>
        <v>42382.698194444441</v>
      </c>
      <c r="T2593" s="19">
        <f t="shared" si="204"/>
        <v>42207.916666666664</v>
      </c>
      <c r="U2593">
        <f t="shared" si="200"/>
        <v>2016</v>
      </c>
    </row>
    <row r="2594" spans="1:21" ht="48" x14ac:dyDescent="0.2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 s="23">
        <v>1437620400</v>
      </c>
      <c r="J2594">
        <v>1409944421</v>
      </c>
      <c r="K2594" t="b">
        <v>0</v>
      </c>
      <c r="L2594">
        <v>1</v>
      </c>
      <c r="M2594" t="b">
        <v>0</v>
      </c>
      <c r="N2594" t="s">
        <v>8270</v>
      </c>
      <c r="O2594" s="12">
        <f t="shared" si="201"/>
        <v>0</v>
      </c>
      <c r="P2594" s="10">
        <f t="shared" si="202"/>
        <v>50</v>
      </c>
      <c r="Q2594" s="14" t="s">
        <v>8347</v>
      </c>
      <c r="R2594" t="s">
        <v>8353</v>
      </c>
      <c r="S2594" s="19">
        <f t="shared" si="203"/>
        <v>41887.592835648145</v>
      </c>
      <c r="T2594" s="19">
        <f t="shared" si="204"/>
        <v>42207.916666666664</v>
      </c>
      <c r="U2594">
        <f t="shared" si="200"/>
        <v>2014</v>
      </c>
    </row>
    <row r="2595" spans="1:21" ht="48" x14ac:dyDescent="0.2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 s="23">
        <v>1437620400</v>
      </c>
      <c r="J2595">
        <v>1427401026</v>
      </c>
      <c r="K2595" t="b">
        <v>0</v>
      </c>
      <c r="L2595">
        <v>0</v>
      </c>
      <c r="M2595" t="b">
        <v>0</v>
      </c>
      <c r="N2595" t="s">
        <v>8270</v>
      </c>
      <c r="O2595" s="12">
        <f t="shared" si="201"/>
        <v>0</v>
      </c>
      <c r="P2595" s="10">
        <f t="shared" si="202"/>
        <v>0</v>
      </c>
      <c r="Q2595" s="14" t="s">
        <v>8347</v>
      </c>
      <c r="R2595" t="s">
        <v>8353</v>
      </c>
      <c r="S2595" s="19">
        <f t="shared" si="203"/>
        <v>42089.636874999997</v>
      </c>
      <c r="T2595" s="19">
        <f t="shared" si="204"/>
        <v>42207.916666666664</v>
      </c>
      <c r="U2595">
        <f t="shared" si="200"/>
        <v>2015</v>
      </c>
    </row>
    <row r="2596" spans="1:21" ht="48" x14ac:dyDescent="0.2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 s="23">
        <v>1437620400</v>
      </c>
      <c r="J2596">
        <v>1404861228</v>
      </c>
      <c r="K2596" t="b">
        <v>0</v>
      </c>
      <c r="L2596">
        <v>1</v>
      </c>
      <c r="M2596" t="b">
        <v>0</v>
      </c>
      <c r="N2596" t="s">
        <v>8270</v>
      </c>
      <c r="O2596" s="12">
        <f t="shared" si="201"/>
        <v>0</v>
      </c>
      <c r="P2596" s="10">
        <f t="shared" si="202"/>
        <v>1</v>
      </c>
      <c r="Q2596" s="14" t="s">
        <v>8347</v>
      </c>
      <c r="R2596" t="s">
        <v>8353</v>
      </c>
      <c r="S2596" s="19">
        <f t="shared" si="203"/>
        <v>41828.759583333333</v>
      </c>
      <c r="T2596" s="19">
        <f t="shared" si="204"/>
        <v>42207.916666666664</v>
      </c>
      <c r="U2596">
        <f t="shared" si="200"/>
        <v>2014</v>
      </c>
    </row>
    <row r="2597" spans="1:21" ht="32" x14ac:dyDescent="0.2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 s="23">
        <v>1437620400</v>
      </c>
      <c r="J2597">
        <v>1485323500</v>
      </c>
      <c r="K2597" t="b">
        <v>0</v>
      </c>
      <c r="L2597">
        <v>19</v>
      </c>
      <c r="M2597" t="b">
        <v>0</v>
      </c>
      <c r="N2597" t="s">
        <v>8270</v>
      </c>
      <c r="O2597" s="12">
        <f t="shared" si="201"/>
        <v>12</v>
      </c>
      <c r="P2597" s="10">
        <f t="shared" si="202"/>
        <v>96.05</v>
      </c>
      <c r="Q2597" s="14" t="s">
        <v>8347</v>
      </c>
      <c r="R2597" t="s">
        <v>8353</v>
      </c>
      <c r="S2597" s="19">
        <f t="shared" si="203"/>
        <v>42760.035879629628</v>
      </c>
      <c r="T2597" s="19">
        <f t="shared" si="204"/>
        <v>42207.916666666664</v>
      </c>
      <c r="U2597">
        <f t="shared" si="200"/>
        <v>2017</v>
      </c>
    </row>
    <row r="2598" spans="1:21" ht="48" x14ac:dyDescent="0.2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 s="23">
        <v>1437620400</v>
      </c>
      <c r="J2598">
        <v>1404835009</v>
      </c>
      <c r="K2598" t="b">
        <v>0</v>
      </c>
      <c r="L2598">
        <v>27</v>
      </c>
      <c r="M2598" t="b">
        <v>0</v>
      </c>
      <c r="N2598" t="s">
        <v>8270</v>
      </c>
      <c r="O2598" s="12">
        <f t="shared" si="201"/>
        <v>24</v>
      </c>
      <c r="P2598" s="10">
        <f t="shared" si="202"/>
        <v>305.77999999999997</v>
      </c>
      <c r="Q2598" s="14" t="s">
        <v>8347</v>
      </c>
      <c r="R2598" t="s">
        <v>8353</v>
      </c>
      <c r="S2598" s="19">
        <f t="shared" si="203"/>
        <v>41828.45612268518</v>
      </c>
      <c r="T2598" s="19">
        <f t="shared" si="204"/>
        <v>42207.916666666664</v>
      </c>
      <c r="U2598">
        <f t="shared" si="200"/>
        <v>2014</v>
      </c>
    </row>
    <row r="2599" spans="1:21" ht="48" x14ac:dyDescent="0.2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 s="23">
        <v>1437620400</v>
      </c>
      <c r="J2599">
        <v>1463731917</v>
      </c>
      <c r="K2599" t="b">
        <v>0</v>
      </c>
      <c r="L2599">
        <v>7</v>
      </c>
      <c r="M2599" t="b">
        <v>0</v>
      </c>
      <c r="N2599" t="s">
        <v>8270</v>
      </c>
      <c r="O2599" s="12">
        <f t="shared" si="201"/>
        <v>6</v>
      </c>
      <c r="P2599" s="10">
        <f t="shared" si="202"/>
        <v>12.14</v>
      </c>
      <c r="Q2599" s="14" t="s">
        <v>8347</v>
      </c>
      <c r="R2599" t="s">
        <v>8353</v>
      </c>
      <c r="S2599" s="19">
        <f t="shared" si="203"/>
        <v>42510.133298611108</v>
      </c>
      <c r="T2599" s="19">
        <f t="shared" si="204"/>
        <v>42207.916666666664</v>
      </c>
      <c r="U2599">
        <f t="shared" si="200"/>
        <v>2016</v>
      </c>
    </row>
    <row r="2600" spans="1:21" ht="32" x14ac:dyDescent="0.2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 s="23">
        <v>1437620400</v>
      </c>
      <c r="J2600">
        <v>1440447001</v>
      </c>
      <c r="K2600" t="b">
        <v>0</v>
      </c>
      <c r="L2600">
        <v>14</v>
      </c>
      <c r="M2600" t="b">
        <v>0</v>
      </c>
      <c r="N2600" t="s">
        <v>8270</v>
      </c>
      <c r="O2600" s="12">
        <f t="shared" si="201"/>
        <v>39</v>
      </c>
      <c r="P2600" s="10">
        <f t="shared" si="202"/>
        <v>83.57</v>
      </c>
      <c r="Q2600" s="14" t="s">
        <v>8347</v>
      </c>
      <c r="R2600" t="s">
        <v>8353</v>
      </c>
      <c r="S2600" s="19">
        <f t="shared" si="203"/>
        <v>42240.631956018515</v>
      </c>
      <c r="T2600" s="19">
        <f t="shared" si="204"/>
        <v>42207.916666666664</v>
      </c>
      <c r="U2600">
        <f t="shared" si="200"/>
        <v>2015</v>
      </c>
    </row>
    <row r="2601" spans="1:21" ht="32" x14ac:dyDescent="0.2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 s="23">
        <v>1437620400</v>
      </c>
      <c r="J2601">
        <v>1403201147</v>
      </c>
      <c r="K2601" t="b">
        <v>0</v>
      </c>
      <c r="L2601">
        <v>5</v>
      </c>
      <c r="M2601" t="b">
        <v>0</v>
      </c>
      <c r="N2601" t="s">
        <v>8270</v>
      </c>
      <c r="O2601" s="12">
        <f t="shared" si="201"/>
        <v>1</v>
      </c>
      <c r="P2601" s="10">
        <f t="shared" si="202"/>
        <v>18</v>
      </c>
      <c r="Q2601" s="14" t="s">
        <v>8347</v>
      </c>
      <c r="R2601" t="s">
        <v>8353</v>
      </c>
      <c r="S2601" s="19">
        <f t="shared" si="203"/>
        <v>41809.545682870368</v>
      </c>
      <c r="T2601" s="19">
        <f t="shared" si="204"/>
        <v>42207.916666666664</v>
      </c>
      <c r="U2601">
        <f t="shared" si="200"/>
        <v>2014</v>
      </c>
    </row>
    <row r="2602" spans="1:21" ht="32" x14ac:dyDescent="0.2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 s="23">
        <v>1437620400</v>
      </c>
      <c r="J2602">
        <v>1453757800</v>
      </c>
      <c r="K2602" t="b">
        <v>0</v>
      </c>
      <c r="L2602">
        <v>30</v>
      </c>
      <c r="M2602" t="b">
        <v>0</v>
      </c>
      <c r="N2602" t="s">
        <v>8270</v>
      </c>
      <c r="O2602" s="12">
        <f t="shared" si="201"/>
        <v>7</v>
      </c>
      <c r="P2602" s="10">
        <f t="shared" si="202"/>
        <v>115.53</v>
      </c>
      <c r="Q2602" s="14" t="s">
        <v>8347</v>
      </c>
      <c r="R2602" t="s">
        <v>8353</v>
      </c>
      <c r="S2602" s="19">
        <f t="shared" si="203"/>
        <v>42394.692129629628</v>
      </c>
      <c r="T2602" s="19">
        <f t="shared" si="204"/>
        <v>42207.916666666664</v>
      </c>
      <c r="U2602">
        <f t="shared" si="200"/>
        <v>2016</v>
      </c>
    </row>
    <row r="2603" spans="1:21" ht="48" x14ac:dyDescent="0.2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 s="23">
        <v>1437620400</v>
      </c>
      <c r="J2603">
        <v>1346276349</v>
      </c>
      <c r="K2603" t="b">
        <v>1</v>
      </c>
      <c r="L2603">
        <v>151</v>
      </c>
      <c r="M2603" t="b">
        <v>1</v>
      </c>
      <c r="N2603" t="s">
        <v>8270</v>
      </c>
      <c r="O2603" s="12">
        <f t="shared" si="201"/>
        <v>661</v>
      </c>
      <c r="P2603" s="10">
        <f t="shared" si="202"/>
        <v>21.9</v>
      </c>
      <c r="Q2603" s="14" t="s">
        <v>8347</v>
      </c>
      <c r="R2603" t="s">
        <v>8353</v>
      </c>
      <c r="S2603" s="19">
        <f t="shared" si="203"/>
        <v>41150.693854166668</v>
      </c>
      <c r="T2603" s="19">
        <f t="shared" si="204"/>
        <v>42207.916666666664</v>
      </c>
      <c r="U2603">
        <f t="shared" si="200"/>
        <v>2012</v>
      </c>
    </row>
    <row r="2604" spans="1:21" ht="48" x14ac:dyDescent="0.2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 s="23">
        <v>1437620400</v>
      </c>
      <c r="J2604">
        <v>1412358968</v>
      </c>
      <c r="K2604" t="b">
        <v>1</v>
      </c>
      <c r="L2604">
        <v>489</v>
      </c>
      <c r="M2604" t="b">
        <v>1</v>
      </c>
      <c r="N2604" t="s">
        <v>8270</v>
      </c>
      <c r="O2604" s="12">
        <f t="shared" si="201"/>
        <v>326</v>
      </c>
      <c r="P2604" s="10">
        <f t="shared" si="202"/>
        <v>80.02</v>
      </c>
      <c r="Q2604" s="14" t="s">
        <v>8347</v>
      </c>
      <c r="R2604" t="s">
        <v>8353</v>
      </c>
      <c r="S2604" s="19">
        <f t="shared" si="203"/>
        <v>41915.538981481477</v>
      </c>
      <c r="T2604" s="19">
        <f t="shared" si="204"/>
        <v>42207.916666666664</v>
      </c>
      <c r="U2604">
        <f t="shared" si="200"/>
        <v>2014</v>
      </c>
    </row>
    <row r="2605" spans="1:21" ht="32" x14ac:dyDescent="0.2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 s="23">
        <v>1437620400</v>
      </c>
      <c r="J2605">
        <v>1386626054</v>
      </c>
      <c r="K2605" t="b">
        <v>1</v>
      </c>
      <c r="L2605">
        <v>50</v>
      </c>
      <c r="M2605" t="b">
        <v>1</v>
      </c>
      <c r="N2605" t="s">
        <v>8270</v>
      </c>
      <c r="O2605" s="12">
        <f t="shared" si="201"/>
        <v>101</v>
      </c>
      <c r="P2605" s="10">
        <f t="shared" si="202"/>
        <v>35.520000000000003</v>
      </c>
      <c r="Q2605" s="14" t="s">
        <v>8347</v>
      </c>
      <c r="R2605" t="s">
        <v>8353</v>
      </c>
      <c r="S2605" s="19">
        <f t="shared" si="203"/>
        <v>41617.704328703701</v>
      </c>
      <c r="T2605" s="19">
        <f t="shared" si="204"/>
        <v>42207.916666666664</v>
      </c>
      <c r="U2605">
        <f t="shared" si="200"/>
        <v>2013</v>
      </c>
    </row>
    <row r="2606" spans="1:21" ht="48" x14ac:dyDescent="0.2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 s="23">
        <v>1437620400</v>
      </c>
      <c r="J2606">
        <v>1333070023</v>
      </c>
      <c r="K2606" t="b">
        <v>1</v>
      </c>
      <c r="L2606">
        <v>321</v>
      </c>
      <c r="M2606" t="b">
        <v>1</v>
      </c>
      <c r="N2606" t="s">
        <v>8270</v>
      </c>
      <c r="O2606" s="12">
        <f t="shared" si="201"/>
        <v>104</v>
      </c>
      <c r="P2606" s="10">
        <f t="shared" si="202"/>
        <v>64.930000000000007</v>
      </c>
      <c r="Q2606" s="14" t="s">
        <v>8347</v>
      </c>
      <c r="R2606" t="s">
        <v>8353</v>
      </c>
      <c r="S2606" s="19">
        <f t="shared" si="203"/>
        <v>40997.842858796292</v>
      </c>
      <c r="T2606" s="19">
        <f t="shared" si="204"/>
        <v>42207.916666666664</v>
      </c>
      <c r="U2606">
        <f t="shared" si="200"/>
        <v>2012</v>
      </c>
    </row>
    <row r="2607" spans="1:21" ht="48" x14ac:dyDescent="0.2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 s="23">
        <v>1437620400</v>
      </c>
      <c r="J2607">
        <v>1463576390</v>
      </c>
      <c r="K2607" t="b">
        <v>1</v>
      </c>
      <c r="L2607">
        <v>1762</v>
      </c>
      <c r="M2607" t="b">
        <v>1</v>
      </c>
      <c r="N2607" t="s">
        <v>8270</v>
      </c>
      <c r="O2607" s="12">
        <f t="shared" si="201"/>
        <v>107</v>
      </c>
      <c r="P2607" s="10">
        <f t="shared" si="202"/>
        <v>60.97</v>
      </c>
      <c r="Q2607" s="14" t="s">
        <v>8347</v>
      </c>
      <c r="R2607" t="s">
        <v>8353</v>
      </c>
      <c r="S2607" s="19">
        <f t="shared" si="203"/>
        <v>42508.33321759259</v>
      </c>
      <c r="T2607" s="19">
        <f t="shared" si="204"/>
        <v>42207.916666666664</v>
      </c>
      <c r="U2607">
        <f t="shared" si="200"/>
        <v>2016</v>
      </c>
    </row>
    <row r="2608" spans="1:21" ht="64" x14ac:dyDescent="0.2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 s="23">
        <v>1437620400</v>
      </c>
      <c r="J2608">
        <v>1396026382</v>
      </c>
      <c r="K2608" t="b">
        <v>1</v>
      </c>
      <c r="L2608">
        <v>385</v>
      </c>
      <c r="M2608" t="b">
        <v>1</v>
      </c>
      <c r="N2608" t="s">
        <v>8270</v>
      </c>
      <c r="O2608" s="12">
        <f t="shared" si="201"/>
        <v>110</v>
      </c>
      <c r="P2608" s="10">
        <f t="shared" si="202"/>
        <v>31.44</v>
      </c>
      <c r="Q2608" s="14" t="s">
        <v>8347</v>
      </c>
      <c r="R2608" t="s">
        <v>8353</v>
      </c>
      <c r="S2608" s="19">
        <f t="shared" si="203"/>
        <v>41726.504421296289</v>
      </c>
      <c r="T2608" s="19">
        <f t="shared" si="204"/>
        <v>42207.916666666664</v>
      </c>
      <c r="U2608">
        <f t="shared" si="200"/>
        <v>2014</v>
      </c>
    </row>
    <row r="2609" spans="1:21" ht="48" x14ac:dyDescent="0.2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 s="23">
        <v>1437620400</v>
      </c>
      <c r="J2609">
        <v>1435611572</v>
      </c>
      <c r="K2609" t="b">
        <v>1</v>
      </c>
      <c r="L2609">
        <v>398</v>
      </c>
      <c r="M2609" t="b">
        <v>1</v>
      </c>
      <c r="N2609" t="s">
        <v>8270</v>
      </c>
      <c r="O2609" s="12">
        <f t="shared" si="201"/>
        <v>408</v>
      </c>
      <c r="P2609" s="10">
        <f t="shared" si="202"/>
        <v>81.95</v>
      </c>
      <c r="Q2609" s="14" t="s">
        <v>8347</v>
      </c>
      <c r="R2609" t="s">
        <v>8353</v>
      </c>
      <c r="S2609" s="19">
        <f t="shared" si="203"/>
        <v>42184.666342592587</v>
      </c>
      <c r="T2609" s="19">
        <f t="shared" si="204"/>
        <v>42207.916666666664</v>
      </c>
      <c r="U2609">
        <f t="shared" si="200"/>
        <v>2015</v>
      </c>
    </row>
    <row r="2610" spans="1:21" ht="48" x14ac:dyDescent="0.2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 s="23">
        <v>1437620400</v>
      </c>
      <c r="J2610">
        <v>1485976468</v>
      </c>
      <c r="K2610" t="b">
        <v>1</v>
      </c>
      <c r="L2610">
        <v>304</v>
      </c>
      <c r="M2610" t="b">
        <v>1</v>
      </c>
      <c r="N2610" t="s">
        <v>8270</v>
      </c>
      <c r="O2610" s="12">
        <f t="shared" si="201"/>
        <v>224</v>
      </c>
      <c r="P2610" s="10">
        <f t="shared" si="202"/>
        <v>58.93</v>
      </c>
      <c r="Q2610" s="14" t="s">
        <v>8347</v>
      </c>
      <c r="R2610" t="s">
        <v>8353</v>
      </c>
      <c r="S2610" s="19">
        <f t="shared" si="203"/>
        <v>42767.593379629623</v>
      </c>
      <c r="T2610" s="19">
        <f t="shared" si="204"/>
        <v>42207.916666666664</v>
      </c>
      <c r="U2610">
        <f t="shared" si="200"/>
        <v>2017</v>
      </c>
    </row>
    <row r="2611" spans="1:21" ht="48" x14ac:dyDescent="0.2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 s="23">
        <v>1437620400</v>
      </c>
      <c r="J2611">
        <v>1339738951</v>
      </c>
      <c r="K2611" t="b">
        <v>1</v>
      </c>
      <c r="L2611">
        <v>676</v>
      </c>
      <c r="M2611" t="b">
        <v>1</v>
      </c>
      <c r="N2611" t="s">
        <v>8270</v>
      </c>
      <c r="O2611" s="12">
        <f t="shared" si="201"/>
        <v>304</v>
      </c>
      <c r="P2611" s="10">
        <f t="shared" si="202"/>
        <v>157.29</v>
      </c>
      <c r="Q2611" s="14" t="s">
        <v>8347</v>
      </c>
      <c r="R2611" t="s">
        <v>8353</v>
      </c>
      <c r="S2611" s="19">
        <f t="shared" si="203"/>
        <v>41075.02952546296</v>
      </c>
      <c r="T2611" s="19">
        <f t="shared" si="204"/>
        <v>42207.916666666664</v>
      </c>
      <c r="U2611">
        <f t="shared" si="200"/>
        <v>2012</v>
      </c>
    </row>
    <row r="2612" spans="1:21" ht="32" x14ac:dyDescent="0.2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 s="23">
        <v>1437620400</v>
      </c>
      <c r="J2612">
        <v>1468444125</v>
      </c>
      <c r="K2612" t="b">
        <v>1</v>
      </c>
      <c r="L2612">
        <v>577</v>
      </c>
      <c r="M2612" t="b">
        <v>1</v>
      </c>
      <c r="N2612" t="s">
        <v>8270</v>
      </c>
      <c r="O2612" s="12">
        <f t="shared" si="201"/>
        <v>141</v>
      </c>
      <c r="P2612" s="10">
        <f t="shared" si="202"/>
        <v>55.76</v>
      </c>
      <c r="Q2612" s="14" t="s">
        <v>8347</v>
      </c>
      <c r="R2612" t="s">
        <v>8353</v>
      </c>
      <c r="S2612" s="19">
        <f t="shared" si="203"/>
        <v>42564.672743055555</v>
      </c>
      <c r="T2612" s="19">
        <f t="shared" si="204"/>
        <v>42207.916666666664</v>
      </c>
      <c r="U2612">
        <f t="shared" si="200"/>
        <v>2016</v>
      </c>
    </row>
    <row r="2613" spans="1:21" ht="48" x14ac:dyDescent="0.2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 s="23">
        <v>1437620400</v>
      </c>
      <c r="J2613">
        <v>1480493014</v>
      </c>
      <c r="K2613" t="b">
        <v>1</v>
      </c>
      <c r="L2613">
        <v>3663</v>
      </c>
      <c r="M2613" t="b">
        <v>1</v>
      </c>
      <c r="N2613" t="s">
        <v>8270</v>
      </c>
      <c r="O2613" s="12">
        <f t="shared" si="201"/>
        <v>2791</v>
      </c>
      <c r="P2613" s="10">
        <f t="shared" si="202"/>
        <v>83.8</v>
      </c>
      <c r="Q2613" s="14" t="s">
        <v>8347</v>
      </c>
      <c r="R2613" t="s">
        <v>8353</v>
      </c>
      <c r="S2613" s="19">
        <f t="shared" si="203"/>
        <v>42704.127476851849</v>
      </c>
      <c r="T2613" s="19">
        <f t="shared" si="204"/>
        <v>42207.916666666664</v>
      </c>
      <c r="U2613">
        <f t="shared" si="200"/>
        <v>2016</v>
      </c>
    </row>
    <row r="2614" spans="1:21" ht="48" x14ac:dyDescent="0.2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 s="23">
        <v>1437620400</v>
      </c>
      <c r="J2614">
        <v>1418095570</v>
      </c>
      <c r="K2614" t="b">
        <v>1</v>
      </c>
      <c r="L2614">
        <v>294</v>
      </c>
      <c r="M2614" t="b">
        <v>1</v>
      </c>
      <c r="N2614" t="s">
        <v>8270</v>
      </c>
      <c r="O2614" s="12">
        <f t="shared" si="201"/>
        <v>172</v>
      </c>
      <c r="P2614" s="10">
        <f t="shared" si="202"/>
        <v>58.42</v>
      </c>
      <c r="Q2614" s="14" t="s">
        <v>8347</v>
      </c>
      <c r="R2614" t="s">
        <v>8353</v>
      </c>
      <c r="S2614" s="19">
        <f t="shared" si="203"/>
        <v>41981.934837962959</v>
      </c>
      <c r="T2614" s="19">
        <f t="shared" si="204"/>
        <v>42207.916666666664</v>
      </c>
      <c r="U2614">
        <f t="shared" si="200"/>
        <v>2014</v>
      </c>
    </row>
    <row r="2615" spans="1:21" ht="48" x14ac:dyDescent="0.2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 s="23">
        <v>1437620400</v>
      </c>
      <c r="J2615">
        <v>1345664294</v>
      </c>
      <c r="K2615" t="b">
        <v>1</v>
      </c>
      <c r="L2615">
        <v>28</v>
      </c>
      <c r="M2615" t="b">
        <v>1</v>
      </c>
      <c r="N2615" t="s">
        <v>8270</v>
      </c>
      <c r="O2615" s="12">
        <f t="shared" si="201"/>
        <v>101</v>
      </c>
      <c r="P2615" s="10">
        <f t="shared" si="202"/>
        <v>270.57</v>
      </c>
      <c r="Q2615" s="14" t="s">
        <v>8347</v>
      </c>
      <c r="R2615" t="s">
        <v>8353</v>
      </c>
      <c r="S2615" s="19">
        <f t="shared" si="203"/>
        <v>41143.609884259255</v>
      </c>
      <c r="T2615" s="19">
        <f t="shared" si="204"/>
        <v>42207.916666666664</v>
      </c>
      <c r="U2615">
        <f t="shared" si="200"/>
        <v>2012</v>
      </c>
    </row>
    <row r="2616" spans="1:21" ht="48" x14ac:dyDescent="0.2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 s="23">
        <v>1437620400</v>
      </c>
      <c r="J2616">
        <v>1396371612</v>
      </c>
      <c r="K2616" t="b">
        <v>1</v>
      </c>
      <c r="L2616">
        <v>100</v>
      </c>
      <c r="M2616" t="b">
        <v>1</v>
      </c>
      <c r="N2616" t="s">
        <v>8270</v>
      </c>
      <c r="O2616" s="12">
        <f t="shared" si="201"/>
        <v>102</v>
      </c>
      <c r="P2616" s="10">
        <f t="shared" si="202"/>
        <v>107.1</v>
      </c>
      <c r="Q2616" s="14" t="s">
        <v>8347</v>
      </c>
      <c r="R2616" t="s">
        <v>8353</v>
      </c>
      <c r="S2616" s="19">
        <f t="shared" si="203"/>
        <v>41730.500138888885</v>
      </c>
      <c r="T2616" s="19">
        <f t="shared" si="204"/>
        <v>42207.916666666664</v>
      </c>
      <c r="U2616">
        <f t="shared" si="200"/>
        <v>2014</v>
      </c>
    </row>
    <row r="2617" spans="1:21" ht="48" x14ac:dyDescent="0.2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 s="23">
        <v>1437620400</v>
      </c>
      <c r="J2617">
        <v>1458820564</v>
      </c>
      <c r="K2617" t="b">
        <v>0</v>
      </c>
      <c r="L2617">
        <v>72</v>
      </c>
      <c r="M2617" t="b">
        <v>1</v>
      </c>
      <c r="N2617" t="s">
        <v>8270</v>
      </c>
      <c r="O2617" s="12">
        <f t="shared" si="201"/>
        <v>170</v>
      </c>
      <c r="P2617" s="10">
        <f t="shared" si="202"/>
        <v>47.18</v>
      </c>
      <c r="Q2617" s="14" t="s">
        <v>8347</v>
      </c>
      <c r="R2617" t="s">
        <v>8353</v>
      </c>
      <c r="S2617" s="19">
        <f t="shared" si="203"/>
        <v>42453.288935185185</v>
      </c>
      <c r="T2617" s="19">
        <f t="shared" si="204"/>
        <v>42207.916666666664</v>
      </c>
      <c r="U2617">
        <f t="shared" si="200"/>
        <v>2016</v>
      </c>
    </row>
    <row r="2618" spans="1:21" ht="48" x14ac:dyDescent="0.2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 s="23">
        <v>1437620400</v>
      </c>
      <c r="J2618">
        <v>1437954729</v>
      </c>
      <c r="K2618" t="b">
        <v>1</v>
      </c>
      <c r="L2618">
        <v>238</v>
      </c>
      <c r="M2618" t="b">
        <v>1</v>
      </c>
      <c r="N2618" t="s">
        <v>8270</v>
      </c>
      <c r="O2618" s="12">
        <f t="shared" si="201"/>
        <v>115</v>
      </c>
      <c r="P2618" s="10">
        <f t="shared" si="202"/>
        <v>120.31</v>
      </c>
      <c r="Q2618" s="14" t="s">
        <v>8347</v>
      </c>
      <c r="R2618" t="s">
        <v>8353</v>
      </c>
      <c r="S2618" s="19">
        <f t="shared" si="203"/>
        <v>42211.786215277774</v>
      </c>
      <c r="T2618" s="19">
        <f t="shared" si="204"/>
        <v>42207.916666666664</v>
      </c>
      <c r="U2618">
        <f t="shared" si="200"/>
        <v>2015</v>
      </c>
    </row>
    <row r="2619" spans="1:21" ht="48" x14ac:dyDescent="0.2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 s="23">
        <v>1437620400</v>
      </c>
      <c r="J2619">
        <v>1411246751</v>
      </c>
      <c r="K2619" t="b">
        <v>1</v>
      </c>
      <c r="L2619">
        <v>159</v>
      </c>
      <c r="M2619" t="b">
        <v>1</v>
      </c>
      <c r="N2619" t="s">
        <v>8270</v>
      </c>
      <c r="O2619" s="12">
        <f t="shared" si="201"/>
        <v>878</v>
      </c>
      <c r="P2619" s="10">
        <f t="shared" si="202"/>
        <v>27.6</v>
      </c>
      <c r="Q2619" s="14" t="s">
        <v>8347</v>
      </c>
      <c r="R2619" t="s">
        <v>8353</v>
      </c>
      <c r="S2619" s="19">
        <f t="shared" si="203"/>
        <v>41902.666099537033</v>
      </c>
      <c r="T2619" s="19">
        <f t="shared" si="204"/>
        <v>42207.916666666664</v>
      </c>
      <c r="U2619">
        <f t="shared" si="200"/>
        <v>2014</v>
      </c>
    </row>
    <row r="2620" spans="1:21" ht="32" x14ac:dyDescent="0.2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 s="23">
        <v>1437620400</v>
      </c>
      <c r="J2620">
        <v>1443812461</v>
      </c>
      <c r="K2620" t="b">
        <v>1</v>
      </c>
      <c r="L2620">
        <v>77</v>
      </c>
      <c r="M2620" t="b">
        <v>1</v>
      </c>
      <c r="N2620" t="s">
        <v>8270</v>
      </c>
      <c r="O2620" s="12">
        <f t="shared" si="201"/>
        <v>105</v>
      </c>
      <c r="P2620" s="10">
        <f t="shared" si="202"/>
        <v>205.3</v>
      </c>
      <c r="Q2620" s="14" t="s">
        <v>8347</v>
      </c>
      <c r="R2620" t="s">
        <v>8353</v>
      </c>
      <c r="S2620" s="19">
        <f t="shared" si="203"/>
        <v>42279.584039351852</v>
      </c>
      <c r="T2620" s="19">
        <f t="shared" si="204"/>
        <v>42207.916666666664</v>
      </c>
      <c r="U2620">
        <f t="shared" si="200"/>
        <v>2015</v>
      </c>
    </row>
    <row r="2621" spans="1:21" ht="48" x14ac:dyDescent="0.2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 s="23">
        <v>1437620400</v>
      </c>
      <c r="J2621">
        <v>1443302004</v>
      </c>
      <c r="K2621" t="b">
        <v>1</v>
      </c>
      <c r="L2621">
        <v>53</v>
      </c>
      <c r="M2621" t="b">
        <v>1</v>
      </c>
      <c r="N2621" t="s">
        <v>8270</v>
      </c>
      <c r="O2621" s="12">
        <f t="shared" si="201"/>
        <v>188</v>
      </c>
      <c r="P2621" s="10">
        <f t="shared" si="202"/>
        <v>35.549999999999997</v>
      </c>
      <c r="Q2621" s="14" t="s">
        <v>8347</v>
      </c>
      <c r="R2621" t="s">
        <v>8353</v>
      </c>
      <c r="S2621" s="19">
        <f t="shared" si="203"/>
        <v>42273.67597222222</v>
      </c>
      <c r="T2621" s="19">
        <f t="shared" si="204"/>
        <v>42207.916666666664</v>
      </c>
      <c r="U2621">
        <f t="shared" ref="U2621:U2684" si="205">YEAR(S2621)</f>
        <v>2015</v>
      </c>
    </row>
    <row r="2622" spans="1:21" ht="48" x14ac:dyDescent="0.2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 s="23">
        <v>1437620400</v>
      </c>
      <c r="J2622">
        <v>1441339242</v>
      </c>
      <c r="K2622" t="b">
        <v>1</v>
      </c>
      <c r="L2622">
        <v>1251</v>
      </c>
      <c r="M2622" t="b">
        <v>1</v>
      </c>
      <c r="N2622" t="s">
        <v>8270</v>
      </c>
      <c r="O2622" s="12">
        <f t="shared" si="201"/>
        <v>144</v>
      </c>
      <c r="P2622" s="10">
        <f t="shared" si="202"/>
        <v>74.64</v>
      </c>
      <c r="Q2622" s="14" t="s">
        <v>8347</v>
      </c>
      <c r="R2622" t="s">
        <v>8353</v>
      </c>
      <c r="S2622" s="19">
        <f t="shared" si="203"/>
        <v>42250.958819444444</v>
      </c>
      <c r="T2622" s="19">
        <f t="shared" si="204"/>
        <v>42207.916666666664</v>
      </c>
      <c r="U2622">
        <f t="shared" si="205"/>
        <v>2015</v>
      </c>
    </row>
    <row r="2623" spans="1:21" ht="48" x14ac:dyDescent="0.2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 s="23">
        <v>1437620400</v>
      </c>
      <c r="J2623">
        <v>1429638988</v>
      </c>
      <c r="K2623" t="b">
        <v>1</v>
      </c>
      <c r="L2623">
        <v>465</v>
      </c>
      <c r="M2623" t="b">
        <v>1</v>
      </c>
      <c r="N2623" t="s">
        <v>8270</v>
      </c>
      <c r="O2623" s="12">
        <f t="shared" si="201"/>
        <v>146</v>
      </c>
      <c r="P2623" s="10">
        <f t="shared" si="202"/>
        <v>47.06</v>
      </c>
      <c r="Q2623" s="14" t="s">
        <v>8347</v>
      </c>
      <c r="R2623" t="s">
        <v>8353</v>
      </c>
      <c r="S2623" s="19">
        <f t="shared" si="203"/>
        <v>42115.539212962962</v>
      </c>
      <c r="T2623" s="19">
        <f t="shared" si="204"/>
        <v>42207.916666666664</v>
      </c>
      <c r="U2623">
        <f t="shared" si="205"/>
        <v>2015</v>
      </c>
    </row>
    <row r="2624" spans="1:21" ht="48" x14ac:dyDescent="0.2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 s="23">
        <v>1437620400</v>
      </c>
      <c r="J2624">
        <v>1479232216</v>
      </c>
      <c r="K2624" t="b">
        <v>0</v>
      </c>
      <c r="L2624">
        <v>74</v>
      </c>
      <c r="M2624" t="b">
        <v>1</v>
      </c>
      <c r="N2624" t="s">
        <v>8270</v>
      </c>
      <c r="O2624" s="12">
        <f t="shared" si="201"/>
        <v>131</v>
      </c>
      <c r="P2624" s="10">
        <f t="shared" si="202"/>
        <v>26.59</v>
      </c>
      <c r="Q2624" s="14" t="s">
        <v>8347</v>
      </c>
      <c r="R2624" t="s">
        <v>8353</v>
      </c>
      <c r="S2624" s="19">
        <f t="shared" si="203"/>
        <v>42689.534907407404</v>
      </c>
      <c r="T2624" s="19">
        <f t="shared" si="204"/>
        <v>42207.916666666664</v>
      </c>
      <c r="U2624">
        <f t="shared" si="205"/>
        <v>2016</v>
      </c>
    </row>
    <row r="2625" spans="1:21" ht="48" x14ac:dyDescent="0.2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 s="23">
        <v>1437620400</v>
      </c>
      <c r="J2625">
        <v>1479449366</v>
      </c>
      <c r="K2625" t="b">
        <v>0</v>
      </c>
      <c r="L2625">
        <v>62</v>
      </c>
      <c r="M2625" t="b">
        <v>1</v>
      </c>
      <c r="N2625" t="s">
        <v>8270</v>
      </c>
      <c r="O2625" s="12">
        <f t="shared" si="201"/>
        <v>114</v>
      </c>
      <c r="P2625" s="10">
        <f t="shared" si="202"/>
        <v>36.770000000000003</v>
      </c>
      <c r="Q2625" s="14" t="s">
        <v>8347</v>
      </c>
      <c r="R2625" t="s">
        <v>8353</v>
      </c>
      <c r="S2625" s="19">
        <f t="shared" si="203"/>
        <v>42692.048217592594</v>
      </c>
      <c r="T2625" s="19">
        <f t="shared" si="204"/>
        <v>42207.916666666664</v>
      </c>
      <c r="U2625">
        <f t="shared" si="205"/>
        <v>2016</v>
      </c>
    </row>
    <row r="2626" spans="1:21" ht="48" x14ac:dyDescent="0.2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 s="23">
        <v>1437620400</v>
      </c>
      <c r="J2626">
        <v>1345716422</v>
      </c>
      <c r="K2626" t="b">
        <v>0</v>
      </c>
      <c r="L2626">
        <v>3468</v>
      </c>
      <c r="M2626" t="b">
        <v>1</v>
      </c>
      <c r="N2626" t="s">
        <v>8270</v>
      </c>
      <c r="O2626" s="12">
        <f t="shared" ref="O2626:O2689" si="206">ROUND(E2626/D2626*100,0)</f>
        <v>1379</v>
      </c>
      <c r="P2626" s="10">
        <f t="shared" ref="P2626:P2689" si="207">IFERROR(ROUND(E2626/L2626,2),0)</f>
        <v>31.82</v>
      </c>
      <c r="Q2626" s="14" t="s">
        <v>8347</v>
      </c>
      <c r="R2626" t="s">
        <v>8353</v>
      </c>
      <c r="S2626" s="19">
        <f t="shared" si="203"/>
        <v>41144.213217592587</v>
      </c>
      <c r="T2626" s="19">
        <f t="shared" si="204"/>
        <v>42207.916666666664</v>
      </c>
      <c r="U2626">
        <f t="shared" si="205"/>
        <v>2012</v>
      </c>
    </row>
    <row r="2627" spans="1:21" ht="48" x14ac:dyDescent="0.2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 s="23">
        <v>1437620400</v>
      </c>
      <c r="J2627">
        <v>1476559608</v>
      </c>
      <c r="K2627" t="b">
        <v>0</v>
      </c>
      <c r="L2627">
        <v>52</v>
      </c>
      <c r="M2627" t="b">
        <v>1</v>
      </c>
      <c r="N2627" t="s">
        <v>8270</v>
      </c>
      <c r="O2627" s="12">
        <f t="shared" si="206"/>
        <v>956</v>
      </c>
      <c r="P2627" s="10">
        <f t="shared" si="207"/>
        <v>27.58</v>
      </c>
      <c r="Q2627" s="14" t="s">
        <v>8347</v>
      </c>
      <c r="R2627" t="s">
        <v>8353</v>
      </c>
      <c r="S2627" s="19">
        <f t="shared" ref="S2627:S2690" si="208">(J2627/86400)+25569+(-5/24)</f>
        <v>42658.601944444446</v>
      </c>
      <c r="T2627" s="19">
        <f t="shared" ref="T2627:T2690" si="209">(I2627/86400)+25569+(-5/24)</f>
        <v>42207.916666666664</v>
      </c>
      <c r="U2627">
        <f t="shared" si="205"/>
        <v>2016</v>
      </c>
    </row>
    <row r="2628" spans="1:21" ht="48" x14ac:dyDescent="0.2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 s="23">
        <v>1437620400</v>
      </c>
      <c r="J2628">
        <v>1430751869</v>
      </c>
      <c r="K2628" t="b">
        <v>0</v>
      </c>
      <c r="L2628">
        <v>50</v>
      </c>
      <c r="M2628" t="b">
        <v>1</v>
      </c>
      <c r="N2628" t="s">
        <v>8270</v>
      </c>
      <c r="O2628" s="12">
        <f t="shared" si="206"/>
        <v>112</v>
      </c>
      <c r="P2628" s="10">
        <f t="shared" si="207"/>
        <v>56</v>
      </c>
      <c r="Q2628" s="14" t="s">
        <v>8347</v>
      </c>
      <c r="R2628" t="s">
        <v>8353</v>
      </c>
      <c r="S2628" s="19">
        <f t="shared" si="208"/>
        <v>42128.41978009259</v>
      </c>
      <c r="T2628" s="19">
        <f t="shared" si="209"/>
        <v>42207.916666666664</v>
      </c>
      <c r="U2628">
        <f t="shared" si="205"/>
        <v>2015</v>
      </c>
    </row>
    <row r="2629" spans="1:21" ht="48" x14ac:dyDescent="0.2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 s="23">
        <v>1437620400</v>
      </c>
      <c r="J2629">
        <v>1445975661</v>
      </c>
      <c r="K2629" t="b">
        <v>0</v>
      </c>
      <c r="L2629">
        <v>45</v>
      </c>
      <c r="M2629" t="b">
        <v>1</v>
      </c>
      <c r="N2629" t="s">
        <v>8270</v>
      </c>
      <c r="O2629" s="12">
        <f t="shared" si="206"/>
        <v>647</v>
      </c>
      <c r="P2629" s="10">
        <f t="shared" si="207"/>
        <v>21.56</v>
      </c>
      <c r="Q2629" s="14" t="s">
        <v>8347</v>
      </c>
      <c r="R2629" t="s">
        <v>8353</v>
      </c>
      <c r="S2629" s="19">
        <f t="shared" si="208"/>
        <v>42304.621076388888</v>
      </c>
      <c r="T2629" s="19">
        <f t="shared" si="209"/>
        <v>42207.916666666664</v>
      </c>
      <c r="U2629">
        <f t="shared" si="205"/>
        <v>2015</v>
      </c>
    </row>
    <row r="2630" spans="1:21" ht="32" x14ac:dyDescent="0.2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 s="23">
        <v>1437620400</v>
      </c>
      <c r="J2630">
        <v>1415661067</v>
      </c>
      <c r="K2630" t="b">
        <v>0</v>
      </c>
      <c r="L2630">
        <v>21</v>
      </c>
      <c r="M2630" t="b">
        <v>1</v>
      </c>
      <c r="N2630" t="s">
        <v>8270</v>
      </c>
      <c r="O2630" s="12">
        <f t="shared" si="206"/>
        <v>110</v>
      </c>
      <c r="P2630" s="10">
        <f t="shared" si="207"/>
        <v>44.1</v>
      </c>
      <c r="Q2630" s="14" t="s">
        <v>8347</v>
      </c>
      <c r="R2630" t="s">
        <v>8353</v>
      </c>
      <c r="S2630" s="19">
        <f t="shared" si="208"/>
        <v>41953.757719907408</v>
      </c>
      <c r="T2630" s="19">
        <f t="shared" si="209"/>
        <v>42207.916666666664</v>
      </c>
      <c r="U2630">
        <f t="shared" si="205"/>
        <v>2014</v>
      </c>
    </row>
    <row r="2631" spans="1:21" ht="32" x14ac:dyDescent="0.2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 s="23">
        <v>1437620400</v>
      </c>
      <c r="J2631">
        <v>1429016122</v>
      </c>
      <c r="K2631" t="b">
        <v>0</v>
      </c>
      <c r="L2631">
        <v>100</v>
      </c>
      <c r="M2631" t="b">
        <v>1</v>
      </c>
      <c r="N2631" t="s">
        <v>8270</v>
      </c>
      <c r="O2631" s="12">
        <f t="shared" si="206"/>
        <v>128</v>
      </c>
      <c r="P2631" s="10">
        <f t="shared" si="207"/>
        <v>63.87</v>
      </c>
      <c r="Q2631" s="14" t="s">
        <v>8347</v>
      </c>
      <c r="R2631" t="s">
        <v>8353</v>
      </c>
      <c r="S2631" s="19">
        <f t="shared" si="208"/>
        <v>42108.330115740733</v>
      </c>
      <c r="T2631" s="19">
        <f t="shared" si="209"/>
        <v>42207.916666666664</v>
      </c>
      <c r="U2631">
        <f t="shared" si="205"/>
        <v>2015</v>
      </c>
    </row>
    <row r="2632" spans="1:21" ht="48" x14ac:dyDescent="0.2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 s="23">
        <v>1437620400</v>
      </c>
      <c r="J2632">
        <v>1464921112</v>
      </c>
      <c r="K2632" t="b">
        <v>0</v>
      </c>
      <c r="L2632">
        <v>81</v>
      </c>
      <c r="M2632" t="b">
        <v>1</v>
      </c>
      <c r="N2632" t="s">
        <v>8270</v>
      </c>
      <c r="O2632" s="12">
        <f t="shared" si="206"/>
        <v>158</v>
      </c>
      <c r="P2632" s="10">
        <f t="shared" si="207"/>
        <v>38.99</v>
      </c>
      <c r="Q2632" s="14" t="s">
        <v>8347</v>
      </c>
      <c r="R2632" t="s">
        <v>8353</v>
      </c>
      <c r="S2632" s="19">
        <f t="shared" si="208"/>
        <v>42523.897129629629</v>
      </c>
      <c r="T2632" s="19">
        <f t="shared" si="209"/>
        <v>42207.916666666664</v>
      </c>
      <c r="U2632">
        <f t="shared" si="205"/>
        <v>2016</v>
      </c>
    </row>
    <row r="2633" spans="1:21" ht="48" x14ac:dyDescent="0.2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 s="23">
        <v>1437620400</v>
      </c>
      <c r="J2633">
        <v>1438488227</v>
      </c>
      <c r="K2633" t="b">
        <v>0</v>
      </c>
      <c r="L2633">
        <v>286</v>
      </c>
      <c r="M2633" t="b">
        <v>1</v>
      </c>
      <c r="N2633" t="s">
        <v>8270</v>
      </c>
      <c r="O2633" s="12">
        <f t="shared" si="206"/>
        <v>115</v>
      </c>
      <c r="P2633" s="10">
        <f t="shared" si="207"/>
        <v>80.19</v>
      </c>
      <c r="Q2633" s="14" t="s">
        <v>8347</v>
      </c>
      <c r="R2633" t="s">
        <v>8353</v>
      </c>
      <c r="S2633" s="19">
        <f t="shared" si="208"/>
        <v>42217.960960648146</v>
      </c>
      <c r="T2633" s="19">
        <f t="shared" si="209"/>
        <v>42207.916666666664</v>
      </c>
      <c r="U2633">
        <f t="shared" si="205"/>
        <v>2015</v>
      </c>
    </row>
    <row r="2634" spans="1:21" ht="48" x14ac:dyDescent="0.2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 s="23">
        <v>1437620400</v>
      </c>
      <c r="J2634">
        <v>1462325339</v>
      </c>
      <c r="K2634" t="b">
        <v>0</v>
      </c>
      <c r="L2634">
        <v>42</v>
      </c>
      <c r="M2634" t="b">
        <v>1</v>
      </c>
      <c r="N2634" t="s">
        <v>8270</v>
      </c>
      <c r="O2634" s="12">
        <f t="shared" si="206"/>
        <v>137</v>
      </c>
      <c r="P2634" s="10">
        <f t="shared" si="207"/>
        <v>34.9</v>
      </c>
      <c r="Q2634" s="14" t="s">
        <v>8347</v>
      </c>
      <c r="R2634" t="s">
        <v>8353</v>
      </c>
      <c r="S2634" s="19">
        <f t="shared" si="208"/>
        <v>42493.853460648148</v>
      </c>
      <c r="T2634" s="19">
        <f t="shared" si="209"/>
        <v>42207.916666666664</v>
      </c>
      <c r="U2634">
        <f t="shared" si="205"/>
        <v>2016</v>
      </c>
    </row>
    <row r="2635" spans="1:21" ht="48" x14ac:dyDescent="0.2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 s="23">
        <v>1437620400</v>
      </c>
      <c r="J2635">
        <v>1390938332</v>
      </c>
      <c r="K2635" t="b">
        <v>0</v>
      </c>
      <c r="L2635">
        <v>199</v>
      </c>
      <c r="M2635" t="b">
        <v>1</v>
      </c>
      <c r="N2635" t="s">
        <v>8270</v>
      </c>
      <c r="O2635" s="12">
        <f t="shared" si="206"/>
        <v>355</v>
      </c>
      <c r="P2635" s="10">
        <f t="shared" si="207"/>
        <v>89.1</v>
      </c>
      <c r="Q2635" s="14" t="s">
        <v>8347</v>
      </c>
      <c r="R2635" t="s">
        <v>8353</v>
      </c>
      <c r="S2635" s="19">
        <f t="shared" si="208"/>
        <v>41667.614953703705</v>
      </c>
      <c r="T2635" s="19">
        <f t="shared" si="209"/>
        <v>42207.916666666664</v>
      </c>
      <c r="U2635">
        <f t="shared" si="205"/>
        <v>2014</v>
      </c>
    </row>
    <row r="2636" spans="1:21" ht="48" x14ac:dyDescent="0.2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 s="23">
        <v>1437620400</v>
      </c>
      <c r="J2636">
        <v>1472571921</v>
      </c>
      <c r="K2636" t="b">
        <v>0</v>
      </c>
      <c r="L2636">
        <v>25</v>
      </c>
      <c r="M2636" t="b">
        <v>1</v>
      </c>
      <c r="N2636" t="s">
        <v>8270</v>
      </c>
      <c r="O2636" s="12">
        <f t="shared" si="206"/>
        <v>106</v>
      </c>
      <c r="P2636" s="10">
        <f t="shared" si="207"/>
        <v>39.44</v>
      </c>
      <c r="Q2636" s="14" t="s">
        <v>8347</v>
      </c>
      <c r="R2636" t="s">
        <v>8353</v>
      </c>
      <c r="S2636" s="19">
        <f t="shared" si="208"/>
        <v>42612.448159722218</v>
      </c>
      <c r="T2636" s="19">
        <f t="shared" si="209"/>
        <v>42207.916666666664</v>
      </c>
      <c r="U2636">
        <f t="shared" si="205"/>
        <v>2016</v>
      </c>
    </row>
    <row r="2637" spans="1:21" ht="48" x14ac:dyDescent="0.2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 s="23">
        <v>1437620400</v>
      </c>
      <c r="J2637">
        <v>1422917361</v>
      </c>
      <c r="K2637" t="b">
        <v>0</v>
      </c>
      <c r="L2637">
        <v>84</v>
      </c>
      <c r="M2637" t="b">
        <v>1</v>
      </c>
      <c r="N2637" t="s">
        <v>8270</v>
      </c>
      <c r="O2637" s="12">
        <f t="shared" si="206"/>
        <v>100</v>
      </c>
      <c r="P2637" s="10">
        <f t="shared" si="207"/>
        <v>136.9</v>
      </c>
      <c r="Q2637" s="14" t="s">
        <v>8347</v>
      </c>
      <c r="R2637" t="s">
        <v>8353</v>
      </c>
      <c r="S2637" s="19">
        <f t="shared" si="208"/>
        <v>42037.742604166669</v>
      </c>
      <c r="T2637" s="19">
        <f t="shared" si="209"/>
        <v>42207.916666666664</v>
      </c>
      <c r="U2637">
        <f t="shared" si="205"/>
        <v>2015</v>
      </c>
    </row>
    <row r="2638" spans="1:21" ht="48" x14ac:dyDescent="0.2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 s="23">
        <v>1437620400</v>
      </c>
      <c r="J2638">
        <v>1474641914</v>
      </c>
      <c r="K2638" t="b">
        <v>0</v>
      </c>
      <c r="L2638">
        <v>50</v>
      </c>
      <c r="M2638" t="b">
        <v>1</v>
      </c>
      <c r="N2638" t="s">
        <v>8270</v>
      </c>
      <c r="O2638" s="12">
        <f t="shared" si="206"/>
        <v>187</v>
      </c>
      <c r="P2638" s="10">
        <f t="shared" si="207"/>
        <v>37.46</v>
      </c>
      <c r="Q2638" s="14" t="s">
        <v>8347</v>
      </c>
      <c r="R2638" t="s">
        <v>8353</v>
      </c>
      <c r="S2638" s="19">
        <f t="shared" si="208"/>
        <v>42636.406412037039</v>
      </c>
      <c r="T2638" s="19">
        <f t="shared" si="209"/>
        <v>42207.916666666664</v>
      </c>
      <c r="U2638">
        <f t="shared" si="205"/>
        <v>2016</v>
      </c>
    </row>
    <row r="2639" spans="1:21" ht="32" x14ac:dyDescent="0.2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 s="23">
        <v>1437620400</v>
      </c>
      <c r="J2639">
        <v>1474895475</v>
      </c>
      <c r="K2639" t="b">
        <v>0</v>
      </c>
      <c r="L2639">
        <v>26</v>
      </c>
      <c r="M2639" t="b">
        <v>1</v>
      </c>
      <c r="N2639" t="s">
        <v>8270</v>
      </c>
      <c r="O2639" s="12">
        <f t="shared" si="206"/>
        <v>166</v>
      </c>
      <c r="P2639" s="10">
        <f t="shared" si="207"/>
        <v>31.96</v>
      </c>
      <c r="Q2639" s="14" t="s">
        <v>8347</v>
      </c>
      <c r="R2639" t="s">
        <v>8353</v>
      </c>
      <c r="S2639" s="19">
        <f t="shared" si="208"/>
        <v>42639.341145833336</v>
      </c>
      <c r="T2639" s="19">
        <f t="shared" si="209"/>
        <v>42207.916666666664</v>
      </c>
      <c r="U2639">
        <f t="shared" si="205"/>
        <v>2016</v>
      </c>
    </row>
    <row r="2640" spans="1:21" ht="48" x14ac:dyDescent="0.2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 s="23">
        <v>1437620400</v>
      </c>
      <c r="J2640">
        <v>1418766895</v>
      </c>
      <c r="K2640" t="b">
        <v>0</v>
      </c>
      <c r="L2640">
        <v>14</v>
      </c>
      <c r="M2640" t="b">
        <v>1</v>
      </c>
      <c r="N2640" t="s">
        <v>8270</v>
      </c>
      <c r="O2640" s="12">
        <f t="shared" si="206"/>
        <v>102</v>
      </c>
      <c r="P2640" s="10">
        <f t="shared" si="207"/>
        <v>25.21</v>
      </c>
      <c r="Q2640" s="14" t="s">
        <v>8347</v>
      </c>
      <c r="R2640" t="s">
        <v>8353</v>
      </c>
      <c r="S2640" s="19">
        <f t="shared" si="208"/>
        <v>41989.70480324074</v>
      </c>
      <c r="T2640" s="19">
        <f t="shared" si="209"/>
        <v>42207.916666666664</v>
      </c>
      <c r="U2640">
        <f t="shared" si="205"/>
        <v>2014</v>
      </c>
    </row>
    <row r="2641" spans="1:21" ht="48" x14ac:dyDescent="0.2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 s="23">
        <v>1437620400</v>
      </c>
      <c r="J2641">
        <v>1421786748</v>
      </c>
      <c r="K2641" t="b">
        <v>0</v>
      </c>
      <c r="L2641">
        <v>49</v>
      </c>
      <c r="M2641" t="b">
        <v>1</v>
      </c>
      <c r="N2641" t="s">
        <v>8270</v>
      </c>
      <c r="O2641" s="12">
        <f t="shared" si="206"/>
        <v>164</v>
      </c>
      <c r="P2641" s="10">
        <f t="shared" si="207"/>
        <v>10.039999999999999</v>
      </c>
      <c r="Q2641" s="14" t="s">
        <v>8347</v>
      </c>
      <c r="R2641" t="s">
        <v>8353</v>
      </c>
      <c r="S2641" s="19">
        <f t="shared" si="208"/>
        <v>42024.656805555554</v>
      </c>
      <c r="T2641" s="19">
        <f t="shared" si="209"/>
        <v>42207.916666666664</v>
      </c>
      <c r="U2641">
        <f t="shared" si="205"/>
        <v>2015</v>
      </c>
    </row>
    <row r="2642" spans="1:21" ht="64" x14ac:dyDescent="0.2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 s="23">
        <v>1437620400</v>
      </c>
      <c r="J2642">
        <v>1428551474</v>
      </c>
      <c r="K2642" t="b">
        <v>0</v>
      </c>
      <c r="L2642">
        <v>69</v>
      </c>
      <c r="M2642" t="b">
        <v>1</v>
      </c>
      <c r="N2642" t="s">
        <v>8270</v>
      </c>
      <c r="O2642" s="12">
        <f t="shared" si="206"/>
        <v>106</v>
      </c>
      <c r="P2642" s="10">
        <f t="shared" si="207"/>
        <v>45.94</v>
      </c>
      <c r="Q2642" s="14" t="s">
        <v>8347</v>
      </c>
      <c r="R2642" t="s">
        <v>8353</v>
      </c>
      <c r="S2642" s="19">
        <f t="shared" si="208"/>
        <v>42102.952245370368</v>
      </c>
      <c r="T2642" s="19">
        <f t="shared" si="209"/>
        <v>42207.916666666664</v>
      </c>
      <c r="U2642">
        <f t="shared" si="205"/>
        <v>2015</v>
      </c>
    </row>
    <row r="2643" spans="1:21" ht="32" x14ac:dyDescent="0.2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 s="23">
        <v>1437620400</v>
      </c>
      <c r="J2643">
        <v>1409341863</v>
      </c>
      <c r="K2643" t="b">
        <v>0</v>
      </c>
      <c r="L2643">
        <v>1</v>
      </c>
      <c r="M2643" t="b">
        <v>0</v>
      </c>
      <c r="N2643" t="s">
        <v>8270</v>
      </c>
      <c r="O2643" s="12">
        <f t="shared" si="206"/>
        <v>1</v>
      </c>
      <c r="P2643" s="10">
        <f t="shared" si="207"/>
        <v>15</v>
      </c>
      <c r="Q2643" s="14" t="s">
        <v>8347</v>
      </c>
      <c r="R2643" t="s">
        <v>8353</v>
      </c>
      <c r="S2643" s="19">
        <f t="shared" si="208"/>
        <v>41880.618784722217</v>
      </c>
      <c r="T2643" s="19">
        <f t="shared" si="209"/>
        <v>42207.916666666664</v>
      </c>
      <c r="U2643">
        <f t="shared" si="205"/>
        <v>2014</v>
      </c>
    </row>
    <row r="2644" spans="1:21" ht="64" x14ac:dyDescent="0.2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 s="23">
        <v>1437620400</v>
      </c>
      <c r="J2644">
        <v>1465970108</v>
      </c>
      <c r="K2644" t="b">
        <v>0</v>
      </c>
      <c r="L2644">
        <v>0</v>
      </c>
      <c r="M2644" t="b">
        <v>0</v>
      </c>
      <c r="N2644" t="s">
        <v>8270</v>
      </c>
      <c r="O2644" s="12">
        <f t="shared" si="206"/>
        <v>0</v>
      </c>
      <c r="P2644" s="10">
        <f t="shared" si="207"/>
        <v>0</v>
      </c>
      <c r="Q2644" s="14" t="s">
        <v>8347</v>
      </c>
      <c r="R2644" t="s">
        <v>8353</v>
      </c>
      <c r="S2644" s="19">
        <f t="shared" si="208"/>
        <v>42536.03828703703</v>
      </c>
      <c r="T2644" s="19">
        <f t="shared" si="209"/>
        <v>42207.916666666664</v>
      </c>
      <c r="U2644">
        <f t="shared" si="205"/>
        <v>2016</v>
      </c>
    </row>
    <row r="2645" spans="1:21" ht="48" x14ac:dyDescent="0.2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 s="23">
        <v>1437620400</v>
      </c>
      <c r="J2645">
        <v>1479218315</v>
      </c>
      <c r="K2645" t="b">
        <v>1</v>
      </c>
      <c r="L2645">
        <v>1501</v>
      </c>
      <c r="M2645" t="b">
        <v>0</v>
      </c>
      <c r="N2645" t="s">
        <v>8270</v>
      </c>
      <c r="O2645" s="12">
        <f t="shared" si="206"/>
        <v>34</v>
      </c>
      <c r="P2645" s="10">
        <f t="shared" si="207"/>
        <v>223.58</v>
      </c>
      <c r="Q2645" s="14" t="s">
        <v>8347</v>
      </c>
      <c r="R2645" t="s">
        <v>8353</v>
      </c>
      <c r="S2645" s="19">
        <f t="shared" si="208"/>
        <v>42689.374016203707</v>
      </c>
      <c r="T2645" s="19">
        <f t="shared" si="209"/>
        <v>42207.916666666664</v>
      </c>
      <c r="U2645">
        <f t="shared" si="205"/>
        <v>2016</v>
      </c>
    </row>
    <row r="2646" spans="1:21" ht="48" x14ac:dyDescent="0.2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 s="23">
        <v>1437620400</v>
      </c>
      <c r="J2646">
        <v>1486580435</v>
      </c>
      <c r="K2646" t="b">
        <v>1</v>
      </c>
      <c r="L2646">
        <v>52</v>
      </c>
      <c r="M2646" t="b">
        <v>0</v>
      </c>
      <c r="N2646" t="s">
        <v>8270</v>
      </c>
      <c r="O2646" s="12">
        <f t="shared" si="206"/>
        <v>2</v>
      </c>
      <c r="P2646" s="10">
        <f t="shared" si="207"/>
        <v>39.479999999999997</v>
      </c>
      <c r="Q2646" s="14" t="s">
        <v>8347</v>
      </c>
      <c r="R2646" t="s">
        <v>8353</v>
      </c>
      <c r="S2646" s="19">
        <f t="shared" si="208"/>
        <v>42774.583738425928</v>
      </c>
      <c r="T2646" s="19">
        <f t="shared" si="209"/>
        <v>42207.916666666664</v>
      </c>
      <c r="U2646">
        <f t="shared" si="205"/>
        <v>2017</v>
      </c>
    </row>
    <row r="2647" spans="1:21" ht="48" x14ac:dyDescent="0.2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 s="23">
        <v>1437620400</v>
      </c>
      <c r="J2647">
        <v>1412885603</v>
      </c>
      <c r="K2647" t="b">
        <v>1</v>
      </c>
      <c r="L2647">
        <v>23</v>
      </c>
      <c r="M2647" t="b">
        <v>0</v>
      </c>
      <c r="N2647" t="s">
        <v>8270</v>
      </c>
      <c r="O2647" s="12">
        <f t="shared" si="206"/>
        <v>11</v>
      </c>
      <c r="P2647" s="10">
        <f t="shared" si="207"/>
        <v>91.3</v>
      </c>
      <c r="Q2647" s="14" t="s">
        <v>8347</v>
      </c>
      <c r="R2647" t="s">
        <v>8353</v>
      </c>
      <c r="S2647" s="19">
        <f t="shared" si="208"/>
        <v>41921.634293981479</v>
      </c>
      <c r="T2647" s="19">
        <f t="shared" si="209"/>
        <v>42207.916666666664</v>
      </c>
      <c r="U2647">
        <f t="shared" si="205"/>
        <v>2014</v>
      </c>
    </row>
    <row r="2648" spans="1:21" ht="48" x14ac:dyDescent="0.2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 s="23">
        <v>1437620400</v>
      </c>
      <c r="J2648">
        <v>1439191869</v>
      </c>
      <c r="K2648" t="b">
        <v>1</v>
      </c>
      <c r="L2648">
        <v>535</v>
      </c>
      <c r="M2648" t="b">
        <v>0</v>
      </c>
      <c r="N2648" t="s">
        <v>8270</v>
      </c>
      <c r="O2648" s="12">
        <f t="shared" si="206"/>
        <v>8</v>
      </c>
      <c r="P2648" s="10">
        <f t="shared" si="207"/>
        <v>78.67</v>
      </c>
      <c r="Q2648" s="14" t="s">
        <v>8347</v>
      </c>
      <c r="R2648" t="s">
        <v>8353</v>
      </c>
      <c r="S2648" s="19">
        <f t="shared" si="208"/>
        <v>42226.10496527778</v>
      </c>
      <c r="T2648" s="19">
        <f t="shared" si="209"/>
        <v>42207.916666666664</v>
      </c>
      <c r="U2648">
        <f t="shared" si="205"/>
        <v>2015</v>
      </c>
    </row>
    <row r="2649" spans="1:21" ht="48" x14ac:dyDescent="0.2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 s="23">
        <v>1437620400</v>
      </c>
      <c r="J2649">
        <v>1436941019</v>
      </c>
      <c r="K2649" t="b">
        <v>0</v>
      </c>
      <c r="L2649">
        <v>3</v>
      </c>
      <c r="M2649" t="b">
        <v>0</v>
      </c>
      <c r="N2649" t="s">
        <v>8270</v>
      </c>
      <c r="O2649" s="12">
        <f t="shared" si="206"/>
        <v>1</v>
      </c>
      <c r="P2649" s="10">
        <f t="shared" si="207"/>
        <v>12</v>
      </c>
      <c r="Q2649" s="14" t="s">
        <v>8347</v>
      </c>
      <c r="R2649" t="s">
        <v>8353</v>
      </c>
      <c r="S2649" s="19">
        <f t="shared" si="208"/>
        <v>42200.053460648145</v>
      </c>
      <c r="T2649" s="19">
        <f t="shared" si="209"/>
        <v>42207.916666666664</v>
      </c>
      <c r="U2649">
        <f t="shared" si="205"/>
        <v>2015</v>
      </c>
    </row>
    <row r="2650" spans="1:21" ht="48" x14ac:dyDescent="0.2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 s="23">
        <v>1437620400</v>
      </c>
      <c r="J2650">
        <v>1454951360</v>
      </c>
      <c r="K2650" t="b">
        <v>0</v>
      </c>
      <c r="L2650">
        <v>6</v>
      </c>
      <c r="M2650" t="b">
        <v>0</v>
      </c>
      <c r="N2650" t="s">
        <v>8270</v>
      </c>
      <c r="O2650" s="12">
        <f t="shared" si="206"/>
        <v>1</v>
      </c>
      <c r="P2650" s="10">
        <f t="shared" si="207"/>
        <v>17.670000000000002</v>
      </c>
      <c r="Q2650" s="14" t="s">
        <v>8347</v>
      </c>
      <c r="R2650" t="s">
        <v>8353</v>
      </c>
      <c r="S2650" s="19">
        <f t="shared" si="208"/>
        <v>42408.506481481476</v>
      </c>
      <c r="T2650" s="19">
        <f t="shared" si="209"/>
        <v>42207.916666666664</v>
      </c>
      <c r="U2650">
        <f t="shared" si="205"/>
        <v>2016</v>
      </c>
    </row>
    <row r="2651" spans="1:21" ht="16" x14ac:dyDescent="0.2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 s="23">
        <v>1437620400</v>
      </c>
      <c r="J2651">
        <v>1449186941</v>
      </c>
      <c r="K2651" t="b">
        <v>0</v>
      </c>
      <c r="L2651">
        <v>3</v>
      </c>
      <c r="M2651" t="b">
        <v>0</v>
      </c>
      <c r="N2651" t="s">
        <v>8270</v>
      </c>
      <c r="O2651" s="12">
        <f t="shared" si="206"/>
        <v>0</v>
      </c>
      <c r="P2651" s="10">
        <f t="shared" si="207"/>
        <v>41.33</v>
      </c>
      <c r="Q2651" s="14" t="s">
        <v>8347</v>
      </c>
      <c r="R2651" t="s">
        <v>8353</v>
      </c>
      <c r="S2651" s="19">
        <f t="shared" si="208"/>
        <v>42341.788668981484</v>
      </c>
      <c r="T2651" s="19">
        <f t="shared" si="209"/>
        <v>42207.916666666664</v>
      </c>
      <c r="U2651">
        <f t="shared" si="205"/>
        <v>2015</v>
      </c>
    </row>
    <row r="2652" spans="1:21" ht="48" x14ac:dyDescent="0.2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 s="23">
        <v>1437620400</v>
      </c>
      <c r="J2652">
        <v>1479740343</v>
      </c>
      <c r="K2652" t="b">
        <v>0</v>
      </c>
      <c r="L2652">
        <v>5</v>
      </c>
      <c r="M2652" t="b">
        <v>0</v>
      </c>
      <c r="N2652" t="s">
        <v>8270</v>
      </c>
      <c r="O2652" s="12">
        <f t="shared" si="206"/>
        <v>1</v>
      </c>
      <c r="P2652" s="10">
        <f t="shared" si="207"/>
        <v>71.599999999999994</v>
      </c>
      <c r="Q2652" s="14" t="s">
        <v>8347</v>
      </c>
      <c r="R2652" t="s">
        <v>8353</v>
      </c>
      <c r="S2652" s="19">
        <f t="shared" si="208"/>
        <v>42695.416006944441</v>
      </c>
      <c r="T2652" s="19">
        <f t="shared" si="209"/>
        <v>42207.916666666664</v>
      </c>
      <c r="U2652">
        <f t="shared" si="205"/>
        <v>2016</v>
      </c>
    </row>
    <row r="2653" spans="1:21" ht="48" x14ac:dyDescent="0.2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 s="23">
        <v>1437620400</v>
      </c>
      <c r="J2653">
        <v>1447960809</v>
      </c>
      <c r="K2653" t="b">
        <v>0</v>
      </c>
      <c r="L2653">
        <v>17</v>
      </c>
      <c r="M2653" t="b">
        <v>0</v>
      </c>
      <c r="N2653" t="s">
        <v>8270</v>
      </c>
      <c r="O2653" s="12">
        <f t="shared" si="206"/>
        <v>2</v>
      </c>
      <c r="P2653" s="10">
        <f t="shared" si="207"/>
        <v>307.82</v>
      </c>
      <c r="Q2653" s="14" t="s">
        <v>8347</v>
      </c>
      <c r="R2653" t="s">
        <v>8353</v>
      </c>
      <c r="S2653" s="19">
        <f t="shared" si="208"/>
        <v>42327.597326388888</v>
      </c>
      <c r="T2653" s="19">
        <f t="shared" si="209"/>
        <v>42207.916666666664</v>
      </c>
      <c r="U2653">
        <f t="shared" si="205"/>
        <v>2015</v>
      </c>
    </row>
    <row r="2654" spans="1:21" ht="48" x14ac:dyDescent="0.2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 s="23">
        <v>1437620400</v>
      </c>
      <c r="J2654">
        <v>1415591325</v>
      </c>
      <c r="K2654" t="b">
        <v>0</v>
      </c>
      <c r="L2654">
        <v>11</v>
      </c>
      <c r="M2654" t="b">
        <v>0</v>
      </c>
      <c r="N2654" t="s">
        <v>8270</v>
      </c>
      <c r="O2654" s="12">
        <f t="shared" si="206"/>
        <v>1</v>
      </c>
      <c r="P2654" s="10">
        <f t="shared" si="207"/>
        <v>80.45</v>
      </c>
      <c r="Q2654" s="14" t="s">
        <v>8347</v>
      </c>
      <c r="R2654" t="s">
        <v>8353</v>
      </c>
      <c r="S2654" s="19">
        <f t="shared" si="208"/>
        <v>41952.950520833336</v>
      </c>
      <c r="T2654" s="19">
        <f t="shared" si="209"/>
        <v>42207.916666666664</v>
      </c>
      <c r="U2654">
        <f t="shared" si="205"/>
        <v>2014</v>
      </c>
    </row>
    <row r="2655" spans="1:21" ht="48" x14ac:dyDescent="0.2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 s="23">
        <v>1437620400</v>
      </c>
      <c r="J2655">
        <v>1399909127</v>
      </c>
      <c r="K2655" t="b">
        <v>0</v>
      </c>
      <c r="L2655">
        <v>70</v>
      </c>
      <c r="M2655" t="b">
        <v>0</v>
      </c>
      <c r="N2655" t="s">
        <v>8270</v>
      </c>
      <c r="O2655" s="12">
        <f t="shared" si="206"/>
        <v>12</v>
      </c>
      <c r="P2655" s="10">
        <f t="shared" si="207"/>
        <v>83.94</v>
      </c>
      <c r="Q2655" s="14" t="s">
        <v>8347</v>
      </c>
      <c r="R2655" t="s">
        <v>8353</v>
      </c>
      <c r="S2655" s="19">
        <f t="shared" si="208"/>
        <v>41771.443599537037</v>
      </c>
      <c r="T2655" s="19">
        <f t="shared" si="209"/>
        <v>42207.916666666664</v>
      </c>
      <c r="U2655">
        <f t="shared" si="205"/>
        <v>2014</v>
      </c>
    </row>
    <row r="2656" spans="1:21" ht="48" x14ac:dyDescent="0.2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 s="23">
        <v>1437620400</v>
      </c>
      <c r="J2656">
        <v>1424442326</v>
      </c>
      <c r="K2656" t="b">
        <v>0</v>
      </c>
      <c r="L2656">
        <v>6</v>
      </c>
      <c r="M2656" t="b">
        <v>0</v>
      </c>
      <c r="N2656" t="s">
        <v>8270</v>
      </c>
      <c r="O2656" s="12">
        <f t="shared" si="206"/>
        <v>0</v>
      </c>
      <c r="P2656" s="10">
        <f t="shared" si="207"/>
        <v>8.5</v>
      </c>
      <c r="Q2656" s="14" t="s">
        <v>8347</v>
      </c>
      <c r="R2656" t="s">
        <v>8353</v>
      </c>
      <c r="S2656" s="19">
        <f t="shared" si="208"/>
        <v>42055.392662037033</v>
      </c>
      <c r="T2656" s="19">
        <f t="shared" si="209"/>
        <v>42207.916666666664</v>
      </c>
      <c r="U2656">
        <f t="shared" si="205"/>
        <v>2015</v>
      </c>
    </row>
    <row r="2657" spans="1:21" ht="16" x14ac:dyDescent="0.2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 s="23">
        <v>1437620400</v>
      </c>
      <c r="J2657">
        <v>1452631647</v>
      </c>
      <c r="K2657" t="b">
        <v>0</v>
      </c>
      <c r="L2657">
        <v>43</v>
      </c>
      <c r="M2657" t="b">
        <v>0</v>
      </c>
      <c r="N2657" t="s">
        <v>8270</v>
      </c>
      <c r="O2657" s="12">
        <f t="shared" si="206"/>
        <v>21</v>
      </c>
      <c r="P2657" s="10">
        <f t="shared" si="207"/>
        <v>73.37</v>
      </c>
      <c r="Q2657" s="14" t="s">
        <v>8347</v>
      </c>
      <c r="R2657" t="s">
        <v>8353</v>
      </c>
      <c r="S2657" s="19">
        <f t="shared" si="208"/>
        <v>42381.657951388886</v>
      </c>
      <c r="T2657" s="19">
        <f t="shared" si="209"/>
        <v>42207.916666666664</v>
      </c>
      <c r="U2657">
        <f t="shared" si="205"/>
        <v>2016</v>
      </c>
    </row>
    <row r="2658" spans="1:21" ht="32" x14ac:dyDescent="0.2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 s="23">
        <v>1437620400</v>
      </c>
      <c r="J2658">
        <v>1485966688</v>
      </c>
      <c r="K2658" t="b">
        <v>0</v>
      </c>
      <c r="L2658">
        <v>152</v>
      </c>
      <c r="M2658" t="b">
        <v>0</v>
      </c>
      <c r="N2658" t="s">
        <v>8270</v>
      </c>
      <c r="O2658" s="12">
        <f t="shared" si="206"/>
        <v>11</v>
      </c>
      <c r="P2658" s="10">
        <f t="shared" si="207"/>
        <v>112.86</v>
      </c>
      <c r="Q2658" s="14" t="s">
        <v>8347</v>
      </c>
      <c r="R2658" t="s">
        <v>8353</v>
      </c>
      <c r="S2658" s="19">
        <f t="shared" si="208"/>
        <v>42767.480185185188</v>
      </c>
      <c r="T2658" s="19">
        <f t="shared" si="209"/>
        <v>42207.916666666664</v>
      </c>
      <c r="U2658">
        <f t="shared" si="205"/>
        <v>2017</v>
      </c>
    </row>
    <row r="2659" spans="1:21" ht="48" x14ac:dyDescent="0.2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 s="23">
        <v>1437620400</v>
      </c>
      <c r="J2659">
        <v>1467325053</v>
      </c>
      <c r="K2659" t="b">
        <v>0</v>
      </c>
      <c r="L2659">
        <v>59</v>
      </c>
      <c r="M2659" t="b">
        <v>0</v>
      </c>
      <c r="N2659" t="s">
        <v>8270</v>
      </c>
      <c r="O2659" s="12">
        <f t="shared" si="206"/>
        <v>19</v>
      </c>
      <c r="P2659" s="10">
        <f t="shared" si="207"/>
        <v>95.28</v>
      </c>
      <c r="Q2659" s="14" t="s">
        <v>8347</v>
      </c>
      <c r="R2659" t="s">
        <v>8353</v>
      </c>
      <c r="S2659" s="19">
        <f t="shared" si="208"/>
        <v>42551.720520833333</v>
      </c>
      <c r="T2659" s="19">
        <f t="shared" si="209"/>
        <v>42207.916666666664</v>
      </c>
      <c r="U2659">
        <f t="shared" si="205"/>
        <v>2016</v>
      </c>
    </row>
    <row r="2660" spans="1:21" ht="48" x14ac:dyDescent="0.2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 s="23">
        <v>1437620400</v>
      </c>
      <c r="J2660">
        <v>1467321194</v>
      </c>
      <c r="K2660" t="b">
        <v>0</v>
      </c>
      <c r="L2660">
        <v>4</v>
      </c>
      <c r="M2660" t="b">
        <v>0</v>
      </c>
      <c r="N2660" t="s">
        <v>8270</v>
      </c>
      <c r="O2660" s="12">
        <f t="shared" si="206"/>
        <v>0</v>
      </c>
      <c r="P2660" s="10">
        <f t="shared" si="207"/>
        <v>22.75</v>
      </c>
      <c r="Q2660" s="14" t="s">
        <v>8347</v>
      </c>
      <c r="R2660" t="s">
        <v>8353</v>
      </c>
      <c r="S2660" s="19">
        <f t="shared" si="208"/>
        <v>42551.675856481474</v>
      </c>
      <c r="T2660" s="19">
        <f t="shared" si="209"/>
        <v>42207.916666666664</v>
      </c>
      <c r="U2660">
        <f t="shared" si="205"/>
        <v>2016</v>
      </c>
    </row>
    <row r="2661" spans="1:21" ht="16" x14ac:dyDescent="0.2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 s="23">
        <v>1437620400</v>
      </c>
      <c r="J2661">
        <v>1426729210</v>
      </c>
      <c r="K2661" t="b">
        <v>0</v>
      </c>
      <c r="L2661">
        <v>10</v>
      </c>
      <c r="M2661" t="b">
        <v>0</v>
      </c>
      <c r="N2661" t="s">
        <v>8270</v>
      </c>
      <c r="O2661" s="12">
        <f t="shared" si="206"/>
        <v>3</v>
      </c>
      <c r="P2661" s="10">
        <f t="shared" si="207"/>
        <v>133.30000000000001</v>
      </c>
      <c r="Q2661" s="14" t="s">
        <v>8347</v>
      </c>
      <c r="R2661" t="s">
        <v>8353</v>
      </c>
      <c r="S2661" s="19">
        <f t="shared" si="208"/>
        <v>42081.861226851848</v>
      </c>
      <c r="T2661" s="19">
        <f t="shared" si="209"/>
        <v>42207.916666666664</v>
      </c>
      <c r="U2661">
        <f t="shared" si="205"/>
        <v>2015</v>
      </c>
    </row>
    <row r="2662" spans="1:21" ht="48" x14ac:dyDescent="0.2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 s="23">
        <v>1437620400</v>
      </c>
      <c r="J2662">
        <v>1443200818</v>
      </c>
      <c r="K2662" t="b">
        <v>0</v>
      </c>
      <c r="L2662">
        <v>5</v>
      </c>
      <c r="M2662" t="b">
        <v>0</v>
      </c>
      <c r="N2662" t="s">
        <v>8270</v>
      </c>
      <c r="O2662" s="12">
        <f t="shared" si="206"/>
        <v>0</v>
      </c>
      <c r="P2662" s="10">
        <f t="shared" si="207"/>
        <v>3.8</v>
      </c>
      <c r="Q2662" s="14" t="s">
        <v>8347</v>
      </c>
      <c r="R2662" t="s">
        <v>8353</v>
      </c>
      <c r="S2662" s="19">
        <f t="shared" si="208"/>
        <v>42272.504837962959</v>
      </c>
      <c r="T2662" s="19">
        <f t="shared" si="209"/>
        <v>42207.916666666664</v>
      </c>
      <c r="U2662">
        <f t="shared" si="205"/>
        <v>2015</v>
      </c>
    </row>
    <row r="2663" spans="1:21" ht="48" x14ac:dyDescent="0.2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 s="23">
        <v>1437620400</v>
      </c>
      <c r="J2663">
        <v>1380150010</v>
      </c>
      <c r="K2663" t="b">
        <v>0</v>
      </c>
      <c r="L2663">
        <v>60</v>
      </c>
      <c r="M2663" t="b">
        <v>1</v>
      </c>
      <c r="N2663" t="s">
        <v>8270</v>
      </c>
      <c r="O2663" s="12">
        <f t="shared" si="206"/>
        <v>103</v>
      </c>
      <c r="P2663" s="10">
        <f t="shared" si="207"/>
        <v>85.75</v>
      </c>
      <c r="Q2663" s="14" t="s">
        <v>8347</v>
      </c>
      <c r="R2663" t="s">
        <v>8353</v>
      </c>
      <c r="S2663" s="19">
        <f t="shared" si="208"/>
        <v>41542.750115740739</v>
      </c>
      <c r="T2663" s="19">
        <f t="shared" si="209"/>
        <v>42207.916666666664</v>
      </c>
      <c r="U2663">
        <f t="shared" si="205"/>
        <v>2013</v>
      </c>
    </row>
    <row r="2664" spans="1:21" ht="48" x14ac:dyDescent="0.2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 s="23">
        <v>1437620400</v>
      </c>
      <c r="J2664">
        <v>1437587713</v>
      </c>
      <c r="K2664" t="b">
        <v>0</v>
      </c>
      <c r="L2664">
        <v>80</v>
      </c>
      <c r="M2664" t="b">
        <v>1</v>
      </c>
      <c r="N2664" t="s">
        <v>8270</v>
      </c>
      <c r="O2664" s="12">
        <f t="shared" si="206"/>
        <v>107</v>
      </c>
      <c r="P2664" s="10">
        <f t="shared" si="207"/>
        <v>267</v>
      </c>
      <c r="Q2664" s="14" t="s">
        <v>8347</v>
      </c>
      <c r="R2664" t="s">
        <v>8353</v>
      </c>
      <c r="S2664" s="19">
        <f t="shared" si="208"/>
        <v>42207.538344907407</v>
      </c>
      <c r="T2664" s="19">
        <f t="shared" si="209"/>
        <v>42207.916666666664</v>
      </c>
      <c r="U2664">
        <f t="shared" si="205"/>
        <v>2015</v>
      </c>
    </row>
    <row r="2665" spans="1:21" ht="48" x14ac:dyDescent="0.2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 s="23">
        <v>1437620400</v>
      </c>
      <c r="J2665">
        <v>1438873007</v>
      </c>
      <c r="K2665" t="b">
        <v>0</v>
      </c>
      <c r="L2665">
        <v>56</v>
      </c>
      <c r="M2665" t="b">
        <v>1</v>
      </c>
      <c r="N2665" t="s">
        <v>8270</v>
      </c>
      <c r="O2665" s="12">
        <f t="shared" si="206"/>
        <v>105</v>
      </c>
      <c r="P2665" s="10">
        <f t="shared" si="207"/>
        <v>373.56</v>
      </c>
      <c r="Q2665" s="14" t="s">
        <v>8347</v>
      </c>
      <c r="R2665" t="s">
        <v>8353</v>
      </c>
      <c r="S2665" s="19">
        <f t="shared" si="208"/>
        <v>42222.41443287037</v>
      </c>
      <c r="T2665" s="19">
        <f t="shared" si="209"/>
        <v>42207.916666666664</v>
      </c>
      <c r="U2665">
        <f t="shared" si="205"/>
        <v>2015</v>
      </c>
    </row>
    <row r="2666" spans="1:21" ht="48" x14ac:dyDescent="0.2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 s="23">
        <v>1437620400</v>
      </c>
      <c r="J2666">
        <v>1446683797</v>
      </c>
      <c r="K2666" t="b">
        <v>0</v>
      </c>
      <c r="L2666">
        <v>104</v>
      </c>
      <c r="M2666" t="b">
        <v>1</v>
      </c>
      <c r="N2666" t="s">
        <v>8270</v>
      </c>
      <c r="O2666" s="12">
        <f t="shared" si="206"/>
        <v>103</v>
      </c>
      <c r="P2666" s="10">
        <f t="shared" si="207"/>
        <v>174.04</v>
      </c>
      <c r="Q2666" s="14" t="s">
        <v>8347</v>
      </c>
      <c r="R2666" t="s">
        <v>8353</v>
      </c>
      <c r="S2666" s="19">
        <f t="shared" si="208"/>
        <v>42312.817094907405</v>
      </c>
      <c r="T2666" s="19">
        <f t="shared" si="209"/>
        <v>42207.916666666664</v>
      </c>
      <c r="U2666">
        <f t="shared" si="205"/>
        <v>2015</v>
      </c>
    </row>
    <row r="2667" spans="1:21" ht="48" x14ac:dyDescent="0.2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 s="23">
        <v>1437620400</v>
      </c>
      <c r="J2667">
        <v>1426886974</v>
      </c>
      <c r="K2667" t="b">
        <v>0</v>
      </c>
      <c r="L2667">
        <v>46</v>
      </c>
      <c r="M2667" t="b">
        <v>1</v>
      </c>
      <c r="N2667" t="s">
        <v>8270</v>
      </c>
      <c r="O2667" s="12">
        <f t="shared" si="206"/>
        <v>123</v>
      </c>
      <c r="P2667" s="10">
        <f t="shared" si="207"/>
        <v>93.7</v>
      </c>
      <c r="Q2667" s="14" t="s">
        <v>8347</v>
      </c>
      <c r="R2667" t="s">
        <v>8353</v>
      </c>
      <c r="S2667" s="19">
        <f t="shared" si="208"/>
        <v>42083.687199074069</v>
      </c>
      <c r="T2667" s="19">
        <f t="shared" si="209"/>
        <v>42207.916666666664</v>
      </c>
      <c r="U2667">
        <f t="shared" si="205"/>
        <v>2015</v>
      </c>
    </row>
    <row r="2668" spans="1:21" ht="48" x14ac:dyDescent="0.2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 s="23">
        <v>1437620400</v>
      </c>
      <c r="J2668">
        <v>1440008439</v>
      </c>
      <c r="K2668" t="b">
        <v>0</v>
      </c>
      <c r="L2668">
        <v>206</v>
      </c>
      <c r="M2668" t="b">
        <v>1</v>
      </c>
      <c r="N2668" t="s">
        <v>8270</v>
      </c>
      <c r="O2668" s="12">
        <f t="shared" si="206"/>
        <v>159</v>
      </c>
      <c r="P2668" s="10">
        <f t="shared" si="207"/>
        <v>77.33</v>
      </c>
      <c r="Q2668" s="14" t="s">
        <v>8347</v>
      </c>
      <c r="R2668" t="s">
        <v>8353</v>
      </c>
      <c r="S2668" s="19">
        <f t="shared" si="208"/>
        <v>42235.55600694444</v>
      </c>
      <c r="T2668" s="19">
        <f t="shared" si="209"/>
        <v>42207.916666666664</v>
      </c>
      <c r="U2668">
        <f t="shared" si="205"/>
        <v>2015</v>
      </c>
    </row>
    <row r="2669" spans="1:21" ht="48" x14ac:dyDescent="0.2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 s="23">
        <v>1437620400</v>
      </c>
      <c r="J2669">
        <v>1452550416</v>
      </c>
      <c r="K2669" t="b">
        <v>0</v>
      </c>
      <c r="L2669">
        <v>18</v>
      </c>
      <c r="M2669" t="b">
        <v>1</v>
      </c>
      <c r="N2669" t="s">
        <v>8270</v>
      </c>
      <c r="O2669" s="12">
        <f t="shared" si="206"/>
        <v>111</v>
      </c>
      <c r="P2669" s="10">
        <f t="shared" si="207"/>
        <v>92.22</v>
      </c>
      <c r="Q2669" s="14" t="s">
        <v>8347</v>
      </c>
      <c r="R2669" t="s">
        <v>8353</v>
      </c>
      <c r="S2669" s="19">
        <f t="shared" si="208"/>
        <v>42380.717777777776</v>
      </c>
      <c r="T2669" s="19">
        <f t="shared" si="209"/>
        <v>42207.916666666664</v>
      </c>
      <c r="U2669">
        <f t="shared" si="205"/>
        <v>2016</v>
      </c>
    </row>
    <row r="2670" spans="1:21" ht="32" x14ac:dyDescent="0.2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 s="23">
        <v>1437620400</v>
      </c>
      <c r="J2670">
        <v>1443449265</v>
      </c>
      <c r="K2670" t="b">
        <v>0</v>
      </c>
      <c r="L2670">
        <v>28</v>
      </c>
      <c r="M2670" t="b">
        <v>1</v>
      </c>
      <c r="N2670" t="s">
        <v>8270</v>
      </c>
      <c r="O2670" s="12">
        <f t="shared" si="206"/>
        <v>171</v>
      </c>
      <c r="P2670" s="10">
        <f t="shared" si="207"/>
        <v>60.96</v>
      </c>
      <c r="Q2670" s="14" t="s">
        <v>8347</v>
      </c>
      <c r="R2670" t="s">
        <v>8353</v>
      </c>
      <c r="S2670" s="19">
        <f t="shared" si="208"/>
        <v>42275.380381944444</v>
      </c>
      <c r="T2670" s="19">
        <f t="shared" si="209"/>
        <v>42207.916666666664</v>
      </c>
      <c r="U2670">
        <f t="shared" si="205"/>
        <v>2015</v>
      </c>
    </row>
    <row r="2671" spans="1:21" ht="48" x14ac:dyDescent="0.2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 s="23">
        <v>1437620400</v>
      </c>
      <c r="J2671">
        <v>1447203096</v>
      </c>
      <c r="K2671" t="b">
        <v>0</v>
      </c>
      <c r="L2671">
        <v>11</v>
      </c>
      <c r="M2671" t="b">
        <v>1</v>
      </c>
      <c r="N2671" t="s">
        <v>8270</v>
      </c>
      <c r="O2671" s="12">
        <f t="shared" si="206"/>
        <v>125</v>
      </c>
      <c r="P2671" s="10">
        <f t="shared" si="207"/>
        <v>91</v>
      </c>
      <c r="Q2671" s="14" t="s">
        <v>8347</v>
      </c>
      <c r="R2671" t="s">
        <v>8353</v>
      </c>
      <c r="S2671" s="19">
        <f t="shared" si="208"/>
        <v>42318.827499999992</v>
      </c>
      <c r="T2671" s="19">
        <f t="shared" si="209"/>
        <v>42207.916666666664</v>
      </c>
      <c r="U2671">
        <f t="shared" si="205"/>
        <v>2015</v>
      </c>
    </row>
    <row r="2672" spans="1:21" ht="48" x14ac:dyDescent="0.2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 s="23">
        <v>1437620400</v>
      </c>
      <c r="J2672">
        <v>1404174580</v>
      </c>
      <c r="K2672" t="b">
        <v>1</v>
      </c>
      <c r="L2672">
        <v>60</v>
      </c>
      <c r="M2672" t="b">
        <v>0</v>
      </c>
      <c r="N2672" t="s">
        <v>8270</v>
      </c>
      <c r="O2672" s="12">
        <f t="shared" si="206"/>
        <v>6</v>
      </c>
      <c r="P2672" s="10">
        <f t="shared" si="207"/>
        <v>41.58</v>
      </c>
      <c r="Q2672" s="14" t="s">
        <v>8347</v>
      </c>
      <c r="R2672" t="s">
        <v>8353</v>
      </c>
      <c r="S2672" s="19">
        <f t="shared" si="208"/>
        <v>41820.812268518515</v>
      </c>
      <c r="T2672" s="19">
        <f t="shared" si="209"/>
        <v>42207.916666666664</v>
      </c>
      <c r="U2672">
        <f t="shared" si="205"/>
        <v>2014</v>
      </c>
    </row>
    <row r="2673" spans="1:21" ht="48" x14ac:dyDescent="0.2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 s="23">
        <v>1437620400</v>
      </c>
      <c r="J2673">
        <v>1416419916</v>
      </c>
      <c r="K2673" t="b">
        <v>1</v>
      </c>
      <c r="L2673">
        <v>84</v>
      </c>
      <c r="M2673" t="b">
        <v>0</v>
      </c>
      <c r="N2673" t="s">
        <v>8270</v>
      </c>
      <c r="O2673" s="12">
        <f t="shared" si="206"/>
        <v>11</v>
      </c>
      <c r="P2673" s="10">
        <f t="shared" si="207"/>
        <v>33.76</v>
      </c>
      <c r="Q2673" s="14" t="s">
        <v>8347</v>
      </c>
      <c r="R2673" t="s">
        <v>8353</v>
      </c>
      <c r="S2673" s="19">
        <f t="shared" si="208"/>
        <v>41962.54069444444</v>
      </c>
      <c r="T2673" s="19">
        <f t="shared" si="209"/>
        <v>42207.916666666664</v>
      </c>
      <c r="U2673">
        <f t="shared" si="205"/>
        <v>2014</v>
      </c>
    </row>
    <row r="2674" spans="1:21" ht="48" x14ac:dyDescent="0.2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 s="23">
        <v>1437620400</v>
      </c>
      <c r="J2674">
        <v>1449436390</v>
      </c>
      <c r="K2674" t="b">
        <v>1</v>
      </c>
      <c r="L2674">
        <v>47</v>
      </c>
      <c r="M2674" t="b">
        <v>0</v>
      </c>
      <c r="N2674" t="s">
        <v>8270</v>
      </c>
      <c r="O2674" s="12">
        <f t="shared" si="206"/>
        <v>33</v>
      </c>
      <c r="P2674" s="10">
        <f t="shared" si="207"/>
        <v>70.62</v>
      </c>
      <c r="Q2674" s="14" t="s">
        <v>8347</v>
      </c>
      <c r="R2674" t="s">
        <v>8353</v>
      </c>
      <c r="S2674" s="19">
        <f t="shared" si="208"/>
        <v>42344.675810185181</v>
      </c>
      <c r="T2674" s="19">
        <f t="shared" si="209"/>
        <v>42207.916666666664</v>
      </c>
      <c r="U2674">
        <f t="shared" si="205"/>
        <v>2015</v>
      </c>
    </row>
    <row r="2675" spans="1:21" ht="48" x14ac:dyDescent="0.2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 s="23">
        <v>1437620400</v>
      </c>
      <c r="J2675">
        <v>1412081999</v>
      </c>
      <c r="K2675" t="b">
        <v>1</v>
      </c>
      <c r="L2675">
        <v>66</v>
      </c>
      <c r="M2675" t="b">
        <v>0</v>
      </c>
      <c r="N2675" t="s">
        <v>8270</v>
      </c>
      <c r="O2675" s="12">
        <f t="shared" si="206"/>
        <v>28</v>
      </c>
      <c r="P2675" s="10">
        <f t="shared" si="207"/>
        <v>167.15</v>
      </c>
      <c r="Q2675" s="14" t="s">
        <v>8347</v>
      </c>
      <c r="R2675" t="s">
        <v>8353</v>
      </c>
      <c r="S2675" s="19">
        <f t="shared" si="208"/>
        <v>41912.333321759259</v>
      </c>
      <c r="T2675" s="19">
        <f t="shared" si="209"/>
        <v>42207.916666666664</v>
      </c>
      <c r="U2675">
        <f t="shared" si="205"/>
        <v>2014</v>
      </c>
    </row>
    <row r="2676" spans="1:21" ht="64" x14ac:dyDescent="0.2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 s="23">
        <v>1437620400</v>
      </c>
      <c r="J2676">
        <v>1465398670</v>
      </c>
      <c r="K2676" t="b">
        <v>1</v>
      </c>
      <c r="L2676">
        <v>171</v>
      </c>
      <c r="M2676" t="b">
        <v>0</v>
      </c>
      <c r="N2676" t="s">
        <v>8270</v>
      </c>
      <c r="O2676" s="12">
        <f t="shared" si="206"/>
        <v>63</v>
      </c>
      <c r="P2676" s="10">
        <f t="shared" si="207"/>
        <v>128.62</v>
      </c>
      <c r="Q2676" s="14" t="s">
        <v>8347</v>
      </c>
      <c r="R2676" t="s">
        <v>8353</v>
      </c>
      <c r="S2676" s="19">
        <f t="shared" si="208"/>
        <v>42529.424421296295</v>
      </c>
      <c r="T2676" s="19">
        <f t="shared" si="209"/>
        <v>42207.916666666664</v>
      </c>
      <c r="U2676">
        <f t="shared" si="205"/>
        <v>2016</v>
      </c>
    </row>
    <row r="2677" spans="1:21" ht="48" x14ac:dyDescent="0.2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 s="23">
        <v>1437620400</v>
      </c>
      <c r="J2677">
        <v>1413059689</v>
      </c>
      <c r="K2677" t="b">
        <v>1</v>
      </c>
      <c r="L2677">
        <v>29</v>
      </c>
      <c r="M2677" t="b">
        <v>0</v>
      </c>
      <c r="N2677" t="s">
        <v>8270</v>
      </c>
      <c r="O2677" s="12">
        <f t="shared" si="206"/>
        <v>8</v>
      </c>
      <c r="P2677" s="10">
        <f t="shared" si="207"/>
        <v>65.41</v>
      </c>
      <c r="Q2677" s="14" t="s">
        <v>8347</v>
      </c>
      <c r="R2677" t="s">
        <v>8353</v>
      </c>
      <c r="S2677" s="19">
        <f t="shared" si="208"/>
        <v>41923.649178240739</v>
      </c>
      <c r="T2677" s="19">
        <f t="shared" si="209"/>
        <v>42207.916666666664</v>
      </c>
      <c r="U2677">
        <f t="shared" si="205"/>
        <v>2014</v>
      </c>
    </row>
    <row r="2678" spans="1:21" ht="48" x14ac:dyDescent="0.2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 s="23">
        <v>1437620400</v>
      </c>
      <c r="J2678">
        <v>1461337174</v>
      </c>
      <c r="K2678" t="b">
        <v>0</v>
      </c>
      <c r="L2678">
        <v>9</v>
      </c>
      <c r="M2678" t="b">
        <v>0</v>
      </c>
      <c r="N2678" t="s">
        <v>8270</v>
      </c>
      <c r="O2678" s="12">
        <f t="shared" si="206"/>
        <v>50</v>
      </c>
      <c r="P2678" s="10">
        <f t="shared" si="207"/>
        <v>117.56</v>
      </c>
      <c r="Q2678" s="14" t="s">
        <v>8347</v>
      </c>
      <c r="R2678" t="s">
        <v>8353</v>
      </c>
      <c r="S2678" s="19">
        <f t="shared" si="208"/>
        <v>42482.416365740741</v>
      </c>
      <c r="T2678" s="19">
        <f t="shared" si="209"/>
        <v>42207.916666666664</v>
      </c>
      <c r="U2678">
        <f t="shared" si="205"/>
        <v>2016</v>
      </c>
    </row>
    <row r="2679" spans="1:21" ht="48" x14ac:dyDescent="0.2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 s="23">
        <v>1437620400</v>
      </c>
      <c r="J2679">
        <v>1401756143</v>
      </c>
      <c r="K2679" t="b">
        <v>0</v>
      </c>
      <c r="L2679">
        <v>27</v>
      </c>
      <c r="M2679" t="b">
        <v>0</v>
      </c>
      <c r="N2679" t="s">
        <v>8270</v>
      </c>
      <c r="O2679" s="12">
        <f t="shared" si="206"/>
        <v>18</v>
      </c>
      <c r="P2679" s="10">
        <f t="shared" si="207"/>
        <v>126.48</v>
      </c>
      <c r="Q2679" s="14" t="s">
        <v>8347</v>
      </c>
      <c r="R2679" t="s">
        <v>8353</v>
      </c>
      <c r="S2679" s="19">
        <f t="shared" si="208"/>
        <v>41792.821099537039</v>
      </c>
      <c r="T2679" s="19">
        <f t="shared" si="209"/>
        <v>42207.916666666664</v>
      </c>
      <c r="U2679">
        <f t="shared" si="205"/>
        <v>2014</v>
      </c>
    </row>
    <row r="2680" spans="1:21" ht="48" x14ac:dyDescent="0.2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 s="23">
        <v>1437620400</v>
      </c>
      <c r="J2680">
        <v>1440529765</v>
      </c>
      <c r="K2680" t="b">
        <v>0</v>
      </c>
      <c r="L2680">
        <v>2</v>
      </c>
      <c r="M2680" t="b">
        <v>0</v>
      </c>
      <c r="N2680" t="s">
        <v>8270</v>
      </c>
      <c r="O2680" s="12">
        <f t="shared" si="206"/>
        <v>0</v>
      </c>
      <c r="P2680" s="10">
        <f t="shared" si="207"/>
        <v>550</v>
      </c>
      <c r="Q2680" s="14" t="s">
        <v>8347</v>
      </c>
      <c r="R2680" t="s">
        <v>8353</v>
      </c>
      <c r="S2680" s="19">
        <f t="shared" si="208"/>
        <v>42241.589872685181</v>
      </c>
      <c r="T2680" s="19">
        <f t="shared" si="209"/>
        <v>42207.916666666664</v>
      </c>
      <c r="U2680">
        <f t="shared" si="205"/>
        <v>2015</v>
      </c>
    </row>
    <row r="2681" spans="1:21" ht="48" x14ac:dyDescent="0.2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 s="23">
        <v>1437620400</v>
      </c>
      <c r="J2681">
        <v>1422489694</v>
      </c>
      <c r="K2681" t="b">
        <v>0</v>
      </c>
      <c r="L2681">
        <v>3</v>
      </c>
      <c r="M2681" t="b">
        <v>0</v>
      </c>
      <c r="N2681" t="s">
        <v>8270</v>
      </c>
      <c r="O2681" s="12">
        <f t="shared" si="206"/>
        <v>0</v>
      </c>
      <c r="P2681" s="10">
        <f t="shared" si="207"/>
        <v>44</v>
      </c>
      <c r="Q2681" s="14" t="s">
        <v>8347</v>
      </c>
      <c r="R2681" t="s">
        <v>8353</v>
      </c>
      <c r="S2681" s="19">
        <f t="shared" si="208"/>
        <v>42032.792754629627</v>
      </c>
      <c r="T2681" s="19">
        <f t="shared" si="209"/>
        <v>42207.916666666664</v>
      </c>
      <c r="U2681">
        <f t="shared" si="205"/>
        <v>2015</v>
      </c>
    </row>
    <row r="2682" spans="1:21" ht="16" x14ac:dyDescent="0.2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 s="23">
        <v>1437620400</v>
      </c>
      <c r="J2682">
        <v>1457327091</v>
      </c>
      <c r="K2682" t="b">
        <v>0</v>
      </c>
      <c r="L2682">
        <v>4</v>
      </c>
      <c r="M2682" t="b">
        <v>0</v>
      </c>
      <c r="N2682" t="s">
        <v>8270</v>
      </c>
      <c r="O2682" s="12">
        <f t="shared" si="206"/>
        <v>1</v>
      </c>
      <c r="P2682" s="10">
        <f t="shared" si="207"/>
        <v>69</v>
      </c>
      <c r="Q2682" s="14" t="s">
        <v>8347</v>
      </c>
      <c r="R2682" t="s">
        <v>8353</v>
      </c>
      <c r="S2682" s="19">
        <f t="shared" si="208"/>
        <v>42436.003368055557</v>
      </c>
      <c r="T2682" s="19">
        <f t="shared" si="209"/>
        <v>42207.916666666664</v>
      </c>
      <c r="U2682">
        <f t="shared" si="205"/>
        <v>2016</v>
      </c>
    </row>
    <row r="2683" spans="1:21" ht="48" x14ac:dyDescent="0.2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 s="23">
        <v>1437620400</v>
      </c>
      <c r="J2683">
        <v>1402867750</v>
      </c>
      <c r="K2683" t="b">
        <v>0</v>
      </c>
      <c r="L2683">
        <v>2</v>
      </c>
      <c r="M2683" t="b">
        <v>0</v>
      </c>
      <c r="N2683" t="s">
        <v>8270</v>
      </c>
      <c r="O2683" s="12">
        <f t="shared" si="206"/>
        <v>1</v>
      </c>
      <c r="P2683" s="10">
        <f t="shared" si="207"/>
        <v>27.5</v>
      </c>
      <c r="Q2683" s="14" t="s">
        <v>8347</v>
      </c>
      <c r="R2683" t="s">
        <v>8353</v>
      </c>
      <c r="S2683" s="19">
        <f t="shared" si="208"/>
        <v>41805.686921296292</v>
      </c>
      <c r="T2683" s="19">
        <f t="shared" si="209"/>
        <v>42207.916666666664</v>
      </c>
      <c r="U2683">
        <f t="shared" si="205"/>
        <v>2014</v>
      </c>
    </row>
    <row r="2684" spans="1:21" ht="48" x14ac:dyDescent="0.2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 s="23">
        <v>1437620400</v>
      </c>
      <c r="J2684">
        <v>1413838540</v>
      </c>
      <c r="K2684" t="b">
        <v>0</v>
      </c>
      <c r="L2684">
        <v>20</v>
      </c>
      <c r="M2684" t="b">
        <v>0</v>
      </c>
      <c r="N2684" t="s">
        <v>8270</v>
      </c>
      <c r="O2684" s="12">
        <f t="shared" si="206"/>
        <v>28</v>
      </c>
      <c r="P2684" s="10">
        <f t="shared" si="207"/>
        <v>84.9</v>
      </c>
      <c r="Q2684" s="14" t="s">
        <v>8347</v>
      </c>
      <c r="R2684" t="s">
        <v>8353</v>
      </c>
      <c r="S2684" s="19">
        <f t="shared" si="208"/>
        <v>41932.663657407407</v>
      </c>
      <c r="T2684" s="19">
        <f t="shared" si="209"/>
        <v>42207.916666666664</v>
      </c>
      <c r="U2684">
        <f t="shared" si="205"/>
        <v>2014</v>
      </c>
    </row>
    <row r="2685" spans="1:21" ht="48" x14ac:dyDescent="0.2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 s="23">
        <v>1437620400</v>
      </c>
      <c r="J2685">
        <v>1422641240</v>
      </c>
      <c r="K2685" t="b">
        <v>0</v>
      </c>
      <c r="L2685">
        <v>3</v>
      </c>
      <c r="M2685" t="b">
        <v>0</v>
      </c>
      <c r="N2685" t="s">
        <v>8270</v>
      </c>
      <c r="O2685" s="12">
        <f t="shared" si="206"/>
        <v>0</v>
      </c>
      <c r="P2685" s="10">
        <f t="shared" si="207"/>
        <v>12</v>
      </c>
      <c r="Q2685" s="14" t="s">
        <v>8347</v>
      </c>
      <c r="R2685" t="s">
        <v>8353</v>
      </c>
      <c r="S2685" s="19">
        <f t="shared" si="208"/>
        <v>42034.546759259254</v>
      </c>
      <c r="T2685" s="19">
        <f t="shared" si="209"/>
        <v>42207.916666666664</v>
      </c>
      <c r="U2685">
        <f t="shared" ref="U2685:U2748" si="210">YEAR(S2685)</f>
        <v>2015</v>
      </c>
    </row>
    <row r="2686" spans="1:21" ht="48" x14ac:dyDescent="0.2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 s="23">
        <v>1437620400</v>
      </c>
      <c r="J2686">
        <v>1404165425</v>
      </c>
      <c r="K2686" t="b">
        <v>0</v>
      </c>
      <c r="L2686">
        <v>4</v>
      </c>
      <c r="M2686" t="b">
        <v>0</v>
      </c>
      <c r="N2686" t="s">
        <v>8270</v>
      </c>
      <c r="O2686" s="12">
        <f t="shared" si="206"/>
        <v>1</v>
      </c>
      <c r="P2686" s="10">
        <f t="shared" si="207"/>
        <v>200</v>
      </c>
      <c r="Q2686" s="14" t="s">
        <v>8347</v>
      </c>
      <c r="R2686" t="s">
        <v>8353</v>
      </c>
      <c r="S2686" s="19">
        <f t="shared" si="208"/>
        <v>41820.706307870372</v>
      </c>
      <c r="T2686" s="19">
        <f t="shared" si="209"/>
        <v>42207.916666666664</v>
      </c>
      <c r="U2686">
        <f t="shared" si="210"/>
        <v>2014</v>
      </c>
    </row>
    <row r="2687" spans="1:21" ht="48" x14ac:dyDescent="0.2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 s="23">
        <v>1437620400</v>
      </c>
      <c r="J2687">
        <v>1424968930</v>
      </c>
      <c r="K2687" t="b">
        <v>0</v>
      </c>
      <c r="L2687">
        <v>1</v>
      </c>
      <c r="M2687" t="b">
        <v>0</v>
      </c>
      <c r="N2687" t="s">
        <v>8270</v>
      </c>
      <c r="O2687" s="12">
        <f t="shared" si="206"/>
        <v>0</v>
      </c>
      <c r="P2687" s="10">
        <f t="shared" si="207"/>
        <v>10</v>
      </c>
      <c r="Q2687" s="14" t="s">
        <v>8347</v>
      </c>
      <c r="R2687" t="s">
        <v>8353</v>
      </c>
      <c r="S2687" s="19">
        <f t="shared" si="208"/>
        <v>42061.487615740734</v>
      </c>
      <c r="T2687" s="19">
        <f t="shared" si="209"/>
        <v>42207.916666666664</v>
      </c>
      <c r="U2687">
        <f t="shared" si="210"/>
        <v>2015</v>
      </c>
    </row>
    <row r="2688" spans="1:21" ht="48" x14ac:dyDescent="0.2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 s="23">
        <v>1437620400</v>
      </c>
      <c r="J2688">
        <v>1410391423</v>
      </c>
      <c r="K2688" t="b">
        <v>0</v>
      </c>
      <c r="L2688">
        <v>0</v>
      </c>
      <c r="M2688" t="b">
        <v>0</v>
      </c>
      <c r="N2688" t="s">
        <v>8270</v>
      </c>
      <c r="O2688" s="12">
        <f t="shared" si="206"/>
        <v>0</v>
      </c>
      <c r="P2688" s="10">
        <f t="shared" si="207"/>
        <v>0</v>
      </c>
      <c r="Q2688" s="14" t="s">
        <v>8347</v>
      </c>
      <c r="R2688" t="s">
        <v>8353</v>
      </c>
      <c r="S2688" s="19">
        <f t="shared" si="208"/>
        <v>41892.766469907401</v>
      </c>
      <c r="T2688" s="19">
        <f t="shared" si="209"/>
        <v>42207.916666666664</v>
      </c>
      <c r="U2688">
        <f t="shared" si="210"/>
        <v>2014</v>
      </c>
    </row>
    <row r="2689" spans="1:21" ht="48" x14ac:dyDescent="0.2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 s="23">
        <v>1437620400</v>
      </c>
      <c r="J2689">
        <v>1432999318</v>
      </c>
      <c r="K2689" t="b">
        <v>0</v>
      </c>
      <c r="L2689">
        <v>0</v>
      </c>
      <c r="M2689" t="b">
        <v>0</v>
      </c>
      <c r="N2689" t="s">
        <v>8270</v>
      </c>
      <c r="O2689" s="12">
        <f t="shared" si="206"/>
        <v>0</v>
      </c>
      <c r="P2689" s="10">
        <f t="shared" si="207"/>
        <v>0</v>
      </c>
      <c r="Q2689" s="14" t="s">
        <v>8347</v>
      </c>
      <c r="R2689" t="s">
        <v>8353</v>
      </c>
      <c r="S2689" s="19">
        <f t="shared" si="208"/>
        <v>42154.431921296295</v>
      </c>
      <c r="T2689" s="19">
        <f t="shared" si="209"/>
        <v>42207.916666666664</v>
      </c>
      <c r="U2689">
        <f t="shared" si="210"/>
        <v>2015</v>
      </c>
    </row>
    <row r="2690" spans="1:21" ht="32" x14ac:dyDescent="0.2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 s="23">
        <v>1437620400</v>
      </c>
      <c r="J2690">
        <v>1422067870</v>
      </c>
      <c r="K2690" t="b">
        <v>0</v>
      </c>
      <c r="L2690">
        <v>14</v>
      </c>
      <c r="M2690" t="b">
        <v>0</v>
      </c>
      <c r="N2690" t="s">
        <v>8270</v>
      </c>
      <c r="O2690" s="12">
        <f t="shared" ref="O2690:O2753" si="211">ROUND(E2690/D2690*100,0)</f>
        <v>0</v>
      </c>
      <c r="P2690" s="10">
        <f t="shared" ref="P2690:P2753" si="212">IFERROR(ROUND(E2690/L2690,2),0)</f>
        <v>5.29</v>
      </c>
      <c r="Q2690" s="14" t="s">
        <v>8347</v>
      </c>
      <c r="R2690" t="s">
        <v>8353</v>
      </c>
      <c r="S2690" s="19">
        <f t="shared" si="208"/>
        <v>42027.910532407404</v>
      </c>
      <c r="T2690" s="19">
        <f t="shared" si="209"/>
        <v>42207.916666666664</v>
      </c>
      <c r="U2690">
        <f t="shared" si="210"/>
        <v>2015</v>
      </c>
    </row>
    <row r="2691" spans="1:21" ht="48" x14ac:dyDescent="0.2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 s="23">
        <v>1437620400</v>
      </c>
      <c r="J2691">
        <v>1467327890</v>
      </c>
      <c r="K2691" t="b">
        <v>0</v>
      </c>
      <c r="L2691">
        <v>1</v>
      </c>
      <c r="M2691" t="b">
        <v>0</v>
      </c>
      <c r="N2691" t="s">
        <v>8270</v>
      </c>
      <c r="O2691" s="12">
        <f t="shared" si="211"/>
        <v>0</v>
      </c>
      <c r="P2691" s="10">
        <f t="shared" si="212"/>
        <v>1</v>
      </c>
      <c r="Q2691" s="14" t="s">
        <v>8347</v>
      </c>
      <c r="R2691" t="s">
        <v>8353</v>
      </c>
      <c r="S2691" s="19">
        <f t="shared" ref="S2691:S2754" si="213">(J2691/86400)+25569+(-5/24)</f>
        <v>42551.75335648148</v>
      </c>
      <c r="T2691" s="19">
        <f t="shared" ref="T2691:T2754" si="214">(I2691/86400)+25569+(-5/24)</f>
        <v>42207.916666666664</v>
      </c>
      <c r="U2691">
        <f t="shared" si="210"/>
        <v>2016</v>
      </c>
    </row>
    <row r="2692" spans="1:21" ht="48" x14ac:dyDescent="0.2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 s="23">
        <v>1437620400</v>
      </c>
      <c r="J2692">
        <v>1429410676</v>
      </c>
      <c r="K2692" t="b">
        <v>0</v>
      </c>
      <c r="L2692">
        <v>118</v>
      </c>
      <c r="M2692" t="b">
        <v>0</v>
      </c>
      <c r="N2692" t="s">
        <v>8270</v>
      </c>
      <c r="O2692" s="12">
        <f t="shared" si="211"/>
        <v>11</v>
      </c>
      <c r="P2692" s="10">
        <f t="shared" si="212"/>
        <v>72.760000000000005</v>
      </c>
      <c r="Q2692" s="14" t="s">
        <v>8347</v>
      </c>
      <c r="R2692" t="s">
        <v>8353</v>
      </c>
      <c r="S2692" s="19">
        <f t="shared" si="213"/>
        <v>42112.89671296296</v>
      </c>
      <c r="T2692" s="19">
        <f t="shared" si="214"/>
        <v>42207.916666666664</v>
      </c>
      <c r="U2692">
        <f t="shared" si="210"/>
        <v>2015</v>
      </c>
    </row>
    <row r="2693" spans="1:21" ht="32" x14ac:dyDescent="0.2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 s="23">
        <v>1437620400</v>
      </c>
      <c r="J2693">
        <v>1427390557</v>
      </c>
      <c r="K2693" t="b">
        <v>0</v>
      </c>
      <c r="L2693">
        <v>2</v>
      </c>
      <c r="M2693" t="b">
        <v>0</v>
      </c>
      <c r="N2693" t="s">
        <v>8270</v>
      </c>
      <c r="O2693" s="12">
        <f t="shared" si="211"/>
        <v>0</v>
      </c>
      <c r="P2693" s="10">
        <f t="shared" si="212"/>
        <v>17.5</v>
      </c>
      <c r="Q2693" s="14" t="s">
        <v>8347</v>
      </c>
      <c r="R2693" t="s">
        <v>8353</v>
      </c>
      <c r="S2693" s="19">
        <f t="shared" si="213"/>
        <v>42089.515706018516</v>
      </c>
      <c r="T2693" s="19">
        <f t="shared" si="214"/>
        <v>42207.916666666664</v>
      </c>
      <c r="U2693">
        <f t="shared" si="210"/>
        <v>2015</v>
      </c>
    </row>
    <row r="2694" spans="1:21" ht="48" x14ac:dyDescent="0.2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 s="23">
        <v>1437620400</v>
      </c>
      <c r="J2694">
        <v>1424678460</v>
      </c>
      <c r="K2694" t="b">
        <v>0</v>
      </c>
      <c r="L2694">
        <v>1</v>
      </c>
      <c r="M2694" t="b">
        <v>0</v>
      </c>
      <c r="N2694" t="s">
        <v>8270</v>
      </c>
      <c r="O2694" s="12">
        <f t="shared" si="211"/>
        <v>1</v>
      </c>
      <c r="P2694" s="10">
        <f t="shared" si="212"/>
        <v>25</v>
      </c>
      <c r="Q2694" s="14" t="s">
        <v>8347</v>
      </c>
      <c r="R2694" t="s">
        <v>8353</v>
      </c>
      <c r="S2694" s="19">
        <f t="shared" si="213"/>
        <v>42058.125694444439</v>
      </c>
      <c r="T2694" s="19">
        <f t="shared" si="214"/>
        <v>42207.916666666664</v>
      </c>
      <c r="U2694">
        <f t="shared" si="210"/>
        <v>2015</v>
      </c>
    </row>
    <row r="2695" spans="1:21" ht="48" x14ac:dyDescent="0.2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 s="23">
        <v>1437620400</v>
      </c>
      <c r="J2695">
        <v>1405307966</v>
      </c>
      <c r="K2695" t="b">
        <v>0</v>
      </c>
      <c r="L2695">
        <v>3</v>
      </c>
      <c r="M2695" t="b">
        <v>0</v>
      </c>
      <c r="N2695" t="s">
        <v>8270</v>
      </c>
      <c r="O2695" s="12">
        <f t="shared" si="211"/>
        <v>1</v>
      </c>
      <c r="P2695" s="10">
        <f t="shared" si="212"/>
        <v>13.33</v>
      </c>
      <c r="Q2695" s="14" t="s">
        <v>8347</v>
      </c>
      <c r="R2695" t="s">
        <v>8353</v>
      </c>
      <c r="S2695" s="19">
        <f t="shared" si="213"/>
        <v>41833.930162037032</v>
      </c>
      <c r="T2695" s="19">
        <f t="shared" si="214"/>
        <v>42207.916666666664</v>
      </c>
      <c r="U2695">
        <f t="shared" si="210"/>
        <v>2014</v>
      </c>
    </row>
    <row r="2696" spans="1:21" ht="48" x14ac:dyDescent="0.2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 s="23">
        <v>1437620400</v>
      </c>
      <c r="J2696">
        <v>1409109739</v>
      </c>
      <c r="K2696" t="b">
        <v>0</v>
      </c>
      <c r="L2696">
        <v>1</v>
      </c>
      <c r="M2696" t="b">
        <v>0</v>
      </c>
      <c r="N2696" t="s">
        <v>8270</v>
      </c>
      <c r="O2696" s="12">
        <f t="shared" si="211"/>
        <v>0</v>
      </c>
      <c r="P2696" s="10">
        <f t="shared" si="212"/>
        <v>1</v>
      </c>
      <c r="Q2696" s="14" t="s">
        <v>8347</v>
      </c>
      <c r="R2696" t="s">
        <v>8353</v>
      </c>
      <c r="S2696" s="19">
        <f t="shared" si="213"/>
        <v>41877.932164351849</v>
      </c>
      <c r="T2696" s="19">
        <f t="shared" si="214"/>
        <v>42207.916666666664</v>
      </c>
      <c r="U2696">
        <f t="shared" si="210"/>
        <v>2014</v>
      </c>
    </row>
    <row r="2697" spans="1:21" ht="32" x14ac:dyDescent="0.2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 s="23">
        <v>1437620400</v>
      </c>
      <c r="J2697">
        <v>1423801318</v>
      </c>
      <c r="K2697" t="b">
        <v>0</v>
      </c>
      <c r="L2697">
        <v>3</v>
      </c>
      <c r="M2697" t="b">
        <v>0</v>
      </c>
      <c r="N2697" t="s">
        <v>8270</v>
      </c>
      <c r="O2697" s="12">
        <f t="shared" si="211"/>
        <v>0</v>
      </c>
      <c r="P2697" s="10">
        <f t="shared" si="212"/>
        <v>23.67</v>
      </c>
      <c r="Q2697" s="14" t="s">
        <v>8347</v>
      </c>
      <c r="R2697" t="s">
        <v>8353</v>
      </c>
      <c r="S2697" s="19">
        <f t="shared" si="213"/>
        <v>42047.973587962959</v>
      </c>
      <c r="T2697" s="19">
        <f t="shared" si="214"/>
        <v>42207.916666666664</v>
      </c>
      <c r="U2697">
        <f t="shared" si="210"/>
        <v>2015</v>
      </c>
    </row>
    <row r="2698" spans="1:21" ht="48" x14ac:dyDescent="0.2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 s="23">
        <v>1437620400</v>
      </c>
      <c r="J2698">
        <v>1416600960</v>
      </c>
      <c r="K2698" t="b">
        <v>0</v>
      </c>
      <c r="L2698">
        <v>38</v>
      </c>
      <c r="M2698" t="b">
        <v>0</v>
      </c>
      <c r="N2698" t="s">
        <v>8270</v>
      </c>
      <c r="O2698" s="12">
        <f t="shared" si="211"/>
        <v>6</v>
      </c>
      <c r="P2698" s="10">
        <f t="shared" si="212"/>
        <v>89.21</v>
      </c>
      <c r="Q2698" s="14" t="s">
        <v>8347</v>
      </c>
      <c r="R2698" t="s">
        <v>8353</v>
      </c>
      <c r="S2698" s="19">
        <f t="shared" si="213"/>
        <v>41964.636111111111</v>
      </c>
      <c r="T2698" s="19">
        <f t="shared" si="214"/>
        <v>42207.916666666664</v>
      </c>
      <c r="U2698">
        <f t="shared" si="210"/>
        <v>2014</v>
      </c>
    </row>
    <row r="2699" spans="1:21" ht="48" x14ac:dyDescent="0.2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 s="23">
        <v>1437620400</v>
      </c>
      <c r="J2699">
        <v>1435876423</v>
      </c>
      <c r="K2699" t="b">
        <v>0</v>
      </c>
      <c r="L2699">
        <v>52</v>
      </c>
      <c r="M2699" t="b">
        <v>0</v>
      </c>
      <c r="N2699" t="s">
        <v>8270</v>
      </c>
      <c r="O2699" s="12">
        <f t="shared" si="211"/>
        <v>26</v>
      </c>
      <c r="P2699" s="10">
        <f t="shared" si="212"/>
        <v>116.56</v>
      </c>
      <c r="Q2699" s="14" t="s">
        <v>8347</v>
      </c>
      <c r="R2699" t="s">
        <v>8353</v>
      </c>
      <c r="S2699" s="19">
        <f t="shared" si="213"/>
        <v>42187.731747685182</v>
      </c>
      <c r="T2699" s="19">
        <f t="shared" si="214"/>
        <v>42207.916666666664</v>
      </c>
      <c r="U2699">
        <f t="shared" si="210"/>
        <v>2015</v>
      </c>
    </row>
    <row r="2700" spans="1:21" ht="48" x14ac:dyDescent="0.2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 s="23">
        <v>1437620400</v>
      </c>
      <c r="J2700">
        <v>1401312808</v>
      </c>
      <c r="K2700" t="b">
        <v>0</v>
      </c>
      <c r="L2700">
        <v>2</v>
      </c>
      <c r="M2700" t="b">
        <v>0</v>
      </c>
      <c r="N2700" t="s">
        <v>8270</v>
      </c>
      <c r="O2700" s="12">
        <f t="shared" si="211"/>
        <v>0</v>
      </c>
      <c r="P2700" s="10">
        <f t="shared" si="212"/>
        <v>13.01</v>
      </c>
      <c r="Q2700" s="14" t="s">
        <v>8347</v>
      </c>
      <c r="R2700" t="s">
        <v>8353</v>
      </c>
      <c r="S2700" s="19">
        <f t="shared" si="213"/>
        <v>41787.689907407403</v>
      </c>
      <c r="T2700" s="19">
        <f t="shared" si="214"/>
        <v>42207.916666666664</v>
      </c>
      <c r="U2700">
        <f t="shared" si="210"/>
        <v>2014</v>
      </c>
    </row>
    <row r="2701" spans="1:21" ht="48" x14ac:dyDescent="0.2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 s="23">
        <v>1437620400</v>
      </c>
      <c r="J2701">
        <v>1404941463</v>
      </c>
      <c r="K2701" t="b">
        <v>0</v>
      </c>
      <c r="L2701">
        <v>0</v>
      </c>
      <c r="M2701" t="b">
        <v>0</v>
      </c>
      <c r="N2701" t="s">
        <v>8270</v>
      </c>
      <c r="O2701" s="12">
        <f t="shared" si="211"/>
        <v>0</v>
      </c>
      <c r="P2701" s="10">
        <f t="shared" si="212"/>
        <v>0</v>
      </c>
      <c r="Q2701" s="14" t="s">
        <v>8347</v>
      </c>
      <c r="R2701" t="s">
        <v>8353</v>
      </c>
      <c r="S2701" s="19">
        <f t="shared" si="213"/>
        <v>41829.688229166662</v>
      </c>
      <c r="T2701" s="19">
        <f t="shared" si="214"/>
        <v>42207.916666666664</v>
      </c>
      <c r="U2701">
        <f t="shared" si="210"/>
        <v>2014</v>
      </c>
    </row>
    <row r="2702" spans="1:21" ht="48" x14ac:dyDescent="0.2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 s="23">
        <v>1437620400</v>
      </c>
      <c r="J2702">
        <v>1408481972</v>
      </c>
      <c r="K2702" t="b">
        <v>0</v>
      </c>
      <c r="L2702">
        <v>4</v>
      </c>
      <c r="M2702" t="b">
        <v>0</v>
      </c>
      <c r="N2702" t="s">
        <v>8270</v>
      </c>
      <c r="O2702" s="12">
        <f t="shared" si="211"/>
        <v>1</v>
      </c>
      <c r="P2702" s="10">
        <f t="shared" si="212"/>
        <v>17.5</v>
      </c>
      <c r="Q2702" s="14" t="s">
        <v>8347</v>
      </c>
      <c r="R2702" t="s">
        <v>8353</v>
      </c>
      <c r="S2702" s="19">
        <f t="shared" si="213"/>
        <v>41870.666342592587</v>
      </c>
      <c r="T2702" s="19">
        <f t="shared" si="214"/>
        <v>42207.916666666664</v>
      </c>
      <c r="U2702">
        <f t="shared" si="210"/>
        <v>2014</v>
      </c>
    </row>
    <row r="2703" spans="1:21" ht="48" x14ac:dyDescent="0.2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 s="23">
        <v>1437620400</v>
      </c>
      <c r="J2703">
        <v>1488911734</v>
      </c>
      <c r="K2703" t="b">
        <v>0</v>
      </c>
      <c r="L2703">
        <v>46</v>
      </c>
      <c r="M2703" t="b">
        <v>0</v>
      </c>
      <c r="N2703" t="s">
        <v>8270</v>
      </c>
      <c r="O2703" s="12">
        <f t="shared" si="211"/>
        <v>46</v>
      </c>
      <c r="P2703" s="10">
        <f t="shared" si="212"/>
        <v>34.130000000000003</v>
      </c>
      <c r="Q2703" s="14" t="s">
        <v>8347</v>
      </c>
      <c r="R2703" t="s">
        <v>8353</v>
      </c>
      <c r="S2703" s="19">
        <f t="shared" si="213"/>
        <v>42801.566365740735</v>
      </c>
      <c r="T2703" s="19">
        <f t="shared" si="214"/>
        <v>42207.916666666664</v>
      </c>
      <c r="U2703">
        <f t="shared" si="210"/>
        <v>2017</v>
      </c>
    </row>
    <row r="2704" spans="1:21" ht="48" x14ac:dyDescent="0.2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 s="23">
        <v>1437620400</v>
      </c>
      <c r="J2704">
        <v>1488827677</v>
      </c>
      <c r="K2704" t="b">
        <v>1</v>
      </c>
      <c r="L2704">
        <v>26</v>
      </c>
      <c r="M2704" t="b">
        <v>0</v>
      </c>
      <c r="N2704" t="s">
        <v>8270</v>
      </c>
      <c r="O2704" s="12">
        <f t="shared" si="211"/>
        <v>34</v>
      </c>
      <c r="P2704" s="10">
        <f t="shared" si="212"/>
        <v>132.35</v>
      </c>
      <c r="Q2704" s="14" t="s">
        <v>8347</v>
      </c>
      <c r="R2704" t="s">
        <v>8353</v>
      </c>
      <c r="S2704" s="19">
        <f t="shared" si="213"/>
        <v>42800.593483796292</v>
      </c>
      <c r="T2704" s="19">
        <f t="shared" si="214"/>
        <v>42207.916666666664</v>
      </c>
      <c r="U2704">
        <f t="shared" si="210"/>
        <v>2017</v>
      </c>
    </row>
    <row r="2705" spans="1:21" ht="32" x14ac:dyDescent="0.2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 s="23">
        <v>1437620400</v>
      </c>
      <c r="J2705">
        <v>1485016430</v>
      </c>
      <c r="K2705" t="b">
        <v>0</v>
      </c>
      <c r="L2705">
        <v>45</v>
      </c>
      <c r="M2705" t="b">
        <v>0</v>
      </c>
      <c r="N2705" t="s">
        <v>8270</v>
      </c>
      <c r="O2705" s="12">
        <f t="shared" si="211"/>
        <v>104</v>
      </c>
      <c r="P2705" s="10">
        <f t="shared" si="212"/>
        <v>922.22</v>
      </c>
      <c r="Q2705" s="14" t="s">
        <v>8347</v>
      </c>
      <c r="R2705" t="s">
        <v>8353</v>
      </c>
      <c r="S2705" s="19">
        <f t="shared" si="213"/>
        <v>42756.481828703698</v>
      </c>
      <c r="T2705" s="19">
        <f t="shared" si="214"/>
        <v>42207.916666666664</v>
      </c>
      <c r="U2705">
        <f t="shared" si="210"/>
        <v>2017</v>
      </c>
    </row>
    <row r="2706" spans="1:21" ht="48" x14ac:dyDescent="0.2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 s="23">
        <v>1437620400</v>
      </c>
      <c r="J2706">
        <v>1487709714</v>
      </c>
      <c r="K2706" t="b">
        <v>0</v>
      </c>
      <c r="L2706">
        <v>7</v>
      </c>
      <c r="M2706" t="b">
        <v>0</v>
      </c>
      <c r="N2706" t="s">
        <v>8270</v>
      </c>
      <c r="O2706" s="12">
        <f t="shared" si="211"/>
        <v>6</v>
      </c>
      <c r="P2706" s="10">
        <f t="shared" si="212"/>
        <v>163.57</v>
      </c>
      <c r="Q2706" s="14" t="s">
        <v>8347</v>
      </c>
      <c r="R2706" t="s">
        <v>8353</v>
      </c>
      <c r="S2706" s="19">
        <f t="shared" si="213"/>
        <v>42787.654097222221</v>
      </c>
      <c r="T2706" s="19">
        <f t="shared" si="214"/>
        <v>42207.916666666664</v>
      </c>
      <c r="U2706">
        <f t="shared" si="210"/>
        <v>2017</v>
      </c>
    </row>
    <row r="2707" spans="1:21" ht="32" x14ac:dyDescent="0.2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 s="23">
        <v>1437620400</v>
      </c>
      <c r="J2707">
        <v>1486504758</v>
      </c>
      <c r="K2707" t="b">
        <v>0</v>
      </c>
      <c r="L2707">
        <v>8</v>
      </c>
      <c r="M2707" t="b">
        <v>0</v>
      </c>
      <c r="N2707" t="s">
        <v>8270</v>
      </c>
      <c r="O2707" s="12">
        <f t="shared" si="211"/>
        <v>11</v>
      </c>
      <c r="P2707" s="10">
        <f t="shared" si="212"/>
        <v>217.38</v>
      </c>
      <c r="Q2707" s="14" t="s">
        <v>8347</v>
      </c>
      <c r="R2707" t="s">
        <v>8353</v>
      </c>
      <c r="S2707" s="19">
        <f t="shared" si="213"/>
        <v>42773.70784722222</v>
      </c>
      <c r="T2707" s="19">
        <f t="shared" si="214"/>
        <v>42207.916666666664</v>
      </c>
      <c r="U2707">
        <f t="shared" si="210"/>
        <v>2017</v>
      </c>
    </row>
    <row r="2708" spans="1:21" ht="48" x14ac:dyDescent="0.2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 s="23">
        <v>1437620400</v>
      </c>
      <c r="J2708">
        <v>1410937483</v>
      </c>
      <c r="K2708" t="b">
        <v>1</v>
      </c>
      <c r="L2708">
        <v>263</v>
      </c>
      <c r="M2708" t="b">
        <v>1</v>
      </c>
      <c r="N2708" t="s">
        <v>8270</v>
      </c>
      <c r="O2708" s="12">
        <f t="shared" si="211"/>
        <v>112</v>
      </c>
      <c r="P2708" s="10">
        <f t="shared" si="212"/>
        <v>149.44</v>
      </c>
      <c r="Q2708" s="14" t="s">
        <v>8347</v>
      </c>
      <c r="R2708" t="s">
        <v>8353</v>
      </c>
      <c r="S2708" s="19">
        <f t="shared" si="213"/>
        <v>41899.086608796293</v>
      </c>
      <c r="T2708" s="19">
        <f t="shared" si="214"/>
        <v>42207.916666666664</v>
      </c>
      <c r="U2708">
        <f t="shared" si="210"/>
        <v>2014</v>
      </c>
    </row>
    <row r="2709" spans="1:21" ht="48" x14ac:dyDescent="0.2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 s="23">
        <v>1437620400</v>
      </c>
      <c r="J2709">
        <v>1367088443</v>
      </c>
      <c r="K2709" t="b">
        <v>1</v>
      </c>
      <c r="L2709">
        <v>394</v>
      </c>
      <c r="M2709" t="b">
        <v>1</v>
      </c>
      <c r="N2709" t="s">
        <v>8270</v>
      </c>
      <c r="O2709" s="12">
        <f t="shared" si="211"/>
        <v>351</v>
      </c>
      <c r="P2709" s="10">
        <f t="shared" si="212"/>
        <v>71.239999999999995</v>
      </c>
      <c r="Q2709" s="14" t="s">
        <v>8347</v>
      </c>
      <c r="R2709" t="s">
        <v>8353</v>
      </c>
      <c r="S2709" s="19">
        <f t="shared" si="213"/>
        <v>41391.574571759258</v>
      </c>
      <c r="T2709" s="19">
        <f t="shared" si="214"/>
        <v>42207.916666666664</v>
      </c>
      <c r="U2709">
        <f t="shared" si="210"/>
        <v>2013</v>
      </c>
    </row>
    <row r="2710" spans="1:21" ht="48" x14ac:dyDescent="0.2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 s="23">
        <v>1437620400</v>
      </c>
      <c r="J2710">
        <v>1463935526</v>
      </c>
      <c r="K2710" t="b">
        <v>1</v>
      </c>
      <c r="L2710">
        <v>1049</v>
      </c>
      <c r="M2710" t="b">
        <v>1</v>
      </c>
      <c r="N2710" t="s">
        <v>8270</v>
      </c>
      <c r="O2710" s="12">
        <f t="shared" si="211"/>
        <v>233</v>
      </c>
      <c r="P2710" s="10">
        <f t="shared" si="212"/>
        <v>44.46</v>
      </c>
      <c r="Q2710" s="14" t="s">
        <v>8347</v>
      </c>
      <c r="R2710" t="s">
        <v>8353</v>
      </c>
      <c r="S2710" s="19">
        <f t="shared" si="213"/>
        <v>42512.489884259259</v>
      </c>
      <c r="T2710" s="19">
        <f t="shared" si="214"/>
        <v>42207.916666666664</v>
      </c>
      <c r="U2710">
        <f t="shared" si="210"/>
        <v>2016</v>
      </c>
    </row>
    <row r="2711" spans="1:21" ht="48" x14ac:dyDescent="0.2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 s="23">
        <v>1437620400</v>
      </c>
      <c r="J2711">
        <v>1472528141</v>
      </c>
      <c r="K2711" t="b">
        <v>1</v>
      </c>
      <c r="L2711">
        <v>308</v>
      </c>
      <c r="M2711" t="b">
        <v>1</v>
      </c>
      <c r="N2711" t="s">
        <v>8270</v>
      </c>
      <c r="O2711" s="12">
        <f t="shared" si="211"/>
        <v>102</v>
      </c>
      <c r="P2711" s="10">
        <f t="shared" si="212"/>
        <v>164.94</v>
      </c>
      <c r="Q2711" s="14" t="s">
        <v>8347</v>
      </c>
      <c r="R2711" t="s">
        <v>8353</v>
      </c>
      <c r="S2711" s="19">
        <f t="shared" si="213"/>
        <v>42611.941446759258</v>
      </c>
      <c r="T2711" s="19">
        <f t="shared" si="214"/>
        <v>42207.916666666664</v>
      </c>
      <c r="U2711">
        <f t="shared" si="210"/>
        <v>2016</v>
      </c>
    </row>
    <row r="2712" spans="1:21" ht="32" x14ac:dyDescent="0.2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 s="23">
        <v>1437620400</v>
      </c>
      <c r="J2712">
        <v>1404797428</v>
      </c>
      <c r="K2712" t="b">
        <v>1</v>
      </c>
      <c r="L2712">
        <v>1088</v>
      </c>
      <c r="M2712" t="b">
        <v>1</v>
      </c>
      <c r="N2712" t="s">
        <v>8270</v>
      </c>
      <c r="O2712" s="12">
        <f t="shared" si="211"/>
        <v>154</v>
      </c>
      <c r="P2712" s="10">
        <f t="shared" si="212"/>
        <v>84.87</v>
      </c>
      <c r="Q2712" s="14" t="s">
        <v>8347</v>
      </c>
      <c r="R2712" t="s">
        <v>8353</v>
      </c>
      <c r="S2712" s="19">
        <f t="shared" si="213"/>
        <v>41828.021157407406</v>
      </c>
      <c r="T2712" s="19">
        <f t="shared" si="214"/>
        <v>42207.916666666664</v>
      </c>
      <c r="U2712">
        <f t="shared" si="210"/>
        <v>2014</v>
      </c>
    </row>
    <row r="2713" spans="1:21" ht="48" x14ac:dyDescent="0.2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 s="23">
        <v>1437620400</v>
      </c>
      <c r="J2713">
        <v>1400694790</v>
      </c>
      <c r="K2713" t="b">
        <v>1</v>
      </c>
      <c r="L2713">
        <v>73</v>
      </c>
      <c r="M2713" t="b">
        <v>1</v>
      </c>
      <c r="N2713" t="s">
        <v>8270</v>
      </c>
      <c r="O2713" s="12">
        <f t="shared" si="211"/>
        <v>101</v>
      </c>
      <c r="P2713" s="10">
        <f t="shared" si="212"/>
        <v>53.95</v>
      </c>
      <c r="Q2713" s="14" t="s">
        <v>8347</v>
      </c>
      <c r="R2713" t="s">
        <v>8353</v>
      </c>
      <c r="S2713" s="19">
        <f t="shared" si="213"/>
        <v>41780.536921296291</v>
      </c>
      <c r="T2713" s="19">
        <f t="shared" si="214"/>
        <v>42207.916666666664</v>
      </c>
      <c r="U2713">
        <f t="shared" si="210"/>
        <v>2014</v>
      </c>
    </row>
    <row r="2714" spans="1:21" ht="48" x14ac:dyDescent="0.2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 s="23">
        <v>1437620400</v>
      </c>
      <c r="J2714">
        <v>1370568560</v>
      </c>
      <c r="K2714" t="b">
        <v>1</v>
      </c>
      <c r="L2714">
        <v>143</v>
      </c>
      <c r="M2714" t="b">
        <v>1</v>
      </c>
      <c r="N2714" t="s">
        <v>8270</v>
      </c>
      <c r="O2714" s="12">
        <f t="shared" si="211"/>
        <v>131</v>
      </c>
      <c r="P2714" s="10">
        <f t="shared" si="212"/>
        <v>50.53</v>
      </c>
      <c r="Q2714" s="14" t="s">
        <v>8347</v>
      </c>
      <c r="R2714" t="s">
        <v>8353</v>
      </c>
      <c r="S2714" s="19">
        <f t="shared" si="213"/>
        <v>41431.853703703702</v>
      </c>
      <c r="T2714" s="19">
        <f t="shared" si="214"/>
        <v>42207.916666666664</v>
      </c>
      <c r="U2714">
        <f t="shared" si="210"/>
        <v>2013</v>
      </c>
    </row>
    <row r="2715" spans="1:21" ht="48" x14ac:dyDescent="0.2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 s="23">
        <v>1437620400</v>
      </c>
      <c r="J2715">
        <v>1447515684</v>
      </c>
      <c r="K2715" t="b">
        <v>1</v>
      </c>
      <c r="L2715">
        <v>1420</v>
      </c>
      <c r="M2715" t="b">
        <v>1</v>
      </c>
      <c r="N2715" t="s">
        <v>8270</v>
      </c>
      <c r="O2715" s="12">
        <f t="shared" si="211"/>
        <v>102</v>
      </c>
      <c r="P2715" s="10">
        <f t="shared" si="212"/>
        <v>108</v>
      </c>
      <c r="Q2715" s="14" t="s">
        <v>8347</v>
      </c>
      <c r="R2715" t="s">
        <v>8353</v>
      </c>
      <c r="S2715" s="19">
        <f t="shared" si="213"/>
        <v>42322.445416666662</v>
      </c>
      <c r="T2715" s="19">
        <f t="shared" si="214"/>
        <v>42207.916666666664</v>
      </c>
      <c r="U2715">
        <f t="shared" si="210"/>
        <v>2015</v>
      </c>
    </row>
    <row r="2716" spans="1:21" ht="32" x14ac:dyDescent="0.2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 s="23">
        <v>1437620400</v>
      </c>
      <c r="J2716">
        <v>1474040596</v>
      </c>
      <c r="K2716" t="b">
        <v>1</v>
      </c>
      <c r="L2716">
        <v>305</v>
      </c>
      <c r="M2716" t="b">
        <v>1</v>
      </c>
      <c r="N2716" t="s">
        <v>8270</v>
      </c>
      <c r="O2716" s="12">
        <f t="shared" si="211"/>
        <v>116</v>
      </c>
      <c r="P2716" s="10">
        <f t="shared" si="212"/>
        <v>95.37</v>
      </c>
      <c r="Q2716" s="14" t="s">
        <v>8347</v>
      </c>
      <c r="R2716" t="s">
        <v>8353</v>
      </c>
      <c r="S2716" s="19">
        <f t="shared" si="213"/>
        <v>42629.446712962956</v>
      </c>
      <c r="T2716" s="19">
        <f t="shared" si="214"/>
        <v>42207.916666666664</v>
      </c>
      <c r="U2716">
        <f t="shared" si="210"/>
        <v>2016</v>
      </c>
    </row>
    <row r="2717" spans="1:21" ht="48" x14ac:dyDescent="0.2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 s="23">
        <v>1437620400</v>
      </c>
      <c r="J2717">
        <v>1453109628</v>
      </c>
      <c r="K2717" t="b">
        <v>1</v>
      </c>
      <c r="L2717">
        <v>551</v>
      </c>
      <c r="M2717" t="b">
        <v>1</v>
      </c>
      <c r="N2717" t="s">
        <v>8270</v>
      </c>
      <c r="O2717" s="12">
        <f t="shared" si="211"/>
        <v>265</v>
      </c>
      <c r="P2717" s="10">
        <f t="shared" si="212"/>
        <v>57.63</v>
      </c>
      <c r="Q2717" s="14" t="s">
        <v>8347</v>
      </c>
      <c r="R2717" t="s">
        <v>8353</v>
      </c>
      <c r="S2717" s="19">
        <f t="shared" si="213"/>
        <v>42387.190138888887</v>
      </c>
      <c r="T2717" s="19">
        <f t="shared" si="214"/>
        <v>42207.916666666664</v>
      </c>
      <c r="U2717">
        <f t="shared" si="210"/>
        <v>2016</v>
      </c>
    </row>
    <row r="2718" spans="1:21" ht="64" x14ac:dyDescent="0.2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 s="23">
        <v>1437620400</v>
      </c>
      <c r="J2718">
        <v>1441699193</v>
      </c>
      <c r="K2718" t="b">
        <v>1</v>
      </c>
      <c r="L2718">
        <v>187</v>
      </c>
      <c r="M2718" t="b">
        <v>1</v>
      </c>
      <c r="N2718" t="s">
        <v>8270</v>
      </c>
      <c r="O2718" s="12">
        <f t="shared" si="211"/>
        <v>120</v>
      </c>
      <c r="P2718" s="10">
        <f t="shared" si="212"/>
        <v>64.16</v>
      </c>
      <c r="Q2718" s="14" t="s">
        <v>8347</v>
      </c>
      <c r="R2718" t="s">
        <v>8353</v>
      </c>
      <c r="S2718" s="19">
        <f t="shared" si="213"/>
        <v>42255.124918981477</v>
      </c>
      <c r="T2718" s="19">
        <f t="shared" si="214"/>
        <v>42207.916666666664</v>
      </c>
      <c r="U2718">
        <f t="shared" si="210"/>
        <v>2015</v>
      </c>
    </row>
    <row r="2719" spans="1:21" ht="48" x14ac:dyDescent="0.2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 s="23">
        <v>1437620400</v>
      </c>
      <c r="J2719">
        <v>1414015049</v>
      </c>
      <c r="K2719" t="b">
        <v>1</v>
      </c>
      <c r="L2719">
        <v>325</v>
      </c>
      <c r="M2719" t="b">
        <v>1</v>
      </c>
      <c r="N2719" t="s">
        <v>8270</v>
      </c>
      <c r="O2719" s="12">
        <f t="shared" si="211"/>
        <v>120</v>
      </c>
      <c r="P2719" s="10">
        <f t="shared" si="212"/>
        <v>92.39</v>
      </c>
      <c r="Q2719" s="14" t="s">
        <v>8347</v>
      </c>
      <c r="R2719" t="s">
        <v>8353</v>
      </c>
      <c r="S2719" s="19">
        <f t="shared" si="213"/>
        <v>41934.706585648142</v>
      </c>
      <c r="T2719" s="19">
        <f t="shared" si="214"/>
        <v>42207.916666666664</v>
      </c>
      <c r="U2719">
        <f t="shared" si="210"/>
        <v>2014</v>
      </c>
    </row>
    <row r="2720" spans="1:21" ht="48" x14ac:dyDescent="0.2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 s="23">
        <v>1437620400</v>
      </c>
      <c r="J2720">
        <v>1459865945</v>
      </c>
      <c r="K2720" t="b">
        <v>1</v>
      </c>
      <c r="L2720">
        <v>148</v>
      </c>
      <c r="M2720" t="b">
        <v>1</v>
      </c>
      <c r="N2720" t="s">
        <v>8270</v>
      </c>
      <c r="O2720" s="12">
        <f t="shared" si="211"/>
        <v>104</v>
      </c>
      <c r="P2720" s="10">
        <f t="shared" si="212"/>
        <v>125.98</v>
      </c>
      <c r="Q2720" s="14" t="s">
        <v>8347</v>
      </c>
      <c r="R2720" t="s">
        <v>8353</v>
      </c>
      <c r="S2720" s="19">
        <f t="shared" si="213"/>
        <v>42465.388252314813</v>
      </c>
      <c r="T2720" s="19">
        <f t="shared" si="214"/>
        <v>42207.916666666664</v>
      </c>
      <c r="U2720">
        <f t="shared" si="210"/>
        <v>2016</v>
      </c>
    </row>
    <row r="2721" spans="1:21" ht="48" x14ac:dyDescent="0.2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 s="23">
        <v>1437620400</v>
      </c>
      <c r="J2721">
        <v>1455756294</v>
      </c>
      <c r="K2721" t="b">
        <v>0</v>
      </c>
      <c r="L2721">
        <v>69</v>
      </c>
      <c r="M2721" t="b">
        <v>1</v>
      </c>
      <c r="N2721" t="s">
        <v>8270</v>
      </c>
      <c r="O2721" s="12">
        <f t="shared" si="211"/>
        <v>109</v>
      </c>
      <c r="P2721" s="10">
        <f t="shared" si="212"/>
        <v>94.64</v>
      </c>
      <c r="Q2721" s="14" t="s">
        <v>8347</v>
      </c>
      <c r="R2721" t="s">
        <v>8353</v>
      </c>
      <c r="S2721" s="19">
        <f t="shared" si="213"/>
        <v>42417.822847222218</v>
      </c>
      <c r="T2721" s="19">
        <f t="shared" si="214"/>
        <v>42207.916666666664</v>
      </c>
      <c r="U2721">
        <f t="shared" si="210"/>
        <v>2016</v>
      </c>
    </row>
    <row r="2722" spans="1:21" ht="48" x14ac:dyDescent="0.2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 s="23">
        <v>1437620400</v>
      </c>
      <c r="J2722">
        <v>1476270653</v>
      </c>
      <c r="K2722" t="b">
        <v>0</v>
      </c>
      <c r="L2722">
        <v>173</v>
      </c>
      <c r="M2722" t="b">
        <v>1</v>
      </c>
      <c r="N2722" t="s">
        <v>8270</v>
      </c>
      <c r="O2722" s="12">
        <f t="shared" si="211"/>
        <v>118</v>
      </c>
      <c r="P2722" s="10">
        <f t="shared" si="212"/>
        <v>170.7</v>
      </c>
      <c r="Q2722" s="14" t="s">
        <v>8347</v>
      </c>
      <c r="R2722" t="s">
        <v>8353</v>
      </c>
      <c r="S2722" s="19">
        <f t="shared" si="213"/>
        <v>42655.257557870369</v>
      </c>
      <c r="T2722" s="19">
        <f t="shared" si="214"/>
        <v>42207.916666666664</v>
      </c>
      <c r="U2722">
        <f t="shared" si="210"/>
        <v>2016</v>
      </c>
    </row>
    <row r="2723" spans="1:21" ht="48" x14ac:dyDescent="0.2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 s="23">
        <v>1437620400</v>
      </c>
      <c r="J2723">
        <v>1375880598</v>
      </c>
      <c r="K2723" t="b">
        <v>0</v>
      </c>
      <c r="L2723">
        <v>269</v>
      </c>
      <c r="M2723" t="b">
        <v>1</v>
      </c>
      <c r="N2723" t="s">
        <v>8303</v>
      </c>
      <c r="O2723" s="12">
        <f t="shared" si="211"/>
        <v>1462</v>
      </c>
      <c r="P2723" s="10">
        <f t="shared" si="212"/>
        <v>40.76</v>
      </c>
      <c r="Q2723" s="14" t="s">
        <v>8354</v>
      </c>
      <c r="R2723" t="s">
        <v>8355</v>
      </c>
      <c r="S2723" s="19">
        <f t="shared" si="213"/>
        <v>41493.335625</v>
      </c>
      <c r="T2723" s="19">
        <f t="shared" si="214"/>
        <v>42207.916666666664</v>
      </c>
      <c r="U2723">
        <f t="shared" si="210"/>
        <v>2013</v>
      </c>
    </row>
    <row r="2724" spans="1:21" ht="48" x14ac:dyDescent="0.2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 s="23">
        <v>1437620400</v>
      </c>
      <c r="J2724">
        <v>1480538053</v>
      </c>
      <c r="K2724" t="b">
        <v>0</v>
      </c>
      <c r="L2724">
        <v>185</v>
      </c>
      <c r="M2724" t="b">
        <v>1</v>
      </c>
      <c r="N2724" t="s">
        <v>8303</v>
      </c>
      <c r="O2724" s="12">
        <f t="shared" si="211"/>
        <v>253</v>
      </c>
      <c r="P2724" s="10">
        <f t="shared" si="212"/>
        <v>68.25</v>
      </c>
      <c r="Q2724" s="14" t="s">
        <v>8354</v>
      </c>
      <c r="R2724" t="s">
        <v>8355</v>
      </c>
      <c r="S2724" s="19">
        <f t="shared" si="213"/>
        <v>42704.64876157407</v>
      </c>
      <c r="T2724" s="19">
        <f t="shared" si="214"/>
        <v>42207.916666666664</v>
      </c>
      <c r="U2724">
        <f t="shared" si="210"/>
        <v>2016</v>
      </c>
    </row>
    <row r="2725" spans="1:21" ht="48" x14ac:dyDescent="0.2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 s="23">
        <v>1437620400</v>
      </c>
      <c r="J2725">
        <v>1414872488</v>
      </c>
      <c r="K2725" t="b">
        <v>0</v>
      </c>
      <c r="L2725">
        <v>176</v>
      </c>
      <c r="M2725" t="b">
        <v>1</v>
      </c>
      <c r="N2725" t="s">
        <v>8303</v>
      </c>
      <c r="O2725" s="12">
        <f t="shared" si="211"/>
        <v>140</v>
      </c>
      <c r="P2725" s="10">
        <f t="shared" si="212"/>
        <v>95.49</v>
      </c>
      <c r="Q2725" s="14" t="s">
        <v>8354</v>
      </c>
      <c r="R2725" t="s">
        <v>8355</v>
      </c>
      <c r="S2725" s="19">
        <f t="shared" si="213"/>
        <v>41944.630648148144</v>
      </c>
      <c r="T2725" s="19">
        <f t="shared" si="214"/>
        <v>42207.916666666664</v>
      </c>
      <c r="U2725">
        <f t="shared" si="210"/>
        <v>2014</v>
      </c>
    </row>
    <row r="2726" spans="1:21" ht="48" x14ac:dyDescent="0.2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 s="23">
        <v>1437620400</v>
      </c>
      <c r="J2726">
        <v>1436860259</v>
      </c>
      <c r="K2726" t="b">
        <v>0</v>
      </c>
      <c r="L2726">
        <v>1019</v>
      </c>
      <c r="M2726" t="b">
        <v>1</v>
      </c>
      <c r="N2726" t="s">
        <v>8303</v>
      </c>
      <c r="O2726" s="12">
        <f t="shared" si="211"/>
        <v>297</v>
      </c>
      <c r="P2726" s="10">
        <f t="shared" si="212"/>
        <v>7.19</v>
      </c>
      <c r="Q2726" s="14" t="s">
        <v>8354</v>
      </c>
      <c r="R2726" t="s">
        <v>8355</v>
      </c>
      <c r="S2726" s="19">
        <f t="shared" si="213"/>
        <v>42199.118738425925</v>
      </c>
      <c r="T2726" s="19">
        <f t="shared" si="214"/>
        <v>42207.916666666664</v>
      </c>
      <c r="U2726">
        <f t="shared" si="210"/>
        <v>2015</v>
      </c>
    </row>
    <row r="2727" spans="1:21" ht="32" x14ac:dyDescent="0.2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 s="23">
        <v>1437620400</v>
      </c>
      <c r="J2727">
        <v>1484070735</v>
      </c>
      <c r="K2727" t="b">
        <v>0</v>
      </c>
      <c r="L2727">
        <v>113</v>
      </c>
      <c r="M2727" t="b">
        <v>1</v>
      </c>
      <c r="N2727" t="s">
        <v>8303</v>
      </c>
      <c r="O2727" s="12">
        <f t="shared" si="211"/>
        <v>145</v>
      </c>
      <c r="P2727" s="10">
        <f t="shared" si="212"/>
        <v>511.65</v>
      </c>
      <c r="Q2727" s="14" t="s">
        <v>8354</v>
      </c>
      <c r="R2727" t="s">
        <v>8355</v>
      </c>
      <c r="S2727" s="19">
        <f t="shared" si="213"/>
        <v>42745.53628472222</v>
      </c>
      <c r="T2727" s="19">
        <f t="shared" si="214"/>
        <v>42207.916666666664</v>
      </c>
      <c r="U2727">
        <f t="shared" si="210"/>
        <v>2017</v>
      </c>
    </row>
    <row r="2728" spans="1:21" ht="16" x14ac:dyDescent="0.2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 s="23">
        <v>1437620400</v>
      </c>
      <c r="J2728">
        <v>1458741311</v>
      </c>
      <c r="K2728" t="b">
        <v>0</v>
      </c>
      <c r="L2728">
        <v>404</v>
      </c>
      <c r="M2728" t="b">
        <v>1</v>
      </c>
      <c r="N2728" t="s">
        <v>8303</v>
      </c>
      <c r="O2728" s="12">
        <f t="shared" si="211"/>
        <v>106</v>
      </c>
      <c r="P2728" s="10">
        <f t="shared" si="212"/>
        <v>261.75</v>
      </c>
      <c r="Q2728" s="14" t="s">
        <v>8354</v>
      </c>
      <c r="R2728" t="s">
        <v>8355</v>
      </c>
      <c r="S2728" s="19">
        <f t="shared" si="213"/>
        <v>42452.371655092589</v>
      </c>
      <c r="T2728" s="19">
        <f t="shared" si="214"/>
        <v>42207.916666666664</v>
      </c>
      <c r="U2728">
        <f t="shared" si="210"/>
        <v>2016</v>
      </c>
    </row>
    <row r="2729" spans="1:21" ht="48" x14ac:dyDescent="0.2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 s="23">
        <v>1437620400</v>
      </c>
      <c r="J2729">
        <v>1436804063</v>
      </c>
      <c r="K2729" t="b">
        <v>0</v>
      </c>
      <c r="L2729">
        <v>707</v>
      </c>
      <c r="M2729" t="b">
        <v>1</v>
      </c>
      <c r="N2729" t="s">
        <v>8303</v>
      </c>
      <c r="O2729" s="12">
        <f t="shared" si="211"/>
        <v>493</v>
      </c>
      <c r="P2729" s="10">
        <f t="shared" si="212"/>
        <v>69.760000000000005</v>
      </c>
      <c r="Q2729" s="14" t="s">
        <v>8354</v>
      </c>
      <c r="R2729" t="s">
        <v>8355</v>
      </c>
      <c r="S2729" s="19">
        <f t="shared" si="213"/>
        <v>42198.468321759261</v>
      </c>
      <c r="T2729" s="19">
        <f t="shared" si="214"/>
        <v>42207.916666666664</v>
      </c>
      <c r="U2729">
        <f t="shared" si="210"/>
        <v>2015</v>
      </c>
    </row>
    <row r="2730" spans="1:21" ht="32" x14ac:dyDescent="0.2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 s="23">
        <v>1437620400</v>
      </c>
      <c r="J2730">
        <v>1448461434</v>
      </c>
      <c r="K2730" t="b">
        <v>0</v>
      </c>
      <c r="L2730">
        <v>392</v>
      </c>
      <c r="M2730" t="b">
        <v>1</v>
      </c>
      <c r="N2730" t="s">
        <v>8303</v>
      </c>
      <c r="O2730" s="12">
        <f t="shared" si="211"/>
        <v>202</v>
      </c>
      <c r="P2730" s="10">
        <f t="shared" si="212"/>
        <v>77.23</v>
      </c>
      <c r="Q2730" s="14" t="s">
        <v>8354</v>
      </c>
      <c r="R2730" t="s">
        <v>8355</v>
      </c>
      <c r="S2730" s="19">
        <f t="shared" si="213"/>
        <v>42333.391597222224</v>
      </c>
      <c r="T2730" s="19">
        <f t="shared" si="214"/>
        <v>42207.916666666664</v>
      </c>
      <c r="U2730">
        <f t="shared" si="210"/>
        <v>2015</v>
      </c>
    </row>
    <row r="2731" spans="1:21" ht="32" x14ac:dyDescent="0.2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 s="23">
        <v>1437620400</v>
      </c>
      <c r="J2731">
        <v>1427867197</v>
      </c>
      <c r="K2731" t="b">
        <v>0</v>
      </c>
      <c r="L2731">
        <v>23</v>
      </c>
      <c r="M2731" t="b">
        <v>1</v>
      </c>
      <c r="N2731" t="s">
        <v>8303</v>
      </c>
      <c r="O2731" s="12">
        <f t="shared" si="211"/>
        <v>104</v>
      </c>
      <c r="P2731" s="10">
        <f t="shared" si="212"/>
        <v>340.57</v>
      </c>
      <c r="Q2731" s="14" t="s">
        <v>8354</v>
      </c>
      <c r="R2731" t="s">
        <v>8355</v>
      </c>
      <c r="S2731" s="19">
        <f t="shared" si="213"/>
        <v>42095.032372685186</v>
      </c>
      <c r="T2731" s="19">
        <f t="shared" si="214"/>
        <v>42207.916666666664</v>
      </c>
      <c r="U2731">
        <f t="shared" si="210"/>
        <v>2015</v>
      </c>
    </row>
    <row r="2732" spans="1:21" ht="32" x14ac:dyDescent="0.2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 s="23">
        <v>1437620400</v>
      </c>
      <c r="J2732">
        <v>1363611575</v>
      </c>
      <c r="K2732" t="b">
        <v>0</v>
      </c>
      <c r="L2732">
        <v>682</v>
      </c>
      <c r="M2732" t="b">
        <v>1</v>
      </c>
      <c r="N2732" t="s">
        <v>8303</v>
      </c>
      <c r="O2732" s="12">
        <f t="shared" si="211"/>
        <v>170</v>
      </c>
      <c r="P2732" s="10">
        <f t="shared" si="212"/>
        <v>67.42</v>
      </c>
      <c r="Q2732" s="14" t="s">
        <v>8354</v>
      </c>
      <c r="R2732" t="s">
        <v>8355</v>
      </c>
      <c r="S2732" s="19">
        <f t="shared" si="213"/>
        <v>41351.333043981482</v>
      </c>
      <c r="T2732" s="19">
        <f t="shared" si="214"/>
        <v>42207.916666666664</v>
      </c>
      <c r="U2732">
        <f t="shared" si="210"/>
        <v>2013</v>
      </c>
    </row>
    <row r="2733" spans="1:21" ht="48" x14ac:dyDescent="0.2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 s="23">
        <v>1437620400</v>
      </c>
      <c r="J2733">
        <v>1408624622</v>
      </c>
      <c r="K2733" t="b">
        <v>0</v>
      </c>
      <c r="L2733">
        <v>37</v>
      </c>
      <c r="M2733" t="b">
        <v>1</v>
      </c>
      <c r="N2733" t="s">
        <v>8303</v>
      </c>
      <c r="O2733" s="12">
        <f t="shared" si="211"/>
        <v>104</v>
      </c>
      <c r="P2733" s="10">
        <f t="shared" si="212"/>
        <v>845.7</v>
      </c>
      <c r="Q2733" s="14" t="s">
        <v>8354</v>
      </c>
      <c r="R2733" t="s">
        <v>8355</v>
      </c>
      <c r="S2733" s="19">
        <f t="shared" si="213"/>
        <v>41872.317384259259</v>
      </c>
      <c r="T2733" s="19">
        <f t="shared" si="214"/>
        <v>42207.916666666664</v>
      </c>
      <c r="U2733">
        <f t="shared" si="210"/>
        <v>2014</v>
      </c>
    </row>
    <row r="2734" spans="1:21" ht="48" x14ac:dyDescent="0.2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 s="23">
        <v>1437620400</v>
      </c>
      <c r="J2734">
        <v>1366917828</v>
      </c>
      <c r="K2734" t="b">
        <v>0</v>
      </c>
      <c r="L2734">
        <v>146</v>
      </c>
      <c r="M2734" t="b">
        <v>1</v>
      </c>
      <c r="N2734" t="s">
        <v>8303</v>
      </c>
      <c r="O2734" s="12">
        <f t="shared" si="211"/>
        <v>118</v>
      </c>
      <c r="P2734" s="10">
        <f t="shared" si="212"/>
        <v>97.19</v>
      </c>
      <c r="Q2734" s="14" t="s">
        <v>8354</v>
      </c>
      <c r="R2734" t="s">
        <v>8355</v>
      </c>
      <c r="S2734" s="19">
        <f t="shared" si="213"/>
        <v>41389.599861111106</v>
      </c>
      <c r="T2734" s="19">
        <f t="shared" si="214"/>
        <v>42207.916666666664</v>
      </c>
      <c r="U2734">
        <f t="shared" si="210"/>
        <v>2013</v>
      </c>
    </row>
    <row r="2735" spans="1:21" ht="48" x14ac:dyDescent="0.2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 s="23">
        <v>1437620400</v>
      </c>
      <c r="J2735">
        <v>1423463574</v>
      </c>
      <c r="K2735" t="b">
        <v>0</v>
      </c>
      <c r="L2735">
        <v>119</v>
      </c>
      <c r="M2735" t="b">
        <v>1</v>
      </c>
      <c r="N2735" t="s">
        <v>8303</v>
      </c>
      <c r="O2735" s="12">
        <f t="shared" si="211"/>
        <v>108</v>
      </c>
      <c r="P2735" s="10">
        <f t="shared" si="212"/>
        <v>451.84</v>
      </c>
      <c r="Q2735" s="14" t="s">
        <v>8354</v>
      </c>
      <c r="R2735" t="s">
        <v>8355</v>
      </c>
      <c r="S2735" s="19">
        <f t="shared" si="213"/>
        <v>42044.064513888887</v>
      </c>
      <c r="T2735" s="19">
        <f t="shared" si="214"/>
        <v>42207.916666666664</v>
      </c>
      <c r="U2735">
        <f t="shared" si="210"/>
        <v>2015</v>
      </c>
    </row>
    <row r="2736" spans="1:21" ht="48" x14ac:dyDescent="0.2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 s="23">
        <v>1437620400</v>
      </c>
      <c r="J2736">
        <v>1473782592</v>
      </c>
      <c r="K2736" t="b">
        <v>0</v>
      </c>
      <c r="L2736">
        <v>163</v>
      </c>
      <c r="M2736" t="b">
        <v>1</v>
      </c>
      <c r="N2736" t="s">
        <v>8303</v>
      </c>
      <c r="O2736" s="12">
        <f t="shared" si="211"/>
        <v>2260300</v>
      </c>
      <c r="P2736" s="10">
        <f t="shared" si="212"/>
        <v>138.66999999999999</v>
      </c>
      <c r="Q2736" s="14" t="s">
        <v>8354</v>
      </c>
      <c r="R2736" t="s">
        <v>8355</v>
      </c>
      <c r="S2736" s="19">
        <f t="shared" si="213"/>
        <v>42626.460555555554</v>
      </c>
      <c r="T2736" s="19">
        <f t="shared" si="214"/>
        <v>42207.916666666664</v>
      </c>
      <c r="U2736">
        <f t="shared" si="210"/>
        <v>2016</v>
      </c>
    </row>
    <row r="2737" spans="1:21" ht="48" x14ac:dyDescent="0.2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 s="23">
        <v>1437620400</v>
      </c>
      <c r="J2737">
        <v>1360551250</v>
      </c>
      <c r="K2737" t="b">
        <v>0</v>
      </c>
      <c r="L2737">
        <v>339</v>
      </c>
      <c r="M2737" t="b">
        <v>1</v>
      </c>
      <c r="N2737" t="s">
        <v>8303</v>
      </c>
      <c r="O2737" s="12">
        <f t="shared" si="211"/>
        <v>978</v>
      </c>
      <c r="P2737" s="10">
        <f t="shared" si="212"/>
        <v>21.64</v>
      </c>
      <c r="Q2737" s="14" t="s">
        <v>8354</v>
      </c>
      <c r="R2737" t="s">
        <v>8355</v>
      </c>
      <c r="S2737" s="19">
        <f t="shared" si="213"/>
        <v>41315.912615740737</v>
      </c>
      <c r="T2737" s="19">
        <f t="shared" si="214"/>
        <v>42207.916666666664</v>
      </c>
      <c r="U2737">
        <f t="shared" si="210"/>
        <v>2013</v>
      </c>
    </row>
    <row r="2738" spans="1:21" ht="64" x14ac:dyDescent="0.2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 s="23">
        <v>1437620400</v>
      </c>
      <c r="J2738">
        <v>1395676773</v>
      </c>
      <c r="K2738" t="b">
        <v>0</v>
      </c>
      <c r="L2738">
        <v>58</v>
      </c>
      <c r="M2738" t="b">
        <v>1</v>
      </c>
      <c r="N2738" t="s">
        <v>8303</v>
      </c>
      <c r="O2738" s="12">
        <f t="shared" si="211"/>
        <v>123</v>
      </c>
      <c r="P2738" s="10">
        <f t="shared" si="212"/>
        <v>169.52</v>
      </c>
      <c r="Q2738" s="14" t="s">
        <v>8354</v>
      </c>
      <c r="R2738" t="s">
        <v>8355</v>
      </c>
      <c r="S2738" s="19">
        <f t="shared" si="213"/>
        <v>41722.458020833328</v>
      </c>
      <c r="T2738" s="19">
        <f t="shared" si="214"/>
        <v>42207.916666666664</v>
      </c>
      <c r="U2738">
        <f t="shared" si="210"/>
        <v>2014</v>
      </c>
    </row>
    <row r="2739" spans="1:21" ht="48" x14ac:dyDescent="0.2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 s="23">
        <v>1437620400</v>
      </c>
      <c r="J2739">
        <v>1386108087</v>
      </c>
      <c r="K2739" t="b">
        <v>0</v>
      </c>
      <c r="L2739">
        <v>456</v>
      </c>
      <c r="M2739" t="b">
        <v>1</v>
      </c>
      <c r="N2739" t="s">
        <v>8303</v>
      </c>
      <c r="O2739" s="12">
        <f t="shared" si="211"/>
        <v>246</v>
      </c>
      <c r="P2739" s="10">
        <f t="shared" si="212"/>
        <v>161.88</v>
      </c>
      <c r="Q2739" s="14" t="s">
        <v>8354</v>
      </c>
      <c r="R2739" t="s">
        <v>8355</v>
      </c>
      <c r="S2739" s="19">
        <f t="shared" si="213"/>
        <v>41611.709340277775</v>
      </c>
      <c r="T2739" s="19">
        <f t="shared" si="214"/>
        <v>42207.916666666664</v>
      </c>
      <c r="U2739">
        <f t="shared" si="210"/>
        <v>2013</v>
      </c>
    </row>
    <row r="2740" spans="1:21" ht="48" x14ac:dyDescent="0.2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 s="23">
        <v>1437620400</v>
      </c>
      <c r="J2740">
        <v>1473218804</v>
      </c>
      <c r="K2740" t="b">
        <v>0</v>
      </c>
      <c r="L2740">
        <v>15</v>
      </c>
      <c r="M2740" t="b">
        <v>1</v>
      </c>
      <c r="N2740" t="s">
        <v>8303</v>
      </c>
      <c r="O2740" s="12">
        <f t="shared" si="211"/>
        <v>148</v>
      </c>
      <c r="P2740" s="10">
        <f t="shared" si="212"/>
        <v>493.13</v>
      </c>
      <c r="Q2740" s="14" t="s">
        <v>8354</v>
      </c>
      <c r="R2740" t="s">
        <v>8355</v>
      </c>
      <c r="S2740" s="19">
        <f t="shared" si="213"/>
        <v>42619.935231481482</v>
      </c>
      <c r="T2740" s="19">
        <f t="shared" si="214"/>
        <v>42207.916666666664</v>
      </c>
      <c r="U2740">
        <f t="shared" si="210"/>
        <v>2016</v>
      </c>
    </row>
    <row r="2741" spans="1:21" ht="48" x14ac:dyDescent="0.2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 s="23">
        <v>1437620400</v>
      </c>
      <c r="J2741">
        <v>1395436717</v>
      </c>
      <c r="K2741" t="b">
        <v>0</v>
      </c>
      <c r="L2741">
        <v>191</v>
      </c>
      <c r="M2741" t="b">
        <v>1</v>
      </c>
      <c r="N2741" t="s">
        <v>8303</v>
      </c>
      <c r="O2741" s="12">
        <f t="shared" si="211"/>
        <v>384</v>
      </c>
      <c r="P2741" s="10">
        <f t="shared" si="212"/>
        <v>22.12</v>
      </c>
      <c r="Q2741" s="14" t="s">
        <v>8354</v>
      </c>
      <c r="R2741" t="s">
        <v>8355</v>
      </c>
      <c r="S2741" s="19">
        <f t="shared" si="213"/>
        <v>41719.679594907408</v>
      </c>
      <c r="T2741" s="19">
        <f t="shared" si="214"/>
        <v>42207.916666666664</v>
      </c>
      <c r="U2741">
        <f t="shared" si="210"/>
        <v>2014</v>
      </c>
    </row>
    <row r="2742" spans="1:21" ht="32" x14ac:dyDescent="0.2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 s="23">
        <v>1437620400</v>
      </c>
      <c r="J2742">
        <v>1423529152</v>
      </c>
      <c r="K2742" t="b">
        <v>0</v>
      </c>
      <c r="L2742">
        <v>17</v>
      </c>
      <c r="M2742" t="b">
        <v>1</v>
      </c>
      <c r="N2742" t="s">
        <v>8303</v>
      </c>
      <c r="O2742" s="12">
        <f t="shared" si="211"/>
        <v>103</v>
      </c>
      <c r="P2742" s="10">
        <f t="shared" si="212"/>
        <v>18.239999999999998</v>
      </c>
      <c r="Q2742" s="14" t="s">
        <v>8354</v>
      </c>
      <c r="R2742" t="s">
        <v>8355</v>
      </c>
      <c r="S2742" s="19">
        <f t="shared" si="213"/>
        <v>42044.823518518511</v>
      </c>
      <c r="T2742" s="19">
        <f t="shared" si="214"/>
        <v>42207.916666666664</v>
      </c>
      <c r="U2742">
        <f t="shared" si="210"/>
        <v>2015</v>
      </c>
    </row>
    <row r="2743" spans="1:21" ht="32" x14ac:dyDescent="0.2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 s="23">
        <v>1437620400</v>
      </c>
      <c r="J2743">
        <v>1412005602</v>
      </c>
      <c r="K2743" t="b">
        <v>0</v>
      </c>
      <c r="L2743">
        <v>4</v>
      </c>
      <c r="M2743" t="b">
        <v>0</v>
      </c>
      <c r="N2743" t="s">
        <v>8303</v>
      </c>
      <c r="O2743" s="12">
        <f t="shared" si="211"/>
        <v>0</v>
      </c>
      <c r="P2743" s="10">
        <f t="shared" si="212"/>
        <v>8.75</v>
      </c>
      <c r="Q2743" s="14" t="s">
        <v>8354</v>
      </c>
      <c r="R2743" t="s">
        <v>8355</v>
      </c>
      <c r="S2743" s="19">
        <f t="shared" si="213"/>
        <v>41911.449097222219</v>
      </c>
      <c r="T2743" s="19">
        <f t="shared" si="214"/>
        <v>42207.916666666664</v>
      </c>
      <c r="U2743">
        <f t="shared" si="210"/>
        <v>2014</v>
      </c>
    </row>
    <row r="2744" spans="1:21" ht="48" x14ac:dyDescent="0.2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 s="23">
        <v>1437620400</v>
      </c>
      <c r="J2744">
        <v>1335892587</v>
      </c>
      <c r="K2744" t="b">
        <v>0</v>
      </c>
      <c r="L2744">
        <v>18</v>
      </c>
      <c r="M2744" t="b">
        <v>0</v>
      </c>
      <c r="N2744" t="s">
        <v>8303</v>
      </c>
      <c r="O2744" s="12">
        <f t="shared" si="211"/>
        <v>29</v>
      </c>
      <c r="P2744" s="10">
        <f t="shared" si="212"/>
        <v>40.61</v>
      </c>
      <c r="Q2744" s="14" t="s">
        <v>8354</v>
      </c>
      <c r="R2744" t="s">
        <v>8355</v>
      </c>
      <c r="S2744" s="19">
        <f t="shared" si="213"/>
        <v>41030.511423611111</v>
      </c>
      <c r="T2744" s="19">
        <f t="shared" si="214"/>
        <v>42207.916666666664</v>
      </c>
      <c r="U2744">
        <f t="shared" si="210"/>
        <v>2012</v>
      </c>
    </row>
    <row r="2745" spans="1:21" ht="64" x14ac:dyDescent="0.2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 s="23">
        <v>1437620400</v>
      </c>
      <c r="J2745">
        <v>1474271607</v>
      </c>
      <c r="K2745" t="b">
        <v>0</v>
      </c>
      <c r="L2745">
        <v>0</v>
      </c>
      <c r="M2745" t="b">
        <v>0</v>
      </c>
      <c r="N2745" t="s">
        <v>8303</v>
      </c>
      <c r="O2745" s="12">
        <f t="shared" si="211"/>
        <v>0</v>
      </c>
      <c r="P2745" s="10">
        <f t="shared" si="212"/>
        <v>0</v>
      </c>
      <c r="Q2745" s="14" t="s">
        <v>8354</v>
      </c>
      <c r="R2745" t="s">
        <v>8355</v>
      </c>
      <c r="S2745" s="19">
        <f t="shared" si="213"/>
        <v>42632.120451388888</v>
      </c>
      <c r="T2745" s="19">
        <f t="shared" si="214"/>
        <v>42207.916666666664</v>
      </c>
      <c r="U2745">
        <f t="shared" si="210"/>
        <v>2016</v>
      </c>
    </row>
    <row r="2746" spans="1:21" ht="48" x14ac:dyDescent="0.2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 s="23">
        <v>1437620400</v>
      </c>
      <c r="J2746">
        <v>1327886998</v>
      </c>
      <c r="K2746" t="b">
        <v>0</v>
      </c>
      <c r="L2746">
        <v>22</v>
      </c>
      <c r="M2746" t="b">
        <v>0</v>
      </c>
      <c r="N2746" t="s">
        <v>8303</v>
      </c>
      <c r="O2746" s="12">
        <f t="shared" si="211"/>
        <v>5</v>
      </c>
      <c r="P2746" s="10">
        <f t="shared" si="212"/>
        <v>37.950000000000003</v>
      </c>
      <c r="Q2746" s="14" t="s">
        <v>8354</v>
      </c>
      <c r="R2746" t="s">
        <v>8355</v>
      </c>
      <c r="S2746" s="19">
        <f t="shared" si="213"/>
        <v>40937.854143518518</v>
      </c>
      <c r="T2746" s="19">
        <f t="shared" si="214"/>
        <v>42207.916666666664</v>
      </c>
      <c r="U2746">
        <f t="shared" si="210"/>
        <v>2012</v>
      </c>
    </row>
    <row r="2747" spans="1:21" ht="48" x14ac:dyDescent="0.2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 s="23">
        <v>1437620400</v>
      </c>
      <c r="J2747">
        <v>1337125368</v>
      </c>
      <c r="K2747" t="b">
        <v>0</v>
      </c>
      <c r="L2747">
        <v>49</v>
      </c>
      <c r="M2747" t="b">
        <v>0</v>
      </c>
      <c r="N2747" t="s">
        <v>8303</v>
      </c>
      <c r="O2747" s="12">
        <f t="shared" si="211"/>
        <v>22</v>
      </c>
      <c r="P2747" s="10">
        <f t="shared" si="212"/>
        <v>35.729999999999997</v>
      </c>
      <c r="Q2747" s="14" t="s">
        <v>8354</v>
      </c>
      <c r="R2747" t="s">
        <v>8355</v>
      </c>
      <c r="S2747" s="19">
        <f t="shared" si="213"/>
        <v>41044.779722222222</v>
      </c>
      <c r="T2747" s="19">
        <f t="shared" si="214"/>
        <v>42207.916666666664</v>
      </c>
      <c r="U2747">
        <f t="shared" si="210"/>
        <v>2012</v>
      </c>
    </row>
    <row r="2748" spans="1:21" ht="48" x14ac:dyDescent="0.2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 s="23">
        <v>1437620400</v>
      </c>
      <c r="J2748">
        <v>1406745911</v>
      </c>
      <c r="K2748" t="b">
        <v>0</v>
      </c>
      <c r="L2748">
        <v>19</v>
      </c>
      <c r="M2748" t="b">
        <v>0</v>
      </c>
      <c r="N2748" t="s">
        <v>8303</v>
      </c>
      <c r="O2748" s="12">
        <f t="shared" si="211"/>
        <v>27</v>
      </c>
      <c r="P2748" s="10">
        <f t="shared" si="212"/>
        <v>42.16</v>
      </c>
      <c r="Q2748" s="14" t="s">
        <v>8354</v>
      </c>
      <c r="R2748" t="s">
        <v>8355</v>
      </c>
      <c r="S2748" s="19">
        <f t="shared" si="213"/>
        <v>41850.57304398148</v>
      </c>
      <c r="T2748" s="19">
        <f t="shared" si="214"/>
        <v>42207.916666666664</v>
      </c>
      <c r="U2748">
        <f t="shared" si="210"/>
        <v>2014</v>
      </c>
    </row>
    <row r="2749" spans="1:21" ht="48" x14ac:dyDescent="0.2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 s="23">
        <v>1437620400</v>
      </c>
      <c r="J2749">
        <v>1337095997</v>
      </c>
      <c r="K2749" t="b">
        <v>0</v>
      </c>
      <c r="L2749">
        <v>4</v>
      </c>
      <c r="M2749" t="b">
        <v>0</v>
      </c>
      <c r="N2749" t="s">
        <v>8303</v>
      </c>
      <c r="O2749" s="12">
        <f t="shared" si="211"/>
        <v>28</v>
      </c>
      <c r="P2749" s="10">
        <f t="shared" si="212"/>
        <v>35</v>
      </c>
      <c r="Q2749" s="14" t="s">
        <v>8354</v>
      </c>
      <c r="R2749" t="s">
        <v>8355</v>
      </c>
      <c r="S2749" s="19">
        <f t="shared" si="213"/>
        <v>41044.439780092587</v>
      </c>
      <c r="T2749" s="19">
        <f t="shared" si="214"/>
        <v>42207.916666666664</v>
      </c>
      <c r="U2749">
        <f t="shared" ref="U2749:U2812" si="215">YEAR(S2749)</f>
        <v>2012</v>
      </c>
    </row>
    <row r="2750" spans="1:21" ht="32" x14ac:dyDescent="0.2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 s="23">
        <v>1437620400</v>
      </c>
      <c r="J2750">
        <v>1470243802</v>
      </c>
      <c r="K2750" t="b">
        <v>0</v>
      </c>
      <c r="L2750">
        <v>4</v>
      </c>
      <c r="M2750" t="b">
        <v>0</v>
      </c>
      <c r="N2750" t="s">
        <v>8303</v>
      </c>
      <c r="O2750" s="12">
        <f t="shared" si="211"/>
        <v>1</v>
      </c>
      <c r="P2750" s="10">
        <f t="shared" si="212"/>
        <v>13.25</v>
      </c>
      <c r="Q2750" s="14" t="s">
        <v>8354</v>
      </c>
      <c r="R2750" t="s">
        <v>8355</v>
      </c>
      <c r="S2750" s="19">
        <f t="shared" si="213"/>
        <v>42585.502337962964</v>
      </c>
      <c r="T2750" s="19">
        <f t="shared" si="214"/>
        <v>42207.916666666664</v>
      </c>
      <c r="U2750">
        <f t="shared" si="215"/>
        <v>2016</v>
      </c>
    </row>
    <row r="2751" spans="1:21" ht="32" x14ac:dyDescent="0.2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 s="23">
        <v>1437620400</v>
      </c>
      <c r="J2751">
        <v>1425582637</v>
      </c>
      <c r="K2751" t="b">
        <v>0</v>
      </c>
      <c r="L2751">
        <v>2</v>
      </c>
      <c r="M2751" t="b">
        <v>0</v>
      </c>
      <c r="N2751" t="s">
        <v>8303</v>
      </c>
      <c r="O2751" s="12">
        <f t="shared" si="211"/>
        <v>1</v>
      </c>
      <c r="P2751" s="10">
        <f t="shared" si="212"/>
        <v>55</v>
      </c>
      <c r="Q2751" s="14" t="s">
        <v>8354</v>
      </c>
      <c r="R2751" t="s">
        <v>8355</v>
      </c>
      <c r="S2751" s="19">
        <f t="shared" si="213"/>
        <v>42068.59070601852</v>
      </c>
      <c r="T2751" s="19">
        <f t="shared" si="214"/>
        <v>42207.916666666664</v>
      </c>
      <c r="U2751">
        <f t="shared" si="215"/>
        <v>2015</v>
      </c>
    </row>
    <row r="2752" spans="1:21" ht="48" x14ac:dyDescent="0.2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 s="23">
        <v>1437620400</v>
      </c>
      <c r="J2752">
        <v>1340055345</v>
      </c>
      <c r="K2752" t="b">
        <v>0</v>
      </c>
      <c r="L2752">
        <v>0</v>
      </c>
      <c r="M2752" t="b">
        <v>0</v>
      </c>
      <c r="N2752" t="s">
        <v>8303</v>
      </c>
      <c r="O2752" s="12">
        <f t="shared" si="211"/>
        <v>0</v>
      </c>
      <c r="P2752" s="10">
        <f t="shared" si="212"/>
        <v>0</v>
      </c>
      <c r="Q2752" s="14" t="s">
        <v>8354</v>
      </c>
      <c r="R2752" t="s">
        <v>8355</v>
      </c>
      <c r="S2752" s="19">
        <f t="shared" si="213"/>
        <v>41078.691493055558</v>
      </c>
      <c r="T2752" s="19">
        <f t="shared" si="214"/>
        <v>42207.916666666664</v>
      </c>
      <c r="U2752">
        <f t="shared" si="215"/>
        <v>2012</v>
      </c>
    </row>
    <row r="2753" spans="1:21" ht="48" x14ac:dyDescent="0.2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 s="23">
        <v>1437620400</v>
      </c>
      <c r="J2753">
        <v>1397855842</v>
      </c>
      <c r="K2753" t="b">
        <v>0</v>
      </c>
      <c r="L2753">
        <v>0</v>
      </c>
      <c r="M2753" t="b">
        <v>0</v>
      </c>
      <c r="N2753" t="s">
        <v>8303</v>
      </c>
      <c r="O2753" s="12">
        <f t="shared" si="211"/>
        <v>0</v>
      </c>
      <c r="P2753" s="10">
        <f t="shared" si="212"/>
        <v>0</v>
      </c>
      <c r="Q2753" s="14" t="s">
        <v>8354</v>
      </c>
      <c r="R2753" t="s">
        <v>8355</v>
      </c>
      <c r="S2753" s="19">
        <f t="shared" si="213"/>
        <v>41747.678726851846</v>
      </c>
      <c r="T2753" s="19">
        <f t="shared" si="214"/>
        <v>42207.916666666664</v>
      </c>
      <c r="U2753">
        <f t="shared" si="215"/>
        <v>2014</v>
      </c>
    </row>
    <row r="2754" spans="1:21" ht="48" x14ac:dyDescent="0.2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 s="23">
        <v>1437620400</v>
      </c>
      <c r="J2754">
        <v>1320776504</v>
      </c>
      <c r="K2754" t="b">
        <v>0</v>
      </c>
      <c r="L2754">
        <v>14</v>
      </c>
      <c r="M2754" t="b">
        <v>0</v>
      </c>
      <c r="N2754" t="s">
        <v>8303</v>
      </c>
      <c r="O2754" s="12">
        <f t="shared" ref="O2754:O2817" si="216">ROUND(E2754/D2754*100,0)</f>
        <v>11</v>
      </c>
      <c r="P2754" s="10">
        <f t="shared" ref="P2754:P2817" si="217">IFERROR(ROUND(E2754/L2754,2),0)</f>
        <v>39.29</v>
      </c>
      <c r="Q2754" s="14" t="s">
        <v>8354</v>
      </c>
      <c r="R2754" t="s">
        <v>8355</v>
      </c>
      <c r="S2754" s="19">
        <f t="shared" si="213"/>
        <v>40855.556759259256</v>
      </c>
      <c r="T2754" s="19">
        <f t="shared" si="214"/>
        <v>42207.916666666664</v>
      </c>
      <c r="U2754">
        <f t="shared" si="215"/>
        <v>2011</v>
      </c>
    </row>
    <row r="2755" spans="1:21" ht="48" x14ac:dyDescent="0.2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 s="23">
        <v>1437620400</v>
      </c>
      <c r="J2755">
        <v>1343425023</v>
      </c>
      <c r="K2755" t="b">
        <v>0</v>
      </c>
      <c r="L2755">
        <v>8</v>
      </c>
      <c r="M2755" t="b">
        <v>0</v>
      </c>
      <c r="N2755" t="s">
        <v>8303</v>
      </c>
      <c r="O2755" s="12">
        <f t="shared" si="216"/>
        <v>19</v>
      </c>
      <c r="P2755" s="10">
        <f t="shared" si="217"/>
        <v>47.5</v>
      </c>
      <c r="Q2755" s="14" t="s">
        <v>8354</v>
      </c>
      <c r="R2755" t="s">
        <v>8355</v>
      </c>
      <c r="S2755" s="19">
        <f t="shared" ref="S2755:S2818" si="218">(J2755/86400)+25569+(-5/24)</f>
        <v>41117.692395833328</v>
      </c>
      <c r="T2755" s="19">
        <f t="shared" ref="T2755:T2818" si="219">(I2755/86400)+25569+(-5/24)</f>
        <v>42207.916666666664</v>
      </c>
      <c r="U2755">
        <f t="shared" si="215"/>
        <v>2012</v>
      </c>
    </row>
    <row r="2756" spans="1:21" ht="48" x14ac:dyDescent="0.2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 s="23">
        <v>1437620400</v>
      </c>
      <c r="J2756">
        <v>1407856551</v>
      </c>
      <c r="K2756" t="b">
        <v>0</v>
      </c>
      <c r="L2756">
        <v>0</v>
      </c>
      <c r="M2756" t="b">
        <v>0</v>
      </c>
      <c r="N2756" t="s">
        <v>8303</v>
      </c>
      <c r="O2756" s="12">
        <f t="shared" si="216"/>
        <v>0</v>
      </c>
      <c r="P2756" s="10">
        <f t="shared" si="217"/>
        <v>0</v>
      </c>
      <c r="Q2756" s="14" t="s">
        <v>8354</v>
      </c>
      <c r="R2756" t="s">
        <v>8355</v>
      </c>
      <c r="S2756" s="19">
        <f t="shared" si="218"/>
        <v>41863.427673611106</v>
      </c>
      <c r="T2756" s="19">
        <f t="shared" si="219"/>
        <v>42207.916666666664</v>
      </c>
      <c r="U2756">
        <f t="shared" si="215"/>
        <v>2014</v>
      </c>
    </row>
    <row r="2757" spans="1:21" ht="32" x14ac:dyDescent="0.2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 s="23">
        <v>1437620400</v>
      </c>
      <c r="J2757">
        <v>1425927527</v>
      </c>
      <c r="K2757" t="b">
        <v>0</v>
      </c>
      <c r="L2757">
        <v>15</v>
      </c>
      <c r="M2757" t="b">
        <v>0</v>
      </c>
      <c r="N2757" t="s">
        <v>8303</v>
      </c>
      <c r="O2757" s="12">
        <f t="shared" si="216"/>
        <v>52</v>
      </c>
      <c r="P2757" s="10">
        <f t="shared" si="217"/>
        <v>17.329999999999998</v>
      </c>
      <c r="Q2757" s="14" t="s">
        <v>8354</v>
      </c>
      <c r="R2757" t="s">
        <v>8355</v>
      </c>
      <c r="S2757" s="19">
        <f t="shared" si="218"/>
        <v>42072.582488425927</v>
      </c>
      <c r="T2757" s="19">
        <f t="shared" si="219"/>
        <v>42207.916666666664</v>
      </c>
      <c r="U2757">
        <f t="shared" si="215"/>
        <v>2015</v>
      </c>
    </row>
    <row r="2758" spans="1:21" ht="48" x14ac:dyDescent="0.2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 s="23">
        <v>1437620400</v>
      </c>
      <c r="J2758">
        <v>1386884201</v>
      </c>
      <c r="K2758" t="b">
        <v>0</v>
      </c>
      <c r="L2758">
        <v>33</v>
      </c>
      <c r="M2758" t="b">
        <v>0</v>
      </c>
      <c r="N2758" t="s">
        <v>8303</v>
      </c>
      <c r="O2758" s="12">
        <f t="shared" si="216"/>
        <v>10</v>
      </c>
      <c r="P2758" s="10">
        <f t="shared" si="217"/>
        <v>31.76</v>
      </c>
      <c r="Q2758" s="14" t="s">
        <v>8354</v>
      </c>
      <c r="R2758" t="s">
        <v>8355</v>
      </c>
      <c r="S2758" s="19">
        <f t="shared" si="218"/>
        <v>41620.692141203697</v>
      </c>
      <c r="T2758" s="19">
        <f t="shared" si="219"/>
        <v>42207.916666666664</v>
      </c>
      <c r="U2758">
        <f t="shared" si="215"/>
        <v>2013</v>
      </c>
    </row>
    <row r="2759" spans="1:21" ht="32" x14ac:dyDescent="0.2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 s="23">
        <v>1437620400</v>
      </c>
      <c r="J2759">
        <v>1469202332</v>
      </c>
      <c r="K2759" t="b">
        <v>0</v>
      </c>
      <c r="L2759">
        <v>2</v>
      </c>
      <c r="M2759" t="b">
        <v>0</v>
      </c>
      <c r="N2759" t="s">
        <v>8303</v>
      </c>
      <c r="O2759" s="12">
        <f t="shared" si="216"/>
        <v>1</v>
      </c>
      <c r="P2759" s="10">
        <f t="shared" si="217"/>
        <v>5</v>
      </c>
      <c r="Q2759" s="14" t="s">
        <v>8354</v>
      </c>
      <c r="R2759" t="s">
        <v>8355</v>
      </c>
      <c r="S2759" s="19">
        <f t="shared" si="218"/>
        <v>42573.448287037034</v>
      </c>
      <c r="T2759" s="19">
        <f t="shared" si="219"/>
        <v>42207.916666666664</v>
      </c>
      <c r="U2759">
        <f t="shared" si="215"/>
        <v>2016</v>
      </c>
    </row>
    <row r="2760" spans="1:21" ht="48" x14ac:dyDescent="0.2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 s="23">
        <v>1437620400</v>
      </c>
      <c r="J2760">
        <v>1474886183</v>
      </c>
      <c r="K2760" t="b">
        <v>0</v>
      </c>
      <c r="L2760">
        <v>6</v>
      </c>
      <c r="M2760" t="b">
        <v>0</v>
      </c>
      <c r="N2760" t="s">
        <v>8303</v>
      </c>
      <c r="O2760" s="12">
        <f t="shared" si="216"/>
        <v>12</v>
      </c>
      <c r="P2760" s="10">
        <f t="shared" si="217"/>
        <v>39</v>
      </c>
      <c r="Q2760" s="14" t="s">
        <v>8354</v>
      </c>
      <c r="R2760" t="s">
        <v>8355</v>
      </c>
      <c r="S2760" s="19">
        <f t="shared" si="218"/>
        <v>42639.23359953703</v>
      </c>
      <c r="T2760" s="19">
        <f t="shared" si="219"/>
        <v>42207.916666666664</v>
      </c>
      <c r="U2760">
        <f t="shared" si="215"/>
        <v>2016</v>
      </c>
    </row>
    <row r="2761" spans="1:21" ht="48" x14ac:dyDescent="0.2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 s="23">
        <v>1437620400</v>
      </c>
      <c r="J2761">
        <v>1464943666</v>
      </c>
      <c r="K2761" t="b">
        <v>0</v>
      </c>
      <c r="L2761">
        <v>2</v>
      </c>
      <c r="M2761" t="b">
        <v>0</v>
      </c>
      <c r="N2761" t="s">
        <v>8303</v>
      </c>
      <c r="O2761" s="12">
        <f t="shared" si="216"/>
        <v>11</v>
      </c>
      <c r="P2761" s="10">
        <f t="shared" si="217"/>
        <v>52.5</v>
      </c>
      <c r="Q2761" s="14" t="s">
        <v>8354</v>
      </c>
      <c r="R2761" t="s">
        <v>8355</v>
      </c>
      <c r="S2761" s="19">
        <f t="shared" si="218"/>
        <v>42524.158171296294</v>
      </c>
      <c r="T2761" s="19">
        <f t="shared" si="219"/>
        <v>42207.916666666664</v>
      </c>
      <c r="U2761">
        <f t="shared" si="215"/>
        <v>2016</v>
      </c>
    </row>
    <row r="2762" spans="1:21" ht="48" x14ac:dyDescent="0.2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 s="23">
        <v>1437620400</v>
      </c>
      <c r="J2762">
        <v>1369134258</v>
      </c>
      <c r="K2762" t="b">
        <v>0</v>
      </c>
      <c r="L2762">
        <v>0</v>
      </c>
      <c r="M2762" t="b">
        <v>0</v>
      </c>
      <c r="N2762" t="s">
        <v>8303</v>
      </c>
      <c r="O2762" s="12">
        <f t="shared" si="216"/>
        <v>0</v>
      </c>
      <c r="P2762" s="10">
        <f t="shared" si="217"/>
        <v>0</v>
      </c>
      <c r="Q2762" s="14" t="s">
        <v>8354</v>
      </c>
      <c r="R2762" t="s">
        <v>8355</v>
      </c>
      <c r="S2762" s="19">
        <f t="shared" si="218"/>
        <v>41415.252986111111</v>
      </c>
      <c r="T2762" s="19">
        <f t="shared" si="219"/>
        <v>42207.916666666664</v>
      </c>
      <c r="U2762">
        <f t="shared" si="215"/>
        <v>2013</v>
      </c>
    </row>
    <row r="2763" spans="1:21" ht="32" x14ac:dyDescent="0.2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 s="23">
        <v>1437620400</v>
      </c>
      <c r="J2763">
        <v>1354584693</v>
      </c>
      <c r="K2763" t="b">
        <v>0</v>
      </c>
      <c r="L2763">
        <v>4</v>
      </c>
      <c r="M2763" t="b">
        <v>0</v>
      </c>
      <c r="N2763" t="s">
        <v>8303</v>
      </c>
      <c r="O2763" s="12">
        <f t="shared" si="216"/>
        <v>1</v>
      </c>
      <c r="P2763" s="10">
        <f t="shared" si="217"/>
        <v>9</v>
      </c>
      <c r="Q2763" s="14" t="s">
        <v>8354</v>
      </c>
      <c r="R2763" t="s">
        <v>8355</v>
      </c>
      <c r="S2763" s="19">
        <f t="shared" si="218"/>
        <v>41246.85524305555</v>
      </c>
      <c r="T2763" s="19">
        <f t="shared" si="219"/>
        <v>42207.916666666664</v>
      </c>
      <c r="U2763">
        <f t="shared" si="215"/>
        <v>2012</v>
      </c>
    </row>
    <row r="2764" spans="1:21" ht="48" x14ac:dyDescent="0.2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 s="23">
        <v>1437620400</v>
      </c>
      <c r="J2764">
        <v>1326934395</v>
      </c>
      <c r="K2764" t="b">
        <v>0</v>
      </c>
      <c r="L2764">
        <v>1</v>
      </c>
      <c r="M2764" t="b">
        <v>0</v>
      </c>
      <c r="N2764" t="s">
        <v>8303</v>
      </c>
      <c r="O2764" s="12">
        <f t="shared" si="216"/>
        <v>1</v>
      </c>
      <c r="P2764" s="10">
        <f t="shared" si="217"/>
        <v>25</v>
      </c>
      <c r="Q2764" s="14" t="s">
        <v>8354</v>
      </c>
      <c r="R2764" t="s">
        <v>8355</v>
      </c>
      <c r="S2764" s="19">
        <f t="shared" si="218"/>
        <v>40926.828645833331</v>
      </c>
      <c r="T2764" s="19">
        <f t="shared" si="219"/>
        <v>42207.916666666664</v>
      </c>
      <c r="U2764">
        <f t="shared" si="215"/>
        <v>2012</v>
      </c>
    </row>
    <row r="2765" spans="1:21" ht="32" x14ac:dyDescent="0.2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 s="23">
        <v>1437620400</v>
      </c>
      <c r="J2765">
        <v>1365515684</v>
      </c>
      <c r="K2765" t="b">
        <v>0</v>
      </c>
      <c r="L2765">
        <v>3</v>
      </c>
      <c r="M2765" t="b">
        <v>0</v>
      </c>
      <c r="N2765" t="s">
        <v>8303</v>
      </c>
      <c r="O2765" s="12">
        <f t="shared" si="216"/>
        <v>0</v>
      </c>
      <c r="P2765" s="10">
        <f t="shared" si="217"/>
        <v>30</v>
      </c>
      <c r="Q2765" s="14" t="s">
        <v>8354</v>
      </c>
      <c r="R2765" t="s">
        <v>8355</v>
      </c>
      <c r="S2765" s="19">
        <f t="shared" si="218"/>
        <v>41373.371342592589</v>
      </c>
      <c r="T2765" s="19">
        <f t="shared" si="219"/>
        <v>42207.916666666664</v>
      </c>
      <c r="U2765">
        <f t="shared" si="215"/>
        <v>2013</v>
      </c>
    </row>
    <row r="2766" spans="1:21" ht="48" x14ac:dyDescent="0.2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 s="23">
        <v>1437620400</v>
      </c>
      <c r="J2766">
        <v>1335855631</v>
      </c>
      <c r="K2766" t="b">
        <v>0</v>
      </c>
      <c r="L2766">
        <v>4</v>
      </c>
      <c r="M2766" t="b">
        <v>0</v>
      </c>
      <c r="N2766" t="s">
        <v>8303</v>
      </c>
      <c r="O2766" s="12">
        <f t="shared" si="216"/>
        <v>1</v>
      </c>
      <c r="P2766" s="10">
        <f t="shared" si="217"/>
        <v>11.25</v>
      </c>
      <c r="Q2766" s="14" t="s">
        <v>8354</v>
      </c>
      <c r="R2766" t="s">
        <v>8355</v>
      </c>
      <c r="S2766" s="19">
        <f t="shared" si="218"/>
        <v>41030.083692129629</v>
      </c>
      <c r="T2766" s="19">
        <f t="shared" si="219"/>
        <v>42207.916666666664</v>
      </c>
      <c r="U2766">
        <f t="shared" si="215"/>
        <v>2012</v>
      </c>
    </row>
    <row r="2767" spans="1:21" ht="48" x14ac:dyDescent="0.2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 s="23">
        <v>1437620400</v>
      </c>
      <c r="J2767">
        <v>1350050028</v>
      </c>
      <c r="K2767" t="b">
        <v>0</v>
      </c>
      <c r="L2767">
        <v>0</v>
      </c>
      <c r="M2767" t="b">
        <v>0</v>
      </c>
      <c r="N2767" t="s">
        <v>8303</v>
      </c>
      <c r="O2767" s="12">
        <f t="shared" si="216"/>
        <v>0</v>
      </c>
      <c r="P2767" s="10">
        <f t="shared" si="217"/>
        <v>0</v>
      </c>
      <c r="Q2767" s="14" t="s">
        <v>8354</v>
      </c>
      <c r="R2767" t="s">
        <v>8355</v>
      </c>
      <c r="S2767" s="19">
        <f t="shared" si="218"/>
        <v>41194.370694444442</v>
      </c>
      <c r="T2767" s="19">
        <f t="shared" si="219"/>
        <v>42207.916666666664</v>
      </c>
      <c r="U2767">
        <f t="shared" si="215"/>
        <v>2012</v>
      </c>
    </row>
    <row r="2768" spans="1:21" ht="48" x14ac:dyDescent="0.2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 s="23">
        <v>1437620400</v>
      </c>
      <c r="J2768">
        <v>1310486518</v>
      </c>
      <c r="K2768" t="b">
        <v>0</v>
      </c>
      <c r="L2768">
        <v>4</v>
      </c>
      <c r="M2768" t="b">
        <v>0</v>
      </c>
      <c r="N2768" t="s">
        <v>8303</v>
      </c>
      <c r="O2768" s="12">
        <f t="shared" si="216"/>
        <v>2</v>
      </c>
      <c r="P2768" s="10">
        <f t="shared" si="217"/>
        <v>25</v>
      </c>
      <c r="Q2768" s="14" t="s">
        <v>8354</v>
      </c>
      <c r="R2768" t="s">
        <v>8355</v>
      </c>
      <c r="S2768" s="19">
        <f t="shared" si="218"/>
        <v>40736.459699074076</v>
      </c>
      <c r="T2768" s="19">
        <f t="shared" si="219"/>
        <v>42207.916666666664</v>
      </c>
      <c r="U2768">
        <f t="shared" si="215"/>
        <v>2011</v>
      </c>
    </row>
    <row r="2769" spans="1:21" ht="48" x14ac:dyDescent="0.2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 s="23">
        <v>1437620400</v>
      </c>
      <c r="J2769">
        <v>1434582050</v>
      </c>
      <c r="K2769" t="b">
        <v>0</v>
      </c>
      <c r="L2769">
        <v>3</v>
      </c>
      <c r="M2769" t="b">
        <v>0</v>
      </c>
      <c r="N2769" t="s">
        <v>8303</v>
      </c>
      <c r="O2769" s="12">
        <f t="shared" si="216"/>
        <v>1</v>
      </c>
      <c r="P2769" s="10">
        <f t="shared" si="217"/>
        <v>11.33</v>
      </c>
      <c r="Q2769" s="14" t="s">
        <v>8354</v>
      </c>
      <c r="R2769" t="s">
        <v>8355</v>
      </c>
      <c r="S2769" s="19">
        <f t="shared" si="218"/>
        <v>42172.750578703701</v>
      </c>
      <c r="T2769" s="19">
        <f t="shared" si="219"/>
        <v>42207.916666666664</v>
      </c>
      <c r="U2769">
        <f t="shared" si="215"/>
        <v>2015</v>
      </c>
    </row>
    <row r="2770" spans="1:21" ht="48" x14ac:dyDescent="0.2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 s="23">
        <v>1437620400</v>
      </c>
      <c r="J2770">
        <v>1330440323</v>
      </c>
      <c r="K2770" t="b">
        <v>0</v>
      </c>
      <c r="L2770">
        <v>34</v>
      </c>
      <c r="M2770" t="b">
        <v>0</v>
      </c>
      <c r="N2770" t="s">
        <v>8303</v>
      </c>
      <c r="O2770" s="12">
        <f t="shared" si="216"/>
        <v>14</v>
      </c>
      <c r="P2770" s="10">
        <f t="shared" si="217"/>
        <v>29.47</v>
      </c>
      <c r="Q2770" s="14" t="s">
        <v>8354</v>
      </c>
      <c r="R2770" t="s">
        <v>8355</v>
      </c>
      <c r="S2770" s="19">
        <f t="shared" si="218"/>
        <v>40967.4065162037</v>
      </c>
      <c r="T2770" s="19">
        <f t="shared" si="219"/>
        <v>42207.916666666664</v>
      </c>
      <c r="U2770">
        <f t="shared" si="215"/>
        <v>2012</v>
      </c>
    </row>
    <row r="2771" spans="1:21" ht="48" x14ac:dyDescent="0.2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 s="23">
        <v>1437620400</v>
      </c>
      <c r="J2771">
        <v>1397677790</v>
      </c>
      <c r="K2771" t="b">
        <v>0</v>
      </c>
      <c r="L2771">
        <v>2</v>
      </c>
      <c r="M2771" t="b">
        <v>0</v>
      </c>
      <c r="N2771" t="s">
        <v>8303</v>
      </c>
      <c r="O2771" s="12">
        <f t="shared" si="216"/>
        <v>0</v>
      </c>
      <c r="P2771" s="10">
        <f t="shared" si="217"/>
        <v>1</v>
      </c>
      <c r="Q2771" s="14" t="s">
        <v>8354</v>
      </c>
      <c r="R2771" t="s">
        <v>8355</v>
      </c>
      <c r="S2771" s="19">
        <f t="shared" si="218"/>
        <v>41745.617939814816</v>
      </c>
      <c r="T2771" s="19">
        <f t="shared" si="219"/>
        <v>42207.916666666664</v>
      </c>
      <c r="U2771">
        <f t="shared" si="215"/>
        <v>2014</v>
      </c>
    </row>
    <row r="2772" spans="1:21" ht="48" x14ac:dyDescent="0.2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 s="23">
        <v>1437620400</v>
      </c>
      <c r="J2772">
        <v>1392569730</v>
      </c>
      <c r="K2772" t="b">
        <v>0</v>
      </c>
      <c r="L2772">
        <v>33</v>
      </c>
      <c r="M2772" t="b">
        <v>0</v>
      </c>
      <c r="N2772" t="s">
        <v>8303</v>
      </c>
      <c r="O2772" s="12">
        <f t="shared" si="216"/>
        <v>10</v>
      </c>
      <c r="P2772" s="10">
        <f t="shared" si="217"/>
        <v>63.1</v>
      </c>
      <c r="Q2772" s="14" t="s">
        <v>8354</v>
      </c>
      <c r="R2772" t="s">
        <v>8355</v>
      </c>
      <c r="S2772" s="19">
        <f t="shared" si="218"/>
        <v>41686.496874999997</v>
      </c>
      <c r="T2772" s="19">
        <f t="shared" si="219"/>
        <v>42207.916666666664</v>
      </c>
      <c r="U2772">
        <f t="shared" si="215"/>
        <v>2014</v>
      </c>
    </row>
    <row r="2773" spans="1:21" ht="48" x14ac:dyDescent="0.2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 s="23">
        <v>1437620400</v>
      </c>
      <c r="J2773">
        <v>1355489140</v>
      </c>
      <c r="K2773" t="b">
        <v>0</v>
      </c>
      <c r="L2773">
        <v>0</v>
      </c>
      <c r="M2773" t="b">
        <v>0</v>
      </c>
      <c r="N2773" t="s">
        <v>8303</v>
      </c>
      <c r="O2773" s="12">
        <f t="shared" si="216"/>
        <v>0</v>
      </c>
      <c r="P2773" s="10">
        <f t="shared" si="217"/>
        <v>0</v>
      </c>
      <c r="Q2773" s="14" t="s">
        <v>8354</v>
      </c>
      <c r="R2773" t="s">
        <v>8355</v>
      </c>
      <c r="S2773" s="19">
        <f t="shared" si="218"/>
        <v>41257.323379629626</v>
      </c>
      <c r="T2773" s="19">
        <f t="shared" si="219"/>
        <v>42207.916666666664</v>
      </c>
      <c r="U2773">
        <f t="shared" si="215"/>
        <v>2012</v>
      </c>
    </row>
    <row r="2774" spans="1:21" ht="48" x14ac:dyDescent="0.2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 s="23">
        <v>1437620400</v>
      </c>
      <c r="J2774">
        <v>1379710294</v>
      </c>
      <c r="K2774" t="b">
        <v>0</v>
      </c>
      <c r="L2774">
        <v>0</v>
      </c>
      <c r="M2774" t="b">
        <v>0</v>
      </c>
      <c r="N2774" t="s">
        <v>8303</v>
      </c>
      <c r="O2774" s="12">
        <f t="shared" si="216"/>
        <v>0</v>
      </c>
      <c r="P2774" s="10">
        <f t="shared" si="217"/>
        <v>0</v>
      </c>
      <c r="Q2774" s="14" t="s">
        <v>8354</v>
      </c>
      <c r="R2774" t="s">
        <v>8355</v>
      </c>
      <c r="S2774" s="19">
        <f t="shared" si="218"/>
        <v>41537.660810185182</v>
      </c>
      <c r="T2774" s="19">
        <f t="shared" si="219"/>
        <v>42207.916666666664</v>
      </c>
      <c r="U2774">
        <f t="shared" si="215"/>
        <v>2013</v>
      </c>
    </row>
    <row r="2775" spans="1:21" ht="48" x14ac:dyDescent="0.2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 s="23">
        <v>1437620400</v>
      </c>
      <c r="J2775">
        <v>1460666721</v>
      </c>
      <c r="K2775" t="b">
        <v>0</v>
      </c>
      <c r="L2775">
        <v>1</v>
      </c>
      <c r="M2775" t="b">
        <v>0</v>
      </c>
      <c r="N2775" t="s">
        <v>8303</v>
      </c>
      <c r="O2775" s="12">
        <f t="shared" si="216"/>
        <v>0</v>
      </c>
      <c r="P2775" s="10">
        <f t="shared" si="217"/>
        <v>1</v>
      </c>
      <c r="Q2775" s="14" t="s">
        <v>8354</v>
      </c>
      <c r="R2775" t="s">
        <v>8355</v>
      </c>
      <c r="S2775" s="19">
        <f t="shared" si="218"/>
        <v>42474.656493055554</v>
      </c>
      <c r="T2775" s="19">
        <f t="shared" si="219"/>
        <v>42207.916666666664</v>
      </c>
      <c r="U2775">
        <f t="shared" si="215"/>
        <v>2016</v>
      </c>
    </row>
    <row r="2776" spans="1:21" ht="48" x14ac:dyDescent="0.2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 s="23">
        <v>1437620400</v>
      </c>
      <c r="J2776">
        <v>1360119728</v>
      </c>
      <c r="K2776" t="b">
        <v>0</v>
      </c>
      <c r="L2776">
        <v>13</v>
      </c>
      <c r="M2776" t="b">
        <v>0</v>
      </c>
      <c r="N2776" t="s">
        <v>8303</v>
      </c>
      <c r="O2776" s="12">
        <f t="shared" si="216"/>
        <v>14</v>
      </c>
      <c r="P2776" s="10">
        <f t="shared" si="217"/>
        <v>43.85</v>
      </c>
      <c r="Q2776" s="14" t="s">
        <v>8354</v>
      </c>
      <c r="R2776" t="s">
        <v>8355</v>
      </c>
      <c r="S2776" s="19">
        <f t="shared" si="218"/>
        <v>41310.918148148143</v>
      </c>
      <c r="T2776" s="19">
        <f t="shared" si="219"/>
        <v>42207.916666666664</v>
      </c>
      <c r="U2776">
        <f t="shared" si="215"/>
        <v>2013</v>
      </c>
    </row>
    <row r="2777" spans="1:21" ht="48" x14ac:dyDescent="0.2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 s="23">
        <v>1437620400</v>
      </c>
      <c r="J2777">
        <v>1321402754</v>
      </c>
      <c r="K2777" t="b">
        <v>0</v>
      </c>
      <c r="L2777">
        <v>2</v>
      </c>
      <c r="M2777" t="b">
        <v>0</v>
      </c>
      <c r="N2777" t="s">
        <v>8303</v>
      </c>
      <c r="O2777" s="12">
        <f t="shared" si="216"/>
        <v>3</v>
      </c>
      <c r="P2777" s="10">
        <f t="shared" si="217"/>
        <v>75</v>
      </c>
      <c r="Q2777" s="14" t="s">
        <v>8354</v>
      </c>
      <c r="R2777" t="s">
        <v>8355</v>
      </c>
      <c r="S2777" s="19">
        <f t="shared" si="218"/>
        <v>40862.805023148147</v>
      </c>
      <c r="T2777" s="19">
        <f t="shared" si="219"/>
        <v>42207.916666666664</v>
      </c>
      <c r="U2777">
        <f t="shared" si="215"/>
        <v>2011</v>
      </c>
    </row>
    <row r="2778" spans="1:21" ht="48" x14ac:dyDescent="0.2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 s="23">
        <v>1437620400</v>
      </c>
      <c r="J2778">
        <v>1431414476</v>
      </c>
      <c r="K2778" t="b">
        <v>0</v>
      </c>
      <c r="L2778">
        <v>36</v>
      </c>
      <c r="M2778" t="b">
        <v>0</v>
      </c>
      <c r="N2778" t="s">
        <v>8303</v>
      </c>
      <c r="O2778" s="12">
        <f t="shared" si="216"/>
        <v>8</v>
      </c>
      <c r="P2778" s="10">
        <f t="shared" si="217"/>
        <v>45.97</v>
      </c>
      <c r="Q2778" s="14" t="s">
        <v>8354</v>
      </c>
      <c r="R2778" t="s">
        <v>8355</v>
      </c>
      <c r="S2778" s="19">
        <f t="shared" si="218"/>
        <v>42136.088842592588</v>
      </c>
      <c r="T2778" s="19">
        <f t="shared" si="219"/>
        <v>42207.916666666664</v>
      </c>
      <c r="U2778">
        <f t="shared" si="215"/>
        <v>2015</v>
      </c>
    </row>
    <row r="2779" spans="1:21" ht="48" x14ac:dyDescent="0.2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 s="23">
        <v>1437620400</v>
      </c>
      <c r="J2779">
        <v>1434557004</v>
      </c>
      <c r="K2779" t="b">
        <v>0</v>
      </c>
      <c r="L2779">
        <v>1</v>
      </c>
      <c r="M2779" t="b">
        <v>0</v>
      </c>
      <c r="N2779" t="s">
        <v>8303</v>
      </c>
      <c r="O2779" s="12">
        <f t="shared" si="216"/>
        <v>0</v>
      </c>
      <c r="P2779" s="10">
        <f t="shared" si="217"/>
        <v>10</v>
      </c>
      <c r="Q2779" s="14" t="s">
        <v>8354</v>
      </c>
      <c r="R2779" t="s">
        <v>8355</v>
      </c>
      <c r="S2779" s="19">
        <f t="shared" si="218"/>
        <v>42172.460694444446</v>
      </c>
      <c r="T2779" s="19">
        <f t="shared" si="219"/>
        <v>42207.916666666664</v>
      </c>
      <c r="U2779">
        <f t="shared" si="215"/>
        <v>2015</v>
      </c>
    </row>
    <row r="2780" spans="1:21" ht="64" x14ac:dyDescent="0.2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 s="23">
        <v>1437620400</v>
      </c>
      <c r="J2780">
        <v>1406417306</v>
      </c>
      <c r="K2780" t="b">
        <v>0</v>
      </c>
      <c r="L2780">
        <v>15</v>
      </c>
      <c r="M2780" t="b">
        <v>0</v>
      </c>
      <c r="N2780" t="s">
        <v>8303</v>
      </c>
      <c r="O2780" s="12">
        <f t="shared" si="216"/>
        <v>26</v>
      </c>
      <c r="P2780" s="10">
        <f t="shared" si="217"/>
        <v>93.67</v>
      </c>
      <c r="Q2780" s="14" t="s">
        <v>8354</v>
      </c>
      <c r="R2780" t="s">
        <v>8355</v>
      </c>
      <c r="S2780" s="19">
        <f t="shared" si="218"/>
        <v>41846.769745370366</v>
      </c>
      <c r="T2780" s="19">
        <f t="shared" si="219"/>
        <v>42207.916666666664</v>
      </c>
      <c r="U2780">
        <f t="shared" si="215"/>
        <v>2014</v>
      </c>
    </row>
    <row r="2781" spans="1:21" ht="48" x14ac:dyDescent="0.2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 s="23">
        <v>1437620400</v>
      </c>
      <c r="J2781">
        <v>1445609021</v>
      </c>
      <c r="K2781" t="b">
        <v>0</v>
      </c>
      <c r="L2781">
        <v>1</v>
      </c>
      <c r="M2781" t="b">
        <v>0</v>
      </c>
      <c r="N2781" t="s">
        <v>8303</v>
      </c>
      <c r="O2781" s="12">
        <f t="shared" si="216"/>
        <v>2</v>
      </c>
      <c r="P2781" s="10">
        <f t="shared" si="217"/>
        <v>53</v>
      </c>
      <c r="Q2781" s="14" t="s">
        <v>8354</v>
      </c>
      <c r="R2781" t="s">
        <v>8355</v>
      </c>
      <c r="S2781" s="19">
        <f t="shared" si="218"/>
        <v>42300.377557870372</v>
      </c>
      <c r="T2781" s="19">
        <f t="shared" si="219"/>
        <v>42207.916666666664</v>
      </c>
      <c r="U2781">
        <f t="shared" si="215"/>
        <v>2015</v>
      </c>
    </row>
    <row r="2782" spans="1:21" ht="32" x14ac:dyDescent="0.2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 s="23">
        <v>1437620400</v>
      </c>
      <c r="J2782">
        <v>1486550688</v>
      </c>
      <c r="K2782" t="b">
        <v>0</v>
      </c>
      <c r="L2782">
        <v>0</v>
      </c>
      <c r="M2782" t="b">
        <v>0</v>
      </c>
      <c r="N2782" t="s">
        <v>8303</v>
      </c>
      <c r="O2782" s="12">
        <f t="shared" si="216"/>
        <v>0</v>
      </c>
      <c r="P2782" s="10">
        <f t="shared" si="217"/>
        <v>0</v>
      </c>
      <c r="Q2782" s="14" t="s">
        <v>8354</v>
      </c>
      <c r="R2782" t="s">
        <v>8355</v>
      </c>
      <c r="S2782" s="19">
        <f t="shared" si="218"/>
        <v>42774.239444444444</v>
      </c>
      <c r="T2782" s="19">
        <f t="shared" si="219"/>
        <v>42207.916666666664</v>
      </c>
      <c r="U2782">
        <f t="shared" si="215"/>
        <v>2017</v>
      </c>
    </row>
    <row r="2783" spans="1:21" ht="32" x14ac:dyDescent="0.2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 s="23">
        <v>1437620400</v>
      </c>
      <c r="J2783">
        <v>1421274954</v>
      </c>
      <c r="K2783" t="b">
        <v>0</v>
      </c>
      <c r="L2783">
        <v>28</v>
      </c>
      <c r="M2783" t="b">
        <v>1</v>
      </c>
      <c r="N2783" t="s">
        <v>8303</v>
      </c>
      <c r="O2783" s="12">
        <f t="shared" si="216"/>
        <v>105</v>
      </c>
      <c r="P2783" s="10">
        <f t="shared" si="217"/>
        <v>47</v>
      </c>
      <c r="Q2783" s="14" t="s">
        <v>8354</v>
      </c>
      <c r="R2783" t="s">
        <v>8355</v>
      </c>
      <c r="S2783" s="19">
        <f t="shared" si="218"/>
        <v>42018.733263888884</v>
      </c>
      <c r="T2783" s="19">
        <f t="shared" si="219"/>
        <v>42207.916666666664</v>
      </c>
      <c r="U2783">
        <f t="shared" si="215"/>
        <v>2015</v>
      </c>
    </row>
    <row r="2784" spans="1:21" ht="32" x14ac:dyDescent="0.2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 s="23">
        <v>1437620400</v>
      </c>
      <c r="J2784">
        <v>1421964718</v>
      </c>
      <c r="K2784" t="b">
        <v>0</v>
      </c>
      <c r="L2784">
        <v>18</v>
      </c>
      <c r="M2784" t="b">
        <v>1</v>
      </c>
      <c r="N2784" t="s">
        <v>8303</v>
      </c>
      <c r="O2784" s="12">
        <f t="shared" si="216"/>
        <v>120</v>
      </c>
      <c r="P2784" s="10">
        <f t="shared" si="217"/>
        <v>66.67</v>
      </c>
      <c r="Q2784" s="14" t="s">
        <v>8354</v>
      </c>
      <c r="R2784" t="s">
        <v>8355</v>
      </c>
      <c r="S2784" s="19">
        <f t="shared" si="218"/>
        <v>42026.716643518514</v>
      </c>
      <c r="T2784" s="19">
        <f t="shared" si="219"/>
        <v>42207.916666666664</v>
      </c>
      <c r="U2784">
        <f t="shared" si="215"/>
        <v>2015</v>
      </c>
    </row>
    <row r="2785" spans="1:21" ht="48" x14ac:dyDescent="0.2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 s="23">
        <v>1437620400</v>
      </c>
      <c r="J2785">
        <v>1428583846</v>
      </c>
      <c r="K2785" t="b">
        <v>0</v>
      </c>
      <c r="L2785">
        <v>61</v>
      </c>
      <c r="M2785" t="b">
        <v>1</v>
      </c>
      <c r="N2785" t="s">
        <v>8303</v>
      </c>
      <c r="O2785" s="12">
        <f t="shared" si="216"/>
        <v>115</v>
      </c>
      <c r="P2785" s="10">
        <f t="shared" si="217"/>
        <v>18.77</v>
      </c>
      <c r="Q2785" s="14" t="s">
        <v>8354</v>
      </c>
      <c r="R2785" t="s">
        <v>8355</v>
      </c>
      <c r="S2785" s="19">
        <f t="shared" si="218"/>
        <v>42103.326921296299</v>
      </c>
      <c r="T2785" s="19">
        <f t="shared" si="219"/>
        <v>42207.916666666664</v>
      </c>
      <c r="U2785">
        <f t="shared" si="215"/>
        <v>2015</v>
      </c>
    </row>
    <row r="2786" spans="1:21" ht="48" x14ac:dyDescent="0.2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 s="23">
        <v>1437620400</v>
      </c>
      <c r="J2786">
        <v>1412794443</v>
      </c>
      <c r="K2786" t="b">
        <v>0</v>
      </c>
      <c r="L2786">
        <v>108</v>
      </c>
      <c r="M2786" t="b">
        <v>1</v>
      </c>
      <c r="N2786" t="s">
        <v>8303</v>
      </c>
      <c r="O2786" s="12">
        <f t="shared" si="216"/>
        <v>119</v>
      </c>
      <c r="P2786" s="10">
        <f t="shared" si="217"/>
        <v>66.11</v>
      </c>
      <c r="Q2786" s="14" t="s">
        <v>8354</v>
      </c>
      <c r="R2786" t="s">
        <v>8355</v>
      </c>
      <c r="S2786" s="19">
        <f t="shared" si="218"/>
        <v>41920.579201388886</v>
      </c>
      <c r="T2786" s="19">
        <f t="shared" si="219"/>
        <v>42207.916666666664</v>
      </c>
      <c r="U2786">
        <f t="shared" si="215"/>
        <v>2014</v>
      </c>
    </row>
    <row r="2787" spans="1:21" ht="48" x14ac:dyDescent="0.2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 s="23">
        <v>1437620400</v>
      </c>
      <c r="J2787">
        <v>1467865967</v>
      </c>
      <c r="K2787" t="b">
        <v>0</v>
      </c>
      <c r="L2787">
        <v>142</v>
      </c>
      <c r="M2787" t="b">
        <v>1</v>
      </c>
      <c r="N2787" t="s">
        <v>8303</v>
      </c>
      <c r="O2787" s="12">
        <f t="shared" si="216"/>
        <v>105</v>
      </c>
      <c r="P2787" s="10">
        <f t="shared" si="217"/>
        <v>36.86</v>
      </c>
      <c r="Q2787" s="14" t="s">
        <v>8354</v>
      </c>
      <c r="R2787" t="s">
        <v>8355</v>
      </c>
      <c r="S2787" s="19">
        <f t="shared" si="218"/>
        <v>42557.981099537035</v>
      </c>
      <c r="T2787" s="19">
        <f t="shared" si="219"/>
        <v>42207.916666666664</v>
      </c>
      <c r="U2787">
        <f t="shared" si="215"/>
        <v>2016</v>
      </c>
    </row>
    <row r="2788" spans="1:21" ht="32" x14ac:dyDescent="0.2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 s="23">
        <v>1437620400</v>
      </c>
      <c r="J2788">
        <v>1403703580</v>
      </c>
      <c r="K2788" t="b">
        <v>0</v>
      </c>
      <c r="L2788">
        <v>74</v>
      </c>
      <c r="M2788" t="b">
        <v>1</v>
      </c>
      <c r="N2788" t="s">
        <v>8303</v>
      </c>
      <c r="O2788" s="12">
        <f t="shared" si="216"/>
        <v>118</v>
      </c>
      <c r="P2788" s="10">
        <f t="shared" si="217"/>
        <v>39.81</v>
      </c>
      <c r="Q2788" s="14" t="s">
        <v>8354</v>
      </c>
      <c r="R2788" t="s">
        <v>8355</v>
      </c>
      <c r="S2788" s="19">
        <f t="shared" si="218"/>
        <v>41815.360879629625</v>
      </c>
      <c r="T2788" s="19">
        <f t="shared" si="219"/>
        <v>42207.916666666664</v>
      </c>
      <c r="U2788">
        <f t="shared" si="215"/>
        <v>2014</v>
      </c>
    </row>
    <row r="2789" spans="1:21" ht="48" x14ac:dyDescent="0.2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 s="23">
        <v>1437620400</v>
      </c>
      <c r="J2789">
        <v>1403066752</v>
      </c>
      <c r="K2789" t="b">
        <v>0</v>
      </c>
      <c r="L2789">
        <v>38</v>
      </c>
      <c r="M2789" t="b">
        <v>1</v>
      </c>
      <c r="N2789" t="s">
        <v>8303</v>
      </c>
      <c r="O2789" s="12">
        <f t="shared" si="216"/>
        <v>120</v>
      </c>
      <c r="P2789" s="10">
        <f t="shared" si="217"/>
        <v>31.5</v>
      </c>
      <c r="Q2789" s="14" t="s">
        <v>8354</v>
      </c>
      <c r="R2789" t="s">
        <v>8355</v>
      </c>
      <c r="S2789" s="19">
        <f t="shared" si="218"/>
        <v>41807.990185185183</v>
      </c>
      <c r="T2789" s="19">
        <f t="shared" si="219"/>
        <v>42207.916666666664</v>
      </c>
      <c r="U2789">
        <f t="shared" si="215"/>
        <v>2014</v>
      </c>
    </row>
    <row r="2790" spans="1:21" ht="32" x14ac:dyDescent="0.2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 s="23">
        <v>1437620400</v>
      </c>
      <c r="J2790">
        <v>1467219043</v>
      </c>
      <c r="K2790" t="b">
        <v>0</v>
      </c>
      <c r="L2790">
        <v>20</v>
      </c>
      <c r="M2790" t="b">
        <v>1</v>
      </c>
      <c r="N2790" t="s">
        <v>8303</v>
      </c>
      <c r="O2790" s="12">
        <f t="shared" si="216"/>
        <v>103</v>
      </c>
      <c r="P2790" s="10">
        <f t="shared" si="217"/>
        <v>102.5</v>
      </c>
      <c r="Q2790" s="14" t="s">
        <v>8354</v>
      </c>
      <c r="R2790" t="s">
        <v>8355</v>
      </c>
      <c r="S2790" s="19">
        <f t="shared" si="218"/>
        <v>42550.49355324074</v>
      </c>
      <c r="T2790" s="19">
        <f t="shared" si="219"/>
        <v>42207.916666666664</v>
      </c>
      <c r="U2790">
        <f t="shared" si="215"/>
        <v>2016</v>
      </c>
    </row>
    <row r="2791" spans="1:21" ht="32" x14ac:dyDescent="0.2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 s="23">
        <v>1437620400</v>
      </c>
      <c r="J2791">
        <v>1424477934</v>
      </c>
      <c r="K2791" t="b">
        <v>0</v>
      </c>
      <c r="L2791">
        <v>24</v>
      </c>
      <c r="M2791" t="b">
        <v>1</v>
      </c>
      <c r="N2791" t="s">
        <v>8303</v>
      </c>
      <c r="O2791" s="12">
        <f t="shared" si="216"/>
        <v>101</v>
      </c>
      <c r="P2791" s="10">
        <f t="shared" si="217"/>
        <v>126.46</v>
      </c>
      <c r="Q2791" s="14" t="s">
        <v>8354</v>
      </c>
      <c r="R2791" t="s">
        <v>8355</v>
      </c>
      <c r="S2791" s="19">
        <f t="shared" si="218"/>
        <v>42055.804791666662</v>
      </c>
      <c r="T2791" s="19">
        <f t="shared" si="219"/>
        <v>42207.916666666664</v>
      </c>
      <c r="U2791">
        <f t="shared" si="215"/>
        <v>2015</v>
      </c>
    </row>
    <row r="2792" spans="1:21" ht="48" x14ac:dyDescent="0.2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 s="23">
        <v>1437620400</v>
      </c>
      <c r="J2792">
        <v>1421101903</v>
      </c>
      <c r="K2792" t="b">
        <v>0</v>
      </c>
      <c r="L2792">
        <v>66</v>
      </c>
      <c r="M2792" t="b">
        <v>1</v>
      </c>
      <c r="N2792" t="s">
        <v>8303</v>
      </c>
      <c r="O2792" s="12">
        <f t="shared" si="216"/>
        <v>105</v>
      </c>
      <c r="P2792" s="10">
        <f t="shared" si="217"/>
        <v>47.88</v>
      </c>
      <c r="Q2792" s="14" t="s">
        <v>8354</v>
      </c>
      <c r="R2792" t="s">
        <v>8355</v>
      </c>
      <c r="S2792" s="19">
        <f t="shared" si="218"/>
        <v>42016.730358796289</v>
      </c>
      <c r="T2792" s="19">
        <f t="shared" si="219"/>
        <v>42207.916666666664</v>
      </c>
      <c r="U2792">
        <f t="shared" si="215"/>
        <v>2015</v>
      </c>
    </row>
    <row r="2793" spans="1:21" ht="48" x14ac:dyDescent="0.2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 s="23">
        <v>1437620400</v>
      </c>
      <c r="J2793">
        <v>1470778559</v>
      </c>
      <c r="K2793" t="b">
        <v>0</v>
      </c>
      <c r="L2793">
        <v>28</v>
      </c>
      <c r="M2793" t="b">
        <v>1</v>
      </c>
      <c r="N2793" t="s">
        <v>8303</v>
      </c>
      <c r="O2793" s="12">
        <f t="shared" si="216"/>
        <v>103</v>
      </c>
      <c r="P2793" s="10">
        <f t="shared" si="217"/>
        <v>73.209999999999994</v>
      </c>
      <c r="Q2793" s="14" t="s">
        <v>8354</v>
      </c>
      <c r="R2793" t="s">
        <v>8355</v>
      </c>
      <c r="S2793" s="19">
        <f t="shared" si="218"/>
        <v>42591.691655092589</v>
      </c>
      <c r="T2793" s="19">
        <f t="shared" si="219"/>
        <v>42207.916666666664</v>
      </c>
      <c r="U2793">
        <f t="shared" si="215"/>
        <v>2016</v>
      </c>
    </row>
    <row r="2794" spans="1:21" ht="48" x14ac:dyDescent="0.2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 s="23">
        <v>1437620400</v>
      </c>
      <c r="J2794">
        <v>1435469559</v>
      </c>
      <c r="K2794" t="b">
        <v>0</v>
      </c>
      <c r="L2794">
        <v>24</v>
      </c>
      <c r="M2794" t="b">
        <v>1</v>
      </c>
      <c r="N2794" t="s">
        <v>8303</v>
      </c>
      <c r="O2794" s="12">
        <f t="shared" si="216"/>
        <v>108</v>
      </c>
      <c r="P2794" s="10">
        <f t="shared" si="217"/>
        <v>89.67</v>
      </c>
      <c r="Q2794" s="14" t="s">
        <v>8354</v>
      </c>
      <c r="R2794" t="s">
        <v>8355</v>
      </c>
      <c r="S2794" s="19">
        <f t="shared" si="218"/>
        <v>42183.022673611107</v>
      </c>
      <c r="T2794" s="19">
        <f t="shared" si="219"/>
        <v>42207.916666666664</v>
      </c>
      <c r="U2794">
        <f t="shared" si="215"/>
        <v>2015</v>
      </c>
    </row>
    <row r="2795" spans="1:21" ht="64" x14ac:dyDescent="0.2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 s="23">
        <v>1437620400</v>
      </c>
      <c r="J2795">
        <v>1434881005</v>
      </c>
      <c r="K2795" t="b">
        <v>0</v>
      </c>
      <c r="L2795">
        <v>73</v>
      </c>
      <c r="M2795" t="b">
        <v>1</v>
      </c>
      <c r="N2795" t="s">
        <v>8303</v>
      </c>
      <c r="O2795" s="12">
        <f t="shared" si="216"/>
        <v>111</v>
      </c>
      <c r="P2795" s="10">
        <f t="shared" si="217"/>
        <v>151.46</v>
      </c>
      <c r="Q2795" s="14" t="s">
        <v>8354</v>
      </c>
      <c r="R2795" t="s">
        <v>8355</v>
      </c>
      <c r="S2795" s="19">
        <f t="shared" si="218"/>
        <v>42176.210706018515</v>
      </c>
      <c r="T2795" s="19">
        <f t="shared" si="219"/>
        <v>42207.916666666664</v>
      </c>
      <c r="U2795">
        <f t="shared" si="215"/>
        <v>2015</v>
      </c>
    </row>
    <row r="2796" spans="1:21" ht="48" x14ac:dyDescent="0.2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 s="23">
        <v>1437620400</v>
      </c>
      <c r="J2796">
        <v>1455640559</v>
      </c>
      <c r="K2796" t="b">
        <v>0</v>
      </c>
      <c r="L2796">
        <v>3</v>
      </c>
      <c r="M2796" t="b">
        <v>1</v>
      </c>
      <c r="N2796" t="s">
        <v>8303</v>
      </c>
      <c r="O2796" s="12">
        <f t="shared" si="216"/>
        <v>150</v>
      </c>
      <c r="P2796" s="10">
        <f t="shared" si="217"/>
        <v>25</v>
      </c>
      <c r="Q2796" s="14" t="s">
        <v>8354</v>
      </c>
      <c r="R2796" t="s">
        <v>8355</v>
      </c>
      <c r="S2796" s="19">
        <f t="shared" si="218"/>
        <v>42416.48332175926</v>
      </c>
      <c r="T2796" s="19">
        <f t="shared" si="219"/>
        <v>42207.916666666664</v>
      </c>
      <c r="U2796">
        <f t="shared" si="215"/>
        <v>2016</v>
      </c>
    </row>
    <row r="2797" spans="1:21" ht="48" x14ac:dyDescent="0.2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 s="23">
        <v>1437620400</v>
      </c>
      <c r="J2797">
        <v>1400675841</v>
      </c>
      <c r="K2797" t="b">
        <v>0</v>
      </c>
      <c r="L2797">
        <v>20</v>
      </c>
      <c r="M2797" t="b">
        <v>1</v>
      </c>
      <c r="N2797" t="s">
        <v>8303</v>
      </c>
      <c r="O2797" s="12">
        <f t="shared" si="216"/>
        <v>104</v>
      </c>
      <c r="P2797" s="10">
        <f t="shared" si="217"/>
        <v>36.5</v>
      </c>
      <c r="Q2797" s="14" t="s">
        <v>8354</v>
      </c>
      <c r="R2797" t="s">
        <v>8355</v>
      </c>
      <c r="S2797" s="19">
        <f t="shared" si="218"/>
        <v>41780.317604166667</v>
      </c>
      <c r="T2797" s="19">
        <f t="shared" si="219"/>
        <v>42207.916666666664</v>
      </c>
      <c r="U2797">
        <f t="shared" si="215"/>
        <v>2014</v>
      </c>
    </row>
    <row r="2798" spans="1:21" ht="48" x14ac:dyDescent="0.2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 s="23">
        <v>1437620400</v>
      </c>
      <c r="J2798">
        <v>1401972028</v>
      </c>
      <c r="K2798" t="b">
        <v>0</v>
      </c>
      <c r="L2798">
        <v>21</v>
      </c>
      <c r="M2798" t="b">
        <v>1</v>
      </c>
      <c r="N2798" t="s">
        <v>8303</v>
      </c>
      <c r="O2798" s="12">
        <f t="shared" si="216"/>
        <v>116</v>
      </c>
      <c r="P2798" s="10">
        <f t="shared" si="217"/>
        <v>44</v>
      </c>
      <c r="Q2798" s="14" t="s">
        <v>8354</v>
      </c>
      <c r="R2798" t="s">
        <v>8355</v>
      </c>
      <c r="S2798" s="19">
        <f t="shared" si="218"/>
        <v>41795.319768518515</v>
      </c>
      <c r="T2798" s="19">
        <f t="shared" si="219"/>
        <v>42207.916666666664</v>
      </c>
      <c r="U2798">
        <f t="shared" si="215"/>
        <v>2014</v>
      </c>
    </row>
    <row r="2799" spans="1:21" ht="48" x14ac:dyDescent="0.2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 s="23">
        <v>1437620400</v>
      </c>
      <c r="J2799">
        <v>1402266840</v>
      </c>
      <c r="K2799" t="b">
        <v>0</v>
      </c>
      <c r="L2799">
        <v>94</v>
      </c>
      <c r="M2799" t="b">
        <v>1</v>
      </c>
      <c r="N2799" t="s">
        <v>8303</v>
      </c>
      <c r="O2799" s="12">
        <f t="shared" si="216"/>
        <v>103</v>
      </c>
      <c r="P2799" s="10">
        <f t="shared" si="217"/>
        <v>87.36</v>
      </c>
      <c r="Q2799" s="14" t="s">
        <v>8354</v>
      </c>
      <c r="R2799" t="s">
        <v>8355</v>
      </c>
      <c r="S2799" s="19">
        <f t="shared" si="218"/>
        <v>41798.731944444444</v>
      </c>
      <c r="T2799" s="19">
        <f t="shared" si="219"/>
        <v>42207.916666666664</v>
      </c>
      <c r="U2799">
        <f t="shared" si="215"/>
        <v>2014</v>
      </c>
    </row>
    <row r="2800" spans="1:21" ht="48" x14ac:dyDescent="0.2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 s="23">
        <v>1437620400</v>
      </c>
      <c r="J2800">
        <v>1437063121</v>
      </c>
      <c r="K2800" t="b">
        <v>0</v>
      </c>
      <c r="L2800">
        <v>139</v>
      </c>
      <c r="M2800" t="b">
        <v>1</v>
      </c>
      <c r="N2800" t="s">
        <v>8303</v>
      </c>
      <c r="O2800" s="12">
        <f t="shared" si="216"/>
        <v>101</v>
      </c>
      <c r="P2800" s="10">
        <f t="shared" si="217"/>
        <v>36.47</v>
      </c>
      <c r="Q2800" s="14" t="s">
        <v>8354</v>
      </c>
      <c r="R2800" t="s">
        <v>8355</v>
      </c>
      <c r="S2800" s="19">
        <f t="shared" si="218"/>
        <v>42201.466678240737</v>
      </c>
      <c r="T2800" s="19">
        <f t="shared" si="219"/>
        <v>42207.916666666664</v>
      </c>
      <c r="U2800">
        <f t="shared" si="215"/>
        <v>2015</v>
      </c>
    </row>
    <row r="2801" spans="1:21" ht="48" x14ac:dyDescent="0.2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 s="23">
        <v>1437620400</v>
      </c>
      <c r="J2801">
        <v>1463466070</v>
      </c>
      <c r="K2801" t="b">
        <v>0</v>
      </c>
      <c r="L2801">
        <v>130</v>
      </c>
      <c r="M2801" t="b">
        <v>1</v>
      </c>
      <c r="N2801" t="s">
        <v>8303</v>
      </c>
      <c r="O2801" s="12">
        <f t="shared" si="216"/>
        <v>117</v>
      </c>
      <c r="P2801" s="10">
        <f t="shared" si="217"/>
        <v>44.86</v>
      </c>
      <c r="Q2801" s="14" t="s">
        <v>8354</v>
      </c>
      <c r="R2801" t="s">
        <v>8355</v>
      </c>
      <c r="S2801" s="19">
        <f t="shared" si="218"/>
        <v>42507.05636574074</v>
      </c>
      <c r="T2801" s="19">
        <f t="shared" si="219"/>
        <v>42207.916666666664</v>
      </c>
      <c r="U2801">
        <f t="shared" si="215"/>
        <v>2016</v>
      </c>
    </row>
    <row r="2802" spans="1:21" ht="48" x14ac:dyDescent="0.2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 s="23">
        <v>1437620400</v>
      </c>
      <c r="J2802">
        <v>1415193366</v>
      </c>
      <c r="K2802" t="b">
        <v>0</v>
      </c>
      <c r="L2802">
        <v>31</v>
      </c>
      <c r="M2802" t="b">
        <v>1</v>
      </c>
      <c r="N2802" t="s">
        <v>8303</v>
      </c>
      <c r="O2802" s="12">
        <f t="shared" si="216"/>
        <v>133</v>
      </c>
      <c r="P2802" s="10">
        <f t="shared" si="217"/>
        <v>42.9</v>
      </c>
      <c r="Q2802" s="14" t="s">
        <v>8354</v>
      </c>
      <c r="R2802" t="s">
        <v>8355</v>
      </c>
      <c r="S2802" s="19">
        <f t="shared" si="218"/>
        <v>41948.344513888886</v>
      </c>
      <c r="T2802" s="19">
        <f t="shared" si="219"/>
        <v>42207.916666666664</v>
      </c>
      <c r="U2802">
        <f t="shared" si="215"/>
        <v>2014</v>
      </c>
    </row>
    <row r="2803" spans="1:21" ht="48" x14ac:dyDescent="0.2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 s="23">
        <v>1437620400</v>
      </c>
      <c r="J2803">
        <v>1411019409</v>
      </c>
      <c r="K2803" t="b">
        <v>0</v>
      </c>
      <c r="L2803">
        <v>13</v>
      </c>
      <c r="M2803" t="b">
        <v>1</v>
      </c>
      <c r="N2803" t="s">
        <v>8303</v>
      </c>
      <c r="O2803" s="12">
        <f t="shared" si="216"/>
        <v>133</v>
      </c>
      <c r="P2803" s="10">
        <f t="shared" si="217"/>
        <v>51.23</v>
      </c>
      <c r="Q2803" s="14" t="s">
        <v>8354</v>
      </c>
      <c r="R2803" t="s">
        <v>8355</v>
      </c>
      <c r="S2803" s="19">
        <f t="shared" si="218"/>
        <v>41900.034826388888</v>
      </c>
      <c r="T2803" s="19">
        <f t="shared" si="219"/>
        <v>42207.916666666664</v>
      </c>
      <c r="U2803">
        <f t="shared" si="215"/>
        <v>2014</v>
      </c>
    </row>
    <row r="2804" spans="1:21" ht="48" x14ac:dyDescent="0.2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 s="23">
        <v>1437620400</v>
      </c>
      <c r="J2804">
        <v>1436283107</v>
      </c>
      <c r="K2804" t="b">
        <v>0</v>
      </c>
      <c r="L2804">
        <v>90</v>
      </c>
      <c r="M2804" t="b">
        <v>1</v>
      </c>
      <c r="N2804" t="s">
        <v>8303</v>
      </c>
      <c r="O2804" s="12">
        <f t="shared" si="216"/>
        <v>102</v>
      </c>
      <c r="P2804" s="10">
        <f t="shared" si="217"/>
        <v>33.94</v>
      </c>
      <c r="Q2804" s="14" t="s">
        <v>8354</v>
      </c>
      <c r="R2804" t="s">
        <v>8355</v>
      </c>
      <c r="S2804" s="19">
        <f t="shared" si="218"/>
        <v>42192.438738425924</v>
      </c>
      <c r="T2804" s="19">
        <f t="shared" si="219"/>
        <v>42207.916666666664</v>
      </c>
      <c r="U2804">
        <f t="shared" si="215"/>
        <v>2015</v>
      </c>
    </row>
    <row r="2805" spans="1:21" ht="48" x14ac:dyDescent="0.2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 s="23">
        <v>1437620400</v>
      </c>
      <c r="J2805">
        <v>1433295276</v>
      </c>
      <c r="K2805" t="b">
        <v>0</v>
      </c>
      <c r="L2805">
        <v>141</v>
      </c>
      <c r="M2805" t="b">
        <v>1</v>
      </c>
      <c r="N2805" t="s">
        <v>8303</v>
      </c>
      <c r="O2805" s="12">
        <f t="shared" si="216"/>
        <v>128</v>
      </c>
      <c r="P2805" s="10">
        <f t="shared" si="217"/>
        <v>90.74</v>
      </c>
      <c r="Q2805" s="14" t="s">
        <v>8354</v>
      </c>
      <c r="R2805" t="s">
        <v>8355</v>
      </c>
      <c r="S2805" s="19">
        <f t="shared" si="218"/>
        <v>42157.857361111113</v>
      </c>
      <c r="T2805" s="19">
        <f t="shared" si="219"/>
        <v>42207.916666666664</v>
      </c>
      <c r="U2805">
        <f t="shared" si="215"/>
        <v>2015</v>
      </c>
    </row>
    <row r="2806" spans="1:21" ht="48" x14ac:dyDescent="0.2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 s="23">
        <v>1437620400</v>
      </c>
      <c r="J2806">
        <v>1409395990</v>
      </c>
      <c r="K2806" t="b">
        <v>0</v>
      </c>
      <c r="L2806">
        <v>23</v>
      </c>
      <c r="M2806" t="b">
        <v>1</v>
      </c>
      <c r="N2806" t="s">
        <v>8303</v>
      </c>
      <c r="O2806" s="12">
        <f t="shared" si="216"/>
        <v>115</v>
      </c>
      <c r="P2806" s="10">
        <f t="shared" si="217"/>
        <v>50</v>
      </c>
      <c r="Q2806" s="14" t="s">
        <v>8354</v>
      </c>
      <c r="R2806" t="s">
        <v>8355</v>
      </c>
      <c r="S2806" s="19">
        <f t="shared" si="218"/>
        <v>41881.245254629626</v>
      </c>
      <c r="T2806" s="19">
        <f t="shared" si="219"/>
        <v>42207.916666666664</v>
      </c>
      <c r="U2806">
        <f t="shared" si="215"/>
        <v>2014</v>
      </c>
    </row>
    <row r="2807" spans="1:21" ht="64" x14ac:dyDescent="0.2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 s="23">
        <v>1437620400</v>
      </c>
      <c r="J2807">
        <v>1438085273</v>
      </c>
      <c r="K2807" t="b">
        <v>0</v>
      </c>
      <c r="L2807">
        <v>18</v>
      </c>
      <c r="M2807" t="b">
        <v>1</v>
      </c>
      <c r="N2807" t="s">
        <v>8303</v>
      </c>
      <c r="O2807" s="12">
        <f t="shared" si="216"/>
        <v>110</v>
      </c>
      <c r="P2807" s="10">
        <f t="shared" si="217"/>
        <v>24.44</v>
      </c>
      <c r="Q2807" s="14" t="s">
        <v>8354</v>
      </c>
      <c r="R2807" t="s">
        <v>8355</v>
      </c>
      <c r="S2807" s="19">
        <f t="shared" si="218"/>
        <v>42213.2971412037</v>
      </c>
      <c r="T2807" s="19">
        <f t="shared" si="219"/>
        <v>42207.916666666664</v>
      </c>
      <c r="U2807">
        <f t="shared" si="215"/>
        <v>2015</v>
      </c>
    </row>
    <row r="2808" spans="1:21" ht="48" x14ac:dyDescent="0.2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 s="23">
        <v>1437620400</v>
      </c>
      <c r="J2808">
        <v>1435645490</v>
      </c>
      <c r="K2808" t="b">
        <v>0</v>
      </c>
      <c r="L2808">
        <v>76</v>
      </c>
      <c r="M2808" t="b">
        <v>1</v>
      </c>
      <c r="N2808" t="s">
        <v>8303</v>
      </c>
      <c r="O2808" s="12">
        <f t="shared" si="216"/>
        <v>112</v>
      </c>
      <c r="P2808" s="10">
        <f t="shared" si="217"/>
        <v>44.25</v>
      </c>
      <c r="Q2808" s="14" t="s">
        <v>8354</v>
      </c>
      <c r="R2808" t="s">
        <v>8355</v>
      </c>
      <c r="S2808" s="19">
        <f t="shared" si="218"/>
        <v>42185.058912037035</v>
      </c>
      <c r="T2808" s="19">
        <f t="shared" si="219"/>
        <v>42207.916666666664</v>
      </c>
      <c r="U2808">
        <f t="shared" si="215"/>
        <v>2015</v>
      </c>
    </row>
    <row r="2809" spans="1:21" ht="16" x14ac:dyDescent="0.2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 s="23">
        <v>1437620400</v>
      </c>
      <c r="J2809">
        <v>1433019438</v>
      </c>
      <c r="K2809" t="b">
        <v>0</v>
      </c>
      <c r="L2809">
        <v>93</v>
      </c>
      <c r="M2809" t="b">
        <v>1</v>
      </c>
      <c r="N2809" t="s">
        <v>8303</v>
      </c>
      <c r="O2809" s="12">
        <f t="shared" si="216"/>
        <v>126</v>
      </c>
      <c r="P2809" s="10">
        <f t="shared" si="217"/>
        <v>67.739999999999995</v>
      </c>
      <c r="Q2809" s="14" t="s">
        <v>8354</v>
      </c>
      <c r="R2809" t="s">
        <v>8355</v>
      </c>
      <c r="S2809" s="19">
        <f t="shared" si="218"/>
        <v>42154.664791666662</v>
      </c>
      <c r="T2809" s="19">
        <f t="shared" si="219"/>
        <v>42207.916666666664</v>
      </c>
      <c r="U2809">
        <f t="shared" si="215"/>
        <v>2015</v>
      </c>
    </row>
    <row r="2810" spans="1:21" ht="48" x14ac:dyDescent="0.2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 s="23">
        <v>1437620400</v>
      </c>
      <c r="J2810">
        <v>1437682735</v>
      </c>
      <c r="K2810" t="b">
        <v>0</v>
      </c>
      <c r="L2810">
        <v>69</v>
      </c>
      <c r="M2810" t="b">
        <v>1</v>
      </c>
      <c r="N2810" t="s">
        <v>8303</v>
      </c>
      <c r="O2810" s="12">
        <f t="shared" si="216"/>
        <v>100</v>
      </c>
      <c r="P2810" s="10">
        <f t="shared" si="217"/>
        <v>65.38</v>
      </c>
      <c r="Q2810" s="14" t="s">
        <v>8354</v>
      </c>
      <c r="R2810" t="s">
        <v>8355</v>
      </c>
      <c r="S2810" s="19">
        <f t="shared" si="218"/>
        <v>42208.638136574074</v>
      </c>
      <c r="T2810" s="19">
        <f t="shared" si="219"/>
        <v>42207.916666666664</v>
      </c>
      <c r="U2810">
        <f t="shared" si="215"/>
        <v>2015</v>
      </c>
    </row>
    <row r="2811" spans="1:21" ht="48" x14ac:dyDescent="0.2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 s="23">
        <v>1437620400</v>
      </c>
      <c r="J2811">
        <v>1458647725</v>
      </c>
      <c r="K2811" t="b">
        <v>0</v>
      </c>
      <c r="L2811">
        <v>21</v>
      </c>
      <c r="M2811" t="b">
        <v>1</v>
      </c>
      <c r="N2811" t="s">
        <v>8303</v>
      </c>
      <c r="O2811" s="12">
        <f t="shared" si="216"/>
        <v>102</v>
      </c>
      <c r="P2811" s="10">
        <f t="shared" si="217"/>
        <v>121.9</v>
      </c>
      <c r="Q2811" s="14" t="s">
        <v>8354</v>
      </c>
      <c r="R2811" t="s">
        <v>8355</v>
      </c>
      <c r="S2811" s="19">
        <f t="shared" si="218"/>
        <v>42451.288483796299</v>
      </c>
      <c r="T2811" s="19">
        <f t="shared" si="219"/>
        <v>42207.916666666664</v>
      </c>
      <c r="U2811">
        <f t="shared" si="215"/>
        <v>2016</v>
      </c>
    </row>
    <row r="2812" spans="1:21" ht="48" x14ac:dyDescent="0.2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 s="23">
        <v>1437620400</v>
      </c>
      <c r="J2812">
        <v>1398828064</v>
      </c>
      <c r="K2812" t="b">
        <v>0</v>
      </c>
      <c r="L2812">
        <v>57</v>
      </c>
      <c r="M2812" t="b">
        <v>1</v>
      </c>
      <c r="N2812" t="s">
        <v>8303</v>
      </c>
      <c r="O2812" s="12">
        <f t="shared" si="216"/>
        <v>108</v>
      </c>
      <c r="P2812" s="10">
        <f t="shared" si="217"/>
        <v>47.46</v>
      </c>
      <c r="Q2812" s="14" t="s">
        <v>8354</v>
      </c>
      <c r="R2812" t="s">
        <v>8355</v>
      </c>
      <c r="S2812" s="19">
        <f t="shared" si="218"/>
        <v>41758.931296296294</v>
      </c>
      <c r="T2812" s="19">
        <f t="shared" si="219"/>
        <v>42207.916666666664</v>
      </c>
      <c r="U2812">
        <f t="shared" si="215"/>
        <v>2014</v>
      </c>
    </row>
    <row r="2813" spans="1:21" ht="48" x14ac:dyDescent="0.2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 s="23">
        <v>1437620400</v>
      </c>
      <c r="J2813">
        <v>1422100503</v>
      </c>
      <c r="K2813" t="b">
        <v>0</v>
      </c>
      <c r="L2813">
        <v>108</v>
      </c>
      <c r="M2813" t="b">
        <v>1</v>
      </c>
      <c r="N2813" t="s">
        <v>8303</v>
      </c>
      <c r="O2813" s="12">
        <f t="shared" si="216"/>
        <v>100</v>
      </c>
      <c r="P2813" s="10">
        <f t="shared" si="217"/>
        <v>92.84</v>
      </c>
      <c r="Q2813" s="14" t="s">
        <v>8354</v>
      </c>
      <c r="R2813" t="s">
        <v>8355</v>
      </c>
      <c r="S2813" s="19">
        <f t="shared" si="218"/>
        <v>42028.288229166668</v>
      </c>
      <c r="T2813" s="19">
        <f t="shared" si="219"/>
        <v>42207.916666666664</v>
      </c>
      <c r="U2813">
        <f t="shared" ref="U2813:U2876" si="220">YEAR(S2813)</f>
        <v>2015</v>
      </c>
    </row>
    <row r="2814" spans="1:21" ht="48" x14ac:dyDescent="0.2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 s="23">
        <v>1437620400</v>
      </c>
      <c r="J2814">
        <v>1424368298</v>
      </c>
      <c r="K2814" t="b">
        <v>0</v>
      </c>
      <c r="L2814">
        <v>83</v>
      </c>
      <c r="M2814" t="b">
        <v>1</v>
      </c>
      <c r="N2814" t="s">
        <v>8303</v>
      </c>
      <c r="O2814" s="12">
        <f t="shared" si="216"/>
        <v>113</v>
      </c>
      <c r="P2814" s="10">
        <f t="shared" si="217"/>
        <v>68.25</v>
      </c>
      <c r="Q2814" s="14" t="s">
        <v>8354</v>
      </c>
      <c r="R2814" t="s">
        <v>8355</v>
      </c>
      <c r="S2814" s="19">
        <f t="shared" si="218"/>
        <v>42054.535856481474</v>
      </c>
      <c r="T2814" s="19">
        <f t="shared" si="219"/>
        <v>42207.916666666664</v>
      </c>
      <c r="U2814">
        <f t="shared" si="220"/>
        <v>2015</v>
      </c>
    </row>
    <row r="2815" spans="1:21" ht="48" x14ac:dyDescent="0.2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 s="23">
        <v>1437620400</v>
      </c>
      <c r="J2815">
        <v>1479577761</v>
      </c>
      <c r="K2815" t="b">
        <v>0</v>
      </c>
      <c r="L2815">
        <v>96</v>
      </c>
      <c r="M2815" t="b">
        <v>1</v>
      </c>
      <c r="N2815" t="s">
        <v>8303</v>
      </c>
      <c r="O2815" s="12">
        <f t="shared" si="216"/>
        <v>128</v>
      </c>
      <c r="P2815" s="10">
        <f t="shared" si="217"/>
        <v>37.21</v>
      </c>
      <c r="Q2815" s="14" t="s">
        <v>8354</v>
      </c>
      <c r="R2815" t="s">
        <v>8355</v>
      </c>
      <c r="S2815" s="19">
        <f t="shared" si="218"/>
        <v>42693.534270833326</v>
      </c>
      <c r="T2815" s="19">
        <f t="shared" si="219"/>
        <v>42207.916666666664</v>
      </c>
      <c r="U2815">
        <f t="shared" si="220"/>
        <v>2016</v>
      </c>
    </row>
    <row r="2816" spans="1:21" ht="48" x14ac:dyDescent="0.2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 s="23">
        <v>1437620400</v>
      </c>
      <c r="J2816">
        <v>1428572115</v>
      </c>
      <c r="K2816" t="b">
        <v>0</v>
      </c>
      <c r="L2816">
        <v>64</v>
      </c>
      <c r="M2816" t="b">
        <v>1</v>
      </c>
      <c r="N2816" t="s">
        <v>8303</v>
      </c>
      <c r="O2816" s="12">
        <f t="shared" si="216"/>
        <v>108</v>
      </c>
      <c r="P2816" s="10">
        <f t="shared" si="217"/>
        <v>25.25</v>
      </c>
      <c r="Q2816" s="14" t="s">
        <v>8354</v>
      </c>
      <c r="R2816" t="s">
        <v>8355</v>
      </c>
      <c r="S2816" s="19">
        <f t="shared" si="218"/>
        <v>42103.191145833327</v>
      </c>
      <c r="T2816" s="19">
        <f t="shared" si="219"/>
        <v>42207.916666666664</v>
      </c>
      <c r="U2816">
        <f t="shared" si="220"/>
        <v>2015</v>
      </c>
    </row>
    <row r="2817" spans="1:21" ht="48" x14ac:dyDescent="0.2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 s="23">
        <v>1437620400</v>
      </c>
      <c r="J2817">
        <v>1468003109</v>
      </c>
      <c r="K2817" t="b">
        <v>0</v>
      </c>
      <c r="L2817">
        <v>14</v>
      </c>
      <c r="M2817" t="b">
        <v>1</v>
      </c>
      <c r="N2817" t="s">
        <v>8303</v>
      </c>
      <c r="O2817" s="12">
        <f t="shared" si="216"/>
        <v>242</v>
      </c>
      <c r="P2817" s="10">
        <f t="shared" si="217"/>
        <v>43.21</v>
      </c>
      <c r="Q2817" s="14" t="s">
        <v>8354</v>
      </c>
      <c r="R2817" t="s">
        <v>8355</v>
      </c>
      <c r="S2817" s="19">
        <f t="shared" si="218"/>
        <v>42559.568391203698</v>
      </c>
      <c r="T2817" s="19">
        <f t="shared" si="219"/>
        <v>42207.916666666664</v>
      </c>
      <c r="U2817">
        <f t="shared" si="220"/>
        <v>2016</v>
      </c>
    </row>
    <row r="2818" spans="1:21" ht="48" x14ac:dyDescent="0.2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 s="23">
        <v>1437620400</v>
      </c>
      <c r="J2818">
        <v>1435921992</v>
      </c>
      <c r="K2818" t="b">
        <v>0</v>
      </c>
      <c r="L2818">
        <v>169</v>
      </c>
      <c r="M2818" t="b">
        <v>1</v>
      </c>
      <c r="N2818" t="s">
        <v>8303</v>
      </c>
      <c r="O2818" s="12">
        <f t="shared" ref="O2818:O2881" si="221">ROUND(E2818/D2818*100,0)</f>
        <v>142</v>
      </c>
      <c r="P2818" s="10">
        <f t="shared" ref="P2818:P2881" si="222">IFERROR(ROUND(E2818/L2818,2),0)</f>
        <v>25.13</v>
      </c>
      <c r="Q2818" s="14" t="s">
        <v>8354</v>
      </c>
      <c r="R2818" t="s">
        <v>8355</v>
      </c>
      <c r="S2818" s="19">
        <f t="shared" si="218"/>
        <v>42188.259166666663</v>
      </c>
      <c r="T2818" s="19">
        <f t="shared" si="219"/>
        <v>42207.916666666664</v>
      </c>
      <c r="U2818">
        <f t="shared" si="220"/>
        <v>2015</v>
      </c>
    </row>
    <row r="2819" spans="1:21" ht="48" x14ac:dyDescent="0.2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 s="23">
        <v>1437620400</v>
      </c>
      <c r="J2819">
        <v>1421680462</v>
      </c>
      <c r="K2819" t="b">
        <v>0</v>
      </c>
      <c r="L2819">
        <v>33</v>
      </c>
      <c r="M2819" t="b">
        <v>1</v>
      </c>
      <c r="N2819" t="s">
        <v>8303</v>
      </c>
      <c r="O2819" s="12">
        <f t="shared" si="221"/>
        <v>130</v>
      </c>
      <c r="P2819" s="10">
        <f t="shared" si="222"/>
        <v>23.64</v>
      </c>
      <c r="Q2819" s="14" t="s">
        <v>8354</v>
      </c>
      <c r="R2819" t="s">
        <v>8355</v>
      </c>
      <c r="S2819" s="19">
        <f t="shared" ref="S2819:S2882" si="223">(J2819/86400)+25569+(-5/24)</f>
        <v>42023.42664351852</v>
      </c>
      <c r="T2819" s="19">
        <f t="shared" ref="T2819:T2882" si="224">(I2819/86400)+25569+(-5/24)</f>
        <v>42207.916666666664</v>
      </c>
      <c r="U2819">
        <f t="shared" si="220"/>
        <v>2015</v>
      </c>
    </row>
    <row r="2820" spans="1:21" ht="48" x14ac:dyDescent="0.2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 s="23">
        <v>1437620400</v>
      </c>
      <c r="J2820">
        <v>1441290086</v>
      </c>
      <c r="K2820" t="b">
        <v>0</v>
      </c>
      <c r="L2820">
        <v>102</v>
      </c>
      <c r="M2820" t="b">
        <v>1</v>
      </c>
      <c r="N2820" t="s">
        <v>8303</v>
      </c>
      <c r="O2820" s="12">
        <f t="shared" si="221"/>
        <v>106</v>
      </c>
      <c r="P2820" s="10">
        <f t="shared" si="222"/>
        <v>103.95</v>
      </c>
      <c r="Q2820" s="14" t="s">
        <v>8354</v>
      </c>
      <c r="R2820" t="s">
        <v>8355</v>
      </c>
      <c r="S2820" s="19">
        <f t="shared" si="223"/>
        <v>42250.389884259253</v>
      </c>
      <c r="T2820" s="19">
        <f t="shared" si="224"/>
        <v>42207.916666666664</v>
      </c>
      <c r="U2820">
        <f t="shared" si="220"/>
        <v>2015</v>
      </c>
    </row>
    <row r="2821" spans="1:21" ht="48" x14ac:dyDescent="0.2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 s="23">
        <v>1437620400</v>
      </c>
      <c r="J2821">
        <v>1431693409</v>
      </c>
      <c r="K2821" t="b">
        <v>0</v>
      </c>
      <c r="L2821">
        <v>104</v>
      </c>
      <c r="M2821" t="b">
        <v>1</v>
      </c>
      <c r="N2821" t="s">
        <v>8303</v>
      </c>
      <c r="O2821" s="12">
        <f t="shared" si="221"/>
        <v>105</v>
      </c>
      <c r="P2821" s="10">
        <f t="shared" si="222"/>
        <v>50.38</v>
      </c>
      <c r="Q2821" s="14" t="s">
        <v>8354</v>
      </c>
      <c r="R2821" t="s">
        <v>8355</v>
      </c>
      <c r="S2821" s="19">
        <f t="shared" si="223"/>
        <v>42139.317233796297</v>
      </c>
      <c r="T2821" s="19">
        <f t="shared" si="224"/>
        <v>42207.916666666664</v>
      </c>
      <c r="U2821">
        <f t="shared" si="220"/>
        <v>2015</v>
      </c>
    </row>
    <row r="2822" spans="1:21" ht="48" x14ac:dyDescent="0.2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 s="23">
        <v>1437620400</v>
      </c>
      <c r="J2822">
        <v>1454337589</v>
      </c>
      <c r="K2822" t="b">
        <v>0</v>
      </c>
      <c r="L2822">
        <v>20</v>
      </c>
      <c r="M2822" t="b">
        <v>1</v>
      </c>
      <c r="N2822" t="s">
        <v>8303</v>
      </c>
      <c r="O2822" s="12">
        <f t="shared" si="221"/>
        <v>136</v>
      </c>
      <c r="P2822" s="10">
        <f t="shared" si="222"/>
        <v>13.6</v>
      </c>
      <c r="Q2822" s="14" t="s">
        <v>8354</v>
      </c>
      <c r="R2822" t="s">
        <v>8355</v>
      </c>
      <c r="S2822" s="19">
        <f t="shared" si="223"/>
        <v>42401.402650462966</v>
      </c>
      <c r="T2822" s="19">
        <f t="shared" si="224"/>
        <v>42207.916666666664</v>
      </c>
      <c r="U2822">
        <f t="shared" si="220"/>
        <v>2016</v>
      </c>
    </row>
    <row r="2823" spans="1:21" ht="48" x14ac:dyDescent="0.2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 s="23">
        <v>1437620400</v>
      </c>
      <c r="J2823">
        <v>1408918135</v>
      </c>
      <c r="K2823" t="b">
        <v>0</v>
      </c>
      <c r="L2823">
        <v>35</v>
      </c>
      <c r="M2823" t="b">
        <v>1</v>
      </c>
      <c r="N2823" t="s">
        <v>8303</v>
      </c>
      <c r="O2823" s="12">
        <f t="shared" si="221"/>
        <v>100</v>
      </c>
      <c r="P2823" s="10">
        <f t="shared" si="222"/>
        <v>28.57</v>
      </c>
      <c r="Q2823" s="14" t="s">
        <v>8354</v>
      </c>
      <c r="R2823" t="s">
        <v>8355</v>
      </c>
      <c r="S2823" s="19">
        <f t="shared" si="223"/>
        <v>41875.714525462965</v>
      </c>
      <c r="T2823" s="19">
        <f t="shared" si="224"/>
        <v>42207.916666666664</v>
      </c>
      <c r="U2823">
        <f t="shared" si="220"/>
        <v>2014</v>
      </c>
    </row>
    <row r="2824" spans="1:21" ht="48" x14ac:dyDescent="0.2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 s="23">
        <v>1437620400</v>
      </c>
      <c r="J2824">
        <v>1424881492</v>
      </c>
      <c r="K2824" t="b">
        <v>0</v>
      </c>
      <c r="L2824">
        <v>94</v>
      </c>
      <c r="M2824" t="b">
        <v>1</v>
      </c>
      <c r="N2824" t="s">
        <v>8303</v>
      </c>
      <c r="O2824" s="12">
        <f t="shared" si="221"/>
        <v>100</v>
      </c>
      <c r="P2824" s="10">
        <f t="shared" si="222"/>
        <v>63.83</v>
      </c>
      <c r="Q2824" s="14" t="s">
        <v>8354</v>
      </c>
      <c r="R2824" t="s">
        <v>8355</v>
      </c>
      <c r="S2824" s="19">
        <f t="shared" si="223"/>
        <v>42060.475601851846</v>
      </c>
      <c r="T2824" s="19">
        <f t="shared" si="224"/>
        <v>42207.916666666664</v>
      </c>
      <c r="U2824">
        <f t="shared" si="220"/>
        <v>2015</v>
      </c>
    </row>
    <row r="2825" spans="1:21" ht="48" x14ac:dyDescent="0.2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 s="23">
        <v>1437620400</v>
      </c>
      <c r="J2825">
        <v>1425428206</v>
      </c>
      <c r="K2825" t="b">
        <v>0</v>
      </c>
      <c r="L2825">
        <v>14</v>
      </c>
      <c r="M2825" t="b">
        <v>1</v>
      </c>
      <c r="N2825" t="s">
        <v>8303</v>
      </c>
      <c r="O2825" s="12">
        <f t="shared" si="221"/>
        <v>124</v>
      </c>
      <c r="P2825" s="10">
        <f t="shared" si="222"/>
        <v>8.86</v>
      </c>
      <c r="Q2825" s="14" t="s">
        <v>8354</v>
      </c>
      <c r="R2825" t="s">
        <v>8355</v>
      </c>
      <c r="S2825" s="19">
        <f t="shared" si="223"/>
        <v>42066.803310185183</v>
      </c>
      <c r="T2825" s="19">
        <f t="shared" si="224"/>
        <v>42207.916666666664</v>
      </c>
      <c r="U2825">
        <f t="shared" si="220"/>
        <v>2015</v>
      </c>
    </row>
    <row r="2826" spans="1:21" ht="32" x14ac:dyDescent="0.2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 s="23">
        <v>1437620400</v>
      </c>
      <c r="J2826">
        <v>1431412196</v>
      </c>
      <c r="K2826" t="b">
        <v>0</v>
      </c>
      <c r="L2826">
        <v>15</v>
      </c>
      <c r="M2826" t="b">
        <v>1</v>
      </c>
      <c r="N2826" t="s">
        <v>8303</v>
      </c>
      <c r="O2826" s="12">
        <f t="shared" si="221"/>
        <v>117</v>
      </c>
      <c r="P2826" s="10">
        <f t="shared" si="222"/>
        <v>50.67</v>
      </c>
      <c r="Q2826" s="14" t="s">
        <v>8354</v>
      </c>
      <c r="R2826" t="s">
        <v>8355</v>
      </c>
      <c r="S2826" s="19">
        <f t="shared" si="223"/>
        <v>42136.0624537037</v>
      </c>
      <c r="T2826" s="19">
        <f t="shared" si="224"/>
        <v>42207.916666666664</v>
      </c>
      <c r="U2826">
        <f t="shared" si="220"/>
        <v>2015</v>
      </c>
    </row>
    <row r="2827" spans="1:21" ht="48" x14ac:dyDescent="0.2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 s="23">
        <v>1437620400</v>
      </c>
      <c r="J2827">
        <v>1446663686</v>
      </c>
      <c r="K2827" t="b">
        <v>0</v>
      </c>
      <c r="L2827">
        <v>51</v>
      </c>
      <c r="M2827" t="b">
        <v>1</v>
      </c>
      <c r="N2827" t="s">
        <v>8303</v>
      </c>
      <c r="O2827" s="12">
        <f t="shared" si="221"/>
        <v>103</v>
      </c>
      <c r="P2827" s="10">
        <f t="shared" si="222"/>
        <v>60.78</v>
      </c>
      <c r="Q2827" s="14" t="s">
        <v>8354</v>
      </c>
      <c r="R2827" t="s">
        <v>8355</v>
      </c>
      <c r="S2827" s="19">
        <f t="shared" si="223"/>
        <v>42312.584328703706</v>
      </c>
      <c r="T2827" s="19">
        <f t="shared" si="224"/>
        <v>42207.916666666664</v>
      </c>
      <c r="U2827">
        <f t="shared" si="220"/>
        <v>2015</v>
      </c>
    </row>
    <row r="2828" spans="1:21" ht="48" x14ac:dyDescent="0.2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 s="23">
        <v>1437620400</v>
      </c>
      <c r="J2828">
        <v>1434415812</v>
      </c>
      <c r="K2828" t="b">
        <v>0</v>
      </c>
      <c r="L2828">
        <v>19</v>
      </c>
      <c r="M2828" t="b">
        <v>1</v>
      </c>
      <c r="N2828" t="s">
        <v>8303</v>
      </c>
      <c r="O2828" s="12">
        <f t="shared" si="221"/>
        <v>108</v>
      </c>
      <c r="P2828" s="10">
        <f t="shared" si="222"/>
        <v>113.42</v>
      </c>
      <c r="Q2828" s="14" t="s">
        <v>8354</v>
      </c>
      <c r="R2828" t="s">
        <v>8355</v>
      </c>
      <c r="S2828" s="19">
        <f t="shared" si="223"/>
        <v>42170.826527777775</v>
      </c>
      <c r="T2828" s="19">
        <f t="shared" si="224"/>
        <v>42207.916666666664</v>
      </c>
      <c r="U2828">
        <f t="shared" si="220"/>
        <v>2015</v>
      </c>
    </row>
    <row r="2829" spans="1:21" ht="48" x14ac:dyDescent="0.2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 s="23">
        <v>1437620400</v>
      </c>
      <c r="J2829">
        <v>1462379066</v>
      </c>
      <c r="K2829" t="b">
        <v>0</v>
      </c>
      <c r="L2829">
        <v>23</v>
      </c>
      <c r="M2829" t="b">
        <v>1</v>
      </c>
      <c r="N2829" t="s">
        <v>8303</v>
      </c>
      <c r="O2829" s="12">
        <f t="shared" si="221"/>
        <v>120</v>
      </c>
      <c r="P2829" s="10">
        <f t="shared" si="222"/>
        <v>104.57</v>
      </c>
      <c r="Q2829" s="14" t="s">
        <v>8354</v>
      </c>
      <c r="R2829" t="s">
        <v>8355</v>
      </c>
      <c r="S2829" s="19">
        <f t="shared" si="223"/>
        <v>42494.475300925922</v>
      </c>
      <c r="T2829" s="19">
        <f t="shared" si="224"/>
        <v>42207.916666666664</v>
      </c>
      <c r="U2829">
        <f t="shared" si="220"/>
        <v>2016</v>
      </c>
    </row>
    <row r="2830" spans="1:21" ht="48" x14ac:dyDescent="0.2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 s="23">
        <v>1437620400</v>
      </c>
      <c r="J2830">
        <v>1441606869</v>
      </c>
      <c r="K2830" t="b">
        <v>0</v>
      </c>
      <c r="L2830">
        <v>97</v>
      </c>
      <c r="M2830" t="b">
        <v>1</v>
      </c>
      <c r="N2830" t="s">
        <v>8303</v>
      </c>
      <c r="O2830" s="12">
        <f t="shared" si="221"/>
        <v>100</v>
      </c>
      <c r="P2830" s="10">
        <f t="shared" si="222"/>
        <v>98.31</v>
      </c>
      <c r="Q2830" s="14" t="s">
        <v>8354</v>
      </c>
      <c r="R2830" t="s">
        <v>8355</v>
      </c>
      <c r="S2830" s="19">
        <f t="shared" si="223"/>
        <v>42254.056354166663</v>
      </c>
      <c r="T2830" s="19">
        <f t="shared" si="224"/>
        <v>42207.916666666664</v>
      </c>
      <c r="U2830">
        <f t="shared" si="220"/>
        <v>2015</v>
      </c>
    </row>
    <row r="2831" spans="1:21" ht="48" x14ac:dyDescent="0.2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 s="23">
        <v>1437620400</v>
      </c>
      <c r="J2831">
        <v>1462443918</v>
      </c>
      <c r="K2831" t="b">
        <v>0</v>
      </c>
      <c r="L2831">
        <v>76</v>
      </c>
      <c r="M2831" t="b">
        <v>1</v>
      </c>
      <c r="N2831" t="s">
        <v>8303</v>
      </c>
      <c r="O2831" s="12">
        <f t="shared" si="221"/>
        <v>107</v>
      </c>
      <c r="P2831" s="10">
        <f t="shared" si="222"/>
        <v>35.04</v>
      </c>
      <c r="Q2831" s="14" t="s">
        <v>8354</v>
      </c>
      <c r="R2831" t="s">
        <v>8355</v>
      </c>
      <c r="S2831" s="19">
        <f t="shared" si="223"/>
        <v>42495.225902777776</v>
      </c>
      <c r="T2831" s="19">
        <f t="shared" si="224"/>
        <v>42207.916666666664</v>
      </c>
      <c r="U2831">
        <f t="shared" si="220"/>
        <v>2016</v>
      </c>
    </row>
    <row r="2832" spans="1:21" ht="32" x14ac:dyDescent="0.2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 s="23">
        <v>1437620400</v>
      </c>
      <c r="J2832">
        <v>1398802148</v>
      </c>
      <c r="K2832" t="b">
        <v>0</v>
      </c>
      <c r="L2832">
        <v>11</v>
      </c>
      <c r="M2832" t="b">
        <v>1</v>
      </c>
      <c r="N2832" t="s">
        <v>8303</v>
      </c>
      <c r="O2832" s="12">
        <f t="shared" si="221"/>
        <v>100</v>
      </c>
      <c r="P2832" s="10">
        <f t="shared" si="222"/>
        <v>272.73</v>
      </c>
      <c r="Q2832" s="14" t="s">
        <v>8354</v>
      </c>
      <c r="R2832" t="s">
        <v>8355</v>
      </c>
      <c r="S2832" s="19">
        <f t="shared" si="223"/>
        <v>41758.631342592591</v>
      </c>
      <c r="T2832" s="19">
        <f t="shared" si="224"/>
        <v>42207.916666666664</v>
      </c>
      <c r="U2832">
        <f t="shared" si="220"/>
        <v>2014</v>
      </c>
    </row>
    <row r="2833" spans="1:21" ht="32" x14ac:dyDescent="0.2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 s="23">
        <v>1437620400</v>
      </c>
      <c r="J2833">
        <v>1434484070</v>
      </c>
      <c r="K2833" t="b">
        <v>0</v>
      </c>
      <c r="L2833">
        <v>52</v>
      </c>
      <c r="M2833" t="b">
        <v>1</v>
      </c>
      <c r="N2833" t="s">
        <v>8303</v>
      </c>
      <c r="O2833" s="12">
        <f t="shared" si="221"/>
        <v>111</v>
      </c>
      <c r="P2833" s="10">
        <f t="shared" si="222"/>
        <v>63.85</v>
      </c>
      <c r="Q2833" s="14" t="s">
        <v>8354</v>
      </c>
      <c r="R2833" t="s">
        <v>8355</v>
      </c>
      <c r="S2833" s="19">
        <f t="shared" si="223"/>
        <v>42171.616550925923</v>
      </c>
      <c r="T2833" s="19">
        <f t="shared" si="224"/>
        <v>42207.916666666664</v>
      </c>
      <c r="U2833">
        <f t="shared" si="220"/>
        <v>2015</v>
      </c>
    </row>
    <row r="2834" spans="1:21" ht="48" x14ac:dyDescent="0.2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 s="23">
        <v>1437620400</v>
      </c>
      <c r="J2834">
        <v>1414342894</v>
      </c>
      <c r="K2834" t="b">
        <v>0</v>
      </c>
      <c r="L2834">
        <v>95</v>
      </c>
      <c r="M2834" t="b">
        <v>1</v>
      </c>
      <c r="N2834" t="s">
        <v>8303</v>
      </c>
      <c r="O2834" s="12">
        <f t="shared" si="221"/>
        <v>115</v>
      </c>
      <c r="P2834" s="10">
        <f t="shared" si="222"/>
        <v>30.19</v>
      </c>
      <c r="Q2834" s="14" t="s">
        <v>8354</v>
      </c>
      <c r="R2834" t="s">
        <v>8355</v>
      </c>
      <c r="S2834" s="19">
        <f t="shared" si="223"/>
        <v>41938.501087962963</v>
      </c>
      <c r="T2834" s="19">
        <f t="shared" si="224"/>
        <v>42207.916666666664</v>
      </c>
      <c r="U2834">
        <f t="shared" si="220"/>
        <v>2014</v>
      </c>
    </row>
    <row r="2835" spans="1:21" ht="16" x14ac:dyDescent="0.2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 s="23">
        <v>1437620400</v>
      </c>
      <c r="J2835">
        <v>1442804633</v>
      </c>
      <c r="K2835" t="b">
        <v>0</v>
      </c>
      <c r="L2835">
        <v>35</v>
      </c>
      <c r="M2835" t="b">
        <v>1</v>
      </c>
      <c r="N2835" t="s">
        <v>8303</v>
      </c>
      <c r="O2835" s="12">
        <f t="shared" si="221"/>
        <v>108</v>
      </c>
      <c r="P2835" s="10">
        <f t="shared" si="222"/>
        <v>83.51</v>
      </c>
      <c r="Q2835" s="14" t="s">
        <v>8354</v>
      </c>
      <c r="R2835" t="s">
        <v>8355</v>
      </c>
      <c r="S2835" s="19">
        <f t="shared" si="223"/>
        <v>42267.919363425921</v>
      </c>
      <c r="T2835" s="19">
        <f t="shared" si="224"/>
        <v>42207.916666666664</v>
      </c>
      <c r="U2835">
        <f t="shared" si="220"/>
        <v>2015</v>
      </c>
    </row>
    <row r="2836" spans="1:21" ht="48" x14ac:dyDescent="0.2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 s="23">
        <v>1437620400</v>
      </c>
      <c r="J2836">
        <v>1421362930</v>
      </c>
      <c r="K2836" t="b">
        <v>0</v>
      </c>
      <c r="L2836">
        <v>21</v>
      </c>
      <c r="M2836" t="b">
        <v>1</v>
      </c>
      <c r="N2836" t="s">
        <v>8303</v>
      </c>
      <c r="O2836" s="12">
        <f t="shared" si="221"/>
        <v>170</v>
      </c>
      <c r="P2836" s="10">
        <f t="shared" si="222"/>
        <v>64.760000000000005</v>
      </c>
      <c r="Q2836" s="14" t="s">
        <v>8354</v>
      </c>
      <c r="R2836" t="s">
        <v>8355</v>
      </c>
      <c r="S2836" s="19">
        <f t="shared" si="223"/>
        <v>42019.751504629625</v>
      </c>
      <c r="T2836" s="19">
        <f t="shared" si="224"/>
        <v>42207.916666666664</v>
      </c>
      <c r="U2836">
        <f t="shared" si="220"/>
        <v>2015</v>
      </c>
    </row>
    <row r="2837" spans="1:21" ht="48" x14ac:dyDescent="0.2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 s="23">
        <v>1437620400</v>
      </c>
      <c r="J2837">
        <v>1446742417</v>
      </c>
      <c r="K2837" t="b">
        <v>0</v>
      </c>
      <c r="L2837">
        <v>93</v>
      </c>
      <c r="M2837" t="b">
        <v>1</v>
      </c>
      <c r="N2837" t="s">
        <v>8303</v>
      </c>
      <c r="O2837" s="12">
        <f t="shared" si="221"/>
        <v>187</v>
      </c>
      <c r="P2837" s="10">
        <f t="shared" si="222"/>
        <v>20.12</v>
      </c>
      <c r="Q2837" s="14" t="s">
        <v>8354</v>
      </c>
      <c r="R2837" t="s">
        <v>8355</v>
      </c>
      <c r="S2837" s="19">
        <f t="shared" si="223"/>
        <v>42313.495567129627</v>
      </c>
      <c r="T2837" s="19">
        <f t="shared" si="224"/>
        <v>42207.916666666664</v>
      </c>
      <c r="U2837">
        <f t="shared" si="220"/>
        <v>2015</v>
      </c>
    </row>
    <row r="2838" spans="1:21" ht="48" x14ac:dyDescent="0.2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 s="23">
        <v>1437620400</v>
      </c>
      <c r="J2838">
        <v>1484115418</v>
      </c>
      <c r="K2838" t="b">
        <v>0</v>
      </c>
      <c r="L2838">
        <v>11</v>
      </c>
      <c r="M2838" t="b">
        <v>1</v>
      </c>
      <c r="N2838" t="s">
        <v>8303</v>
      </c>
      <c r="O2838" s="12">
        <f t="shared" si="221"/>
        <v>108</v>
      </c>
      <c r="P2838" s="10">
        <f t="shared" si="222"/>
        <v>44.09</v>
      </c>
      <c r="Q2838" s="14" t="s">
        <v>8354</v>
      </c>
      <c r="R2838" t="s">
        <v>8355</v>
      </c>
      <c r="S2838" s="19">
        <f t="shared" si="223"/>
        <v>42746.053449074076</v>
      </c>
      <c r="T2838" s="19">
        <f t="shared" si="224"/>
        <v>42207.916666666664</v>
      </c>
      <c r="U2838">
        <f t="shared" si="220"/>
        <v>2017</v>
      </c>
    </row>
    <row r="2839" spans="1:21" ht="64" x14ac:dyDescent="0.2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 s="23">
        <v>1437620400</v>
      </c>
      <c r="J2839">
        <v>1446241684</v>
      </c>
      <c r="K2839" t="b">
        <v>0</v>
      </c>
      <c r="L2839">
        <v>21</v>
      </c>
      <c r="M2839" t="b">
        <v>1</v>
      </c>
      <c r="N2839" t="s">
        <v>8303</v>
      </c>
      <c r="O2839" s="12">
        <f t="shared" si="221"/>
        <v>100</v>
      </c>
      <c r="P2839" s="10">
        <f t="shared" si="222"/>
        <v>40.479999999999997</v>
      </c>
      <c r="Q2839" s="14" t="s">
        <v>8354</v>
      </c>
      <c r="R2839" t="s">
        <v>8355</v>
      </c>
      <c r="S2839" s="19">
        <f t="shared" si="223"/>
        <v>42307.700046296297</v>
      </c>
      <c r="T2839" s="19">
        <f t="shared" si="224"/>
        <v>42207.916666666664</v>
      </c>
      <c r="U2839">
        <f t="shared" si="220"/>
        <v>2015</v>
      </c>
    </row>
    <row r="2840" spans="1:21" ht="48" x14ac:dyDescent="0.2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 s="23">
        <v>1437620400</v>
      </c>
      <c r="J2840">
        <v>1406039696</v>
      </c>
      <c r="K2840" t="b">
        <v>0</v>
      </c>
      <c r="L2840">
        <v>54</v>
      </c>
      <c r="M2840" t="b">
        <v>1</v>
      </c>
      <c r="N2840" t="s">
        <v>8303</v>
      </c>
      <c r="O2840" s="12">
        <f t="shared" si="221"/>
        <v>120</v>
      </c>
      <c r="P2840" s="10">
        <f t="shared" si="222"/>
        <v>44.54</v>
      </c>
      <c r="Q2840" s="14" t="s">
        <v>8354</v>
      </c>
      <c r="R2840" t="s">
        <v>8355</v>
      </c>
      <c r="S2840" s="19">
        <f t="shared" si="223"/>
        <v>41842.399259259255</v>
      </c>
      <c r="T2840" s="19">
        <f t="shared" si="224"/>
        <v>42207.916666666664</v>
      </c>
      <c r="U2840">
        <f t="shared" si="220"/>
        <v>2014</v>
      </c>
    </row>
    <row r="2841" spans="1:21" ht="48" x14ac:dyDescent="0.2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 s="23">
        <v>1437620400</v>
      </c>
      <c r="J2841">
        <v>1406958354</v>
      </c>
      <c r="K2841" t="b">
        <v>0</v>
      </c>
      <c r="L2841">
        <v>31</v>
      </c>
      <c r="M2841" t="b">
        <v>1</v>
      </c>
      <c r="N2841" t="s">
        <v>8303</v>
      </c>
      <c r="O2841" s="12">
        <f t="shared" si="221"/>
        <v>111</v>
      </c>
      <c r="P2841" s="10">
        <f t="shared" si="222"/>
        <v>125.81</v>
      </c>
      <c r="Q2841" s="14" t="s">
        <v>8354</v>
      </c>
      <c r="R2841" t="s">
        <v>8355</v>
      </c>
      <c r="S2841" s="19">
        <f t="shared" si="223"/>
        <v>41853.031874999993</v>
      </c>
      <c r="T2841" s="19">
        <f t="shared" si="224"/>
        <v>42207.916666666664</v>
      </c>
      <c r="U2841">
        <f t="shared" si="220"/>
        <v>2014</v>
      </c>
    </row>
    <row r="2842" spans="1:21" ht="48" x14ac:dyDescent="0.2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 s="23">
        <v>1437620400</v>
      </c>
      <c r="J2842">
        <v>1424825479</v>
      </c>
      <c r="K2842" t="b">
        <v>0</v>
      </c>
      <c r="L2842">
        <v>132</v>
      </c>
      <c r="M2842" t="b">
        <v>1</v>
      </c>
      <c r="N2842" t="s">
        <v>8303</v>
      </c>
      <c r="O2842" s="12">
        <f t="shared" si="221"/>
        <v>104</v>
      </c>
      <c r="P2842" s="10">
        <f t="shared" si="222"/>
        <v>19.7</v>
      </c>
      <c r="Q2842" s="14" t="s">
        <v>8354</v>
      </c>
      <c r="R2842" t="s">
        <v>8355</v>
      </c>
      <c r="S2842" s="19">
        <f t="shared" si="223"/>
        <v>42059.827303240738</v>
      </c>
      <c r="T2842" s="19">
        <f t="shared" si="224"/>
        <v>42207.916666666664</v>
      </c>
      <c r="U2842">
        <f t="shared" si="220"/>
        <v>2015</v>
      </c>
    </row>
    <row r="2843" spans="1:21" ht="48" x14ac:dyDescent="0.2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 s="23">
        <v>1437620400</v>
      </c>
      <c r="J2843">
        <v>1444844697</v>
      </c>
      <c r="K2843" t="b">
        <v>0</v>
      </c>
      <c r="L2843">
        <v>1</v>
      </c>
      <c r="M2843" t="b">
        <v>0</v>
      </c>
      <c r="N2843" t="s">
        <v>8303</v>
      </c>
      <c r="O2843" s="12">
        <f t="shared" si="221"/>
        <v>1</v>
      </c>
      <c r="P2843" s="10">
        <f t="shared" si="222"/>
        <v>10</v>
      </c>
      <c r="Q2843" s="14" t="s">
        <v>8354</v>
      </c>
      <c r="R2843" t="s">
        <v>8355</v>
      </c>
      <c r="S2843" s="19">
        <f t="shared" si="223"/>
        <v>42291.531215277777</v>
      </c>
      <c r="T2843" s="19">
        <f t="shared" si="224"/>
        <v>42207.916666666664</v>
      </c>
      <c r="U2843">
        <f t="shared" si="220"/>
        <v>2015</v>
      </c>
    </row>
    <row r="2844" spans="1:21" ht="48" x14ac:dyDescent="0.2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 s="23">
        <v>1437620400</v>
      </c>
      <c r="J2844">
        <v>1401058295</v>
      </c>
      <c r="K2844" t="b">
        <v>0</v>
      </c>
      <c r="L2844">
        <v>0</v>
      </c>
      <c r="M2844" t="b">
        <v>0</v>
      </c>
      <c r="N2844" t="s">
        <v>8303</v>
      </c>
      <c r="O2844" s="12">
        <f t="shared" si="221"/>
        <v>0</v>
      </c>
      <c r="P2844" s="10">
        <f t="shared" si="222"/>
        <v>0</v>
      </c>
      <c r="Q2844" s="14" t="s">
        <v>8354</v>
      </c>
      <c r="R2844" t="s">
        <v>8355</v>
      </c>
      <c r="S2844" s="19">
        <f t="shared" si="223"/>
        <v>41784.744155092594</v>
      </c>
      <c r="T2844" s="19">
        <f t="shared" si="224"/>
        <v>42207.916666666664</v>
      </c>
      <c r="U2844">
        <f t="shared" si="220"/>
        <v>2014</v>
      </c>
    </row>
    <row r="2845" spans="1:21" ht="48" x14ac:dyDescent="0.2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 s="23">
        <v>1437620400</v>
      </c>
      <c r="J2845">
        <v>1462210950</v>
      </c>
      <c r="K2845" t="b">
        <v>0</v>
      </c>
      <c r="L2845">
        <v>0</v>
      </c>
      <c r="M2845" t="b">
        <v>0</v>
      </c>
      <c r="N2845" t="s">
        <v>8303</v>
      </c>
      <c r="O2845" s="12">
        <f t="shared" si="221"/>
        <v>0</v>
      </c>
      <c r="P2845" s="10">
        <f t="shared" si="222"/>
        <v>0</v>
      </c>
      <c r="Q2845" s="14" t="s">
        <v>8354</v>
      </c>
      <c r="R2845" t="s">
        <v>8355</v>
      </c>
      <c r="S2845" s="19">
        <f t="shared" si="223"/>
        <v>42492.529513888883</v>
      </c>
      <c r="T2845" s="19">
        <f t="shared" si="224"/>
        <v>42207.916666666664</v>
      </c>
      <c r="U2845">
        <f t="shared" si="220"/>
        <v>2016</v>
      </c>
    </row>
    <row r="2846" spans="1:21" ht="48" x14ac:dyDescent="0.2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 s="23">
        <v>1437620400</v>
      </c>
      <c r="J2846">
        <v>1480943180</v>
      </c>
      <c r="K2846" t="b">
        <v>0</v>
      </c>
      <c r="L2846">
        <v>1</v>
      </c>
      <c r="M2846" t="b">
        <v>0</v>
      </c>
      <c r="N2846" t="s">
        <v>8303</v>
      </c>
      <c r="O2846" s="12">
        <f t="shared" si="221"/>
        <v>5</v>
      </c>
      <c r="P2846" s="10">
        <f t="shared" si="222"/>
        <v>30</v>
      </c>
      <c r="Q2846" s="14" t="s">
        <v>8354</v>
      </c>
      <c r="R2846" t="s">
        <v>8355</v>
      </c>
      <c r="S2846" s="19">
        <f t="shared" si="223"/>
        <v>42709.337731481479</v>
      </c>
      <c r="T2846" s="19">
        <f t="shared" si="224"/>
        <v>42207.916666666664</v>
      </c>
      <c r="U2846">
        <f t="shared" si="220"/>
        <v>2016</v>
      </c>
    </row>
    <row r="2847" spans="1:21" ht="48" x14ac:dyDescent="0.2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 s="23">
        <v>1437620400</v>
      </c>
      <c r="J2847">
        <v>1428539033</v>
      </c>
      <c r="K2847" t="b">
        <v>0</v>
      </c>
      <c r="L2847">
        <v>39</v>
      </c>
      <c r="M2847" t="b">
        <v>0</v>
      </c>
      <c r="N2847" t="s">
        <v>8303</v>
      </c>
      <c r="O2847" s="12">
        <f t="shared" si="221"/>
        <v>32</v>
      </c>
      <c r="P2847" s="10">
        <f t="shared" si="222"/>
        <v>60.67</v>
      </c>
      <c r="Q2847" s="14" t="s">
        <v>8354</v>
      </c>
      <c r="R2847" t="s">
        <v>8355</v>
      </c>
      <c r="S2847" s="19">
        <f t="shared" si="223"/>
        <v>42102.808252314811</v>
      </c>
      <c r="T2847" s="19">
        <f t="shared" si="224"/>
        <v>42207.916666666664</v>
      </c>
      <c r="U2847">
        <f t="shared" si="220"/>
        <v>2015</v>
      </c>
    </row>
    <row r="2848" spans="1:21" ht="48" x14ac:dyDescent="0.2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 s="23">
        <v>1437620400</v>
      </c>
      <c r="J2848">
        <v>1429029394</v>
      </c>
      <c r="K2848" t="b">
        <v>0</v>
      </c>
      <c r="L2848">
        <v>0</v>
      </c>
      <c r="M2848" t="b">
        <v>0</v>
      </c>
      <c r="N2848" t="s">
        <v>8303</v>
      </c>
      <c r="O2848" s="12">
        <f t="shared" si="221"/>
        <v>0</v>
      </c>
      <c r="P2848" s="10">
        <f t="shared" si="222"/>
        <v>0</v>
      </c>
      <c r="Q2848" s="14" t="s">
        <v>8354</v>
      </c>
      <c r="R2848" t="s">
        <v>8355</v>
      </c>
      <c r="S2848" s="19">
        <f t="shared" si="223"/>
        <v>42108.483726851853</v>
      </c>
      <c r="T2848" s="19">
        <f t="shared" si="224"/>
        <v>42207.916666666664</v>
      </c>
      <c r="U2848">
        <f t="shared" si="220"/>
        <v>2015</v>
      </c>
    </row>
    <row r="2849" spans="1:21" ht="48" x14ac:dyDescent="0.2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 s="23">
        <v>1437620400</v>
      </c>
      <c r="J2849">
        <v>1458847265</v>
      </c>
      <c r="K2849" t="b">
        <v>0</v>
      </c>
      <c r="L2849">
        <v>0</v>
      </c>
      <c r="M2849" t="b">
        <v>0</v>
      </c>
      <c r="N2849" t="s">
        <v>8303</v>
      </c>
      <c r="O2849" s="12">
        <f t="shared" si="221"/>
        <v>0</v>
      </c>
      <c r="P2849" s="10">
        <f t="shared" si="222"/>
        <v>0</v>
      </c>
      <c r="Q2849" s="14" t="s">
        <v>8354</v>
      </c>
      <c r="R2849" t="s">
        <v>8355</v>
      </c>
      <c r="S2849" s="19">
        <f t="shared" si="223"/>
        <v>42453.597974537035</v>
      </c>
      <c r="T2849" s="19">
        <f t="shared" si="224"/>
        <v>42207.916666666664</v>
      </c>
      <c r="U2849">
        <f t="shared" si="220"/>
        <v>2016</v>
      </c>
    </row>
    <row r="2850" spans="1:21" ht="48" x14ac:dyDescent="0.2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 s="23">
        <v>1437620400</v>
      </c>
      <c r="J2850">
        <v>1430321659</v>
      </c>
      <c r="K2850" t="b">
        <v>0</v>
      </c>
      <c r="L2850">
        <v>3</v>
      </c>
      <c r="M2850" t="b">
        <v>0</v>
      </c>
      <c r="N2850" t="s">
        <v>8303</v>
      </c>
      <c r="O2850" s="12">
        <f t="shared" si="221"/>
        <v>0</v>
      </c>
      <c r="P2850" s="10">
        <f t="shared" si="222"/>
        <v>23.33</v>
      </c>
      <c r="Q2850" s="14" t="s">
        <v>8354</v>
      </c>
      <c r="R2850" t="s">
        <v>8355</v>
      </c>
      <c r="S2850" s="19">
        <f t="shared" si="223"/>
        <v>42123.440497685187</v>
      </c>
      <c r="T2850" s="19">
        <f t="shared" si="224"/>
        <v>42207.916666666664</v>
      </c>
      <c r="U2850">
        <f t="shared" si="220"/>
        <v>2015</v>
      </c>
    </row>
    <row r="2851" spans="1:21" ht="48" x14ac:dyDescent="0.2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 s="23">
        <v>1437620400</v>
      </c>
      <c r="J2851">
        <v>1458814600</v>
      </c>
      <c r="K2851" t="b">
        <v>0</v>
      </c>
      <c r="L2851">
        <v>1</v>
      </c>
      <c r="M2851" t="b">
        <v>0</v>
      </c>
      <c r="N2851" t="s">
        <v>8303</v>
      </c>
      <c r="O2851" s="12">
        <f t="shared" si="221"/>
        <v>1</v>
      </c>
      <c r="P2851" s="10">
        <f t="shared" si="222"/>
        <v>5</v>
      </c>
      <c r="Q2851" s="14" t="s">
        <v>8354</v>
      </c>
      <c r="R2851" t="s">
        <v>8355</v>
      </c>
      <c r="S2851" s="19">
        <f t="shared" si="223"/>
        <v>42453.219907407409</v>
      </c>
      <c r="T2851" s="19">
        <f t="shared" si="224"/>
        <v>42207.916666666664</v>
      </c>
      <c r="U2851">
        <f t="shared" si="220"/>
        <v>2016</v>
      </c>
    </row>
    <row r="2852" spans="1:21" ht="48" x14ac:dyDescent="0.2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 s="23">
        <v>1437620400</v>
      </c>
      <c r="J2852">
        <v>1407370211</v>
      </c>
      <c r="K2852" t="b">
        <v>0</v>
      </c>
      <c r="L2852">
        <v>13</v>
      </c>
      <c r="M2852" t="b">
        <v>0</v>
      </c>
      <c r="N2852" t="s">
        <v>8303</v>
      </c>
      <c r="O2852" s="12">
        <f t="shared" si="221"/>
        <v>4</v>
      </c>
      <c r="P2852" s="10">
        <f t="shared" si="222"/>
        <v>23.92</v>
      </c>
      <c r="Q2852" s="14" t="s">
        <v>8354</v>
      </c>
      <c r="R2852" t="s">
        <v>8355</v>
      </c>
      <c r="S2852" s="19">
        <f t="shared" si="223"/>
        <v>41857.798738425925</v>
      </c>
      <c r="T2852" s="19">
        <f t="shared" si="224"/>
        <v>42207.916666666664</v>
      </c>
      <c r="U2852">
        <f t="shared" si="220"/>
        <v>2014</v>
      </c>
    </row>
    <row r="2853" spans="1:21" ht="48" x14ac:dyDescent="0.2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 s="23">
        <v>1437620400</v>
      </c>
      <c r="J2853">
        <v>1453334629</v>
      </c>
      <c r="K2853" t="b">
        <v>0</v>
      </c>
      <c r="L2853">
        <v>0</v>
      </c>
      <c r="M2853" t="b">
        <v>0</v>
      </c>
      <c r="N2853" t="s">
        <v>8303</v>
      </c>
      <c r="O2853" s="12">
        <f t="shared" si="221"/>
        <v>0</v>
      </c>
      <c r="P2853" s="10">
        <f t="shared" si="222"/>
        <v>0</v>
      </c>
      <c r="Q2853" s="14" t="s">
        <v>8354</v>
      </c>
      <c r="R2853" t="s">
        <v>8355</v>
      </c>
      <c r="S2853" s="19">
        <f t="shared" si="223"/>
        <v>42389.794317129628</v>
      </c>
      <c r="T2853" s="19">
        <f t="shared" si="224"/>
        <v>42207.916666666664</v>
      </c>
      <c r="U2853">
        <f t="shared" si="220"/>
        <v>2016</v>
      </c>
    </row>
    <row r="2854" spans="1:21" ht="48" x14ac:dyDescent="0.2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 s="23">
        <v>1437620400</v>
      </c>
      <c r="J2854">
        <v>1400720703</v>
      </c>
      <c r="K2854" t="b">
        <v>0</v>
      </c>
      <c r="L2854">
        <v>6</v>
      </c>
      <c r="M2854" t="b">
        <v>0</v>
      </c>
      <c r="N2854" t="s">
        <v>8303</v>
      </c>
      <c r="O2854" s="12">
        <f t="shared" si="221"/>
        <v>2</v>
      </c>
      <c r="P2854" s="10">
        <f t="shared" si="222"/>
        <v>15.83</v>
      </c>
      <c r="Q2854" s="14" t="s">
        <v>8354</v>
      </c>
      <c r="R2854" t="s">
        <v>8355</v>
      </c>
      <c r="S2854" s="19">
        <f t="shared" si="223"/>
        <v>41780.836840277778</v>
      </c>
      <c r="T2854" s="19">
        <f t="shared" si="224"/>
        <v>42207.916666666664</v>
      </c>
      <c r="U2854">
        <f t="shared" si="220"/>
        <v>2014</v>
      </c>
    </row>
    <row r="2855" spans="1:21" ht="48" x14ac:dyDescent="0.2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 s="23">
        <v>1437620400</v>
      </c>
      <c r="J2855">
        <v>1405485297</v>
      </c>
      <c r="K2855" t="b">
        <v>0</v>
      </c>
      <c r="L2855">
        <v>0</v>
      </c>
      <c r="M2855" t="b">
        <v>0</v>
      </c>
      <c r="N2855" t="s">
        <v>8303</v>
      </c>
      <c r="O2855" s="12">
        <f t="shared" si="221"/>
        <v>0</v>
      </c>
      <c r="P2855" s="10">
        <f t="shared" si="222"/>
        <v>0</v>
      </c>
      <c r="Q2855" s="14" t="s">
        <v>8354</v>
      </c>
      <c r="R2855" t="s">
        <v>8355</v>
      </c>
      <c r="S2855" s="19">
        <f t="shared" si="223"/>
        <v>41835.98260416666</v>
      </c>
      <c r="T2855" s="19">
        <f t="shared" si="224"/>
        <v>42207.916666666664</v>
      </c>
      <c r="U2855">
        <f t="shared" si="220"/>
        <v>2014</v>
      </c>
    </row>
    <row r="2856" spans="1:21" ht="48" x14ac:dyDescent="0.2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 s="23">
        <v>1437620400</v>
      </c>
      <c r="J2856">
        <v>1429290719</v>
      </c>
      <c r="K2856" t="b">
        <v>0</v>
      </c>
      <c r="L2856">
        <v>14</v>
      </c>
      <c r="M2856" t="b">
        <v>0</v>
      </c>
      <c r="N2856" t="s">
        <v>8303</v>
      </c>
      <c r="O2856" s="12">
        <f t="shared" si="221"/>
        <v>42</v>
      </c>
      <c r="P2856" s="10">
        <f t="shared" si="222"/>
        <v>29.79</v>
      </c>
      <c r="Q2856" s="14" t="s">
        <v>8354</v>
      </c>
      <c r="R2856" t="s">
        <v>8355</v>
      </c>
      <c r="S2856" s="19">
        <f t="shared" si="223"/>
        <v>42111.508321759255</v>
      </c>
      <c r="T2856" s="19">
        <f t="shared" si="224"/>
        <v>42207.916666666664</v>
      </c>
      <c r="U2856">
        <f t="shared" si="220"/>
        <v>2015</v>
      </c>
    </row>
    <row r="2857" spans="1:21" ht="48" x14ac:dyDescent="0.2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 s="23">
        <v>1437620400</v>
      </c>
      <c r="J2857">
        <v>1451607071</v>
      </c>
      <c r="K2857" t="b">
        <v>0</v>
      </c>
      <c r="L2857">
        <v>5</v>
      </c>
      <c r="M2857" t="b">
        <v>0</v>
      </c>
      <c r="N2857" t="s">
        <v>8303</v>
      </c>
      <c r="O2857" s="12">
        <f t="shared" si="221"/>
        <v>50</v>
      </c>
      <c r="P2857" s="10">
        <f t="shared" si="222"/>
        <v>60</v>
      </c>
      <c r="Q2857" s="14" t="s">
        <v>8354</v>
      </c>
      <c r="R2857" t="s">
        <v>8355</v>
      </c>
      <c r="S2857" s="19">
        <f t="shared" si="223"/>
        <v>42369.799432870372</v>
      </c>
      <c r="T2857" s="19">
        <f t="shared" si="224"/>
        <v>42207.916666666664</v>
      </c>
      <c r="U2857">
        <f t="shared" si="220"/>
        <v>2015</v>
      </c>
    </row>
    <row r="2858" spans="1:21" ht="48" x14ac:dyDescent="0.2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 s="23">
        <v>1437620400</v>
      </c>
      <c r="J2858">
        <v>1433897647</v>
      </c>
      <c r="K2858" t="b">
        <v>0</v>
      </c>
      <c r="L2858">
        <v>6</v>
      </c>
      <c r="M2858" t="b">
        <v>0</v>
      </c>
      <c r="N2858" t="s">
        <v>8303</v>
      </c>
      <c r="O2858" s="12">
        <f t="shared" si="221"/>
        <v>5</v>
      </c>
      <c r="P2858" s="10">
        <f t="shared" si="222"/>
        <v>24.33</v>
      </c>
      <c r="Q2858" s="14" t="s">
        <v>8354</v>
      </c>
      <c r="R2858" t="s">
        <v>8355</v>
      </c>
      <c r="S2858" s="19">
        <f t="shared" si="223"/>
        <v>42164.829247685186</v>
      </c>
      <c r="T2858" s="19">
        <f t="shared" si="224"/>
        <v>42207.916666666664</v>
      </c>
      <c r="U2858">
        <f t="shared" si="220"/>
        <v>2015</v>
      </c>
    </row>
    <row r="2859" spans="1:21" ht="64" x14ac:dyDescent="0.2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 s="23">
        <v>1437620400</v>
      </c>
      <c r="J2859">
        <v>1482444295</v>
      </c>
      <c r="K2859" t="b">
        <v>0</v>
      </c>
      <c r="L2859">
        <v>15</v>
      </c>
      <c r="M2859" t="b">
        <v>0</v>
      </c>
      <c r="N2859" t="s">
        <v>8303</v>
      </c>
      <c r="O2859" s="12">
        <f t="shared" si="221"/>
        <v>20</v>
      </c>
      <c r="P2859" s="10">
        <f t="shared" si="222"/>
        <v>500</v>
      </c>
      <c r="Q2859" s="14" t="s">
        <v>8354</v>
      </c>
      <c r="R2859" t="s">
        <v>8355</v>
      </c>
      <c r="S2859" s="19">
        <f t="shared" si="223"/>
        <v>42726.711747685178</v>
      </c>
      <c r="T2859" s="19">
        <f t="shared" si="224"/>
        <v>42207.916666666664</v>
      </c>
      <c r="U2859">
        <f t="shared" si="220"/>
        <v>2016</v>
      </c>
    </row>
    <row r="2860" spans="1:21" ht="48" x14ac:dyDescent="0.2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 s="23">
        <v>1437620400</v>
      </c>
      <c r="J2860">
        <v>1415711095</v>
      </c>
      <c r="K2860" t="b">
        <v>0</v>
      </c>
      <c r="L2860">
        <v>0</v>
      </c>
      <c r="M2860" t="b">
        <v>0</v>
      </c>
      <c r="N2860" t="s">
        <v>8303</v>
      </c>
      <c r="O2860" s="12">
        <f t="shared" si="221"/>
        <v>0</v>
      </c>
      <c r="P2860" s="10">
        <f t="shared" si="222"/>
        <v>0</v>
      </c>
      <c r="Q2860" s="14" t="s">
        <v>8354</v>
      </c>
      <c r="R2860" t="s">
        <v>8355</v>
      </c>
      <c r="S2860" s="19">
        <f t="shared" si="223"/>
        <v>41954.336747685178</v>
      </c>
      <c r="T2860" s="19">
        <f t="shared" si="224"/>
        <v>42207.916666666664</v>
      </c>
      <c r="U2860">
        <f t="shared" si="220"/>
        <v>2014</v>
      </c>
    </row>
    <row r="2861" spans="1:21" ht="32" x14ac:dyDescent="0.2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 s="23">
        <v>1437620400</v>
      </c>
      <c r="J2861">
        <v>1439800904</v>
      </c>
      <c r="K2861" t="b">
        <v>0</v>
      </c>
      <c r="L2861">
        <v>1</v>
      </c>
      <c r="M2861" t="b">
        <v>0</v>
      </c>
      <c r="N2861" t="s">
        <v>8303</v>
      </c>
      <c r="O2861" s="12">
        <f t="shared" si="221"/>
        <v>2</v>
      </c>
      <c r="P2861" s="10">
        <f t="shared" si="222"/>
        <v>35</v>
      </c>
      <c r="Q2861" s="14" t="s">
        <v>8354</v>
      </c>
      <c r="R2861" t="s">
        <v>8355</v>
      </c>
      <c r="S2861" s="19">
        <f t="shared" si="223"/>
        <v>42233.153981481482</v>
      </c>
      <c r="T2861" s="19">
        <f t="shared" si="224"/>
        <v>42207.916666666664</v>
      </c>
      <c r="U2861">
        <f t="shared" si="220"/>
        <v>2015</v>
      </c>
    </row>
    <row r="2862" spans="1:21" ht="48" x14ac:dyDescent="0.2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 s="23">
        <v>1437620400</v>
      </c>
      <c r="J2862">
        <v>1461179576</v>
      </c>
      <c r="K2862" t="b">
        <v>0</v>
      </c>
      <c r="L2862">
        <v>9</v>
      </c>
      <c r="M2862" t="b">
        <v>0</v>
      </c>
      <c r="N2862" t="s">
        <v>8303</v>
      </c>
      <c r="O2862" s="12">
        <f t="shared" si="221"/>
        <v>7</v>
      </c>
      <c r="P2862" s="10">
        <f t="shared" si="222"/>
        <v>29.56</v>
      </c>
      <c r="Q2862" s="14" t="s">
        <v>8354</v>
      </c>
      <c r="R2862" t="s">
        <v>8355</v>
      </c>
      <c r="S2862" s="19">
        <f t="shared" si="223"/>
        <v>42480.592314814814</v>
      </c>
      <c r="T2862" s="19">
        <f t="shared" si="224"/>
        <v>42207.916666666664</v>
      </c>
      <c r="U2862">
        <f t="shared" si="220"/>
        <v>2016</v>
      </c>
    </row>
    <row r="2863" spans="1:21" ht="48" x14ac:dyDescent="0.2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 s="23">
        <v>1437620400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 s="12">
        <f t="shared" si="221"/>
        <v>32</v>
      </c>
      <c r="P2863" s="10">
        <f t="shared" si="222"/>
        <v>26.67</v>
      </c>
      <c r="Q2863" s="14" t="s">
        <v>8354</v>
      </c>
      <c r="R2863" t="s">
        <v>8356</v>
      </c>
      <c r="S2863" s="19">
        <f t="shared" si="223"/>
        <v>42257.3825</v>
      </c>
      <c r="T2863" s="19">
        <f t="shared" si="224"/>
        <v>42207.916666666664</v>
      </c>
      <c r="U2863">
        <f t="shared" si="220"/>
        <v>2015</v>
      </c>
    </row>
    <row r="2864" spans="1:21" ht="48" x14ac:dyDescent="0.2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 s="23">
        <v>1437620400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 s="12">
        <f t="shared" si="221"/>
        <v>0</v>
      </c>
      <c r="P2864" s="10">
        <f t="shared" si="222"/>
        <v>18.329999999999998</v>
      </c>
      <c r="Q2864" s="14" t="s">
        <v>8354</v>
      </c>
      <c r="R2864" t="s">
        <v>8356</v>
      </c>
      <c r="S2864" s="19">
        <f t="shared" si="223"/>
        <v>41784.581354166665</v>
      </c>
      <c r="T2864" s="19">
        <f t="shared" si="224"/>
        <v>42207.916666666664</v>
      </c>
      <c r="U2864">
        <f t="shared" si="220"/>
        <v>2014</v>
      </c>
    </row>
    <row r="2865" spans="1:21" ht="48" x14ac:dyDescent="0.2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 s="23">
        <v>1437620400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 s="12">
        <f t="shared" si="221"/>
        <v>0</v>
      </c>
      <c r="P2865" s="10">
        <f t="shared" si="222"/>
        <v>20</v>
      </c>
      <c r="Q2865" s="14" t="s">
        <v>8354</v>
      </c>
      <c r="R2865" t="s">
        <v>8356</v>
      </c>
      <c r="S2865" s="19">
        <f t="shared" si="223"/>
        <v>41831.46670138889</v>
      </c>
      <c r="T2865" s="19">
        <f t="shared" si="224"/>
        <v>42207.916666666664</v>
      </c>
      <c r="U2865">
        <f t="shared" si="220"/>
        <v>2014</v>
      </c>
    </row>
    <row r="2866" spans="1:21" ht="16" x14ac:dyDescent="0.2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 s="23">
        <v>1437620400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 s="12">
        <f t="shared" si="221"/>
        <v>2</v>
      </c>
      <c r="P2866" s="10">
        <f t="shared" si="222"/>
        <v>13.33</v>
      </c>
      <c r="Q2866" s="14" t="s">
        <v>8354</v>
      </c>
      <c r="R2866" t="s">
        <v>8356</v>
      </c>
      <c r="S2866" s="19">
        <f t="shared" si="223"/>
        <v>42172.405173611107</v>
      </c>
      <c r="T2866" s="19">
        <f t="shared" si="224"/>
        <v>42207.916666666664</v>
      </c>
      <c r="U2866">
        <f t="shared" si="220"/>
        <v>2015</v>
      </c>
    </row>
    <row r="2867" spans="1:21" ht="48" x14ac:dyDescent="0.2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 s="23">
        <v>1437620400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 s="12">
        <f t="shared" si="221"/>
        <v>0</v>
      </c>
      <c r="P2867" s="10">
        <f t="shared" si="222"/>
        <v>0</v>
      </c>
      <c r="Q2867" s="14" t="s">
        <v>8354</v>
      </c>
      <c r="R2867" t="s">
        <v>8356</v>
      </c>
      <c r="S2867" s="19">
        <f t="shared" si="223"/>
        <v>41949.905775462961</v>
      </c>
      <c r="T2867" s="19">
        <f t="shared" si="224"/>
        <v>42207.916666666664</v>
      </c>
      <c r="U2867">
        <f t="shared" si="220"/>
        <v>2014</v>
      </c>
    </row>
    <row r="2868" spans="1:21" ht="48" x14ac:dyDescent="0.2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 s="23">
        <v>1437620400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 s="12">
        <f t="shared" si="221"/>
        <v>1</v>
      </c>
      <c r="P2868" s="10">
        <f t="shared" si="222"/>
        <v>22.5</v>
      </c>
      <c r="Q2868" s="14" t="s">
        <v>8354</v>
      </c>
      <c r="R2868" t="s">
        <v>8356</v>
      </c>
      <c r="S2868" s="19">
        <f t="shared" si="223"/>
        <v>42627.746770833335</v>
      </c>
      <c r="T2868" s="19">
        <f t="shared" si="224"/>
        <v>42207.916666666664</v>
      </c>
      <c r="U2868">
        <f t="shared" si="220"/>
        <v>2016</v>
      </c>
    </row>
    <row r="2869" spans="1:21" ht="48" x14ac:dyDescent="0.2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 s="23">
        <v>1437620400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 s="12">
        <f t="shared" si="221"/>
        <v>20</v>
      </c>
      <c r="P2869" s="10">
        <f t="shared" si="222"/>
        <v>50.4</v>
      </c>
      <c r="Q2869" s="14" t="s">
        <v>8354</v>
      </c>
      <c r="R2869" t="s">
        <v>8356</v>
      </c>
      <c r="S2869" s="19">
        <f t="shared" si="223"/>
        <v>42530.986944444441</v>
      </c>
      <c r="T2869" s="19">
        <f t="shared" si="224"/>
        <v>42207.916666666664</v>
      </c>
      <c r="U2869">
        <f t="shared" si="220"/>
        <v>2016</v>
      </c>
    </row>
    <row r="2870" spans="1:21" ht="48" x14ac:dyDescent="0.2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 s="23">
        <v>1437620400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 s="12">
        <f t="shared" si="221"/>
        <v>42</v>
      </c>
      <c r="P2870" s="10">
        <f t="shared" si="222"/>
        <v>105.03</v>
      </c>
      <c r="Q2870" s="14" t="s">
        <v>8354</v>
      </c>
      <c r="R2870" t="s">
        <v>8356</v>
      </c>
      <c r="S2870" s="19">
        <f t="shared" si="223"/>
        <v>42618.618680555555</v>
      </c>
      <c r="T2870" s="19">
        <f t="shared" si="224"/>
        <v>42207.916666666664</v>
      </c>
      <c r="U2870">
        <f t="shared" si="220"/>
        <v>2016</v>
      </c>
    </row>
    <row r="2871" spans="1:21" ht="48" x14ac:dyDescent="0.2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 s="23">
        <v>1437620400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 s="12">
        <f t="shared" si="221"/>
        <v>1</v>
      </c>
      <c r="P2871" s="10">
        <f t="shared" si="222"/>
        <v>35.4</v>
      </c>
      <c r="Q2871" s="14" t="s">
        <v>8354</v>
      </c>
      <c r="R2871" t="s">
        <v>8356</v>
      </c>
      <c r="S2871" s="19">
        <f t="shared" si="223"/>
        <v>42540.385196759256</v>
      </c>
      <c r="T2871" s="19">
        <f t="shared" si="224"/>
        <v>42207.916666666664</v>
      </c>
      <c r="U2871">
        <f t="shared" si="220"/>
        <v>2016</v>
      </c>
    </row>
    <row r="2872" spans="1:21" ht="48" x14ac:dyDescent="0.2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 s="23">
        <v>1437620400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 s="12">
        <f t="shared" si="221"/>
        <v>15</v>
      </c>
      <c r="P2872" s="10">
        <f t="shared" si="222"/>
        <v>83.33</v>
      </c>
      <c r="Q2872" s="14" t="s">
        <v>8354</v>
      </c>
      <c r="R2872" t="s">
        <v>8356</v>
      </c>
      <c r="S2872" s="19">
        <f t="shared" si="223"/>
        <v>41745.981076388889</v>
      </c>
      <c r="T2872" s="19">
        <f t="shared" si="224"/>
        <v>42207.916666666664</v>
      </c>
      <c r="U2872">
        <f t="shared" si="220"/>
        <v>2014</v>
      </c>
    </row>
    <row r="2873" spans="1:21" ht="48" x14ac:dyDescent="0.2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 s="23">
        <v>1437620400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 s="12">
        <f t="shared" si="221"/>
        <v>5</v>
      </c>
      <c r="P2873" s="10">
        <f t="shared" si="222"/>
        <v>35.92</v>
      </c>
      <c r="Q2873" s="14" t="s">
        <v>8354</v>
      </c>
      <c r="R2873" t="s">
        <v>8356</v>
      </c>
      <c r="S2873" s="19">
        <f t="shared" si="223"/>
        <v>41974.530243055553</v>
      </c>
      <c r="T2873" s="19">
        <f t="shared" si="224"/>
        <v>42207.916666666664</v>
      </c>
      <c r="U2873">
        <f t="shared" si="220"/>
        <v>2014</v>
      </c>
    </row>
    <row r="2874" spans="1:21" ht="32" x14ac:dyDescent="0.2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 s="23">
        <v>1437620400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 s="12">
        <f t="shared" si="221"/>
        <v>0</v>
      </c>
      <c r="P2874" s="10">
        <f t="shared" si="222"/>
        <v>0</v>
      </c>
      <c r="Q2874" s="14" t="s">
        <v>8354</v>
      </c>
      <c r="R2874" t="s">
        <v>8356</v>
      </c>
      <c r="S2874" s="19">
        <f t="shared" si="223"/>
        <v>42114.907847222225</v>
      </c>
      <c r="T2874" s="19">
        <f t="shared" si="224"/>
        <v>42207.916666666664</v>
      </c>
      <c r="U2874">
        <f t="shared" si="220"/>
        <v>2015</v>
      </c>
    </row>
    <row r="2875" spans="1:21" ht="48" x14ac:dyDescent="0.2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 s="23">
        <v>1437620400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 s="12">
        <f t="shared" si="221"/>
        <v>38</v>
      </c>
      <c r="P2875" s="10">
        <f t="shared" si="222"/>
        <v>119.13</v>
      </c>
      <c r="Q2875" s="14" t="s">
        <v>8354</v>
      </c>
      <c r="R2875" t="s">
        <v>8356</v>
      </c>
      <c r="S2875" s="19">
        <f t="shared" si="223"/>
        <v>42002.609155092585</v>
      </c>
      <c r="T2875" s="19">
        <f t="shared" si="224"/>
        <v>42207.916666666664</v>
      </c>
      <c r="U2875">
        <f t="shared" si="220"/>
        <v>2014</v>
      </c>
    </row>
    <row r="2876" spans="1:21" ht="48" x14ac:dyDescent="0.2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 s="23">
        <v>1437620400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 s="12">
        <f t="shared" si="221"/>
        <v>5</v>
      </c>
      <c r="P2876" s="10">
        <f t="shared" si="222"/>
        <v>90.33</v>
      </c>
      <c r="Q2876" s="14" t="s">
        <v>8354</v>
      </c>
      <c r="R2876" t="s">
        <v>8356</v>
      </c>
      <c r="S2876" s="19">
        <f t="shared" si="223"/>
        <v>42722.636412037034</v>
      </c>
      <c r="T2876" s="19">
        <f t="shared" si="224"/>
        <v>42207.916666666664</v>
      </c>
      <c r="U2876">
        <f t="shared" si="220"/>
        <v>2016</v>
      </c>
    </row>
    <row r="2877" spans="1:21" ht="48" x14ac:dyDescent="0.2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 s="23">
        <v>1437620400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 s="12">
        <f t="shared" si="221"/>
        <v>0</v>
      </c>
      <c r="P2877" s="10">
        <f t="shared" si="222"/>
        <v>2.33</v>
      </c>
      <c r="Q2877" s="14" t="s">
        <v>8354</v>
      </c>
      <c r="R2877" t="s">
        <v>8356</v>
      </c>
      <c r="S2877" s="19">
        <f t="shared" si="223"/>
        <v>42464.920057870368</v>
      </c>
      <c r="T2877" s="19">
        <f t="shared" si="224"/>
        <v>42207.916666666664</v>
      </c>
      <c r="U2877">
        <f t="shared" ref="U2877:U2940" si="225">YEAR(S2877)</f>
        <v>2016</v>
      </c>
    </row>
    <row r="2878" spans="1:21" ht="48" x14ac:dyDescent="0.2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 s="23">
        <v>1437620400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 s="12">
        <f t="shared" si="221"/>
        <v>0</v>
      </c>
      <c r="P2878" s="10">
        <f t="shared" si="222"/>
        <v>0</v>
      </c>
      <c r="Q2878" s="14" t="s">
        <v>8354</v>
      </c>
      <c r="R2878" t="s">
        <v>8356</v>
      </c>
      <c r="S2878" s="19">
        <f t="shared" si="223"/>
        <v>42171.535636574066</v>
      </c>
      <c r="T2878" s="19">
        <f t="shared" si="224"/>
        <v>42207.916666666664</v>
      </c>
      <c r="U2878">
        <f t="shared" si="225"/>
        <v>2015</v>
      </c>
    </row>
    <row r="2879" spans="1:21" ht="48" x14ac:dyDescent="0.2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 s="23">
        <v>1437620400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 s="12">
        <f t="shared" si="221"/>
        <v>11</v>
      </c>
      <c r="P2879" s="10">
        <f t="shared" si="222"/>
        <v>108.33</v>
      </c>
      <c r="Q2879" s="14" t="s">
        <v>8354</v>
      </c>
      <c r="R2879" t="s">
        <v>8356</v>
      </c>
      <c r="S2879" s="19">
        <f t="shared" si="223"/>
        <v>42672.746805555558</v>
      </c>
      <c r="T2879" s="19">
        <f t="shared" si="224"/>
        <v>42207.916666666664</v>
      </c>
      <c r="U2879">
        <f t="shared" si="225"/>
        <v>2016</v>
      </c>
    </row>
    <row r="2880" spans="1:21" ht="48" x14ac:dyDescent="0.2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 s="23">
        <v>1437620400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 s="12">
        <f t="shared" si="221"/>
        <v>2</v>
      </c>
      <c r="P2880" s="10">
        <f t="shared" si="222"/>
        <v>15.75</v>
      </c>
      <c r="Q2880" s="14" t="s">
        <v>8354</v>
      </c>
      <c r="R2880" t="s">
        <v>8356</v>
      </c>
      <c r="S2880" s="19">
        <f t="shared" si="223"/>
        <v>42128.407349537032</v>
      </c>
      <c r="T2880" s="19">
        <f t="shared" si="224"/>
        <v>42207.916666666664</v>
      </c>
      <c r="U2880">
        <f t="shared" si="225"/>
        <v>2015</v>
      </c>
    </row>
    <row r="2881" spans="1:21" ht="48" x14ac:dyDescent="0.2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 s="23">
        <v>1437620400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 s="12">
        <f t="shared" si="221"/>
        <v>0</v>
      </c>
      <c r="P2881" s="10">
        <f t="shared" si="222"/>
        <v>29</v>
      </c>
      <c r="Q2881" s="14" t="s">
        <v>8354</v>
      </c>
      <c r="R2881" t="s">
        <v>8356</v>
      </c>
      <c r="S2881" s="19">
        <f t="shared" si="223"/>
        <v>42359.516909722217</v>
      </c>
      <c r="T2881" s="19">
        <f t="shared" si="224"/>
        <v>42207.916666666664</v>
      </c>
      <c r="U2881">
        <f t="shared" si="225"/>
        <v>2015</v>
      </c>
    </row>
    <row r="2882" spans="1:21" ht="48" x14ac:dyDescent="0.2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 s="23">
        <v>1437620400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 s="12">
        <f t="shared" ref="O2882:O2945" si="226">ROUND(E2882/D2882*100,0)</f>
        <v>23</v>
      </c>
      <c r="P2882" s="10">
        <f t="shared" ref="P2882:P2945" si="227">IFERROR(ROUND(E2882/L2882,2),0)</f>
        <v>96.55</v>
      </c>
      <c r="Q2882" s="14" t="s">
        <v>8354</v>
      </c>
      <c r="R2882" t="s">
        <v>8356</v>
      </c>
      <c r="S2882" s="19">
        <f t="shared" si="223"/>
        <v>42192.69736111111</v>
      </c>
      <c r="T2882" s="19">
        <f t="shared" si="224"/>
        <v>42207.916666666664</v>
      </c>
      <c r="U2882">
        <f t="shared" si="225"/>
        <v>2015</v>
      </c>
    </row>
    <row r="2883" spans="1:21" ht="48" x14ac:dyDescent="0.2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 s="23">
        <v>1437620400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 s="12">
        <f t="shared" si="226"/>
        <v>0</v>
      </c>
      <c r="P2883" s="10">
        <f t="shared" si="227"/>
        <v>0</v>
      </c>
      <c r="Q2883" s="14" t="s">
        <v>8354</v>
      </c>
      <c r="R2883" t="s">
        <v>8356</v>
      </c>
      <c r="S2883" s="19">
        <f t="shared" ref="S2883:S2946" si="228">(J2883/86400)+25569+(-5/24)</f>
        <v>41916.389305555553</v>
      </c>
      <c r="T2883" s="19">
        <f t="shared" ref="T2883:T2946" si="229">(I2883/86400)+25569+(-5/24)</f>
        <v>42207.916666666664</v>
      </c>
      <c r="U2883">
        <f t="shared" si="225"/>
        <v>2014</v>
      </c>
    </row>
    <row r="2884" spans="1:21" ht="48" x14ac:dyDescent="0.2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 s="23">
        <v>1437620400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 s="12">
        <f t="shared" si="226"/>
        <v>34</v>
      </c>
      <c r="P2884" s="10">
        <f t="shared" si="227"/>
        <v>63</v>
      </c>
      <c r="Q2884" s="14" t="s">
        <v>8354</v>
      </c>
      <c r="R2884" t="s">
        <v>8356</v>
      </c>
      <c r="S2884" s="19">
        <f t="shared" si="228"/>
        <v>42461.387939814813</v>
      </c>
      <c r="T2884" s="19">
        <f t="shared" si="229"/>
        <v>42207.916666666664</v>
      </c>
      <c r="U2884">
        <f t="shared" si="225"/>
        <v>2016</v>
      </c>
    </row>
    <row r="2885" spans="1:21" ht="48" x14ac:dyDescent="0.2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 s="23">
        <v>1437620400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 s="12">
        <f t="shared" si="226"/>
        <v>19</v>
      </c>
      <c r="P2885" s="10">
        <f t="shared" si="227"/>
        <v>381.6</v>
      </c>
      <c r="Q2885" s="14" t="s">
        <v>8354</v>
      </c>
      <c r="R2885" t="s">
        <v>8356</v>
      </c>
      <c r="S2885" s="19">
        <f t="shared" si="228"/>
        <v>42370.694872685184</v>
      </c>
      <c r="T2885" s="19">
        <f t="shared" si="229"/>
        <v>42207.916666666664</v>
      </c>
      <c r="U2885">
        <f t="shared" si="225"/>
        <v>2016</v>
      </c>
    </row>
    <row r="2886" spans="1:21" ht="32" x14ac:dyDescent="0.2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 s="23">
        <v>1437620400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 s="12">
        <f t="shared" si="226"/>
        <v>0</v>
      </c>
      <c r="P2886" s="10">
        <f t="shared" si="227"/>
        <v>46.25</v>
      </c>
      <c r="Q2886" s="14" t="s">
        <v>8354</v>
      </c>
      <c r="R2886" t="s">
        <v>8356</v>
      </c>
      <c r="S2886" s="19">
        <f t="shared" si="228"/>
        <v>41948.518923611111</v>
      </c>
      <c r="T2886" s="19">
        <f t="shared" si="229"/>
        <v>42207.916666666664</v>
      </c>
      <c r="U2886">
        <f t="shared" si="225"/>
        <v>2014</v>
      </c>
    </row>
    <row r="2887" spans="1:21" ht="32" x14ac:dyDescent="0.2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 s="23">
        <v>1437620400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 s="12">
        <f t="shared" si="226"/>
        <v>33</v>
      </c>
      <c r="P2887" s="10">
        <f t="shared" si="227"/>
        <v>26</v>
      </c>
      <c r="Q2887" s="14" t="s">
        <v>8354</v>
      </c>
      <c r="R2887" t="s">
        <v>8356</v>
      </c>
      <c r="S2887" s="19">
        <f t="shared" si="228"/>
        <v>42046.868067129624</v>
      </c>
      <c r="T2887" s="19">
        <f t="shared" si="229"/>
        <v>42207.916666666664</v>
      </c>
      <c r="U2887">
        <f t="shared" si="225"/>
        <v>2015</v>
      </c>
    </row>
    <row r="2888" spans="1:21" ht="48" x14ac:dyDescent="0.2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 s="23">
        <v>1437620400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 s="12">
        <f t="shared" si="226"/>
        <v>5</v>
      </c>
      <c r="P2888" s="10">
        <f t="shared" si="227"/>
        <v>10</v>
      </c>
      <c r="Q2888" s="14" t="s">
        <v>8354</v>
      </c>
      <c r="R2888" t="s">
        <v>8356</v>
      </c>
      <c r="S2888" s="19">
        <f t="shared" si="228"/>
        <v>42261.424583333333</v>
      </c>
      <c r="T2888" s="19">
        <f t="shared" si="229"/>
        <v>42207.916666666664</v>
      </c>
      <c r="U2888">
        <f t="shared" si="225"/>
        <v>2015</v>
      </c>
    </row>
    <row r="2889" spans="1:21" ht="48" x14ac:dyDescent="0.2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 s="23">
        <v>1437620400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 s="12">
        <f t="shared" si="226"/>
        <v>0</v>
      </c>
      <c r="P2889" s="10">
        <f t="shared" si="227"/>
        <v>5</v>
      </c>
      <c r="Q2889" s="14" t="s">
        <v>8354</v>
      </c>
      <c r="R2889" t="s">
        <v>8356</v>
      </c>
      <c r="S2889" s="19">
        <f t="shared" si="228"/>
        <v>41985.219027777777</v>
      </c>
      <c r="T2889" s="19">
        <f t="shared" si="229"/>
        <v>42207.916666666664</v>
      </c>
      <c r="U2889">
        <f t="shared" si="225"/>
        <v>2014</v>
      </c>
    </row>
    <row r="2890" spans="1:21" ht="48" x14ac:dyDescent="0.2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 s="23">
        <v>1437620400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 s="12">
        <f t="shared" si="226"/>
        <v>0</v>
      </c>
      <c r="P2890" s="10">
        <f t="shared" si="227"/>
        <v>0</v>
      </c>
      <c r="Q2890" s="14" t="s">
        <v>8354</v>
      </c>
      <c r="R2890" t="s">
        <v>8356</v>
      </c>
      <c r="S2890" s="19">
        <f t="shared" si="228"/>
        <v>41922.326851851853</v>
      </c>
      <c r="T2890" s="19">
        <f t="shared" si="229"/>
        <v>42207.916666666664</v>
      </c>
      <c r="U2890">
        <f t="shared" si="225"/>
        <v>2014</v>
      </c>
    </row>
    <row r="2891" spans="1:21" ht="48" x14ac:dyDescent="0.2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 s="23">
        <v>1437620400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 s="12">
        <f t="shared" si="226"/>
        <v>38</v>
      </c>
      <c r="P2891" s="10">
        <f t="shared" si="227"/>
        <v>81.569999999999993</v>
      </c>
      <c r="Q2891" s="14" t="s">
        <v>8354</v>
      </c>
      <c r="R2891" t="s">
        <v>8356</v>
      </c>
      <c r="S2891" s="19">
        <f t="shared" si="228"/>
        <v>41850.654918981476</v>
      </c>
      <c r="T2891" s="19">
        <f t="shared" si="229"/>
        <v>42207.916666666664</v>
      </c>
      <c r="U2891">
        <f t="shared" si="225"/>
        <v>2014</v>
      </c>
    </row>
    <row r="2892" spans="1:21" ht="48" x14ac:dyDescent="0.2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 s="23">
        <v>1437620400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 s="12">
        <f t="shared" si="226"/>
        <v>1</v>
      </c>
      <c r="P2892" s="10">
        <f t="shared" si="227"/>
        <v>7</v>
      </c>
      <c r="Q2892" s="14" t="s">
        <v>8354</v>
      </c>
      <c r="R2892" t="s">
        <v>8356</v>
      </c>
      <c r="S2892" s="19">
        <f t="shared" si="228"/>
        <v>41831.534629629627</v>
      </c>
      <c r="T2892" s="19">
        <f t="shared" si="229"/>
        <v>42207.916666666664</v>
      </c>
      <c r="U2892">
        <f t="shared" si="225"/>
        <v>2014</v>
      </c>
    </row>
    <row r="2893" spans="1:21" ht="48" x14ac:dyDescent="0.2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 s="23">
        <v>1437620400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 s="12">
        <f t="shared" si="226"/>
        <v>3</v>
      </c>
      <c r="P2893" s="10">
        <f t="shared" si="227"/>
        <v>27.3</v>
      </c>
      <c r="Q2893" s="14" t="s">
        <v>8354</v>
      </c>
      <c r="R2893" t="s">
        <v>8356</v>
      </c>
      <c r="S2893" s="19">
        <f t="shared" si="228"/>
        <v>42415.675092592595</v>
      </c>
      <c r="T2893" s="19">
        <f t="shared" si="229"/>
        <v>42207.916666666664</v>
      </c>
      <c r="U2893">
        <f t="shared" si="225"/>
        <v>2016</v>
      </c>
    </row>
    <row r="2894" spans="1:21" ht="48" x14ac:dyDescent="0.2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 s="23">
        <v>1437620400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 s="12">
        <f t="shared" si="226"/>
        <v>9</v>
      </c>
      <c r="P2894" s="10">
        <f t="shared" si="227"/>
        <v>29.41</v>
      </c>
      <c r="Q2894" s="14" t="s">
        <v>8354</v>
      </c>
      <c r="R2894" t="s">
        <v>8356</v>
      </c>
      <c r="S2894" s="19">
        <f t="shared" si="228"/>
        <v>41869.505833333329</v>
      </c>
      <c r="T2894" s="19">
        <f t="shared" si="229"/>
        <v>42207.916666666664</v>
      </c>
      <c r="U2894">
        <f t="shared" si="225"/>
        <v>2014</v>
      </c>
    </row>
    <row r="2895" spans="1:21" ht="16" x14ac:dyDescent="0.2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 s="23">
        <v>1437620400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 s="12">
        <f t="shared" si="226"/>
        <v>1</v>
      </c>
      <c r="P2895" s="10">
        <f t="shared" si="227"/>
        <v>12.5</v>
      </c>
      <c r="Q2895" s="14" t="s">
        <v>8354</v>
      </c>
      <c r="R2895" t="s">
        <v>8356</v>
      </c>
      <c r="S2895" s="19">
        <f t="shared" si="228"/>
        <v>41953.564756944441</v>
      </c>
      <c r="T2895" s="19">
        <f t="shared" si="229"/>
        <v>42207.916666666664</v>
      </c>
      <c r="U2895">
        <f t="shared" si="225"/>
        <v>2014</v>
      </c>
    </row>
    <row r="2896" spans="1:21" ht="32" x14ac:dyDescent="0.2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 s="23">
        <v>1437620400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 s="12">
        <f t="shared" si="226"/>
        <v>0</v>
      </c>
      <c r="P2896" s="10">
        <f t="shared" si="227"/>
        <v>0</v>
      </c>
      <c r="Q2896" s="14" t="s">
        <v>8354</v>
      </c>
      <c r="R2896" t="s">
        <v>8356</v>
      </c>
      <c r="S2896" s="19">
        <f t="shared" si="228"/>
        <v>42037.777951388889</v>
      </c>
      <c r="T2896" s="19">
        <f t="shared" si="229"/>
        <v>42207.916666666664</v>
      </c>
      <c r="U2896">
        <f t="shared" si="225"/>
        <v>2015</v>
      </c>
    </row>
    <row r="2897" spans="1:21" ht="48" x14ac:dyDescent="0.2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 s="23">
        <v>1437620400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 s="12">
        <f t="shared" si="226"/>
        <v>5</v>
      </c>
      <c r="P2897" s="10">
        <f t="shared" si="227"/>
        <v>5.75</v>
      </c>
      <c r="Q2897" s="14" t="s">
        <v>8354</v>
      </c>
      <c r="R2897" t="s">
        <v>8356</v>
      </c>
      <c r="S2897" s="19">
        <f t="shared" si="228"/>
        <v>41811.347129629627</v>
      </c>
      <c r="T2897" s="19">
        <f t="shared" si="229"/>
        <v>42207.916666666664</v>
      </c>
      <c r="U2897">
        <f t="shared" si="225"/>
        <v>2014</v>
      </c>
    </row>
    <row r="2898" spans="1:21" ht="48" x14ac:dyDescent="0.2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 s="23">
        <v>1437620400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 s="12">
        <f t="shared" si="226"/>
        <v>21</v>
      </c>
      <c r="P2898" s="10">
        <f t="shared" si="227"/>
        <v>52.08</v>
      </c>
      <c r="Q2898" s="14" t="s">
        <v>8354</v>
      </c>
      <c r="R2898" t="s">
        <v>8356</v>
      </c>
      <c r="S2898" s="19">
        <f t="shared" si="228"/>
        <v>42701.700474537036</v>
      </c>
      <c r="T2898" s="19">
        <f t="shared" si="229"/>
        <v>42207.916666666664</v>
      </c>
      <c r="U2898">
        <f t="shared" si="225"/>
        <v>2016</v>
      </c>
    </row>
    <row r="2899" spans="1:21" ht="48" x14ac:dyDescent="0.2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 s="23">
        <v>1437620400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 s="12">
        <f t="shared" si="226"/>
        <v>5</v>
      </c>
      <c r="P2899" s="10">
        <f t="shared" si="227"/>
        <v>183.33</v>
      </c>
      <c r="Q2899" s="14" t="s">
        <v>8354</v>
      </c>
      <c r="R2899" t="s">
        <v>8356</v>
      </c>
      <c r="S2899" s="19">
        <f t="shared" si="228"/>
        <v>42258.438171296293</v>
      </c>
      <c r="T2899" s="19">
        <f t="shared" si="229"/>
        <v>42207.916666666664</v>
      </c>
      <c r="U2899">
        <f t="shared" si="225"/>
        <v>2015</v>
      </c>
    </row>
    <row r="2900" spans="1:21" ht="48" x14ac:dyDescent="0.2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 s="23">
        <v>1437620400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 s="12">
        <f t="shared" si="226"/>
        <v>4</v>
      </c>
      <c r="P2900" s="10">
        <f t="shared" si="227"/>
        <v>26.33</v>
      </c>
      <c r="Q2900" s="14" t="s">
        <v>8354</v>
      </c>
      <c r="R2900" t="s">
        <v>8356</v>
      </c>
      <c r="S2900" s="19">
        <f t="shared" si="228"/>
        <v>42278.456631944442</v>
      </c>
      <c r="T2900" s="19">
        <f t="shared" si="229"/>
        <v>42207.916666666664</v>
      </c>
      <c r="U2900">
        <f t="shared" si="225"/>
        <v>2015</v>
      </c>
    </row>
    <row r="2901" spans="1:21" ht="48" x14ac:dyDescent="0.2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 s="23">
        <v>1437620400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 s="12">
        <f t="shared" si="226"/>
        <v>0</v>
      </c>
      <c r="P2901" s="10">
        <f t="shared" si="227"/>
        <v>0</v>
      </c>
      <c r="Q2901" s="14" t="s">
        <v>8354</v>
      </c>
      <c r="R2901" t="s">
        <v>8356</v>
      </c>
      <c r="S2901" s="19">
        <f t="shared" si="228"/>
        <v>42514.869884259257</v>
      </c>
      <c r="T2901" s="19">
        <f t="shared" si="229"/>
        <v>42207.916666666664</v>
      </c>
      <c r="U2901">
        <f t="shared" si="225"/>
        <v>2016</v>
      </c>
    </row>
    <row r="2902" spans="1:21" ht="48" x14ac:dyDescent="0.2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 s="23">
        <v>1437620400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 s="12">
        <f t="shared" si="226"/>
        <v>62</v>
      </c>
      <c r="P2902" s="10">
        <f t="shared" si="227"/>
        <v>486.43</v>
      </c>
      <c r="Q2902" s="14" t="s">
        <v>8354</v>
      </c>
      <c r="R2902" t="s">
        <v>8356</v>
      </c>
      <c r="S2902" s="19">
        <f t="shared" si="228"/>
        <v>41830.025833333333</v>
      </c>
      <c r="T2902" s="19">
        <f t="shared" si="229"/>
        <v>42207.916666666664</v>
      </c>
      <c r="U2902">
        <f t="shared" si="225"/>
        <v>2014</v>
      </c>
    </row>
    <row r="2903" spans="1:21" ht="48" x14ac:dyDescent="0.2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 s="23">
        <v>1437620400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 s="12">
        <f t="shared" si="226"/>
        <v>1</v>
      </c>
      <c r="P2903" s="10">
        <f t="shared" si="227"/>
        <v>3</v>
      </c>
      <c r="Q2903" s="14" t="s">
        <v>8354</v>
      </c>
      <c r="R2903" t="s">
        <v>8356</v>
      </c>
      <c r="S2903" s="19">
        <f t="shared" si="228"/>
        <v>41982.696053240739</v>
      </c>
      <c r="T2903" s="19">
        <f t="shared" si="229"/>
        <v>42207.916666666664</v>
      </c>
      <c r="U2903">
        <f t="shared" si="225"/>
        <v>2014</v>
      </c>
    </row>
    <row r="2904" spans="1:21" ht="32" x14ac:dyDescent="0.2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 s="23">
        <v>1437620400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 s="12">
        <f t="shared" si="226"/>
        <v>0</v>
      </c>
      <c r="P2904" s="10">
        <f t="shared" si="227"/>
        <v>25</v>
      </c>
      <c r="Q2904" s="14" t="s">
        <v>8354</v>
      </c>
      <c r="R2904" t="s">
        <v>8356</v>
      </c>
      <c r="S2904" s="19">
        <f t="shared" si="228"/>
        <v>42210.231435185182</v>
      </c>
      <c r="T2904" s="19">
        <f t="shared" si="229"/>
        <v>42207.916666666664</v>
      </c>
      <c r="U2904">
        <f t="shared" si="225"/>
        <v>2015</v>
      </c>
    </row>
    <row r="2905" spans="1:21" ht="48" x14ac:dyDescent="0.2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 s="23">
        <v>1437620400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 s="12">
        <f t="shared" si="226"/>
        <v>1</v>
      </c>
      <c r="P2905" s="10">
        <f t="shared" si="227"/>
        <v>9.75</v>
      </c>
      <c r="Q2905" s="14" t="s">
        <v>8354</v>
      </c>
      <c r="R2905" t="s">
        <v>8356</v>
      </c>
      <c r="S2905" s="19">
        <f t="shared" si="228"/>
        <v>42195.95854166666</v>
      </c>
      <c r="T2905" s="19">
        <f t="shared" si="229"/>
        <v>42207.916666666664</v>
      </c>
      <c r="U2905">
        <f t="shared" si="225"/>
        <v>2015</v>
      </c>
    </row>
    <row r="2906" spans="1:21" ht="48" x14ac:dyDescent="0.2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 s="23">
        <v>1437620400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 s="12">
        <f t="shared" si="226"/>
        <v>5</v>
      </c>
      <c r="P2906" s="10">
        <f t="shared" si="227"/>
        <v>18.75</v>
      </c>
      <c r="Q2906" s="14" t="s">
        <v>8354</v>
      </c>
      <c r="R2906" t="s">
        <v>8356</v>
      </c>
      <c r="S2906" s="19">
        <f t="shared" si="228"/>
        <v>41940.759618055556</v>
      </c>
      <c r="T2906" s="19">
        <f t="shared" si="229"/>
        <v>42207.916666666664</v>
      </c>
      <c r="U2906">
        <f t="shared" si="225"/>
        <v>2014</v>
      </c>
    </row>
    <row r="2907" spans="1:21" ht="48" x14ac:dyDescent="0.2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 s="23">
        <v>1437620400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 s="12">
        <f t="shared" si="226"/>
        <v>18</v>
      </c>
      <c r="P2907" s="10">
        <f t="shared" si="227"/>
        <v>36.590000000000003</v>
      </c>
      <c r="Q2907" s="14" t="s">
        <v>8354</v>
      </c>
      <c r="R2907" t="s">
        <v>8356</v>
      </c>
      <c r="S2907" s="19">
        <f t="shared" si="228"/>
        <v>42605.848530092589</v>
      </c>
      <c r="T2907" s="19">
        <f t="shared" si="229"/>
        <v>42207.916666666664</v>
      </c>
      <c r="U2907">
        <f t="shared" si="225"/>
        <v>2016</v>
      </c>
    </row>
    <row r="2908" spans="1:21" ht="48" x14ac:dyDescent="0.2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 s="23">
        <v>1437620400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 s="12">
        <f t="shared" si="226"/>
        <v>9</v>
      </c>
      <c r="P2908" s="10">
        <f t="shared" si="227"/>
        <v>80.709999999999994</v>
      </c>
      <c r="Q2908" s="14" t="s">
        <v>8354</v>
      </c>
      <c r="R2908" t="s">
        <v>8356</v>
      </c>
      <c r="S2908" s="19">
        <f t="shared" si="228"/>
        <v>42199.440578703703</v>
      </c>
      <c r="T2908" s="19">
        <f t="shared" si="229"/>
        <v>42207.916666666664</v>
      </c>
      <c r="U2908">
        <f t="shared" si="225"/>
        <v>2015</v>
      </c>
    </row>
    <row r="2909" spans="1:21" ht="48" x14ac:dyDescent="0.2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 s="23">
        <v>1437620400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 s="12">
        <f t="shared" si="226"/>
        <v>0</v>
      </c>
      <c r="P2909" s="10">
        <f t="shared" si="227"/>
        <v>1</v>
      </c>
      <c r="Q2909" s="14" t="s">
        <v>8354</v>
      </c>
      <c r="R2909" t="s">
        <v>8356</v>
      </c>
      <c r="S2909" s="19">
        <f t="shared" si="228"/>
        <v>42444.669409722221</v>
      </c>
      <c r="T2909" s="19">
        <f t="shared" si="229"/>
        <v>42207.916666666664</v>
      </c>
      <c r="U2909">
        <f t="shared" si="225"/>
        <v>2016</v>
      </c>
    </row>
    <row r="2910" spans="1:21" ht="64" x14ac:dyDescent="0.2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 s="23">
        <v>1437620400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 s="12">
        <f t="shared" si="226"/>
        <v>3</v>
      </c>
      <c r="P2910" s="10">
        <f t="shared" si="227"/>
        <v>52.8</v>
      </c>
      <c r="Q2910" s="14" t="s">
        <v>8354</v>
      </c>
      <c r="R2910" t="s">
        <v>8356</v>
      </c>
      <c r="S2910" s="19">
        <f t="shared" si="228"/>
        <v>42499.523368055554</v>
      </c>
      <c r="T2910" s="19">
        <f t="shared" si="229"/>
        <v>42207.916666666664</v>
      </c>
      <c r="U2910">
        <f t="shared" si="225"/>
        <v>2016</v>
      </c>
    </row>
    <row r="2911" spans="1:21" ht="48" x14ac:dyDescent="0.2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 s="23">
        <v>1437620400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 s="12">
        <f t="shared" si="226"/>
        <v>0</v>
      </c>
      <c r="P2911" s="10">
        <f t="shared" si="227"/>
        <v>20</v>
      </c>
      <c r="Q2911" s="14" t="s">
        <v>8354</v>
      </c>
      <c r="R2911" t="s">
        <v>8356</v>
      </c>
      <c r="S2911" s="19">
        <f t="shared" si="228"/>
        <v>41929.057881944442</v>
      </c>
      <c r="T2911" s="19">
        <f t="shared" si="229"/>
        <v>42207.916666666664</v>
      </c>
      <c r="U2911">
        <f t="shared" si="225"/>
        <v>2014</v>
      </c>
    </row>
    <row r="2912" spans="1:21" ht="48" x14ac:dyDescent="0.2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 s="23">
        <v>1437620400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 s="12">
        <f t="shared" si="226"/>
        <v>0</v>
      </c>
      <c r="P2912" s="10">
        <f t="shared" si="227"/>
        <v>1</v>
      </c>
      <c r="Q2912" s="14" t="s">
        <v>8354</v>
      </c>
      <c r="R2912" t="s">
        <v>8356</v>
      </c>
      <c r="S2912" s="19">
        <f t="shared" si="228"/>
        <v>42107.632951388885</v>
      </c>
      <c r="T2912" s="19">
        <f t="shared" si="229"/>
        <v>42207.916666666664</v>
      </c>
      <c r="U2912">
        <f t="shared" si="225"/>
        <v>2015</v>
      </c>
    </row>
    <row r="2913" spans="1:21" ht="48" x14ac:dyDescent="0.2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 s="23">
        <v>1437620400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 s="12">
        <f t="shared" si="226"/>
        <v>37</v>
      </c>
      <c r="P2913" s="10">
        <f t="shared" si="227"/>
        <v>46.93</v>
      </c>
      <c r="Q2913" s="14" t="s">
        <v>8354</v>
      </c>
      <c r="R2913" t="s">
        <v>8356</v>
      </c>
      <c r="S2913" s="19">
        <f t="shared" si="228"/>
        <v>42142.560486111113</v>
      </c>
      <c r="T2913" s="19">
        <f t="shared" si="229"/>
        <v>42207.916666666664</v>
      </c>
      <c r="U2913">
        <f t="shared" si="225"/>
        <v>2015</v>
      </c>
    </row>
    <row r="2914" spans="1:21" ht="48" x14ac:dyDescent="0.2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 s="23">
        <v>1437620400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 s="12">
        <f t="shared" si="226"/>
        <v>14</v>
      </c>
      <c r="P2914" s="10">
        <f t="shared" si="227"/>
        <v>78.08</v>
      </c>
      <c r="Q2914" s="14" t="s">
        <v>8354</v>
      </c>
      <c r="R2914" t="s">
        <v>8356</v>
      </c>
      <c r="S2914" s="19">
        <f t="shared" si="228"/>
        <v>42353.923310185179</v>
      </c>
      <c r="T2914" s="19">
        <f t="shared" si="229"/>
        <v>42207.916666666664</v>
      </c>
      <c r="U2914">
        <f t="shared" si="225"/>
        <v>2015</v>
      </c>
    </row>
    <row r="2915" spans="1:21" ht="48" x14ac:dyDescent="0.2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 s="23">
        <v>1437620400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 s="12">
        <f t="shared" si="226"/>
        <v>0</v>
      </c>
      <c r="P2915" s="10">
        <f t="shared" si="227"/>
        <v>1</v>
      </c>
      <c r="Q2915" s="14" t="s">
        <v>8354</v>
      </c>
      <c r="R2915" t="s">
        <v>8356</v>
      </c>
      <c r="S2915" s="19">
        <f t="shared" si="228"/>
        <v>41828.714571759258</v>
      </c>
      <c r="T2915" s="19">
        <f t="shared" si="229"/>
        <v>42207.916666666664</v>
      </c>
      <c r="U2915">
        <f t="shared" si="225"/>
        <v>2014</v>
      </c>
    </row>
    <row r="2916" spans="1:21" ht="32" x14ac:dyDescent="0.2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 s="23">
        <v>1437620400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 s="12">
        <f t="shared" si="226"/>
        <v>0</v>
      </c>
      <c r="P2916" s="10">
        <f t="shared" si="227"/>
        <v>1</v>
      </c>
      <c r="Q2916" s="14" t="s">
        <v>8354</v>
      </c>
      <c r="R2916" t="s">
        <v>8356</v>
      </c>
      <c r="S2916" s="19">
        <f t="shared" si="228"/>
        <v>42017.699004629627</v>
      </c>
      <c r="T2916" s="19">
        <f t="shared" si="229"/>
        <v>42207.916666666664</v>
      </c>
      <c r="U2916">
        <f t="shared" si="225"/>
        <v>2015</v>
      </c>
    </row>
    <row r="2917" spans="1:21" ht="48" x14ac:dyDescent="0.2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 s="23">
        <v>1437620400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 s="12">
        <f t="shared" si="226"/>
        <v>61</v>
      </c>
      <c r="P2917" s="10">
        <f t="shared" si="227"/>
        <v>203.67</v>
      </c>
      <c r="Q2917" s="14" t="s">
        <v>8354</v>
      </c>
      <c r="R2917" t="s">
        <v>8356</v>
      </c>
      <c r="S2917" s="19">
        <f t="shared" si="228"/>
        <v>42415.189699074072</v>
      </c>
      <c r="T2917" s="19">
        <f t="shared" si="229"/>
        <v>42207.916666666664</v>
      </c>
      <c r="U2917">
        <f t="shared" si="225"/>
        <v>2016</v>
      </c>
    </row>
    <row r="2918" spans="1:21" ht="32" x14ac:dyDescent="0.2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 s="23">
        <v>1437620400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 s="12">
        <f t="shared" si="226"/>
        <v>8</v>
      </c>
      <c r="P2918" s="10">
        <f t="shared" si="227"/>
        <v>20.71</v>
      </c>
      <c r="Q2918" s="14" t="s">
        <v>8354</v>
      </c>
      <c r="R2918" t="s">
        <v>8356</v>
      </c>
      <c r="S2918" s="19">
        <f t="shared" si="228"/>
        <v>41755.268391203703</v>
      </c>
      <c r="T2918" s="19">
        <f t="shared" si="229"/>
        <v>42207.916666666664</v>
      </c>
      <c r="U2918">
        <f t="shared" si="225"/>
        <v>2014</v>
      </c>
    </row>
    <row r="2919" spans="1:21" ht="48" x14ac:dyDescent="0.2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 s="23">
        <v>1437620400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 s="12">
        <f t="shared" si="226"/>
        <v>22</v>
      </c>
      <c r="P2919" s="10">
        <f t="shared" si="227"/>
        <v>48.56</v>
      </c>
      <c r="Q2919" s="14" t="s">
        <v>8354</v>
      </c>
      <c r="R2919" t="s">
        <v>8356</v>
      </c>
      <c r="S2919" s="19">
        <f t="shared" si="228"/>
        <v>42245.026006944441</v>
      </c>
      <c r="T2919" s="19">
        <f t="shared" si="229"/>
        <v>42207.916666666664</v>
      </c>
      <c r="U2919">
        <f t="shared" si="225"/>
        <v>2015</v>
      </c>
    </row>
    <row r="2920" spans="1:21" ht="48" x14ac:dyDescent="0.2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 s="23">
        <v>1437620400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 s="12">
        <f t="shared" si="226"/>
        <v>27</v>
      </c>
      <c r="P2920" s="10">
        <f t="shared" si="227"/>
        <v>68.099999999999994</v>
      </c>
      <c r="Q2920" s="14" t="s">
        <v>8354</v>
      </c>
      <c r="R2920" t="s">
        <v>8356</v>
      </c>
      <c r="S2920" s="19">
        <f t="shared" si="228"/>
        <v>42278.421377314815</v>
      </c>
      <c r="T2920" s="19">
        <f t="shared" si="229"/>
        <v>42207.916666666664</v>
      </c>
      <c r="U2920">
        <f t="shared" si="225"/>
        <v>2015</v>
      </c>
    </row>
    <row r="2921" spans="1:21" ht="48" x14ac:dyDescent="0.2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 s="23">
        <v>1437620400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 s="12">
        <f t="shared" si="226"/>
        <v>9</v>
      </c>
      <c r="P2921" s="10">
        <f t="shared" si="227"/>
        <v>8.5</v>
      </c>
      <c r="Q2921" s="14" t="s">
        <v>8354</v>
      </c>
      <c r="R2921" t="s">
        <v>8356</v>
      </c>
      <c r="S2921" s="19">
        <f t="shared" si="228"/>
        <v>41826.411215277774</v>
      </c>
      <c r="T2921" s="19">
        <f t="shared" si="229"/>
        <v>42207.916666666664</v>
      </c>
      <c r="U2921">
        <f t="shared" si="225"/>
        <v>2014</v>
      </c>
    </row>
    <row r="2922" spans="1:21" ht="48" x14ac:dyDescent="0.2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 s="23">
        <v>1437620400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 s="12">
        <f t="shared" si="226"/>
        <v>27</v>
      </c>
      <c r="P2922" s="10">
        <f t="shared" si="227"/>
        <v>51.62</v>
      </c>
      <c r="Q2922" s="14" t="s">
        <v>8354</v>
      </c>
      <c r="R2922" t="s">
        <v>8356</v>
      </c>
      <c r="S2922" s="19">
        <f t="shared" si="228"/>
        <v>42058.584143518521</v>
      </c>
      <c r="T2922" s="19">
        <f t="shared" si="229"/>
        <v>42207.916666666664</v>
      </c>
      <c r="U2922">
        <f t="shared" si="225"/>
        <v>2015</v>
      </c>
    </row>
    <row r="2923" spans="1:21" ht="32" x14ac:dyDescent="0.2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 s="23">
        <v>1437620400</v>
      </c>
      <c r="J2923">
        <v>1409087804</v>
      </c>
      <c r="K2923" t="b">
        <v>0</v>
      </c>
      <c r="L2923">
        <v>3</v>
      </c>
      <c r="M2923" t="b">
        <v>1</v>
      </c>
      <c r="N2923" t="s">
        <v>8269</v>
      </c>
      <c r="O2923" s="12">
        <f t="shared" si="226"/>
        <v>129</v>
      </c>
      <c r="P2923" s="10">
        <f t="shared" si="227"/>
        <v>43</v>
      </c>
      <c r="Q2923" s="14" t="s">
        <v>8354</v>
      </c>
      <c r="R2923" t="s">
        <v>8356</v>
      </c>
      <c r="S2923" s="19">
        <f t="shared" si="228"/>
        <v>41877.678287037037</v>
      </c>
      <c r="T2923" s="19">
        <f t="shared" si="229"/>
        <v>42207.916666666664</v>
      </c>
      <c r="U2923">
        <f t="shared" si="225"/>
        <v>2014</v>
      </c>
    </row>
    <row r="2924" spans="1:21" ht="48" x14ac:dyDescent="0.2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 s="23">
        <v>1437620400</v>
      </c>
      <c r="J2924">
        <v>1428094727</v>
      </c>
      <c r="K2924" t="b">
        <v>0</v>
      </c>
      <c r="L2924">
        <v>6</v>
      </c>
      <c r="M2924" t="b">
        <v>1</v>
      </c>
      <c r="N2924" t="s">
        <v>8269</v>
      </c>
      <c r="O2924" s="12">
        <f t="shared" si="226"/>
        <v>100</v>
      </c>
      <c r="P2924" s="10">
        <f t="shared" si="227"/>
        <v>83.33</v>
      </c>
      <c r="Q2924" s="14" t="s">
        <v>8354</v>
      </c>
      <c r="R2924" t="s">
        <v>8356</v>
      </c>
      <c r="S2924" s="19">
        <f t="shared" si="228"/>
        <v>42097.665821759256</v>
      </c>
      <c r="T2924" s="19">
        <f t="shared" si="229"/>
        <v>42207.916666666664</v>
      </c>
      <c r="U2924">
        <f t="shared" si="225"/>
        <v>2015</v>
      </c>
    </row>
    <row r="2925" spans="1:21" ht="48" x14ac:dyDescent="0.2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 s="23">
        <v>1437620400</v>
      </c>
      <c r="J2925">
        <v>1420774779</v>
      </c>
      <c r="K2925" t="b">
        <v>0</v>
      </c>
      <c r="L2925">
        <v>10</v>
      </c>
      <c r="M2925" t="b">
        <v>1</v>
      </c>
      <c r="N2925" t="s">
        <v>8269</v>
      </c>
      <c r="O2925" s="12">
        <f t="shared" si="226"/>
        <v>100</v>
      </c>
      <c r="P2925" s="10">
        <f t="shared" si="227"/>
        <v>30</v>
      </c>
      <c r="Q2925" s="14" t="s">
        <v>8354</v>
      </c>
      <c r="R2925" t="s">
        <v>8356</v>
      </c>
      <c r="S2925" s="19">
        <f t="shared" si="228"/>
        <v>42012.944201388884</v>
      </c>
      <c r="T2925" s="19">
        <f t="shared" si="229"/>
        <v>42207.916666666664</v>
      </c>
      <c r="U2925">
        <f t="shared" si="225"/>
        <v>2015</v>
      </c>
    </row>
    <row r="2926" spans="1:21" ht="48" x14ac:dyDescent="0.2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 s="23">
        <v>1437620400</v>
      </c>
      <c r="J2926">
        <v>1428585710</v>
      </c>
      <c r="K2926" t="b">
        <v>0</v>
      </c>
      <c r="L2926">
        <v>147</v>
      </c>
      <c r="M2926" t="b">
        <v>1</v>
      </c>
      <c r="N2926" t="s">
        <v>8269</v>
      </c>
      <c r="O2926" s="12">
        <f t="shared" si="226"/>
        <v>103</v>
      </c>
      <c r="P2926" s="10">
        <f t="shared" si="227"/>
        <v>175.51</v>
      </c>
      <c r="Q2926" s="14" t="s">
        <v>8354</v>
      </c>
      <c r="R2926" t="s">
        <v>8356</v>
      </c>
      <c r="S2926" s="19">
        <f t="shared" si="228"/>
        <v>42103.348495370366</v>
      </c>
      <c r="T2926" s="19">
        <f t="shared" si="229"/>
        <v>42207.916666666664</v>
      </c>
      <c r="U2926">
        <f t="shared" si="225"/>
        <v>2015</v>
      </c>
    </row>
    <row r="2927" spans="1:21" ht="48" x14ac:dyDescent="0.2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 s="23">
        <v>1437620400</v>
      </c>
      <c r="J2927">
        <v>1407852068</v>
      </c>
      <c r="K2927" t="b">
        <v>0</v>
      </c>
      <c r="L2927">
        <v>199</v>
      </c>
      <c r="M2927" t="b">
        <v>1</v>
      </c>
      <c r="N2927" t="s">
        <v>8269</v>
      </c>
      <c r="O2927" s="12">
        <f t="shared" si="226"/>
        <v>102</v>
      </c>
      <c r="P2927" s="10">
        <f t="shared" si="227"/>
        <v>231.66</v>
      </c>
      <c r="Q2927" s="14" t="s">
        <v>8354</v>
      </c>
      <c r="R2927" t="s">
        <v>8356</v>
      </c>
      <c r="S2927" s="19">
        <f t="shared" si="228"/>
        <v>41863.375787037039</v>
      </c>
      <c r="T2927" s="19">
        <f t="shared" si="229"/>
        <v>42207.916666666664</v>
      </c>
      <c r="U2927">
        <f t="shared" si="225"/>
        <v>2014</v>
      </c>
    </row>
    <row r="2928" spans="1:21" ht="48" x14ac:dyDescent="0.2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 s="23">
        <v>1437620400</v>
      </c>
      <c r="J2928">
        <v>1423506179</v>
      </c>
      <c r="K2928" t="b">
        <v>0</v>
      </c>
      <c r="L2928">
        <v>50</v>
      </c>
      <c r="M2928" t="b">
        <v>1</v>
      </c>
      <c r="N2928" t="s">
        <v>8269</v>
      </c>
      <c r="O2928" s="12">
        <f t="shared" si="226"/>
        <v>125</v>
      </c>
      <c r="P2928" s="10">
        <f t="shared" si="227"/>
        <v>75</v>
      </c>
      <c r="Q2928" s="14" t="s">
        <v>8354</v>
      </c>
      <c r="R2928" t="s">
        <v>8356</v>
      </c>
      <c r="S2928" s="19">
        <f t="shared" si="228"/>
        <v>42044.557627314811</v>
      </c>
      <c r="T2928" s="19">
        <f t="shared" si="229"/>
        <v>42207.916666666664</v>
      </c>
      <c r="U2928">
        <f t="shared" si="225"/>
        <v>2015</v>
      </c>
    </row>
    <row r="2929" spans="1:21" ht="48" x14ac:dyDescent="0.2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 s="23">
        <v>1437620400</v>
      </c>
      <c r="J2929">
        <v>1402934629</v>
      </c>
      <c r="K2929" t="b">
        <v>0</v>
      </c>
      <c r="L2929">
        <v>21</v>
      </c>
      <c r="M2929" t="b">
        <v>1</v>
      </c>
      <c r="N2929" t="s">
        <v>8269</v>
      </c>
      <c r="O2929" s="12">
        <f t="shared" si="226"/>
        <v>131</v>
      </c>
      <c r="P2929" s="10">
        <f t="shared" si="227"/>
        <v>112.14</v>
      </c>
      <c r="Q2929" s="14" t="s">
        <v>8354</v>
      </c>
      <c r="R2929" t="s">
        <v>8356</v>
      </c>
      <c r="S2929" s="19">
        <f t="shared" si="228"/>
        <v>41806.460983796293</v>
      </c>
      <c r="T2929" s="19">
        <f t="shared" si="229"/>
        <v>42207.916666666664</v>
      </c>
      <c r="U2929">
        <f t="shared" si="225"/>
        <v>2014</v>
      </c>
    </row>
    <row r="2930" spans="1:21" ht="32" x14ac:dyDescent="0.2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 s="23">
        <v>1437620400</v>
      </c>
      <c r="J2930">
        <v>1454543846</v>
      </c>
      <c r="K2930" t="b">
        <v>0</v>
      </c>
      <c r="L2930">
        <v>24</v>
      </c>
      <c r="M2930" t="b">
        <v>1</v>
      </c>
      <c r="N2930" t="s">
        <v>8269</v>
      </c>
      <c r="O2930" s="12">
        <f t="shared" si="226"/>
        <v>100</v>
      </c>
      <c r="P2930" s="10">
        <f t="shared" si="227"/>
        <v>41.67</v>
      </c>
      <c r="Q2930" s="14" t="s">
        <v>8354</v>
      </c>
      <c r="R2930" t="s">
        <v>8356</v>
      </c>
      <c r="S2930" s="19">
        <f t="shared" si="228"/>
        <v>42403.789884259262</v>
      </c>
      <c r="T2930" s="19">
        <f t="shared" si="229"/>
        <v>42207.916666666664</v>
      </c>
      <c r="U2930">
        <f t="shared" si="225"/>
        <v>2016</v>
      </c>
    </row>
    <row r="2931" spans="1:21" ht="48" x14ac:dyDescent="0.2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 s="23">
        <v>1437620400</v>
      </c>
      <c r="J2931">
        <v>1398432758</v>
      </c>
      <c r="K2931" t="b">
        <v>0</v>
      </c>
      <c r="L2931">
        <v>32</v>
      </c>
      <c r="M2931" t="b">
        <v>1</v>
      </c>
      <c r="N2931" t="s">
        <v>8269</v>
      </c>
      <c r="O2931" s="12">
        <f t="shared" si="226"/>
        <v>102</v>
      </c>
      <c r="P2931" s="10">
        <f t="shared" si="227"/>
        <v>255.17</v>
      </c>
      <c r="Q2931" s="14" t="s">
        <v>8354</v>
      </c>
      <c r="R2931" t="s">
        <v>8356</v>
      </c>
      <c r="S2931" s="19">
        <f t="shared" si="228"/>
        <v>41754.355995370366</v>
      </c>
      <c r="T2931" s="19">
        <f t="shared" si="229"/>
        <v>42207.916666666664</v>
      </c>
      <c r="U2931">
        <f t="shared" si="225"/>
        <v>2014</v>
      </c>
    </row>
    <row r="2932" spans="1:21" ht="48" x14ac:dyDescent="0.2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 s="23">
        <v>1437620400</v>
      </c>
      <c r="J2932">
        <v>1428415264</v>
      </c>
      <c r="K2932" t="b">
        <v>0</v>
      </c>
      <c r="L2932">
        <v>62</v>
      </c>
      <c r="M2932" t="b">
        <v>1</v>
      </c>
      <c r="N2932" t="s">
        <v>8269</v>
      </c>
      <c r="O2932" s="12">
        <f t="shared" si="226"/>
        <v>101</v>
      </c>
      <c r="P2932" s="10">
        <f t="shared" si="227"/>
        <v>162.77000000000001</v>
      </c>
      <c r="Q2932" s="14" t="s">
        <v>8354</v>
      </c>
      <c r="R2932" t="s">
        <v>8356</v>
      </c>
      <c r="S2932" s="19">
        <f t="shared" si="228"/>
        <v>42101.375740740739</v>
      </c>
      <c r="T2932" s="19">
        <f t="shared" si="229"/>
        <v>42207.916666666664</v>
      </c>
      <c r="U2932">
        <f t="shared" si="225"/>
        <v>2015</v>
      </c>
    </row>
    <row r="2933" spans="1:21" ht="48" x14ac:dyDescent="0.2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 s="23">
        <v>1437620400</v>
      </c>
      <c r="J2933">
        <v>1408604363</v>
      </c>
      <c r="K2933" t="b">
        <v>0</v>
      </c>
      <c r="L2933">
        <v>9</v>
      </c>
      <c r="M2933" t="b">
        <v>1</v>
      </c>
      <c r="N2933" t="s">
        <v>8269</v>
      </c>
      <c r="O2933" s="12">
        <f t="shared" si="226"/>
        <v>106</v>
      </c>
      <c r="P2933" s="10">
        <f t="shared" si="227"/>
        <v>88.33</v>
      </c>
      <c r="Q2933" s="14" t="s">
        <v>8354</v>
      </c>
      <c r="R2933" t="s">
        <v>8356</v>
      </c>
      <c r="S2933" s="19">
        <f t="shared" si="228"/>
        <v>41872.082905092589</v>
      </c>
      <c r="T2933" s="19">
        <f t="shared" si="229"/>
        <v>42207.916666666664</v>
      </c>
      <c r="U2933">
        <f t="shared" si="225"/>
        <v>2014</v>
      </c>
    </row>
    <row r="2934" spans="1:21" ht="48" x14ac:dyDescent="0.2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 s="23">
        <v>1437620400</v>
      </c>
      <c r="J2934">
        <v>1421812637</v>
      </c>
      <c r="K2934" t="b">
        <v>0</v>
      </c>
      <c r="L2934">
        <v>38</v>
      </c>
      <c r="M2934" t="b">
        <v>1</v>
      </c>
      <c r="N2934" t="s">
        <v>8269</v>
      </c>
      <c r="O2934" s="12">
        <f t="shared" si="226"/>
        <v>105</v>
      </c>
      <c r="P2934" s="10">
        <f t="shared" si="227"/>
        <v>85.74</v>
      </c>
      <c r="Q2934" s="14" t="s">
        <v>8354</v>
      </c>
      <c r="R2934" t="s">
        <v>8356</v>
      </c>
      <c r="S2934" s="19">
        <f t="shared" si="228"/>
        <v>42024.956446759257</v>
      </c>
      <c r="T2934" s="19">
        <f t="shared" si="229"/>
        <v>42207.916666666664</v>
      </c>
      <c r="U2934">
        <f t="shared" si="225"/>
        <v>2015</v>
      </c>
    </row>
    <row r="2935" spans="1:21" ht="48" x14ac:dyDescent="0.2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 s="23">
        <v>1437620400</v>
      </c>
      <c r="J2935">
        <v>1462489053</v>
      </c>
      <c r="K2935" t="b">
        <v>0</v>
      </c>
      <c r="L2935">
        <v>54</v>
      </c>
      <c r="M2935" t="b">
        <v>1</v>
      </c>
      <c r="N2935" t="s">
        <v>8269</v>
      </c>
      <c r="O2935" s="12">
        <f t="shared" si="226"/>
        <v>103</v>
      </c>
      <c r="P2935" s="10">
        <f t="shared" si="227"/>
        <v>47.57</v>
      </c>
      <c r="Q2935" s="14" t="s">
        <v>8354</v>
      </c>
      <c r="R2935" t="s">
        <v>8356</v>
      </c>
      <c r="S2935" s="19">
        <f t="shared" si="228"/>
        <v>42495.748298611106</v>
      </c>
      <c r="T2935" s="19">
        <f t="shared" si="229"/>
        <v>42207.916666666664</v>
      </c>
      <c r="U2935">
        <f t="shared" si="225"/>
        <v>2016</v>
      </c>
    </row>
    <row r="2936" spans="1:21" ht="48" x14ac:dyDescent="0.2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 s="23">
        <v>1437620400</v>
      </c>
      <c r="J2936">
        <v>1400253364</v>
      </c>
      <c r="K2936" t="b">
        <v>0</v>
      </c>
      <c r="L2936">
        <v>37</v>
      </c>
      <c r="M2936" t="b">
        <v>1</v>
      </c>
      <c r="N2936" t="s">
        <v>8269</v>
      </c>
      <c r="O2936" s="12">
        <f t="shared" si="226"/>
        <v>108</v>
      </c>
      <c r="P2936" s="10">
        <f t="shared" si="227"/>
        <v>72.97</v>
      </c>
      <c r="Q2936" s="14" t="s">
        <v>8354</v>
      </c>
      <c r="R2936" t="s">
        <v>8356</v>
      </c>
      <c r="S2936" s="19">
        <f t="shared" si="228"/>
        <v>41775.427824074075</v>
      </c>
      <c r="T2936" s="19">
        <f t="shared" si="229"/>
        <v>42207.916666666664</v>
      </c>
      <c r="U2936">
        <f t="shared" si="225"/>
        <v>2014</v>
      </c>
    </row>
    <row r="2937" spans="1:21" ht="48" x14ac:dyDescent="0.2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 s="23">
        <v>1437620400</v>
      </c>
      <c r="J2937">
        <v>1467468008</v>
      </c>
      <c r="K2937" t="b">
        <v>0</v>
      </c>
      <c r="L2937">
        <v>39</v>
      </c>
      <c r="M2937" t="b">
        <v>1</v>
      </c>
      <c r="N2937" t="s">
        <v>8269</v>
      </c>
      <c r="O2937" s="12">
        <f t="shared" si="226"/>
        <v>101</v>
      </c>
      <c r="P2937" s="10">
        <f t="shared" si="227"/>
        <v>90.54</v>
      </c>
      <c r="Q2937" s="14" t="s">
        <v>8354</v>
      </c>
      <c r="R2937" t="s">
        <v>8356</v>
      </c>
      <c r="S2937" s="19">
        <f t="shared" si="228"/>
        <v>42553.375092592592</v>
      </c>
      <c r="T2937" s="19">
        <f t="shared" si="229"/>
        <v>42207.916666666664</v>
      </c>
      <c r="U2937">
        <f t="shared" si="225"/>
        <v>2016</v>
      </c>
    </row>
    <row r="2938" spans="1:21" ht="48" x14ac:dyDescent="0.2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 s="23">
        <v>1437620400</v>
      </c>
      <c r="J2938">
        <v>1412091423</v>
      </c>
      <c r="K2938" t="b">
        <v>0</v>
      </c>
      <c r="L2938">
        <v>34</v>
      </c>
      <c r="M2938" t="b">
        <v>1</v>
      </c>
      <c r="N2938" t="s">
        <v>8269</v>
      </c>
      <c r="O2938" s="12">
        <f t="shared" si="226"/>
        <v>128</v>
      </c>
      <c r="P2938" s="10">
        <f t="shared" si="227"/>
        <v>37.65</v>
      </c>
      <c r="Q2938" s="14" t="s">
        <v>8354</v>
      </c>
      <c r="R2938" t="s">
        <v>8356</v>
      </c>
      <c r="S2938" s="19">
        <f t="shared" si="228"/>
        <v>41912.442395833328</v>
      </c>
      <c r="T2938" s="19">
        <f t="shared" si="229"/>
        <v>42207.916666666664</v>
      </c>
      <c r="U2938">
        <f t="shared" si="225"/>
        <v>2014</v>
      </c>
    </row>
    <row r="2939" spans="1:21" ht="32" x14ac:dyDescent="0.2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 s="23">
        <v>1437620400</v>
      </c>
      <c r="J2939">
        <v>1402657113</v>
      </c>
      <c r="K2939" t="b">
        <v>0</v>
      </c>
      <c r="L2939">
        <v>55</v>
      </c>
      <c r="M2939" t="b">
        <v>1</v>
      </c>
      <c r="N2939" t="s">
        <v>8269</v>
      </c>
      <c r="O2939" s="12">
        <f t="shared" si="226"/>
        <v>133</v>
      </c>
      <c r="P2939" s="10">
        <f t="shared" si="227"/>
        <v>36.36</v>
      </c>
      <c r="Q2939" s="14" t="s">
        <v>8354</v>
      </c>
      <c r="R2939" t="s">
        <v>8356</v>
      </c>
      <c r="S2939" s="19">
        <f t="shared" si="228"/>
        <v>41803.248993055553</v>
      </c>
      <c r="T2939" s="19">
        <f t="shared" si="229"/>
        <v>42207.916666666664</v>
      </c>
      <c r="U2939">
        <f t="shared" si="225"/>
        <v>2014</v>
      </c>
    </row>
    <row r="2940" spans="1:21" ht="48" x14ac:dyDescent="0.2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 s="23">
        <v>1437620400</v>
      </c>
      <c r="J2940">
        <v>1420044814</v>
      </c>
      <c r="K2940" t="b">
        <v>0</v>
      </c>
      <c r="L2940">
        <v>32</v>
      </c>
      <c r="M2940" t="b">
        <v>1</v>
      </c>
      <c r="N2940" t="s">
        <v>8269</v>
      </c>
      <c r="O2940" s="12">
        <f t="shared" si="226"/>
        <v>101</v>
      </c>
      <c r="P2940" s="10">
        <f t="shared" si="227"/>
        <v>126.72</v>
      </c>
      <c r="Q2940" s="14" t="s">
        <v>8354</v>
      </c>
      <c r="R2940" t="s">
        <v>8356</v>
      </c>
      <c r="S2940" s="19">
        <f t="shared" si="228"/>
        <v>42004.495532407404</v>
      </c>
      <c r="T2940" s="19">
        <f t="shared" si="229"/>
        <v>42207.916666666664</v>
      </c>
      <c r="U2940">
        <f t="shared" si="225"/>
        <v>2014</v>
      </c>
    </row>
    <row r="2941" spans="1:21" ht="48" x14ac:dyDescent="0.2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 s="23">
        <v>1437620400</v>
      </c>
      <c r="J2941">
        <v>1406316312</v>
      </c>
      <c r="K2941" t="b">
        <v>0</v>
      </c>
      <c r="L2941">
        <v>25</v>
      </c>
      <c r="M2941" t="b">
        <v>1</v>
      </c>
      <c r="N2941" t="s">
        <v>8269</v>
      </c>
      <c r="O2941" s="12">
        <f t="shared" si="226"/>
        <v>103</v>
      </c>
      <c r="P2941" s="10">
        <f t="shared" si="227"/>
        <v>329.2</v>
      </c>
      <c r="Q2941" s="14" t="s">
        <v>8354</v>
      </c>
      <c r="R2941" t="s">
        <v>8356</v>
      </c>
      <c r="S2941" s="19">
        <f t="shared" si="228"/>
        <v>41845.60083333333</v>
      </c>
      <c r="T2941" s="19">
        <f t="shared" si="229"/>
        <v>42207.916666666664</v>
      </c>
      <c r="U2941">
        <f t="shared" ref="U2941:U3004" si="230">YEAR(S2941)</f>
        <v>2014</v>
      </c>
    </row>
    <row r="2942" spans="1:21" ht="48" x14ac:dyDescent="0.2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 s="23">
        <v>1437620400</v>
      </c>
      <c r="J2942">
        <v>1418150018</v>
      </c>
      <c r="K2942" t="b">
        <v>0</v>
      </c>
      <c r="L2942">
        <v>33</v>
      </c>
      <c r="M2942" t="b">
        <v>1</v>
      </c>
      <c r="N2942" t="s">
        <v>8269</v>
      </c>
      <c r="O2942" s="12">
        <f t="shared" si="226"/>
        <v>107</v>
      </c>
      <c r="P2942" s="10">
        <f t="shared" si="227"/>
        <v>81.239999999999995</v>
      </c>
      <c r="Q2942" s="14" t="s">
        <v>8354</v>
      </c>
      <c r="R2942" t="s">
        <v>8356</v>
      </c>
      <c r="S2942" s="19">
        <f t="shared" si="228"/>
        <v>41982.565023148149</v>
      </c>
      <c r="T2942" s="19">
        <f t="shared" si="229"/>
        <v>42207.916666666664</v>
      </c>
      <c r="U2942">
        <f t="shared" si="230"/>
        <v>2014</v>
      </c>
    </row>
    <row r="2943" spans="1:21" ht="48" x14ac:dyDescent="0.2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 s="23">
        <v>1437620400</v>
      </c>
      <c r="J2943">
        <v>1422658955</v>
      </c>
      <c r="K2943" t="b">
        <v>0</v>
      </c>
      <c r="L2943">
        <v>1</v>
      </c>
      <c r="M2943" t="b">
        <v>0</v>
      </c>
      <c r="N2943" t="s">
        <v>8269</v>
      </c>
      <c r="O2943" s="12">
        <f t="shared" si="226"/>
        <v>0</v>
      </c>
      <c r="P2943" s="10">
        <f t="shared" si="227"/>
        <v>1</v>
      </c>
      <c r="Q2943" s="14" t="s">
        <v>8354</v>
      </c>
      <c r="R2943" t="s">
        <v>8356</v>
      </c>
      <c r="S2943" s="19">
        <f t="shared" si="228"/>
        <v>42034.751793981479</v>
      </c>
      <c r="T2943" s="19">
        <f t="shared" si="229"/>
        <v>42207.916666666664</v>
      </c>
      <c r="U2943">
        <f t="shared" si="230"/>
        <v>2015</v>
      </c>
    </row>
    <row r="2944" spans="1:21" ht="48" x14ac:dyDescent="0.2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 s="23">
        <v>1437620400</v>
      </c>
      <c r="J2944">
        <v>1448565459</v>
      </c>
      <c r="K2944" t="b">
        <v>0</v>
      </c>
      <c r="L2944">
        <v>202</v>
      </c>
      <c r="M2944" t="b">
        <v>0</v>
      </c>
      <c r="N2944" t="s">
        <v>8269</v>
      </c>
      <c r="O2944" s="12">
        <f t="shared" si="226"/>
        <v>20</v>
      </c>
      <c r="P2944" s="10">
        <f t="shared" si="227"/>
        <v>202.23</v>
      </c>
      <c r="Q2944" s="14" t="s">
        <v>8354</v>
      </c>
      <c r="R2944" t="s">
        <v>8356</v>
      </c>
      <c r="S2944" s="19">
        <f t="shared" si="228"/>
        <v>42334.595590277771</v>
      </c>
      <c r="T2944" s="19">
        <f t="shared" si="229"/>
        <v>42207.916666666664</v>
      </c>
      <c r="U2944">
        <f t="shared" si="230"/>
        <v>2015</v>
      </c>
    </row>
    <row r="2945" spans="1:21" ht="48" x14ac:dyDescent="0.2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 s="23">
        <v>1437620400</v>
      </c>
      <c r="J2945">
        <v>1426302380</v>
      </c>
      <c r="K2945" t="b">
        <v>0</v>
      </c>
      <c r="L2945">
        <v>0</v>
      </c>
      <c r="M2945" t="b">
        <v>0</v>
      </c>
      <c r="N2945" t="s">
        <v>8269</v>
      </c>
      <c r="O2945" s="12">
        <f t="shared" si="226"/>
        <v>0</v>
      </c>
      <c r="P2945" s="10">
        <f t="shared" si="227"/>
        <v>0</v>
      </c>
      <c r="Q2945" s="14" t="s">
        <v>8354</v>
      </c>
      <c r="R2945" t="s">
        <v>8356</v>
      </c>
      <c r="S2945" s="19">
        <f t="shared" si="228"/>
        <v>42076.921064814807</v>
      </c>
      <c r="T2945" s="19">
        <f t="shared" si="229"/>
        <v>42207.916666666664</v>
      </c>
      <c r="U2945">
        <f t="shared" si="230"/>
        <v>2015</v>
      </c>
    </row>
    <row r="2946" spans="1:21" ht="32" x14ac:dyDescent="0.2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 s="23">
        <v>1437620400</v>
      </c>
      <c r="J2946">
        <v>1431122198</v>
      </c>
      <c r="K2946" t="b">
        <v>0</v>
      </c>
      <c r="L2946">
        <v>1</v>
      </c>
      <c r="M2946" t="b">
        <v>0</v>
      </c>
      <c r="N2946" t="s">
        <v>8269</v>
      </c>
      <c r="O2946" s="12">
        <f t="shared" ref="O2946:O3009" si="231">ROUND(E2946/D2946*100,0)</f>
        <v>1</v>
      </c>
      <c r="P2946" s="10">
        <f t="shared" ref="P2946:P3009" si="232">IFERROR(ROUND(E2946/L2946,2),0)</f>
        <v>100</v>
      </c>
      <c r="Q2946" s="14" t="s">
        <v>8354</v>
      </c>
      <c r="R2946" t="s">
        <v>8356</v>
      </c>
      <c r="S2946" s="19">
        <f t="shared" si="228"/>
        <v>42132.705995370365</v>
      </c>
      <c r="T2946" s="19">
        <f t="shared" si="229"/>
        <v>42207.916666666664</v>
      </c>
      <c r="U2946">
        <f t="shared" si="230"/>
        <v>2015</v>
      </c>
    </row>
    <row r="2947" spans="1:21" ht="48" x14ac:dyDescent="0.2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 s="23">
        <v>1437620400</v>
      </c>
      <c r="J2947">
        <v>1429845660</v>
      </c>
      <c r="K2947" t="b">
        <v>0</v>
      </c>
      <c r="L2947">
        <v>0</v>
      </c>
      <c r="M2947" t="b">
        <v>0</v>
      </c>
      <c r="N2947" t="s">
        <v>8269</v>
      </c>
      <c r="O2947" s="12">
        <f t="shared" si="231"/>
        <v>0</v>
      </c>
      <c r="P2947" s="10">
        <f t="shared" si="232"/>
        <v>0</v>
      </c>
      <c r="Q2947" s="14" t="s">
        <v>8354</v>
      </c>
      <c r="R2947" t="s">
        <v>8356</v>
      </c>
      <c r="S2947" s="19">
        <f t="shared" ref="S2947:S3010" si="233">(J2947/86400)+25569+(-5/24)</f>
        <v>42117.931250000001</v>
      </c>
      <c r="T2947" s="19">
        <f t="shared" ref="T2947:T3010" si="234">(I2947/86400)+25569+(-5/24)</f>
        <v>42207.916666666664</v>
      </c>
      <c r="U2947">
        <f t="shared" si="230"/>
        <v>2015</v>
      </c>
    </row>
    <row r="2948" spans="1:21" ht="48" x14ac:dyDescent="0.2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 s="23">
        <v>1437620400</v>
      </c>
      <c r="J2948">
        <v>1468673092</v>
      </c>
      <c r="K2948" t="b">
        <v>0</v>
      </c>
      <c r="L2948">
        <v>2</v>
      </c>
      <c r="M2948" t="b">
        <v>0</v>
      </c>
      <c r="N2948" t="s">
        <v>8269</v>
      </c>
      <c r="O2948" s="12">
        <f t="shared" si="231"/>
        <v>0</v>
      </c>
      <c r="P2948" s="10">
        <f t="shared" si="232"/>
        <v>1</v>
      </c>
      <c r="Q2948" s="14" t="s">
        <v>8354</v>
      </c>
      <c r="R2948" t="s">
        <v>8356</v>
      </c>
      <c r="S2948" s="19">
        <f t="shared" si="233"/>
        <v>42567.322824074072</v>
      </c>
      <c r="T2948" s="19">
        <f t="shared" si="234"/>
        <v>42207.916666666664</v>
      </c>
      <c r="U2948">
        <f t="shared" si="230"/>
        <v>2016</v>
      </c>
    </row>
    <row r="2949" spans="1:21" ht="48" x14ac:dyDescent="0.2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 s="23">
        <v>1437620400</v>
      </c>
      <c r="J2949">
        <v>1475760567</v>
      </c>
      <c r="K2949" t="b">
        <v>0</v>
      </c>
      <c r="L2949">
        <v>13</v>
      </c>
      <c r="M2949" t="b">
        <v>0</v>
      </c>
      <c r="N2949" t="s">
        <v>8269</v>
      </c>
      <c r="O2949" s="12">
        <f t="shared" si="231"/>
        <v>4</v>
      </c>
      <c r="P2949" s="10">
        <f t="shared" si="232"/>
        <v>82.46</v>
      </c>
      <c r="Q2949" s="14" t="s">
        <v>8354</v>
      </c>
      <c r="R2949" t="s">
        <v>8356</v>
      </c>
      <c r="S2949" s="19">
        <f t="shared" si="233"/>
        <v>42649.353784722225</v>
      </c>
      <c r="T2949" s="19">
        <f t="shared" si="234"/>
        <v>42207.916666666664</v>
      </c>
      <c r="U2949">
        <f t="shared" si="230"/>
        <v>2016</v>
      </c>
    </row>
    <row r="2950" spans="1:21" ht="48" x14ac:dyDescent="0.2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 s="23">
        <v>1437620400</v>
      </c>
      <c r="J2950">
        <v>1428075293</v>
      </c>
      <c r="K2950" t="b">
        <v>0</v>
      </c>
      <c r="L2950">
        <v>9</v>
      </c>
      <c r="M2950" t="b">
        <v>0</v>
      </c>
      <c r="N2950" t="s">
        <v>8269</v>
      </c>
      <c r="O2950" s="12">
        <f t="shared" si="231"/>
        <v>0</v>
      </c>
      <c r="P2950" s="10">
        <f t="shared" si="232"/>
        <v>2.67</v>
      </c>
      <c r="Q2950" s="14" t="s">
        <v>8354</v>
      </c>
      <c r="R2950" t="s">
        <v>8356</v>
      </c>
      <c r="S2950" s="19">
        <f t="shared" si="233"/>
        <v>42097.440891203696</v>
      </c>
      <c r="T2950" s="19">
        <f t="shared" si="234"/>
        <v>42207.916666666664</v>
      </c>
      <c r="U2950">
        <f t="shared" si="230"/>
        <v>2015</v>
      </c>
    </row>
    <row r="2951" spans="1:21" ht="48" x14ac:dyDescent="0.2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 s="23">
        <v>1437620400</v>
      </c>
      <c r="J2951">
        <v>1445370317</v>
      </c>
      <c r="K2951" t="b">
        <v>0</v>
      </c>
      <c r="L2951">
        <v>2</v>
      </c>
      <c r="M2951" t="b">
        <v>0</v>
      </c>
      <c r="N2951" t="s">
        <v>8269</v>
      </c>
      <c r="O2951" s="12">
        <f t="shared" si="231"/>
        <v>3</v>
      </c>
      <c r="P2951" s="10">
        <f t="shared" si="232"/>
        <v>12.5</v>
      </c>
      <c r="Q2951" s="14" t="s">
        <v>8354</v>
      </c>
      <c r="R2951" t="s">
        <v>8356</v>
      </c>
      <c r="S2951" s="19">
        <f t="shared" si="233"/>
        <v>42297.61478009259</v>
      </c>
      <c r="T2951" s="19">
        <f t="shared" si="234"/>
        <v>42207.916666666664</v>
      </c>
      <c r="U2951">
        <f t="shared" si="230"/>
        <v>2015</v>
      </c>
    </row>
    <row r="2952" spans="1:21" ht="48" x14ac:dyDescent="0.2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 s="23">
        <v>1437620400</v>
      </c>
      <c r="J2952">
        <v>1450946752</v>
      </c>
      <c r="K2952" t="b">
        <v>0</v>
      </c>
      <c r="L2952">
        <v>0</v>
      </c>
      <c r="M2952" t="b">
        <v>0</v>
      </c>
      <c r="N2952" t="s">
        <v>8269</v>
      </c>
      <c r="O2952" s="12">
        <f t="shared" si="231"/>
        <v>0</v>
      </c>
      <c r="P2952" s="10">
        <f t="shared" si="232"/>
        <v>0</v>
      </c>
      <c r="Q2952" s="14" t="s">
        <v>8354</v>
      </c>
      <c r="R2952" t="s">
        <v>8356</v>
      </c>
      <c r="S2952" s="19">
        <f t="shared" si="233"/>
        <v>42362.156851851854</v>
      </c>
      <c r="T2952" s="19">
        <f t="shared" si="234"/>
        <v>42207.916666666664</v>
      </c>
      <c r="U2952">
        <f t="shared" si="230"/>
        <v>2015</v>
      </c>
    </row>
    <row r="2953" spans="1:21" ht="64" x14ac:dyDescent="0.2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 s="23">
        <v>1437620400</v>
      </c>
      <c r="J2953">
        <v>1408648573</v>
      </c>
      <c r="K2953" t="b">
        <v>0</v>
      </c>
      <c r="L2953">
        <v>58</v>
      </c>
      <c r="M2953" t="b">
        <v>0</v>
      </c>
      <c r="N2953" t="s">
        <v>8269</v>
      </c>
      <c r="O2953" s="12">
        <f t="shared" si="231"/>
        <v>2</v>
      </c>
      <c r="P2953" s="10">
        <f t="shared" si="232"/>
        <v>18.899999999999999</v>
      </c>
      <c r="Q2953" s="14" t="s">
        <v>8354</v>
      </c>
      <c r="R2953" t="s">
        <v>8356</v>
      </c>
      <c r="S2953" s="19">
        <f t="shared" si="233"/>
        <v>41872.594594907401</v>
      </c>
      <c r="T2953" s="19">
        <f t="shared" si="234"/>
        <v>42207.916666666664</v>
      </c>
      <c r="U2953">
        <f t="shared" si="230"/>
        <v>2014</v>
      </c>
    </row>
    <row r="2954" spans="1:21" ht="48" x14ac:dyDescent="0.2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 s="23">
        <v>1437620400</v>
      </c>
      <c r="J2954">
        <v>1473957239</v>
      </c>
      <c r="K2954" t="b">
        <v>0</v>
      </c>
      <c r="L2954">
        <v>8</v>
      </c>
      <c r="M2954" t="b">
        <v>0</v>
      </c>
      <c r="N2954" t="s">
        <v>8269</v>
      </c>
      <c r="O2954" s="12">
        <f t="shared" si="231"/>
        <v>8</v>
      </c>
      <c r="P2954" s="10">
        <f t="shared" si="232"/>
        <v>200.63</v>
      </c>
      <c r="Q2954" s="14" t="s">
        <v>8354</v>
      </c>
      <c r="R2954" t="s">
        <v>8356</v>
      </c>
      <c r="S2954" s="19">
        <f t="shared" si="233"/>
        <v>42628.481932870367</v>
      </c>
      <c r="T2954" s="19">
        <f t="shared" si="234"/>
        <v>42207.916666666664</v>
      </c>
      <c r="U2954">
        <f t="shared" si="230"/>
        <v>2016</v>
      </c>
    </row>
    <row r="2955" spans="1:21" ht="48" x14ac:dyDescent="0.2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 s="23">
        <v>1437620400</v>
      </c>
      <c r="J2955">
        <v>1441738821</v>
      </c>
      <c r="K2955" t="b">
        <v>0</v>
      </c>
      <c r="L2955">
        <v>3</v>
      </c>
      <c r="M2955" t="b">
        <v>0</v>
      </c>
      <c r="N2955" t="s">
        <v>8269</v>
      </c>
      <c r="O2955" s="12">
        <f t="shared" si="231"/>
        <v>0</v>
      </c>
      <c r="P2955" s="10">
        <f t="shared" si="232"/>
        <v>201.67</v>
      </c>
      <c r="Q2955" s="14" t="s">
        <v>8354</v>
      </c>
      <c r="R2955" t="s">
        <v>8356</v>
      </c>
      <c r="S2955" s="19">
        <f t="shared" si="233"/>
        <v>42255.583576388883</v>
      </c>
      <c r="T2955" s="19">
        <f t="shared" si="234"/>
        <v>42207.916666666664</v>
      </c>
      <c r="U2955">
        <f t="shared" si="230"/>
        <v>2015</v>
      </c>
    </row>
    <row r="2956" spans="1:21" ht="48" x14ac:dyDescent="0.2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 s="23">
        <v>1437620400</v>
      </c>
      <c r="J2956">
        <v>1487944803</v>
      </c>
      <c r="K2956" t="b">
        <v>0</v>
      </c>
      <c r="L2956">
        <v>0</v>
      </c>
      <c r="M2956" t="b">
        <v>0</v>
      </c>
      <c r="N2956" t="s">
        <v>8269</v>
      </c>
      <c r="O2956" s="12">
        <f t="shared" si="231"/>
        <v>0</v>
      </c>
      <c r="P2956" s="10">
        <f t="shared" si="232"/>
        <v>0</v>
      </c>
      <c r="Q2956" s="14" t="s">
        <v>8354</v>
      </c>
      <c r="R2956" t="s">
        <v>8356</v>
      </c>
      <c r="S2956" s="19">
        <f t="shared" si="233"/>
        <v>42790.375034722216</v>
      </c>
      <c r="T2956" s="19">
        <f t="shared" si="234"/>
        <v>42207.916666666664</v>
      </c>
      <c r="U2956">
        <f t="shared" si="230"/>
        <v>2017</v>
      </c>
    </row>
    <row r="2957" spans="1:21" ht="32" x14ac:dyDescent="0.2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 s="23">
        <v>1437620400</v>
      </c>
      <c r="J2957">
        <v>1431884849</v>
      </c>
      <c r="K2957" t="b">
        <v>0</v>
      </c>
      <c r="L2957">
        <v>11</v>
      </c>
      <c r="M2957" t="b">
        <v>0</v>
      </c>
      <c r="N2957" t="s">
        <v>8269</v>
      </c>
      <c r="O2957" s="12">
        <f t="shared" si="231"/>
        <v>60</v>
      </c>
      <c r="P2957" s="10">
        <f t="shared" si="232"/>
        <v>65</v>
      </c>
      <c r="Q2957" s="14" t="s">
        <v>8354</v>
      </c>
      <c r="R2957" t="s">
        <v>8356</v>
      </c>
      <c r="S2957" s="19">
        <f t="shared" si="233"/>
        <v>42141.532974537033</v>
      </c>
      <c r="T2957" s="19">
        <f t="shared" si="234"/>
        <v>42207.916666666664</v>
      </c>
      <c r="U2957">
        <f t="shared" si="230"/>
        <v>2015</v>
      </c>
    </row>
    <row r="2958" spans="1:21" ht="48" x14ac:dyDescent="0.2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 s="23">
        <v>1437620400</v>
      </c>
      <c r="J2958">
        <v>1459810850</v>
      </c>
      <c r="K2958" t="b">
        <v>0</v>
      </c>
      <c r="L2958">
        <v>20</v>
      </c>
      <c r="M2958" t="b">
        <v>0</v>
      </c>
      <c r="N2958" t="s">
        <v>8269</v>
      </c>
      <c r="O2958" s="12">
        <f t="shared" si="231"/>
        <v>17</v>
      </c>
      <c r="P2958" s="10">
        <f t="shared" si="232"/>
        <v>66.099999999999994</v>
      </c>
      <c r="Q2958" s="14" t="s">
        <v>8354</v>
      </c>
      <c r="R2958" t="s">
        <v>8356</v>
      </c>
      <c r="S2958" s="19">
        <f t="shared" si="233"/>
        <v>42464.750578703701</v>
      </c>
      <c r="T2958" s="19">
        <f t="shared" si="234"/>
        <v>42207.916666666664</v>
      </c>
      <c r="U2958">
        <f t="shared" si="230"/>
        <v>2016</v>
      </c>
    </row>
    <row r="2959" spans="1:21" ht="48" x14ac:dyDescent="0.2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 s="23">
        <v>1437620400</v>
      </c>
      <c r="J2959">
        <v>1422317772</v>
      </c>
      <c r="K2959" t="b">
        <v>0</v>
      </c>
      <c r="L2959">
        <v>3</v>
      </c>
      <c r="M2959" t="b">
        <v>0</v>
      </c>
      <c r="N2959" t="s">
        <v>8269</v>
      </c>
      <c r="O2959" s="12">
        <f t="shared" si="231"/>
        <v>2</v>
      </c>
      <c r="P2959" s="10">
        <f t="shared" si="232"/>
        <v>93.33</v>
      </c>
      <c r="Q2959" s="14" t="s">
        <v>8354</v>
      </c>
      <c r="R2959" t="s">
        <v>8356</v>
      </c>
      <c r="S2959" s="19">
        <f t="shared" si="233"/>
        <v>42030.80291666666</v>
      </c>
      <c r="T2959" s="19">
        <f t="shared" si="234"/>
        <v>42207.916666666664</v>
      </c>
      <c r="U2959">
        <f t="shared" si="230"/>
        <v>2015</v>
      </c>
    </row>
    <row r="2960" spans="1:21" ht="48" x14ac:dyDescent="0.2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 s="23">
        <v>1437620400</v>
      </c>
      <c r="J2960">
        <v>1457548917</v>
      </c>
      <c r="K2960" t="b">
        <v>0</v>
      </c>
      <c r="L2960">
        <v>0</v>
      </c>
      <c r="M2960" t="b">
        <v>0</v>
      </c>
      <c r="N2960" t="s">
        <v>8269</v>
      </c>
      <c r="O2960" s="12">
        <f t="shared" si="231"/>
        <v>0</v>
      </c>
      <c r="P2960" s="10">
        <f t="shared" si="232"/>
        <v>0</v>
      </c>
      <c r="Q2960" s="14" t="s">
        <v>8354</v>
      </c>
      <c r="R2960" t="s">
        <v>8356</v>
      </c>
      <c r="S2960" s="19">
        <f t="shared" si="233"/>
        <v>42438.570798611108</v>
      </c>
      <c r="T2960" s="19">
        <f t="shared" si="234"/>
        <v>42207.916666666664</v>
      </c>
      <c r="U2960">
        <f t="shared" si="230"/>
        <v>2016</v>
      </c>
    </row>
    <row r="2961" spans="1:21" ht="48" x14ac:dyDescent="0.2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 s="23">
        <v>1437620400</v>
      </c>
      <c r="J2961">
        <v>1462666325</v>
      </c>
      <c r="K2961" t="b">
        <v>0</v>
      </c>
      <c r="L2961">
        <v>0</v>
      </c>
      <c r="M2961" t="b">
        <v>0</v>
      </c>
      <c r="N2961" t="s">
        <v>8269</v>
      </c>
      <c r="O2961" s="12">
        <f t="shared" si="231"/>
        <v>0</v>
      </c>
      <c r="P2961" s="10">
        <f t="shared" si="232"/>
        <v>0</v>
      </c>
      <c r="Q2961" s="14" t="s">
        <v>8354</v>
      </c>
      <c r="R2961" t="s">
        <v>8356</v>
      </c>
      <c r="S2961" s="19">
        <f t="shared" si="233"/>
        <v>42497.800057870372</v>
      </c>
      <c r="T2961" s="19">
        <f t="shared" si="234"/>
        <v>42207.916666666664</v>
      </c>
      <c r="U2961">
        <f t="shared" si="230"/>
        <v>2016</v>
      </c>
    </row>
    <row r="2962" spans="1:21" ht="48" x14ac:dyDescent="0.2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 s="23">
        <v>1437620400</v>
      </c>
      <c r="J2962">
        <v>1407867023</v>
      </c>
      <c r="K2962" t="b">
        <v>0</v>
      </c>
      <c r="L2962">
        <v>0</v>
      </c>
      <c r="M2962" t="b">
        <v>0</v>
      </c>
      <c r="N2962" t="s">
        <v>8269</v>
      </c>
      <c r="O2962" s="12">
        <f t="shared" si="231"/>
        <v>0</v>
      </c>
      <c r="P2962" s="10">
        <f t="shared" si="232"/>
        <v>0</v>
      </c>
      <c r="Q2962" s="14" t="s">
        <v>8354</v>
      </c>
      <c r="R2962" t="s">
        <v>8356</v>
      </c>
      <c r="S2962" s="19">
        <f t="shared" si="233"/>
        <v>41863.54887731481</v>
      </c>
      <c r="T2962" s="19">
        <f t="shared" si="234"/>
        <v>42207.916666666664</v>
      </c>
      <c r="U2962">
        <f t="shared" si="230"/>
        <v>2014</v>
      </c>
    </row>
    <row r="2963" spans="1:21" ht="48" x14ac:dyDescent="0.2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 s="23">
        <v>1437620400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 s="12">
        <f t="shared" si="231"/>
        <v>110</v>
      </c>
      <c r="P2963" s="10">
        <f t="shared" si="232"/>
        <v>50.75</v>
      </c>
      <c r="Q2963" s="14" t="s">
        <v>8354</v>
      </c>
      <c r="R2963" t="s">
        <v>8356</v>
      </c>
      <c r="S2963" s="19">
        <f t="shared" si="233"/>
        <v>42061.004155092589</v>
      </c>
      <c r="T2963" s="19">
        <f t="shared" si="234"/>
        <v>42207.916666666664</v>
      </c>
      <c r="U2963">
        <f t="shared" si="230"/>
        <v>2015</v>
      </c>
    </row>
    <row r="2964" spans="1:21" ht="48" x14ac:dyDescent="0.2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 s="23">
        <v>1437620400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 s="12">
        <f t="shared" si="231"/>
        <v>122</v>
      </c>
      <c r="P2964" s="10">
        <f t="shared" si="232"/>
        <v>60.9</v>
      </c>
      <c r="Q2964" s="14" t="s">
        <v>8354</v>
      </c>
      <c r="R2964" t="s">
        <v>8356</v>
      </c>
      <c r="S2964" s="19">
        <f t="shared" si="233"/>
        <v>42036.035949074074</v>
      </c>
      <c r="T2964" s="19">
        <f t="shared" si="234"/>
        <v>42207.916666666664</v>
      </c>
      <c r="U2964">
        <f t="shared" si="230"/>
        <v>2015</v>
      </c>
    </row>
    <row r="2965" spans="1:21" ht="64" x14ac:dyDescent="0.2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 s="23">
        <v>1437620400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 s="12">
        <f t="shared" si="231"/>
        <v>107</v>
      </c>
      <c r="P2965" s="10">
        <f t="shared" si="232"/>
        <v>109.03</v>
      </c>
      <c r="Q2965" s="14" t="s">
        <v>8354</v>
      </c>
      <c r="R2965" t="s">
        <v>8356</v>
      </c>
      <c r="S2965" s="19">
        <f t="shared" si="233"/>
        <v>42157.26185185185</v>
      </c>
      <c r="T2965" s="19">
        <f t="shared" si="234"/>
        <v>42207.916666666664</v>
      </c>
      <c r="U2965">
        <f t="shared" si="230"/>
        <v>2015</v>
      </c>
    </row>
    <row r="2966" spans="1:21" ht="48" x14ac:dyDescent="0.2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 s="23">
        <v>1437620400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 s="12">
        <f t="shared" si="231"/>
        <v>101</v>
      </c>
      <c r="P2966" s="10">
        <f t="shared" si="232"/>
        <v>25.69</v>
      </c>
      <c r="Q2966" s="14" t="s">
        <v>8354</v>
      </c>
      <c r="R2966" t="s">
        <v>8356</v>
      </c>
      <c r="S2966" s="19">
        <f t="shared" si="233"/>
        <v>41827.701608796291</v>
      </c>
      <c r="T2966" s="19">
        <f t="shared" si="234"/>
        <v>42207.916666666664</v>
      </c>
      <c r="U2966">
        <f t="shared" si="230"/>
        <v>2014</v>
      </c>
    </row>
    <row r="2967" spans="1:21" ht="48" x14ac:dyDescent="0.2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 s="23">
        <v>1437620400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 s="12">
        <f t="shared" si="231"/>
        <v>109</v>
      </c>
      <c r="P2967" s="10">
        <f t="shared" si="232"/>
        <v>41.92</v>
      </c>
      <c r="Q2967" s="14" t="s">
        <v>8354</v>
      </c>
      <c r="R2967" t="s">
        <v>8356</v>
      </c>
      <c r="S2967" s="19">
        <f t="shared" si="233"/>
        <v>42162.521215277775</v>
      </c>
      <c r="T2967" s="19">
        <f t="shared" si="234"/>
        <v>42207.916666666664</v>
      </c>
      <c r="U2967">
        <f t="shared" si="230"/>
        <v>2015</v>
      </c>
    </row>
    <row r="2968" spans="1:21" ht="48" x14ac:dyDescent="0.2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 s="23">
        <v>1437620400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 s="12">
        <f t="shared" si="231"/>
        <v>114</v>
      </c>
      <c r="P2968" s="10">
        <f t="shared" si="232"/>
        <v>88.77</v>
      </c>
      <c r="Q2968" s="14" t="s">
        <v>8354</v>
      </c>
      <c r="R2968" t="s">
        <v>8356</v>
      </c>
      <c r="S2968" s="19">
        <f t="shared" si="233"/>
        <v>42233.530231481483</v>
      </c>
      <c r="T2968" s="19">
        <f t="shared" si="234"/>
        <v>42207.916666666664</v>
      </c>
      <c r="U2968">
        <f t="shared" si="230"/>
        <v>2015</v>
      </c>
    </row>
    <row r="2969" spans="1:21" ht="48" x14ac:dyDescent="0.2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 s="23">
        <v>1437620400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 s="12">
        <f t="shared" si="231"/>
        <v>114</v>
      </c>
      <c r="P2969" s="10">
        <f t="shared" si="232"/>
        <v>80.23</v>
      </c>
      <c r="Q2969" s="14" t="s">
        <v>8354</v>
      </c>
      <c r="R2969" t="s">
        <v>8356</v>
      </c>
      <c r="S2969" s="19">
        <f t="shared" si="233"/>
        <v>42041.989490740736</v>
      </c>
      <c r="T2969" s="19">
        <f t="shared" si="234"/>
        <v>42207.916666666664</v>
      </c>
      <c r="U2969">
        <f t="shared" si="230"/>
        <v>2015</v>
      </c>
    </row>
    <row r="2970" spans="1:21" ht="32" x14ac:dyDescent="0.2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 s="23">
        <v>1437620400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 s="12">
        <f t="shared" si="231"/>
        <v>106</v>
      </c>
      <c r="P2970" s="10">
        <f t="shared" si="232"/>
        <v>78.94</v>
      </c>
      <c r="Q2970" s="14" t="s">
        <v>8354</v>
      </c>
      <c r="R2970" t="s">
        <v>8356</v>
      </c>
      <c r="S2970" s="19">
        <f t="shared" si="233"/>
        <v>42585.315509259257</v>
      </c>
      <c r="T2970" s="19">
        <f t="shared" si="234"/>
        <v>42207.916666666664</v>
      </c>
      <c r="U2970">
        <f t="shared" si="230"/>
        <v>2016</v>
      </c>
    </row>
    <row r="2971" spans="1:21" ht="48" x14ac:dyDescent="0.2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 s="23">
        <v>1437620400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 s="12">
        <f t="shared" si="231"/>
        <v>163</v>
      </c>
      <c r="P2971" s="10">
        <f t="shared" si="232"/>
        <v>95.59</v>
      </c>
      <c r="Q2971" s="14" t="s">
        <v>8354</v>
      </c>
      <c r="R2971" t="s">
        <v>8356</v>
      </c>
      <c r="S2971" s="19">
        <f t="shared" si="233"/>
        <v>42097.578159722216</v>
      </c>
      <c r="T2971" s="19">
        <f t="shared" si="234"/>
        <v>42207.916666666664</v>
      </c>
      <c r="U2971">
        <f t="shared" si="230"/>
        <v>2015</v>
      </c>
    </row>
    <row r="2972" spans="1:21" ht="48" x14ac:dyDescent="0.2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 s="23">
        <v>1437620400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 s="12">
        <f t="shared" si="231"/>
        <v>106</v>
      </c>
      <c r="P2972" s="10">
        <f t="shared" si="232"/>
        <v>69.89</v>
      </c>
      <c r="Q2972" s="14" t="s">
        <v>8354</v>
      </c>
      <c r="R2972" t="s">
        <v>8356</v>
      </c>
      <c r="S2972" s="19">
        <f t="shared" si="233"/>
        <v>41808.461238425924</v>
      </c>
      <c r="T2972" s="19">
        <f t="shared" si="234"/>
        <v>42207.916666666664</v>
      </c>
      <c r="U2972">
        <f t="shared" si="230"/>
        <v>2014</v>
      </c>
    </row>
    <row r="2973" spans="1:21" ht="48" x14ac:dyDescent="0.2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 s="23">
        <v>1437620400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 s="12">
        <f t="shared" si="231"/>
        <v>100</v>
      </c>
      <c r="P2973" s="10">
        <f t="shared" si="232"/>
        <v>74.53</v>
      </c>
      <c r="Q2973" s="14" t="s">
        <v>8354</v>
      </c>
      <c r="R2973" t="s">
        <v>8356</v>
      </c>
      <c r="S2973" s="19">
        <f t="shared" si="233"/>
        <v>41852.449976851851</v>
      </c>
      <c r="T2973" s="19">
        <f t="shared" si="234"/>
        <v>42207.916666666664</v>
      </c>
      <c r="U2973">
        <f t="shared" si="230"/>
        <v>2014</v>
      </c>
    </row>
    <row r="2974" spans="1:21" ht="32" x14ac:dyDescent="0.2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 s="23">
        <v>1437620400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 s="12">
        <f t="shared" si="231"/>
        <v>105</v>
      </c>
      <c r="P2974" s="10">
        <f t="shared" si="232"/>
        <v>123.94</v>
      </c>
      <c r="Q2974" s="14" t="s">
        <v>8354</v>
      </c>
      <c r="R2974" t="s">
        <v>8356</v>
      </c>
      <c r="S2974" s="19">
        <f t="shared" si="233"/>
        <v>42693.90185185185</v>
      </c>
      <c r="T2974" s="19">
        <f t="shared" si="234"/>
        <v>42207.916666666664</v>
      </c>
      <c r="U2974">
        <f t="shared" si="230"/>
        <v>2016</v>
      </c>
    </row>
    <row r="2975" spans="1:21" ht="48" x14ac:dyDescent="0.2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 s="23">
        <v>1437620400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 s="12">
        <f t="shared" si="231"/>
        <v>175</v>
      </c>
      <c r="P2975" s="10">
        <f t="shared" si="232"/>
        <v>264.85000000000002</v>
      </c>
      <c r="Q2975" s="14" t="s">
        <v>8354</v>
      </c>
      <c r="R2975" t="s">
        <v>8356</v>
      </c>
      <c r="S2975" s="19">
        <f t="shared" si="233"/>
        <v>42341.610046296293</v>
      </c>
      <c r="T2975" s="19">
        <f t="shared" si="234"/>
        <v>42207.916666666664</v>
      </c>
      <c r="U2975">
        <f t="shared" si="230"/>
        <v>2015</v>
      </c>
    </row>
    <row r="2976" spans="1:21" ht="48" x14ac:dyDescent="0.2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 s="23">
        <v>1437620400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 s="12">
        <f t="shared" si="231"/>
        <v>102</v>
      </c>
      <c r="P2976" s="10">
        <f t="shared" si="232"/>
        <v>58.62</v>
      </c>
      <c r="Q2976" s="14" t="s">
        <v>8354</v>
      </c>
      <c r="R2976" t="s">
        <v>8356</v>
      </c>
      <c r="S2976" s="19">
        <f t="shared" si="233"/>
        <v>41879.852673611109</v>
      </c>
      <c r="T2976" s="19">
        <f t="shared" si="234"/>
        <v>42207.916666666664</v>
      </c>
      <c r="U2976">
        <f t="shared" si="230"/>
        <v>2014</v>
      </c>
    </row>
    <row r="2977" spans="1:21" ht="48" x14ac:dyDescent="0.2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 s="23">
        <v>1437620400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 s="12">
        <f t="shared" si="231"/>
        <v>100</v>
      </c>
      <c r="P2977" s="10">
        <f t="shared" si="232"/>
        <v>70.88</v>
      </c>
      <c r="Q2977" s="14" t="s">
        <v>8354</v>
      </c>
      <c r="R2977" t="s">
        <v>8356</v>
      </c>
      <c r="S2977" s="19">
        <f t="shared" si="233"/>
        <v>41941.475532407407</v>
      </c>
      <c r="T2977" s="19">
        <f t="shared" si="234"/>
        <v>42207.916666666664</v>
      </c>
      <c r="U2977">
        <f t="shared" si="230"/>
        <v>2014</v>
      </c>
    </row>
    <row r="2978" spans="1:21" ht="48" x14ac:dyDescent="0.2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 s="23">
        <v>1437620400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 s="12">
        <f t="shared" si="231"/>
        <v>171</v>
      </c>
      <c r="P2978" s="10">
        <f t="shared" si="232"/>
        <v>8.57</v>
      </c>
      <c r="Q2978" s="14" t="s">
        <v>8354</v>
      </c>
      <c r="R2978" t="s">
        <v>8356</v>
      </c>
      <c r="S2978" s="19">
        <f t="shared" si="233"/>
        <v>42425.522337962961</v>
      </c>
      <c r="T2978" s="19">
        <f t="shared" si="234"/>
        <v>42207.916666666664</v>
      </c>
      <c r="U2978">
        <f t="shared" si="230"/>
        <v>2016</v>
      </c>
    </row>
    <row r="2979" spans="1:21" ht="64" x14ac:dyDescent="0.2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 s="23">
        <v>1437620400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 s="12">
        <f t="shared" si="231"/>
        <v>114</v>
      </c>
      <c r="P2979" s="10">
        <f t="shared" si="232"/>
        <v>113.57</v>
      </c>
      <c r="Q2979" s="14" t="s">
        <v>8354</v>
      </c>
      <c r="R2979" t="s">
        <v>8356</v>
      </c>
      <c r="S2979" s="19">
        <f t="shared" si="233"/>
        <v>42026.672847222224</v>
      </c>
      <c r="T2979" s="19">
        <f t="shared" si="234"/>
        <v>42207.916666666664</v>
      </c>
      <c r="U2979">
        <f t="shared" si="230"/>
        <v>2015</v>
      </c>
    </row>
    <row r="2980" spans="1:21" ht="48" x14ac:dyDescent="0.2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 s="23">
        <v>1437620400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 s="12">
        <f t="shared" si="231"/>
        <v>129</v>
      </c>
      <c r="P2980" s="10">
        <f t="shared" si="232"/>
        <v>60.69</v>
      </c>
      <c r="Q2980" s="14" t="s">
        <v>8354</v>
      </c>
      <c r="R2980" t="s">
        <v>8356</v>
      </c>
      <c r="S2980" s="19">
        <f t="shared" si="233"/>
        <v>41922.432256944441</v>
      </c>
      <c r="T2980" s="19">
        <f t="shared" si="234"/>
        <v>42207.916666666664</v>
      </c>
      <c r="U2980">
        <f t="shared" si="230"/>
        <v>2014</v>
      </c>
    </row>
    <row r="2981" spans="1:21" ht="48" x14ac:dyDescent="0.2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 s="23">
        <v>1437620400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 s="12">
        <f t="shared" si="231"/>
        <v>101</v>
      </c>
      <c r="P2981" s="10">
        <f t="shared" si="232"/>
        <v>110.22</v>
      </c>
      <c r="Q2981" s="14" t="s">
        <v>8354</v>
      </c>
      <c r="R2981" t="s">
        <v>8356</v>
      </c>
      <c r="S2981" s="19">
        <f t="shared" si="233"/>
        <v>41993.616006944438</v>
      </c>
      <c r="T2981" s="19">
        <f t="shared" si="234"/>
        <v>42207.916666666664</v>
      </c>
      <c r="U2981">
        <f t="shared" si="230"/>
        <v>2014</v>
      </c>
    </row>
    <row r="2982" spans="1:21" ht="48" x14ac:dyDescent="0.2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 s="23">
        <v>1437620400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 s="12">
        <f t="shared" si="231"/>
        <v>109</v>
      </c>
      <c r="P2982" s="10">
        <f t="shared" si="232"/>
        <v>136.46</v>
      </c>
      <c r="Q2982" s="14" t="s">
        <v>8354</v>
      </c>
      <c r="R2982" t="s">
        <v>8356</v>
      </c>
      <c r="S2982" s="19">
        <f t="shared" si="233"/>
        <v>42219.70752314815</v>
      </c>
      <c r="T2982" s="19">
        <f t="shared" si="234"/>
        <v>42207.916666666664</v>
      </c>
      <c r="U2982">
        <f t="shared" si="230"/>
        <v>2015</v>
      </c>
    </row>
    <row r="2983" spans="1:21" ht="48" x14ac:dyDescent="0.2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 s="23">
        <v>1437620400</v>
      </c>
      <c r="J2983">
        <v>1439126756</v>
      </c>
      <c r="K2983" t="b">
        <v>1</v>
      </c>
      <c r="L2983">
        <v>97</v>
      </c>
      <c r="M2983" t="b">
        <v>1</v>
      </c>
      <c r="N2983" t="s">
        <v>8269</v>
      </c>
      <c r="O2983" s="12">
        <f t="shared" si="231"/>
        <v>129</v>
      </c>
      <c r="P2983" s="10">
        <f t="shared" si="232"/>
        <v>53.16</v>
      </c>
      <c r="Q2983" s="14" t="s">
        <v>8354</v>
      </c>
      <c r="R2983" t="s">
        <v>8356</v>
      </c>
      <c r="S2983" s="19">
        <f t="shared" si="233"/>
        <v>42225.351342592585</v>
      </c>
      <c r="T2983" s="19">
        <f t="shared" si="234"/>
        <v>42207.916666666664</v>
      </c>
      <c r="U2983">
        <f t="shared" si="230"/>
        <v>2015</v>
      </c>
    </row>
    <row r="2984" spans="1:21" ht="32" x14ac:dyDescent="0.2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 s="23">
        <v>1437620400</v>
      </c>
      <c r="J2984">
        <v>1452616143</v>
      </c>
      <c r="K2984" t="b">
        <v>1</v>
      </c>
      <c r="L2984">
        <v>59</v>
      </c>
      <c r="M2984" t="b">
        <v>1</v>
      </c>
      <c r="N2984" t="s">
        <v>8269</v>
      </c>
      <c r="O2984" s="12">
        <f t="shared" si="231"/>
        <v>102</v>
      </c>
      <c r="P2984" s="10">
        <f t="shared" si="232"/>
        <v>86.49</v>
      </c>
      <c r="Q2984" s="14" t="s">
        <v>8354</v>
      </c>
      <c r="R2984" t="s">
        <v>8356</v>
      </c>
      <c r="S2984" s="19">
        <f t="shared" si="233"/>
        <v>42381.478506944441</v>
      </c>
      <c r="T2984" s="19">
        <f t="shared" si="234"/>
        <v>42207.916666666664</v>
      </c>
      <c r="U2984">
        <f t="shared" si="230"/>
        <v>2016</v>
      </c>
    </row>
    <row r="2985" spans="1:21" ht="48" x14ac:dyDescent="0.2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 s="23">
        <v>1437620400</v>
      </c>
      <c r="J2985">
        <v>1410534636</v>
      </c>
      <c r="K2985" t="b">
        <v>1</v>
      </c>
      <c r="L2985">
        <v>1095</v>
      </c>
      <c r="M2985" t="b">
        <v>1</v>
      </c>
      <c r="N2985" t="s">
        <v>8269</v>
      </c>
      <c r="O2985" s="12">
        <f t="shared" si="231"/>
        <v>147</v>
      </c>
      <c r="P2985" s="10">
        <f t="shared" si="232"/>
        <v>155.24</v>
      </c>
      <c r="Q2985" s="14" t="s">
        <v>8354</v>
      </c>
      <c r="R2985" t="s">
        <v>8356</v>
      </c>
      <c r="S2985" s="19">
        <f t="shared" si="233"/>
        <v>41894.424027777779</v>
      </c>
      <c r="T2985" s="19">
        <f t="shared" si="234"/>
        <v>42207.916666666664</v>
      </c>
      <c r="U2985">
        <f t="shared" si="230"/>
        <v>2014</v>
      </c>
    </row>
    <row r="2986" spans="1:21" ht="48" x14ac:dyDescent="0.2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 s="23">
        <v>1437620400</v>
      </c>
      <c r="J2986">
        <v>1469428881</v>
      </c>
      <c r="K2986" t="b">
        <v>1</v>
      </c>
      <c r="L2986">
        <v>218</v>
      </c>
      <c r="M2986" t="b">
        <v>1</v>
      </c>
      <c r="N2986" t="s">
        <v>8269</v>
      </c>
      <c r="O2986" s="12">
        <f t="shared" si="231"/>
        <v>100</v>
      </c>
      <c r="P2986" s="10">
        <f t="shared" si="232"/>
        <v>115.08</v>
      </c>
      <c r="Q2986" s="14" t="s">
        <v>8354</v>
      </c>
      <c r="R2986" t="s">
        <v>8356</v>
      </c>
      <c r="S2986" s="19">
        <f t="shared" si="233"/>
        <v>42576.070381944439</v>
      </c>
      <c r="T2986" s="19">
        <f t="shared" si="234"/>
        <v>42207.916666666664</v>
      </c>
      <c r="U2986">
        <f t="shared" si="230"/>
        <v>2016</v>
      </c>
    </row>
    <row r="2987" spans="1:21" ht="48" x14ac:dyDescent="0.2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 s="23">
        <v>1437620400</v>
      </c>
      <c r="J2987">
        <v>1476228128</v>
      </c>
      <c r="K2987" t="b">
        <v>0</v>
      </c>
      <c r="L2987">
        <v>111</v>
      </c>
      <c r="M2987" t="b">
        <v>1</v>
      </c>
      <c r="N2987" t="s">
        <v>8269</v>
      </c>
      <c r="O2987" s="12">
        <f t="shared" si="231"/>
        <v>122</v>
      </c>
      <c r="P2987" s="10">
        <f t="shared" si="232"/>
        <v>109.59</v>
      </c>
      <c r="Q2987" s="14" t="s">
        <v>8354</v>
      </c>
      <c r="R2987" t="s">
        <v>8356</v>
      </c>
      <c r="S2987" s="19">
        <f t="shared" si="233"/>
        <v>42654.765370370369</v>
      </c>
      <c r="T2987" s="19">
        <f t="shared" si="234"/>
        <v>42207.916666666664</v>
      </c>
      <c r="U2987">
        <f t="shared" si="230"/>
        <v>2016</v>
      </c>
    </row>
    <row r="2988" spans="1:21" ht="48" x14ac:dyDescent="0.2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 s="23">
        <v>1437620400</v>
      </c>
      <c r="J2988">
        <v>1456920006</v>
      </c>
      <c r="K2988" t="b">
        <v>0</v>
      </c>
      <c r="L2988">
        <v>56</v>
      </c>
      <c r="M2988" t="b">
        <v>1</v>
      </c>
      <c r="N2988" t="s">
        <v>8269</v>
      </c>
      <c r="O2988" s="12">
        <f t="shared" si="231"/>
        <v>106</v>
      </c>
      <c r="P2988" s="10">
        <f t="shared" si="232"/>
        <v>45.21</v>
      </c>
      <c r="Q2988" s="14" t="s">
        <v>8354</v>
      </c>
      <c r="R2988" t="s">
        <v>8356</v>
      </c>
      <c r="S2988" s="19">
        <f t="shared" si="233"/>
        <v>42431.29173611111</v>
      </c>
      <c r="T2988" s="19">
        <f t="shared" si="234"/>
        <v>42207.916666666664</v>
      </c>
      <c r="U2988">
        <f t="shared" si="230"/>
        <v>2016</v>
      </c>
    </row>
    <row r="2989" spans="1:21" ht="48" x14ac:dyDescent="0.2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 s="23">
        <v>1437620400</v>
      </c>
      <c r="J2989">
        <v>1473837751</v>
      </c>
      <c r="K2989" t="b">
        <v>0</v>
      </c>
      <c r="L2989">
        <v>265</v>
      </c>
      <c r="M2989" t="b">
        <v>1</v>
      </c>
      <c r="N2989" t="s">
        <v>8269</v>
      </c>
      <c r="O2989" s="12">
        <f t="shared" si="231"/>
        <v>110</v>
      </c>
      <c r="P2989" s="10">
        <f t="shared" si="232"/>
        <v>104.15</v>
      </c>
      <c r="Q2989" s="14" t="s">
        <v>8354</v>
      </c>
      <c r="R2989" t="s">
        <v>8356</v>
      </c>
      <c r="S2989" s="19">
        <f t="shared" si="233"/>
        <v>42627.098969907405</v>
      </c>
      <c r="T2989" s="19">
        <f t="shared" si="234"/>
        <v>42207.916666666664</v>
      </c>
      <c r="U2989">
        <f t="shared" si="230"/>
        <v>2016</v>
      </c>
    </row>
    <row r="2990" spans="1:21" ht="48" x14ac:dyDescent="0.2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 s="23">
        <v>1437620400</v>
      </c>
      <c r="J2990">
        <v>1463820081</v>
      </c>
      <c r="K2990" t="b">
        <v>0</v>
      </c>
      <c r="L2990">
        <v>28</v>
      </c>
      <c r="M2990" t="b">
        <v>1</v>
      </c>
      <c r="N2990" t="s">
        <v>8269</v>
      </c>
      <c r="O2990" s="12">
        <f t="shared" si="231"/>
        <v>100</v>
      </c>
      <c r="P2990" s="10">
        <f t="shared" si="232"/>
        <v>35.71</v>
      </c>
      <c r="Q2990" s="14" t="s">
        <v>8354</v>
      </c>
      <c r="R2990" t="s">
        <v>8356</v>
      </c>
      <c r="S2990" s="19">
        <f t="shared" si="233"/>
        <v>42511.153715277775</v>
      </c>
      <c r="T2990" s="19">
        <f t="shared" si="234"/>
        <v>42207.916666666664</v>
      </c>
      <c r="U2990">
        <f t="shared" si="230"/>
        <v>2016</v>
      </c>
    </row>
    <row r="2991" spans="1:21" ht="16" x14ac:dyDescent="0.2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 s="23">
        <v>1437620400</v>
      </c>
      <c r="J2991">
        <v>1448756962</v>
      </c>
      <c r="K2991" t="b">
        <v>0</v>
      </c>
      <c r="L2991">
        <v>364</v>
      </c>
      <c r="M2991" t="b">
        <v>1</v>
      </c>
      <c r="N2991" t="s">
        <v>8269</v>
      </c>
      <c r="O2991" s="12">
        <f t="shared" si="231"/>
        <v>177</v>
      </c>
      <c r="P2991" s="10">
        <f t="shared" si="232"/>
        <v>97</v>
      </c>
      <c r="Q2991" s="14" t="s">
        <v>8354</v>
      </c>
      <c r="R2991" t="s">
        <v>8356</v>
      </c>
      <c r="S2991" s="19">
        <f t="shared" si="233"/>
        <v>42336.812060185184</v>
      </c>
      <c r="T2991" s="19">
        <f t="shared" si="234"/>
        <v>42207.916666666664</v>
      </c>
      <c r="U2991">
        <f t="shared" si="230"/>
        <v>2015</v>
      </c>
    </row>
    <row r="2992" spans="1:21" ht="48" x14ac:dyDescent="0.2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 s="23">
        <v>1437620400</v>
      </c>
      <c r="J2992">
        <v>1449150420</v>
      </c>
      <c r="K2992" t="b">
        <v>0</v>
      </c>
      <c r="L2992">
        <v>27</v>
      </c>
      <c r="M2992" t="b">
        <v>1</v>
      </c>
      <c r="N2992" t="s">
        <v>8269</v>
      </c>
      <c r="O2992" s="12">
        <f t="shared" si="231"/>
        <v>100</v>
      </c>
      <c r="P2992" s="10">
        <f t="shared" si="232"/>
        <v>370.37</v>
      </c>
      <c r="Q2992" s="14" t="s">
        <v>8354</v>
      </c>
      <c r="R2992" t="s">
        <v>8356</v>
      </c>
      <c r="S2992" s="19">
        <f t="shared" si="233"/>
        <v>42341.365972222215</v>
      </c>
      <c r="T2992" s="19">
        <f t="shared" si="234"/>
        <v>42207.916666666664</v>
      </c>
      <c r="U2992">
        <f t="shared" si="230"/>
        <v>2015</v>
      </c>
    </row>
    <row r="2993" spans="1:21" ht="48" x14ac:dyDescent="0.2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 s="23">
        <v>1437620400</v>
      </c>
      <c r="J2993">
        <v>1483646730</v>
      </c>
      <c r="K2993" t="b">
        <v>0</v>
      </c>
      <c r="L2993">
        <v>93</v>
      </c>
      <c r="M2993" t="b">
        <v>1</v>
      </c>
      <c r="N2993" t="s">
        <v>8269</v>
      </c>
      <c r="O2993" s="12">
        <f t="shared" si="231"/>
        <v>103</v>
      </c>
      <c r="P2993" s="10">
        <f t="shared" si="232"/>
        <v>94.41</v>
      </c>
      <c r="Q2993" s="14" t="s">
        <v>8354</v>
      </c>
      <c r="R2993" t="s">
        <v>8356</v>
      </c>
      <c r="S2993" s="19">
        <f t="shared" si="233"/>
        <v>42740.628819444442</v>
      </c>
      <c r="T2993" s="19">
        <f t="shared" si="234"/>
        <v>42207.916666666664</v>
      </c>
      <c r="U2993">
        <f t="shared" si="230"/>
        <v>2017</v>
      </c>
    </row>
    <row r="2994" spans="1:21" ht="48" x14ac:dyDescent="0.2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 s="23">
        <v>1437620400</v>
      </c>
      <c r="J2994">
        <v>1473445510</v>
      </c>
      <c r="K2994" t="b">
        <v>0</v>
      </c>
      <c r="L2994">
        <v>64</v>
      </c>
      <c r="M2994" t="b">
        <v>1</v>
      </c>
      <c r="N2994" t="s">
        <v>8269</v>
      </c>
      <c r="O2994" s="12">
        <f t="shared" si="231"/>
        <v>105</v>
      </c>
      <c r="P2994" s="10">
        <f t="shared" si="232"/>
        <v>48.98</v>
      </c>
      <c r="Q2994" s="14" t="s">
        <v>8354</v>
      </c>
      <c r="R2994" t="s">
        <v>8356</v>
      </c>
      <c r="S2994" s="19">
        <f t="shared" si="233"/>
        <v>42622.559143518512</v>
      </c>
      <c r="T2994" s="19">
        <f t="shared" si="234"/>
        <v>42207.916666666664</v>
      </c>
      <c r="U2994">
        <f t="shared" si="230"/>
        <v>2016</v>
      </c>
    </row>
    <row r="2995" spans="1:21" ht="16" x14ac:dyDescent="0.2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 s="23">
        <v>1437620400</v>
      </c>
      <c r="J2995">
        <v>1453406867</v>
      </c>
      <c r="K2995" t="b">
        <v>0</v>
      </c>
      <c r="L2995">
        <v>22</v>
      </c>
      <c r="M2995" t="b">
        <v>1</v>
      </c>
      <c r="N2995" t="s">
        <v>8269</v>
      </c>
      <c r="O2995" s="12">
        <f t="shared" si="231"/>
        <v>100</v>
      </c>
      <c r="P2995" s="10">
        <f t="shared" si="232"/>
        <v>45.59</v>
      </c>
      <c r="Q2995" s="14" t="s">
        <v>8354</v>
      </c>
      <c r="R2995" t="s">
        <v>8356</v>
      </c>
      <c r="S2995" s="19">
        <f t="shared" si="233"/>
        <v>42390.63040509259</v>
      </c>
      <c r="T2995" s="19">
        <f t="shared" si="234"/>
        <v>42207.916666666664</v>
      </c>
      <c r="U2995">
        <f t="shared" si="230"/>
        <v>2016</v>
      </c>
    </row>
    <row r="2996" spans="1:21" ht="48" x14ac:dyDescent="0.2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 s="23">
        <v>1437620400</v>
      </c>
      <c r="J2996">
        <v>1409743772</v>
      </c>
      <c r="K2996" t="b">
        <v>0</v>
      </c>
      <c r="L2996">
        <v>59</v>
      </c>
      <c r="M2996" t="b">
        <v>1</v>
      </c>
      <c r="N2996" t="s">
        <v>8269</v>
      </c>
      <c r="O2996" s="12">
        <f t="shared" si="231"/>
        <v>458</v>
      </c>
      <c r="P2996" s="10">
        <f t="shared" si="232"/>
        <v>23.28</v>
      </c>
      <c r="Q2996" s="14" t="s">
        <v>8354</v>
      </c>
      <c r="R2996" t="s">
        <v>8356</v>
      </c>
      <c r="S2996" s="19">
        <f t="shared" si="233"/>
        <v>41885.270509259259</v>
      </c>
      <c r="T2996" s="19">
        <f t="shared" si="234"/>
        <v>42207.916666666664</v>
      </c>
      <c r="U2996">
        <f t="shared" si="230"/>
        <v>2014</v>
      </c>
    </row>
    <row r="2997" spans="1:21" ht="48" x14ac:dyDescent="0.2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 s="23">
        <v>1437620400</v>
      </c>
      <c r="J2997">
        <v>1482249471</v>
      </c>
      <c r="K2997" t="b">
        <v>0</v>
      </c>
      <c r="L2997">
        <v>249</v>
      </c>
      <c r="M2997" t="b">
        <v>1</v>
      </c>
      <c r="N2997" t="s">
        <v>8269</v>
      </c>
      <c r="O2997" s="12">
        <f t="shared" si="231"/>
        <v>105</v>
      </c>
      <c r="P2997" s="10">
        <f t="shared" si="232"/>
        <v>63.23</v>
      </c>
      <c r="Q2997" s="14" t="s">
        <v>8354</v>
      </c>
      <c r="R2997" t="s">
        <v>8356</v>
      </c>
      <c r="S2997" s="19">
        <f t="shared" si="233"/>
        <v>42724.456840277773</v>
      </c>
      <c r="T2997" s="19">
        <f t="shared" si="234"/>
        <v>42207.916666666664</v>
      </c>
      <c r="U2997">
        <f t="shared" si="230"/>
        <v>2016</v>
      </c>
    </row>
    <row r="2998" spans="1:21" ht="32" x14ac:dyDescent="0.2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 s="23">
        <v>1437620400</v>
      </c>
      <c r="J2998">
        <v>1427493240</v>
      </c>
      <c r="K2998" t="b">
        <v>0</v>
      </c>
      <c r="L2998">
        <v>392</v>
      </c>
      <c r="M2998" t="b">
        <v>1</v>
      </c>
      <c r="N2998" t="s">
        <v>8269</v>
      </c>
      <c r="O2998" s="12">
        <f t="shared" si="231"/>
        <v>172</v>
      </c>
      <c r="P2998" s="10">
        <f t="shared" si="232"/>
        <v>153.52000000000001</v>
      </c>
      <c r="Q2998" s="14" t="s">
        <v>8354</v>
      </c>
      <c r="R2998" t="s">
        <v>8356</v>
      </c>
      <c r="S2998" s="19">
        <f t="shared" si="233"/>
        <v>42090.704166666663</v>
      </c>
      <c r="T2998" s="19">
        <f t="shared" si="234"/>
        <v>42207.916666666664</v>
      </c>
      <c r="U2998">
        <f t="shared" si="230"/>
        <v>2015</v>
      </c>
    </row>
    <row r="2999" spans="1:21" ht="48" x14ac:dyDescent="0.2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 s="23">
        <v>1437620400</v>
      </c>
      <c r="J2999">
        <v>1486661793</v>
      </c>
      <c r="K2999" t="b">
        <v>0</v>
      </c>
      <c r="L2999">
        <v>115</v>
      </c>
      <c r="M2999" t="b">
        <v>1</v>
      </c>
      <c r="N2999" t="s">
        <v>8269</v>
      </c>
      <c r="O2999" s="12">
        <f t="shared" si="231"/>
        <v>104</v>
      </c>
      <c r="P2999" s="10">
        <f t="shared" si="232"/>
        <v>90.2</v>
      </c>
      <c r="Q2999" s="14" t="s">
        <v>8354</v>
      </c>
      <c r="R2999" t="s">
        <v>8356</v>
      </c>
      <c r="S2999" s="19">
        <f t="shared" si="233"/>
        <v>42775.525381944441</v>
      </c>
      <c r="T2999" s="19">
        <f t="shared" si="234"/>
        <v>42207.916666666664</v>
      </c>
      <c r="U2999">
        <f t="shared" si="230"/>
        <v>2017</v>
      </c>
    </row>
    <row r="3000" spans="1:21" ht="48" x14ac:dyDescent="0.2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 s="23">
        <v>1437620400</v>
      </c>
      <c r="J3000">
        <v>1400474329</v>
      </c>
      <c r="K3000" t="b">
        <v>0</v>
      </c>
      <c r="L3000">
        <v>433</v>
      </c>
      <c r="M3000" t="b">
        <v>1</v>
      </c>
      <c r="N3000" t="s">
        <v>8269</v>
      </c>
      <c r="O3000" s="12">
        <f t="shared" si="231"/>
        <v>103</v>
      </c>
      <c r="P3000" s="10">
        <f t="shared" si="232"/>
        <v>118.97</v>
      </c>
      <c r="Q3000" s="14" t="s">
        <v>8354</v>
      </c>
      <c r="R3000" t="s">
        <v>8356</v>
      </c>
      <c r="S3000" s="19">
        <f t="shared" si="233"/>
        <v>41777.985289351847</v>
      </c>
      <c r="T3000" s="19">
        <f t="shared" si="234"/>
        <v>42207.916666666664</v>
      </c>
      <c r="U3000">
        <f t="shared" si="230"/>
        <v>2014</v>
      </c>
    </row>
    <row r="3001" spans="1:21" ht="48" x14ac:dyDescent="0.2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 s="23">
        <v>1437620400</v>
      </c>
      <c r="J3001">
        <v>1487094360</v>
      </c>
      <c r="K3001" t="b">
        <v>0</v>
      </c>
      <c r="L3001">
        <v>20</v>
      </c>
      <c r="M3001" t="b">
        <v>1</v>
      </c>
      <c r="N3001" t="s">
        <v>8269</v>
      </c>
      <c r="O3001" s="12">
        <f t="shared" si="231"/>
        <v>119</v>
      </c>
      <c r="P3001" s="10">
        <f t="shared" si="232"/>
        <v>80.25</v>
      </c>
      <c r="Q3001" s="14" t="s">
        <v>8354</v>
      </c>
      <c r="R3001" t="s">
        <v>8356</v>
      </c>
      <c r="S3001" s="19">
        <f t="shared" si="233"/>
        <v>42780.531944444439</v>
      </c>
      <c r="T3001" s="19">
        <f t="shared" si="234"/>
        <v>42207.916666666664</v>
      </c>
      <c r="U3001">
        <f t="shared" si="230"/>
        <v>2017</v>
      </c>
    </row>
    <row r="3002" spans="1:21" ht="48" x14ac:dyDescent="0.2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 s="23">
        <v>1437620400</v>
      </c>
      <c r="J3002">
        <v>1484682670</v>
      </c>
      <c r="K3002" t="b">
        <v>0</v>
      </c>
      <c r="L3002">
        <v>8</v>
      </c>
      <c r="M3002" t="b">
        <v>1</v>
      </c>
      <c r="N3002" t="s">
        <v>8269</v>
      </c>
      <c r="O3002" s="12">
        <f t="shared" si="231"/>
        <v>100</v>
      </c>
      <c r="P3002" s="10">
        <f t="shared" si="232"/>
        <v>62.5</v>
      </c>
      <c r="Q3002" s="14" t="s">
        <v>8354</v>
      </c>
      <c r="R3002" t="s">
        <v>8356</v>
      </c>
      <c r="S3002" s="19">
        <f t="shared" si="233"/>
        <v>42752.61886574074</v>
      </c>
      <c r="T3002" s="19">
        <f t="shared" si="234"/>
        <v>42207.916666666664</v>
      </c>
      <c r="U3002">
        <f t="shared" si="230"/>
        <v>2017</v>
      </c>
    </row>
    <row r="3003" spans="1:21" ht="48" x14ac:dyDescent="0.2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 s="23">
        <v>1437620400</v>
      </c>
      <c r="J3003">
        <v>1465853382</v>
      </c>
      <c r="K3003" t="b">
        <v>0</v>
      </c>
      <c r="L3003">
        <v>175</v>
      </c>
      <c r="M3003" t="b">
        <v>1</v>
      </c>
      <c r="N3003" t="s">
        <v>8269</v>
      </c>
      <c r="O3003" s="12">
        <f t="shared" si="231"/>
        <v>319</v>
      </c>
      <c r="P3003" s="10">
        <f t="shared" si="232"/>
        <v>131.38</v>
      </c>
      <c r="Q3003" s="14" t="s">
        <v>8354</v>
      </c>
      <c r="R3003" t="s">
        <v>8356</v>
      </c>
      <c r="S3003" s="19">
        <f t="shared" si="233"/>
        <v>42534.687291666669</v>
      </c>
      <c r="T3003" s="19">
        <f t="shared" si="234"/>
        <v>42207.916666666664</v>
      </c>
      <c r="U3003">
        <f t="shared" si="230"/>
        <v>2016</v>
      </c>
    </row>
    <row r="3004" spans="1:21" ht="32" x14ac:dyDescent="0.2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 s="23">
        <v>1437620400</v>
      </c>
      <c r="J3004">
        <v>1353960252</v>
      </c>
      <c r="K3004" t="b">
        <v>0</v>
      </c>
      <c r="L3004">
        <v>104</v>
      </c>
      <c r="M3004" t="b">
        <v>1</v>
      </c>
      <c r="N3004" t="s">
        <v>8269</v>
      </c>
      <c r="O3004" s="12">
        <f t="shared" si="231"/>
        <v>109</v>
      </c>
      <c r="P3004" s="10">
        <f t="shared" si="232"/>
        <v>73.03</v>
      </c>
      <c r="Q3004" s="14" t="s">
        <v>8354</v>
      </c>
      <c r="R3004" t="s">
        <v>8356</v>
      </c>
      <c r="S3004" s="19">
        <f t="shared" si="233"/>
        <v>41239.627916666665</v>
      </c>
      <c r="T3004" s="19">
        <f t="shared" si="234"/>
        <v>42207.916666666664</v>
      </c>
      <c r="U3004">
        <f t="shared" si="230"/>
        <v>2012</v>
      </c>
    </row>
    <row r="3005" spans="1:21" ht="48" x14ac:dyDescent="0.2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 s="23">
        <v>1437620400</v>
      </c>
      <c r="J3005">
        <v>1454098976</v>
      </c>
      <c r="K3005" t="b">
        <v>0</v>
      </c>
      <c r="L3005">
        <v>17</v>
      </c>
      <c r="M3005" t="b">
        <v>1</v>
      </c>
      <c r="N3005" t="s">
        <v>8269</v>
      </c>
      <c r="O3005" s="12">
        <f t="shared" si="231"/>
        <v>101</v>
      </c>
      <c r="P3005" s="10">
        <f t="shared" si="232"/>
        <v>178.53</v>
      </c>
      <c r="Q3005" s="14" t="s">
        <v>8354</v>
      </c>
      <c r="R3005" t="s">
        <v>8356</v>
      </c>
      <c r="S3005" s="19">
        <f t="shared" si="233"/>
        <v>42398.640925925924</v>
      </c>
      <c r="T3005" s="19">
        <f t="shared" si="234"/>
        <v>42207.916666666664</v>
      </c>
      <c r="U3005">
        <f t="shared" ref="U3005:U3068" si="235">YEAR(S3005)</f>
        <v>2016</v>
      </c>
    </row>
    <row r="3006" spans="1:21" ht="48" x14ac:dyDescent="0.2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 s="23">
        <v>1437620400</v>
      </c>
      <c r="J3006">
        <v>1413493724</v>
      </c>
      <c r="K3006" t="b">
        <v>0</v>
      </c>
      <c r="L3006">
        <v>277</v>
      </c>
      <c r="M3006" t="b">
        <v>1</v>
      </c>
      <c r="N3006" t="s">
        <v>8269</v>
      </c>
      <c r="O3006" s="12">
        <f t="shared" si="231"/>
        <v>113</v>
      </c>
      <c r="P3006" s="10">
        <f t="shared" si="232"/>
        <v>162.91</v>
      </c>
      <c r="Q3006" s="14" t="s">
        <v>8354</v>
      </c>
      <c r="R3006" t="s">
        <v>8356</v>
      </c>
      <c r="S3006" s="19">
        <f t="shared" si="233"/>
        <v>41928.672731481478</v>
      </c>
      <c r="T3006" s="19">
        <f t="shared" si="234"/>
        <v>42207.916666666664</v>
      </c>
      <c r="U3006">
        <f t="shared" si="235"/>
        <v>2014</v>
      </c>
    </row>
    <row r="3007" spans="1:21" ht="48" x14ac:dyDescent="0.2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 s="23">
        <v>1437620400</v>
      </c>
      <c r="J3007">
        <v>1410019905</v>
      </c>
      <c r="K3007" t="b">
        <v>0</v>
      </c>
      <c r="L3007">
        <v>118</v>
      </c>
      <c r="M3007" t="b">
        <v>1</v>
      </c>
      <c r="N3007" t="s">
        <v>8269</v>
      </c>
      <c r="O3007" s="12">
        <f t="shared" si="231"/>
        <v>120</v>
      </c>
      <c r="P3007" s="10">
        <f t="shared" si="232"/>
        <v>108.24</v>
      </c>
      <c r="Q3007" s="14" t="s">
        <v>8354</v>
      </c>
      <c r="R3007" t="s">
        <v>8356</v>
      </c>
      <c r="S3007" s="19">
        <f t="shared" si="233"/>
        <v>41888.466493055552</v>
      </c>
      <c r="T3007" s="19">
        <f t="shared" si="234"/>
        <v>42207.916666666664</v>
      </c>
      <c r="U3007">
        <f t="shared" si="235"/>
        <v>2014</v>
      </c>
    </row>
    <row r="3008" spans="1:21" ht="32" x14ac:dyDescent="0.2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 s="23">
        <v>1437620400</v>
      </c>
      <c r="J3008">
        <v>1415988591</v>
      </c>
      <c r="K3008" t="b">
        <v>0</v>
      </c>
      <c r="L3008">
        <v>97</v>
      </c>
      <c r="M3008" t="b">
        <v>1</v>
      </c>
      <c r="N3008" t="s">
        <v>8269</v>
      </c>
      <c r="O3008" s="12">
        <f t="shared" si="231"/>
        <v>108</v>
      </c>
      <c r="P3008" s="10">
        <f t="shared" si="232"/>
        <v>88.87</v>
      </c>
      <c r="Q3008" s="14" t="s">
        <v>8354</v>
      </c>
      <c r="R3008" t="s">
        <v>8356</v>
      </c>
      <c r="S3008" s="19">
        <f t="shared" si="233"/>
        <v>41957.54850694444</v>
      </c>
      <c r="T3008" s="19">
        <f t="shared" si="234"/>
        <v>42207.916666666664</v>
      </c>
      <c r="U3008">
        <f t="shared" si="235"/>
        <v>2014</v>
      </c>
    </row>
    <row r="3009" spans="1:21" ht="32" x14ac:dyDescent="0.2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 s="23">
        <v>1437620400</v>
      </c>
      <c r="J3009">
        <v>1428124283</v>
      </c>
      <c r="K3009" t="b">
        <v>0</v>
      </c>
      <c r="L3009">
        <v>20</v>
      </c>
      <c r="M3009" t="b">
        <v>1</v>
      </c>
      <c r="N3009" t="s">
        <v>8269</v>
      </c>
      <c r="O3009" s="12">
        <f t="shared" si="231"/>
        <v>180</v>
      </c>
      <c r="P3009" s="10">
        <f t="shared" si="232"/>
        <v>54</v>
      </c>
      <c r="Q3009" s="14" t="s">
        <v>8354</v>
      </c>
      <c r="R3009" t="s">
        <v>8356</v>
      </c>
      <c r="S3009" s="19">
        <f t="shared" si="233"/>
        <v>42098.007905092592</v>
      </c>
      <c r="T3009" s="19">
        <f t="shared" si="234"/>
        <v>42207.916666666664</v>
      </c>
      <c r="U3009">
        <f t="shared" si="235"/>
        <v>2015</v>
      </c>
    </row>
    <row r="3010" spans="1:21" ht="48" x14ac:dyDescent="0.2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 s="23">
        <v>1437620400</v>
      </c>
      <c r="J3010">
        <v>1450760719</v>
      </c>
      <c r="K3010" t="b">
        <v>0</v>
      </c>
      <c r="L3010">
        <v>26</v>
      </c>
      <c r="M3010" t="b">
        <v>1</v>
      </c>
      <c r="N3010" t="s">
        <v>8269</v>
      </c>
      <c r="O3010" s="12">
        <f t="shared" ref="O3010:O3073" si="236">ROUND(E3010/D3010*100,0)</f>
        <v>101</v>
      </c>
      <c r="P3010" s="10">
        <f t="shared" ref="P3010:P3073" si="237">IFERROR(ROUND(E3010/L3010,2),0)</f>
        <v>116.73</v>
      </c>
      <c r="Q3010" s="14" t="s">
        <v>8354</v>
      </c>
      <c r="R3010" t="s">
        <v>8356</v>
      </c>
      <c r="S3010" s="19">
        <f t="shared" si="233"/>
        <v>42360.003692129627</v>
      </c>
      <c r="T3010" s="19">
        <f t="shared" si="234"/>
        <v>42207.916666666664</v>
      </c>
      <c r="U3010">
        <f t="shared" si="235"/>
        <v>2015</v>
      </c>
    </row>
    <row r="3011" spans="1:21" ht="48" x14ac:dyDescent="0.2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 s="23">
        <v>1437620400</v>
      </c>
      <c r="J3011">
        <v>1414417240</v>
      </c>
      <c r="K3011" t="b">
        <v>0</v>
      </c>
      <c r="L3011">
        <v>128</v>
      </c>
      <c r="M3011" t="b">
        <v>1</v>
      </c>
      <c r="N3011" t="s">
        <v>8269</v>
      </c>
      <c r="O3011" s="12">
        <f t="shared" si="236"/>
        <v>120</v>
      </c>
      <c r="P3011" s="10">
        <f t="shared" si="237"/>
        <v>233.9</v>
      </c>
      <c r="Q3011" s="14" t="s">
        <v>8354</v>
      </c>
      <c r="R3011" t="s">
        <v>8356</v>
      </c>
      <c r="S3011" s="19">
        <f t="shared" ref="S3011:S3074" si="238">(J3011/86400)+25569+(-5/24)</f>
        <v>41939.361574074072</v>
      </c>
      <c r="T3011" s="19">
        <f t="shared" ref="T3011:T3074" si="239">(I3011/86400)+25569+(-5/24)</f>
        <v>42207.916666666664</v>
      </c>
      <c r="U3011">
        <f t="shared" si="235"/>
        <v>2014</v>
      </c>
    </row>
    <row r="3012" spans="1:21" ht="48" x14ac:dyDescent="0.2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 s="23">
        <v>1437620400</v>
      </c>
      <c r="J3012">
        <v>1419364719</v>
      </c>
      <c r="K3012" t="b">
        <v>0</v>
      </c>
      <c r="L3012">
        <v>15</v>
      </c>
      <c r="M3012" t="b">
        <v>1</v>
      </c>
      <c r="N3012" t="s">
        <v>8269</v>
      </c>
      <c r="O3012" s="12">
        <f t="shared" si="236"/>
        <v>158</v>
      </c>
      <c r="P3012" s="10">
        <f t="shared" si="237"/>
        <v>158</v>
      </c>
      <c r="Q3012" s="14" t="s">
        <v>8354</v>
      </c>
      <c r="R3012" t="s">
        <v>8356</v>
      </c>
      <c r="S3012" s="19">
        <f t="shared" si="238"/>
        <v>41996.624062499999</v>
      </c>
      <c r="T3012" s="19">
        <f t="shared" si="239"/>
        <v>42207.916666666664</v>
      </c>
      <c r="U3012">
        <f t="shared" si="235"/>
        <v>2014</v>
      </c>
    </row>
    <row r="3013" spans="1:21" ht="48" x14ac:dyDescent="0.2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 s="23">
        <v>1437620400</v>
      </c>
      <c r="J3013">
        <v>1448536516</v>
      </c>
      <c r="K3013" t="b">
        <v>0</v>
      </c>
      <c r="L3013">
        <v>25</v>
      </c>
      <c r="M3013" t="b">
        <v>1</v>
      </c>
      <c r="N3013" t="s">
        <v>8269</v>
      </c>
      <c r="O3013" s="12">
        <f t="shared" si="236"/>
        <v>124</v>
      </c>
      <c r="P3013" s="10">
        <f t="shared" si="237"/>
        <v>14.84</v>
      </c>
      <c r="Q3013" s="14" t="s">
        <v>8354</v>
      </c>
      <c r="R3013" t="s">
        <v>8356</v>
      </c>
      <c r="S3013" s="19">
        <f t="shared" si="238"/>
        <v>42334.260601851849</v>
      </c>
      <c r="T3013" s="19">
        <f t="shared" si="239"/>
        <v>42207.916666666664</v>
      </c>
      <c r="U3013">
        <f t="shared" si="235"/>
        <v>2015</v>
      </c>
    </row>
    <row r="3014" spans="1:21" ht="48" x14ac:dyDescent="0.2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 s="23">
        <v>1437620400</v>
      </c>
      <c r="J3014">
        <v>1421772730</v>
      </c>
      <c r="K3014" t="b">
        <v>0</v>
      </c>
      <c r="L3014">
        <v>55</v>
      </c>
      <c r="M3014" t="b">
        <v>1</v>
      </c>
      <c r="N3014" t="s">
        <v>8269</v>
      </c>
      <c r="O3014" s="12">
        <f t="shared" si="236"/>
        <v>117</v>
      </c>
      <c r="P3014" s="10">
        <f t="shared" si="237"/>
        <v>85.18</v>
      </c>
      <c r="Q3014" s="14" t="s">
        <v>8354</v>
      </c>
      <c r="R3014" t="s">
        <v>8356</v>
      </c>
      <c r="S3014" s="19">
        <f t="shared" si="238"/>
        <v>42024.494560185187</v>
      </c>
      <c r="T3014" s="19">
        <f t="shared" si="239"/>
        <v>42207.916666666664</v>
      </c>
      <c r="U3014">
        <f t="shared" si="235"/>
        <v>2015</v>
      </c>
    </row>
    <row r="3015" spans="1:21" ht="48" x14ac:dyDescent="0.2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 s="23">
        <v>1437620400</v>
      </c>
      <c r="J3015">
        <v>1432325049</v>
      </c>
      <c r="K3015" t="b">
        <v>0</v>
      </c>
      <c r="L3015">
        <v>107</v>
      </c>
      <c r="M3015" t="b">
        <v>1</v>
      </c>
      <c r="N3015" t="s">
        <v>8269</v>
      </c>
      <c r="O3015" s="12">
        <f t="shared" si="236"/>
        <v>157</v>
      </c>
      <c r="P3015" s="10">
        <f t="shared" si="237"/>
        <v>146.69</v>
      </c>
      <c r="Q3015" s="14" t="s">
        <v>8354</v>
      </c>
      <c r="R3015" t="s">
        <v>8356</v>
      </c>
      <c r="S3015" s="19">
        <f t="shared" si="238"/>
        <v>42146.627881944441</v>
      </c>
      <c r="T3015" s="19">
        <f t="shared" si="239"/>
        <v>42207.916666666664</v>
      </c>
      <c r="U3015">
        <f t="shared" si="235"/>
        <v>2015</v>
      </c>
    </row>
    <row r="3016" spans="1:21" ht="48" x14ac:dyDescent="0.2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 s="23">
        <v>1437620400</v>
      </c>
      <c r="J3016">
        <v>1412737080</v>
      </c>
      <c r="K3016" t="b">
        <v>0</v>
      </c>
      <c r="L3016">
        <v>557</v>
      </c>
      <c r="M3016" t="b">
        <v>1</v>
      </c>
      <c r="N3016" t="s">
        <v>8269</v>
      </c>
      <c r="O3016" s="12">
        <f t="shared" si="236"/>
        <v>113</v>
      </c>
      <c r="P3016" s="10">
        <f t="shared" si="237"/>
        <v>50.76</v>
      </c>
      <c r="Q3016" s="14" t="s">
        <v>8354</v>
      </c>
      <c r="R3016" t="s">
        <v>8356</v>
      </c>
      <c r="S3016" s="19">
        <f t="shared" si="238"/>
        <v>41919.915277777771</v>
      </c>
      <c r="T3016" s="19">
        <f t="shared" si="239"/>
        <v>42207.916666666664</v>
      </c>
      <c r="U3016">
        <f t="shared" si="235"/>
        <v>2014</v>
      </c>
    </row>
    <row r="3017" spans="1:21" ht="48" x14ac:dyDescent="0.2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 s="23">
        <v>1437620400</v>
      </c>
      <c r="J3017">
        <v>1401125238</v>
      </c>
      <c r="K3017" t="b">
        <v>0</v>
      </c>
      <c r="L3017">
        <v>40</v>
      </c>
      <c r="M3017" t="b">
        <v>1</v>
      </c>
      <c r="N3017" t="s">
        <v>8269</v>
      </c>
      <c r="O3017" s="12">
        <f t="shared" si="236"/>
        <v>103</v>
      </c>
      <c r="P3017" s="10">
        <f t="shared" si="237"/>
        <v>87.7</v>
      </c>
      <c r="Q3017" s="14" t="s">
        <v>8354</v>
      </c>
      <c r="R3017" t="s">
        <v>8356</v>
      </c>
      <c r="S3017" s="19">
        <f t="shared" si="238"/>
        <v>41785.518958333334</v>
      </c>
      <c r="T3017" s="19">
        <f t="shared" si="239"/>
        <v>42207.916666666664</v>
      </c>
      <c r="U3017">
        <f t="shared" si="235"/>
        <v>2014</v>
      </c>
    </row>
    <row r="3018" spans="1:21" ht="48" x14ac:dyDescent="0.2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 s="23">
        <v>1437620400</v>
      </c>
      <c r="J3018">
        <v>1400504952</v>
      </c>
      <c r="K3018" t="b">
        <v>0</v>
      </c>
      <c r="L3018">
        <v>36</v>
      </c>
      <c r="M3018" t="b">
        <v>1</v>
      </c>
      <c r="N3018" t="s">
        <v>8269</v>
      </c>
      <c r="O3018" s="12">
        <f t="shared" si="236"/>
        <v>103</v>
      </c>
      <c r="P3018" s="10">
        <f t="shared" si="237"/>
        <v>242.28</v>
      </c>
      <c r="Q3018" s="14" t="s">
        <v>8354</v>
      </c>
      <c r="R3018" t="s">
        <v>8356</v>
      </c>
      <c r="S3018" s="19">
        <f t="shared" si="238"/>
        <v>41778.339722222219</v>
      </c>
      <c r="T3018" s="19">
        <f t="shared" si="239"/>
        <v>42207.916666666664</v>
      </c>
      <c r="U3018">
        <f t="shared" si="235"/>
        <v>2014</v>
      </c>
    </row>
    <row r="3019" spans="1:21" ht="48" x14ac:dyDescent="0.2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 s="23">
        <v>1437620400</v>
      </c>
      <c r="J3019">
        <v>1405974243</v>
      </c>
      <c r="K3019" t="b">
        <v>0</v>
      </c>
      <c r="L3019">
        <v>159</v>
      </c>
      <c r="M3019" t="b">
        <v>1</v>
      </c>
      <c r="N3019" t="s">
        <v>8269</v>
      </c>
      <c r="O3019" s="12">
        <f t="shared" si="236"/>
        <v>106</v>
      </c>
      <c r="P3019" s="10">
        <f t="shared" si="237"/>
        <v>146.44999999999999</v>
      </c>
      <c r="Q3019" s="14" t="s">
        <v>8354</v>
      </c>
      <c r="R3019" t="s">
        <v>8356</v>
      </c>
      <c r="S3019" s="19">
        <f t="shared" si="238"/>
        <v>41841.641701388886</v>
      </c>
      <c r="T3019" s="19">
        <f t="shared" si="239"/>
        <v>42207.916666666664</v>
      </c>
      <c r="U3019">
        <f t="shared" si="235"/>
        <v>2014</v>
      </c>
    </row>
    <row r="3020" spans="1:21" ht="48" x14ac:dyDescent="0.2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 s="23">
        <v>1437620400</v>
      </c>
      <c r="J3020">
        <v>1433747376</v>
      </c>
      <c r="K3020" t="b">
        <v>0</v>
      </c>
      <c r="L3020">
        <v>41</v>
      </c>
      <c r="M3020" t="b">
        <v>1</v>
      </c>
      <c r="N3020" t="s">
        <v>8269</v>
      </c>
      <c r="O3020" s="12">
        <f t="shared" si="236"/>
        <v>101</v>
      </c>
      <c r="P3020" s="10">
        <f t="shared" si="237"/>
        <v>103.17</v>
      </c>
      <c r="Q3020" s="14" t="s">
        <v>8354</v>
      </c>
      <c r="R3020" t="s">
        <v>8356</v>
      </c>
      <c r="S3020" s="19">
        <f t="shared" si="238"/>
        <v>42163.09</v>
      </c>
      <c r="T3020" s="19">
        <f t="shared" si="239"/>
        <v>42207.916666666664</v>
      </c>
      <c r="U3020">
        <f t="shared" si="235"/>
        <v>2015</v>
      </c>
    </row>
    <row r="3021" spans="1:21" ht="48" x14ac:dyDescent="0.2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 s="23">
        <v>1437620400</v>
      </c>
      <c r="J3021">
        <v>1398801620</v>
      </c>
      <c r="K3021" t="b">
        <v>0</v>
      </c>
      <c r="L3021">
        <v>226</v>
      </c>
      <c r="M3021" t="b">
        <v>1</v>
      </c>
      <c r="N3021" t="s">
        <v>8269</v>
      </c>
      <c r="O3021" s="12">
        <f t="shared" si="236"/>
        <v>121</v>
      </c>
      <c r="P3021" s="10">
        <f t="shared" si="237"/>
        <v>80.459999999999994</v>
      </c>
      <c r="Q3021" s="14" t="s">
        <v>8354</v>
      </c>
      <c r="R3021" t="s">
        <v>8356</v>
      </c>
      <c r="S3021" s="19">
        <f t="shared" si="238"/>
        <v>41758.625231481477</v>
      </c>
      <c r="T3021" s="19">
        <f t="shared" si="239"/>
        <v>42207.916666666664</v>
      </c>
      <c r="U3021">
        <f t="shared" si="235"/>
        <v>2014</v>
      </c>
    </row>
    <row r="3022" spans="1:21" ht="48" x14ac:dyDescent="0.2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 s="23">
        <v>1437620400</v>
      </c>
      <c r="J3022">
        <v>1434399533</v>
      </c>
      <c r="K3022" t="b">
        <v>0</v>
      </c>
      <c r="L3022">
        <v>30</v>
      </c>
      <c r="M3022" t="b">
        <v>1</v>
      </c>
      <c r="N3022" t="s">
        <v>8269</v>
      </c>
      <c r="O3022" s="12">
        <f t="shared" si="236"/>
        <v>101</v>
      </c>
      <c r="P3022" s="10">
        <f t="shared" si="237"/>
        <v>234.67</v>
      </c>
      <c r="Q3022" s="14" t="s">
        <v>8354</v>
      </c>
      <c r="R3022" t="s">
        <v>8356</v>
      </c>
      <c r="S3022" s="19">
        <f t="shared" si="238"/>
        <v>42170.638113425921</v>
      </c>
      <c r="T3022" s="19">
        <f t="shared" si="239"/>
        <v>42207.916666666664</v>
      </c>
      <c r="U3022">
        <f t="shared" si="235"/>
        <v>2015</v>
      </c>
    </row>
    <row r="3023" spans="1:21" ht="48" x14ac:dyDescent="0.2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 s="23">
        <v>1437620400</v>
      </c>
      <c r="J3023">
        <v>1476715869</v>
      </c>
      <c r="K3023" t="b">
        <v>0</v>
      </c>
      <c r="L3023">
        <v>103</v>
      </c>
      <c r="M3023" t="b">
        <v>1</v>
      </c>
      <c r="N3023" t="s">
        <v>8269</v>
      </c>
      <c r="O3023" s="12">
        <f t="shared" si="236"/>
        <v>116</v>
      </c>
      <c r="P3023" s="10">
        <f t="shared" si="237"/>
        <v>50.69</v>
      </c>
      <c r="Q3023" s="14" t="s">
        <v>8354</v>
      </c>
      <c r="R3023" t="s">
        <v>8356</v>
      </c>
      <c r="S3023" s="19">
        <f t="shared" si="238"/>
        <v>42660.410520833328</v>
      </c>
      <c r="T3023" s="19">
        <f t="shared" si="239"/>
        <v>42207.916666666664</v>
      </c>
      <c r="U3023">
        <f t="shared" si="235"/>
        <v>2016</v>
      </c>
    </row>
    <row r="3024" spans="1:21" ht="48" x14ac:dyDescent="0.2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 s="23">
        <v>1437620400</v>
      </c>
      <c r="J3024">
        <v>1468450409</v>
      </c>
      <c r="K3024" t="b">
        <v>0</v>
      </c>
      <c r="L3024">
        <v>62</v>
      </c>
      <c r="M3024" t="b">
        <v>1</v>
      </c>
      <c r="N3024" t="s">
        <v>8269</v>
      </c>
      <c r="O3024" s="12">
        <f t="shared" si="236"/>
        <v>101</v>
      </c>
      <c r="P3024" s="10">
        <f t="shared" si="237"/>
        <v>162.71</v>
      </c>
      <c r="Q3024" s="14" t="s">
        <v>8354</v>
      </c>
      <c r="R3024" t="s">
        <v>8356</v>
      </c>
      <c r="S3024" s="19">
        <f t="shared" si="238"/>
        <v>42564.745474537034</v>
      </c>
      <c r="T3024" s="19">
        <f t="shared" si="239"/>
        <v>42207.916666666664</v>
      </c>
      <c r="U3024">
        <f t="shared" si="235"/>
        <v>2016</v>
      </c>
    </row>
    <row r="3025" spans="1:21" ht="48" x14ac:dyDescent="0.2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 s="23">
        <v>1437620400</v>
      </c>
      <c r="J3025">
        <v>1430151186</v>
      </c>
      <c r="K3025" t="b">
        <v>0</v>
      </c>
      <c r="L3025">
        <v>6</v>
      </c>
      <c r="M3025" t="b">
        <v>1</v>
      </c>
      <c r="N3025" t="s">
        <v>8269</v>
      </c>
      <c r="O3025" s="12">
        <f t="shared" si="236"/>
        <v>103</v>
      </c>
      <c r="P3025" s="10">
        <f t="shared" si="237"/>
        <v>120.17</v>
      </c>
      <c r="Q3025" s="14" t="s">
        <v>8354</v>
      </c>
      <c r="R3025" t="s">
        <v>8356</v>
      </c>
      <c r="S3025" s="19">
        <f t="shared" si="238"/>
        <v>42121.467430555553</v>
      </c>
      <c r="T3025" s="19">
        <f t="shared" si="239"/>
        <v>42207.916666666664</v>
      </c>
      <c r="U3025">
        <f t="shared" si="235"/>
        <v>2015</v>
      </c>
    </row>
    <row r="3026" spans="1:21" ht="48" x14ac:dyDescent="0.2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 s="23">
        <v>1437620400</v>
      </c>
      <c r="J3026">
        <v>1346975475</v>
      </c>
      <c r="K3026" t="b">
        <v>0</v>
      </c>
      <c r="L3026">
        <v>182</v>
      </c>
      <c r="M3026" t="b">
        <v>1</v>
      </c>
      <c r="N3026" t="s">
        <v>8269</v>
      </c>
      <c r="O3026" s="12">
        <f t="shared" si="236"/>
        <v>246</v>
      </c>
      <c r="P3026" s="10">
        <f t="shared" si="237"/>
        <v>67.7</v>
      </c>
      <c r="Q3026" s="14" t="s">
        <v>8354</v>
      </c>
      <c r="R3026" t="s">
        <v>8356</v>
      </c>
      <c r="S3026" s="19">
        <f t="shared" si="238"/>
        <v>41158.785590277774</v>
      </c>
      <c r="T3026" s="19">
        <f t="shared" si="239"/>
        <v>42207.916666666664</v>
      </c>
      <c r="U3026">
        <f t="shared" si="235"/>
        <v>2012</v>
      </c>
    </row>
    <row r="3027" spans="1:21" ht="48" x14ac:dyDescent="0.2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 s="23">
        <v>1437620400</v>
      </c>
      <c r="J3027">
        <v>1399032813</v>
      </c>
      <c r="K3027" t="b">
        <v>0</v>
      </c>
      <c r="L3027">
        <v>145</v>
      </c>
      <c r="M3027" t="b">
        <v>1</v>
      </c>
      <c r="N3027" t="s">
        <v>8269</v>
      </c>
      <c r="O3027" s="12">
        <f t="shared" si="236"/>
        <v>302</v>
      </c>
      <c r="P3027" s="10">
        <f t="shared" si="237"/>
        <v>52.1</v>
      </c>
      <c r="Q3027" s="14" t="s">
        <v>8354</v>
      </c>
      <c r="R3027" t="s">
        <v>8356</v>
      </c>
      <c r="S3027" s="19">
        <f t="shared" si="238"/>
        <v>41761.301076388889</v>
      </c>
      <c r="T3027" s="19">
        <f t="shared" si="239"/>
        <v>42207.916666666664</v>
      </c>
      <c r="U3027">
        <f t="shared" si="235"/>
        <v>2014</v>
      </c>
    </row>
    <row r="3028" spans="1:21" ht="48" x14ac:dyDescent="0.2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 s="23">
        <v>1437620400</v>
      </c>
      <c r="J3028">
        <v>1487329292</v>
      </c>
      <c r="K3028" t="b">
        <v>0</v>
      </c>
      <c r="L3028">
        <v>25</v>
      </c>
      <c r="M3028" t="b">
        <v>1</v>
      </c>
      <c r="N3028" t="s">
        <v>8269</v>
      </c>
      <c r="O3028" s="12">
        <f t="shared" si="236"/>
        <v>143</v>
      </c>
      <c r="P3028" s="10">
        <f t="shared" si="237"/>
        <v>51.6</v>
      </c>
      <c r="Q3028" s="14" t="s">
        <v>8354</v>
      </c>
      <c r="R3028" t="s">
        <v>8356</v>
      </c>
      <c r="S3028" s="19">
        <f t="shared" si="238"/>
        <v>42783.251064814809</v>
      </c>
      <c r="T3028" s="19">
        <f t="shared" si="239"/>
        <v>42207.916666666664</v>
      </c>
      <c r="U3028">
        <f t="shared" si="235"/>
        <v>2017</v>
      </c>
    </row>
    <row r="3029" spans="1:21" ht="32" x14ac:dyDescent="0.2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 s="23">
        <v>1437620400</v>
      </c>
      <c r="J3029">
        <v>1424278451</v>
      </c>
      <c r="K3029" t="b">
        <v>0</v>
      </c>
      <c r="L3029">
        <v>320</v>
      </c>
      <c r="M3029" t="b">
        <v>1</v>
      </c>
      <c r="N3029" t="s">
        <v>8269</v>
      </c>
      <c r="O3029" s="12">
        <f t="shared" si="236"/>
        <v>131</v>
      </c>
      <c r="P3029" s="10">
        <f t="shared" si="237"/>
        <v>164.3</v>
      </c>
      <c r="Q3029" s="14" t="s">
        <v>8354</v>
      </c>
      <c r="R3029" t="s">
        <v>8356</v>
      </c>
      <c r="S3029" s="19">
        <f t="shared" si="238"/>
        <v>42053.49596064815</v>
      </c>
      <c r="T3029" s="19">
        <f t="shared" si="239"/>
        <v>42207.916666666664</v>
      </c>
      <c r="U3029">
        <f t="shared" si="235"/>
        <v>2015</v>
      </c>
    </row>
    <row r="3030" spans="1:21" ht="32" x14ac:dyDescent="0.2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 s="23">
        <v>1437620400</v>
      </c>
      <c r="J3030">
        <v>1468650025</v>
      </c>
      <c r="K3030" t="b">
        <v>0</v>
      </c>
      <c r="L3030">
        <v>99</v>
      </c>
      <c r="M3030" t="b">
        <v>1</v>
      </c>
      <c r="N3030" t="s">
        <v>8269</v>
      </c>
      <c r="O3030" s="12">
        <f t="shared" si="236"/>
        <v>168</v>
      </c>
      <c r="P3030" s="10">
        <f t="shared" si="237"/>
        <v>84.86</v>
      </c>
      <c r="Q3030" s="14" t="s">
        <v>8354</v>
      </c>
      <c r="R3030" t="s">
        <v>8356</v>
      </c>
      <c r="S3030" s="19">
        <f t="shared" si="238"/>
        <v>42567.055844907409</v>
      </c>
      <c r="T3030" s="19">
        <f t="shared" si="239"/>
        <v>42207.916666666664</v>
      </c>
      <c r="U3030">
        <f t="shared" si="235"/>
        <v>2016</v>
      </c>
    </row>
    <row r="3031" spans="1:21" ht="48" x14ac:dyDescent="0.2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 s="23">
        <v>1437620400</v>
      </c>
      <c r="J3031">
        <v>1413824447</v>
      </c>
      <c r="K3031" t="b">
        <v>0</v>
      </c>
      <c r="L3031">
        <v>348</v>
      </c>
      <c r="M3031" t="b">
        <v>1</v>
      </c>
      <c r="N3031" t="s">
        <v>8269</v>
      </c>
      <c r="O3031" s="12">
        <f t="shared" si="236"/>
        <v>110</v>
      </c>
      <c r="P3031" s="10">
        <f t="shared" si="237"/>
        <v>94.55</v>
      </c>
      <c r="Q3031" s="14" t="s">
        <v>8354</v>
      </c>
      <c r="R3031" t="s">
        <v>8356</v>
      </c>
      <c r="S3031" s="19">
        <f t="shared" si="238"/>
        <v>41932.500543981478</v>
      </c>
      <c r="T3031" s="19">
        <f t="shared" si="239"/>
        <v>42207.916666666664</v>
      </c>
      <c r="U3031">
        <f t="shared" si="235"/>
        <v>2014</v>
      </c>
    </row>
    <row r="3032" spans="1:21" ht="48" x14ac:dyDescent="0.2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 s="23">
        <v>1437620400</v>
      </c>
      <c r="J3032">
        <v>1439834171</v>
      </c>
      <c r="K3032" t="b">
        <v>0</v>
      </c>
      <c r="L3032">
        <v>41</v>
      </c>
      <c r="M3032" t="b">
        <v>1</v>
      </c>
      <c r="N3032" t="s">
        <v>8269</v>
      </c>
      <c r="O3032" s="12">
        <f t="shared" si="236"/>
        <v>107</v>
      </c>
      <c r="P3032" s="10">
        <f t="shared" si="237"/>
        <v>45.54</v>
      </c>
      <c r="Q3032" s="14" t="s">
        <v>8354</v>
      </c>
      <c r="R3032" t="s">
        <v>8356</v>
      </c>
      <c r="S3032" s="19">
        <f t="shared" si="238"/>
        <v>42233.5390162037</v>
      </c>
      <c r="T3032" s="19">
        <f t="shared" si="239"/>
        <v>42207.916666666664</v>
      </c>
      <c r="U3032">
        <f t="shared" si="235"/>
        <v>2015</v>
      </c>
    </row>
    <row r="3033" spans="1:21" ht="80" x14ac:dyDescent="0.2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 s="23">
        <v>1437620400</v>
      </c>
      <c r="J3033">
        <v>1471295447</v>
      </c>
      <c r="K3033" t="b">
        <v>0</v>
      </c>
      <c r="L3033">
        <v>29</v>
      </c>
      <c r="M3033" t="b">
        <v>1</v>
      </c>
      <c r="N3033" t="s">
        <v>8269</v>
      </c>
      <c r="O3033" s="12">
        <f t="shared" si="236"/>
        <v>100</v>
      </c>
      <c r="P3033" s="10">
        <f t="shared" si="237"/>
        <v>51.72</v>
      </c>
      <c r="Q3033" s="14" t="s">
        <v>8354</v>
      </c>
      <c r="R3033" t="s">
        <v>8356</v>
      </c>
      <c r="S3033" s="19">
        <f t="shared" si="238"/>
        <v>42597.674155092587</v>
      </c>
      <c r="T3033" s="19">
        <f t="shared" si="239"/>
        <v>42207.916666666664</v>
      </c>
      <c r="U3033">
        <f t="shared" si="235"/>
        <v>2016</v>
      </c>
    </row>
    <row r="3034" spans="1:21" ht="48" x14ac:dyDescent="0.2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 s="23">
        <v>1437620400</v>
      </c>
      <c r="J3034">
        <v>1439341459</v>
      </c>
      <c r="K3034" t="b">
        <v>0</v>
      </c>
      <c r="L3034">
        <v>25</v>
      </c>
      <c r="M3034" t="b">
        <v>1</v>
      </c>
      <c r="N3034" t="s">
        <v>8269</v>
      </c>
      <c r="O3034" s="12">
        <f t="shared" si="236"/>
        <v>127</v>
      </c>
      <c r="P3034" s="10">
        <f t="shared" si="237"/>
        <v>50.88</v>
      </c>
      <c r="Q3034" s="14" t="s">
        <v>8354</v>
      </c>
      <c r="R3034" t="s">
        <v>8356</v>
      </c>
      <c r="S3034" s="19">
        <f t="shared" si="238"/>
        <v>42227.836331018516</v>
      </c>
      <c r="T3034" s="19">
        <f t="shared" si="239"/>
        <v>42207.916666666664</v>
      </c>
      <c r="U3034">
        <f t="shared" si="235"/>
        <v>2015</v>
      </c>
    </row>
    <row r="3035" spans="1:21" ht="48" x14ac:dyDescent="0.2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 s="23">
        <v>1437620400</v>
      </c>
      <c r="J3035">
        <v>1468895925</v>
      </c>
      <c r="K3035" t="b">
        <v>0</v>
      </c>
      <c r="L3035">
        <v>23</v>
      </c>
      <c r="M3035" t="b">
        <v>1</v>
      </c>
      <c r="N3035" t="s">
        <v>8269</v>
      </c>
      <c r="O3035" s="12">
        <f t="shared" si="236"/>
        <v>147</v>
      </c>
      <c r="P3035" s="10">
        <f t="shared" si="237"/>
        <v>191.13</v>
      </c>
      <c r="Q3035" s="14" t="s">
        <v>8354</v>
      </c>
      <c r="R3035" t="s">
        <v>8356</v>
      </c>
      <c r="S3035" s="19">
        <f t="shared" si="238"/>
        <v>42569.901909722219</v>
      </c>
      <c r="T3035" s="19">
        <f t="shared" si="239"/>
        <v>42207.916666666664</v>
      </c>
      <c r="U3035">
        <f t="shared" si="235"/>
        <v>2016</v>
      </c>
    </row>
    <row r="3036" spans="1:21" ht="64" x14ac:dyDescent="0.2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 s="23">
        <v>1437620400</v>
      </c>
      <c r="J3036">
        <v>1475326255</v>
      </c>
      <c r="K3036" t="b">
        <v>0</v>
      </c>
      <c r="L3036">
        <v>1260</v>
      </c>
      <c r="M3036" t="b">
        <v>1</v>
      </c>
      <c r="N3036" t="s">
        <v>8269</v>
      </c>
      <c r="O3036" s="12">
        <f t="shared" si="236"/>
        <v>113</v>
      </c>
      <c r="P3036" s="10">
        <f t="shared" si="237"/>
        <v>89.31</v>
      </c>
      <c r="Q3036" s="14" t="s">
        <v>8354</v>
      </c>
      <c r="R3036" t="s">
        <v>8356</v>
      </c>
      <c r="S3036" s="19">
        <f t="shared" si="238"/>
        <v>42644.327025462961</v>
      </c>
      <c r="T3036" s="19">
        <f t="shared" si="239"/>
        <v>42207.916666666664</v>
      </c>
      <c r="U3036">
        <f t="shared" si="235"/>
        <v>2016</v>
      </c>
    </row>
    <row r="3037" spans="1:21" ht="32" x14ac:dyDescent="0.2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 s="23">
        <v>1437620400</v>
      </c>
      <c r="J3037">
        <v>1365082009</v>
      </c>
      <c r="K3037" t="b">
        <v>0</v>
      </c>
      <c r="L3037">
        <v>307</v>
      </c>
      <c r="M3037" t="b">
        <v>1</v>
      </c>
      <c r="N3037" t="s">
        <v>8269</v>
      </c>
      <c r="O3037" s="12">
        <f t="shared" si="236"/>
        <v>109</v>
      </c>
      <c r="P3037" s="10">
        <f t="shared" si="237"/>
        <v>88.59</v>
      </c>
      <c r="Q3037" s="14" t="s">
        <v>8354</v>
      </c>
      <c r="R3037" t="s">
        <v>8356</v>
      </c>
      <c r="S3037" s="19">
        <f t="shared" si="238"/>
        <v>41368.351956018516</v>
      </c>
      <c r="T3037" s="19">
        <f t="shared" si="239"/>
        <v>42207.916666666664</v>
      </c>
      <c r="U3037">
        <f t="shared" si="235"/>
        <v>2013</v>
      </c>
    </row>
    <row r="3038" spans="1:21" ht="48" x14ac:dyDescent="0.2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 s="23">
        <v>1437620400</v>
      </c>
      <c r="J3038">
        <v>1373568644</v>
      </c>
      <c r="K3038" t="b">
        <v>0</v>
      </c>
      <c r="L3038">
        <v>329</v>
      </c>
      <c r="M3038" t="b">
        <v>1</v>
      </c>
      <c r="N3038" t="s">
        <v>8269</v>
      </c>
      <c r="O3038" s="12">
        <f t="shared" si="236"/>
        <v>127</v>
      </c>
      <c r="P3038" s="10">
        <f t="shared" si="237"/>
        <v>96.3</v>
      </c>
      <c r="Q3038" s="14" t="s">
        <v>8354</v>
      </c>
      <c r="R3038" t="s">
        <v>8356</v>
      </c>
      <c r="S3038" s="19">
        <f t="shared" si="238"/>
        <v>41466.576898148145</v>
      </c>
      <c r="T3038" s="19">
        <f t="shared" si="239"/>
        <v>42207.916666666664</v>
      </c>
      <c r="U3038">
        <f t="shared" si="235"/>
        <v>2013</v>
      </c>
    </row>
    <row r="3039" spans="1:21" ht="64" x14ac:dyDescent="0.2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 s="23">
        <v>1437620400</v>
      </c>
      <c r="J3039">
        <v>1279574773</v>
      </c>
      <c r="K3039" t="b">
        <v>0</v>
      </c>
      <c r="L3039">
        <v>32</v>
      </c>
      <c r="M3039" t="b">
        <v>1</v>
      </c>
      <c r="N3039" t="s">
        <v>8269</v>
      </c>
      <c r="O3039" s="12">
        <f t="shared" si="236"/>
        <v>213</v>
      </c>
      <c r="P3039" s="10">
        <f t="shared" si="237"/>
        <v>33.31</v>
      </c>
      <c r="Q3039" s="14" t="s">
        <v>8354</v>
      </c>
      <c r="R3039" t="s">
        <v>8356</v>
      </c>
      <c r="S3039" s="19">
        <f t="shared" si="238"/>
        <v>40378.684872685182</v>
      </c>
      <c r="T3039" s="19">
        <f t="shared" si="239"/>
        <v>42207.916666666664</v>
      </c>
      <c r="U3039">
        <f t="shared" si="235"/>
        <v>2010</v>
      </c>
    </row>
    <row r="3040" spans="1:21" ht="48" x14ac:dyDescent="0.2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 s="23">
        <v>1437620400</v>
      </c>
      <c r="J3040">
        <v>1451887397</v>
      </c>
      <c r="K3040" t="b">
        <v>0</v>
      </c>
      <c r="L3040">
        <v>27</v>
      </c>
      <c r="M3040" t="b">
        <v>1</v>
      </c>
      <c r="N3040" t="s">
        <v>8269</v>
      </c>
      <c r="O3040" s="12">
        <f t="shared" si="236"/>
        <v>101</v>
      </c>
      <c r="P3040" s="10">
        <f t="shared" si="237"/>
        <v>37.22</v>
      </c>
      <c r="Q3040" s="14" t="s">
        <v>8354</v>
      </c>
      <c r="R3040" t="s">
        <v>8356</v>
      </c>
      <c r="S3040" s="19">
        <f t="shared" si="238"/>
        <v>42373.043946759259</v>
      </c>
      <c r="T3040" s="19">
        <f t="shared" si="239"/>
        <v>42207.916666666664</v>
      </c>
      <c r="U3040">
        <f t="shared" si="235"/>
        <v>2016</v>
      </c>
    </row>
    <row r="3041" spans="1:21" ht="48" x14ac:dyDescent="0.2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 s="23">
        <v>1437620400</v>
      </c>
      <c r="J3041">
        <v>1386011038</v>
      </c>
      <c r="K3041" t="b">
        <v>0</v>
      </c>
      <c r="L3041">
        <v>236</v>
      </c>
      <c r="M3041" t="b">
        <v>1</v>
      </c>
      <c r="N3041" t="s">
        <v>8269</v>
      </c>
      <c r="O3041" s="12">
        <f t="shared" si="236"/>
        <v>109</v>
      </c>
      <c r="P3041" s="10">
        <f t="shared" si="237"/>
        <v>92.13</v>
      </c>
      <c r="Q3041" s="14" t="s">
        <v>8354</v>
      </c>
      <c r="R3041" t="s">
        <v>8356</v>
      </c>
      <c r="S3041" s="19">
        <f t="shared" si="238"/>
        <v>41610.586087962962</v>
      </c>
      <c r="T3041" s="19">
        <f t="shared" si="239"/>
        <v>42207.916666666664</v>
      </c>
      <c r="U3041">
        <f t="shared" si="235"/>
        <v>2013</v>
      </c>
    </row>
    <row r="3042" spans="1:21" ht="48" x14ac:dyDescent="0.2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 s="23">
        <v>1437620400</v>
      </c>
      <c r="J3042">
        <v>1434999621</v>
      </c>
      <c r="K3042" t="b">
        <v>0</v>
      </c>
      <c r="L3042">
        <v>42</v>
      </c>
      <c r="M3042" t="b">
        <v>1</v>
      </c>
      <c r="N3042" t="s">
        <v>8269</v>
      </c>
      <c r="O3042" s="12">
        <f t="shared" si="236"/>
        <v>108</v>
      </c>
      <c r="P3042" s="10">
        <f t="shared" si="237"/>
        <v>76.790000000000006</v>
      </c>
      <c r="Q3042" s="14" t="s">
        <v>8354</v>
      </c>
      <c r="R3042" t="s">
        <v>8356</v>
      </c>
      <c r="S3042" s="19">
        <f t="shared" si="238"/>
        <v>42177.583576388883</v>
      </c>
      <c r="T3042" s="19">
        <f t="shared" si="239"/>
        <v>42207.916666666664</v>
      </c>
      <c r="U3042">
        <f t="shared" si="235"/>
        <v>2015</v>
      </c>
    </row>
    <row r="3043" spans="1:21" ht="32" x14ac:dyDescent="0.2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 s="23">
        <v>1437620400</v>
      </c>
      <c r="J3043">
        <v>1450731048</v>
      </c>
      <c r="K3043" t="b">
        <v>0</v>
      </c>
      <c r="L3043">
        <v>95</v>
      </c>
      <c r="M3043" t="b">
        <v>1</v>
      </c>
      <c r="N3043" t="s">
        <v>8269</v>
      </c>
      <c r="O3043" s="12">
        <f t="shared" si="236"/>
        <v>110</v>
      </c>
      <c r="P3043" s="10">
        <f t="shared" si="237"/>
        <v>96.53</v>
      </c>
      <c r="Q3043" s="14" t="s">
        <v>8354</v>
      </c>
      <c r="R3043" t="s">
        <v>8356</v>
      </c>
      <c r="S3043" s="19">
        <f t="shared" si="238"/>
        <v>42359.660277777781</v>
      </c>
      <c r="T3043" s="19">
        <f t="shared" si="239"/>
        <v>42207.916666666664</v>
      </c>
      <c r="U3043">
        <f t="shared" si="235"/>
        <v>2015</v>
      </c>
    </row>
    <row r="3044" spans="1:21" ht="48" x14ac:dyDescent="0.2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 s="23">
        <v>1437620400</v>
      </c>
      <c r="J3044">
        <v>1441557047</v>
      </c>
      <c r="K3044" t="b">
        <v>0</v>
      </c>
      <c r="L3044">
        <v>37</v>
      </c>
      <c r="M3044" t="b">
        <v>1</v>
      </c>
      <c r="N3044" t="s">
        <v>8269</v>
      </c>
      <c r="O3044" s="12">
        <f t="shared" si="236"/>
        <v>128</v>
      </c>
      <c r="P3044" s="10">
        <f t="shared" si="237"/>
        <v>51.89</v>
      </c>
      <c r="Q3044" s="14" t="s">
        <v>8354</v>
      </c>
      <c r="R3044" t="s">
        <v>8356</v>
      </c>
      <c r="S3044" s="19">
        <f t="shared" si="238"/>
        <v>42253.479710648149</v>
      </c>
      <c r="T3044" s="19">
        <f t="shared" si="239"/>
        <v>42207.916666666664</v>
      </c>
      <c r="U3044">
        <f t="shared" si="235"/>
        <v>2015</v>
      </c>
    </row>
    <row r="3045" spans="1:21" ht="48" x14ac:dyDescent="0.2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 s="23">
        <v>1437620400</v>
      </c>
      <c r="J3045">
        <v>1426815699</v>
      </c>
      <c r="K3045" t="b">
        <v>0</v>
      </c>
      <c r="L3045">
        <v>128</v>
      </c>
      <c r="M3045" t="b">
        <v>1</v>
      </c>
      <c r="N3045" t="s">
        <v>8269</v>
      </c>
      <c r="O3045" s="12">
        <f t="shared" si="236"/>
        <v>110</v>
      </c>
      <c r="P3045" s="10">
        <f t="shared" si="237"/>
        <v>128.91</v>
      </c>
      <c r="Q3045" s="14" t="s">
        <v>8354</v>
      </c>
      <c r="R3045" t="s">
        <v>8356</v>
      </c>
      <c r="S3045" s="19">
        <f t="shared" si="238"/>
        <v>42082.862256944441</v>
      </c>
      <c r="T3045" s="19">
        <f t="shared" si="239"/>
        <v>42207.916666666664</v>
      </c>
      <c r="U3045">
        <f t="shared" si="235"/>
        <v>2015</v>
      </c>
    </row>
    <row r="3046" spans="1:21" ht="48" x14ac:dyDescent="0.2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 s="23">
        <v>1437620400</v>
      </c>
      <c r="J3046">
        <v>1453137998</v>
      </c>
      <c r="K3046" t="b">
        <v>0</v>
      </c>
      <c r="L3046">
        <v>156</v>
      </c>
      <c r="M3046" t="b">
        <v>1</v>
      </c>
      <c r="N3046" t="s">
        <v>8269</v>
      </c>
      <c r="O3046" s="12">
        <f t="shared" si="236"/>
        <v>109</v>
      </c>
      <c r="P3046" s="10">
        <f t="shared" si="237"/>
        <v>84.11</v>
      </c>
      <c r="Q3046" s="14" t="s">
        <v>8354</v>
      </c>
      <c r="R3046" t="s">
        <v>8356</v>
      </c>
      <c r="S3046" s="19">
        <f t="shared" si="238"/>
        <v>42387.518495370365</v>
      </c>
      <c r="T3046" s="19">
        <f t="shared" si="239"/>
        <v>42207.916666666664</v>
      </c>
      <c r="U3046">
        <f t="shared" si="235"/>
        <v>2016</v>
      </c>
    </row>
    <row r="3047" spans="1:21" ht="48" x14ac:dyDescent="0.2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 s="23">
        <v>1437620400</v>
      </c>
      <c r="J3047">
        <v>1406087055</v>
      </c>
      <c r="K3047" t="b">
        <v>0</v>
      </c>
      <c r="L3047">
        <v>64</v>
      </c>
      <c r="M3047" t="b">
        <v>1</v>
      </c>
      <c r="N3047" t="s">
        <v>8269</v>
      </c>
      <c r="O3047" s="12">
        <f t="shared" si="236"/>
        <v>133</v>
      </c>
      <c r="P3047" s="10">
        <f t="shared" si="237"/>
        <v>82.94</v>
      </c>
      <c r="Q3047" s="14" t="s">
        <v>8354</v>
      </c>
      <c r="R3047" t="s">
        <v>8356</v>
      </c>
      <c r="S3047" s="19">
        <f t="shared" si="238"/>
        <v>41842.947395833333</v>
      </c>
      <c r="T3047" s="19">
        <f t="shared" si="239"/>
        <v>42207.916666666664</v>
      </c>
      <c r="U3047">
        <f t="shared" si="235"/>
        <v>2014</v>
      </c>
    </row>
    <row r="3048" spans="1:21" ht="48" x14ac:dyDescent="0.2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 s="23">
        <v>1437620400</v>
      </c>
      <c r="J3048">
        <v>1407784586</v>
      </c>
      <c r="K3048" t="b">
        <v>0</v>
      </c>
      <c r="L3048">
        <v>58</v>
      </c>
      <c r="M3048" t="b">
        <v>1</v>
      </c>
      <c r="N3048" t="s">
        <v>8269</v>
      </c>
      <c r="O3048" s="12">
        <f t="shared" si="236"/>
        <v>191</v>
      </c>
      <c r="P3048" s="10">
        <f t="shared" si="237"/>
        <v>259.95</v>
      </c>
      <c r="Q3048" s="14" t="s">
        <v>8354</v>
      </c>
      <c r="R3048" t="s">
        <v>8356</v>
      </c>
      <c r="S3048" s="19">
        <f t="shared" si="238"/>
        <v>41862.59474537037</v>
      </c>
      <c r="T3048" s="19">
        <f t="shared" si="239"/>
        <v>42207.916666666664</v>
      </c>
      <c r="U3048">
        <f t="shared" si="235"/>
        <v>2014</v>
      </c>
    </row>
    <row r="3049" spans="1:21" ht="48" x14ac:dyDescent="0.2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 s="23">
        <v>1437620400</v>
      </c>
      <c r="J3049">
        <v>1457999054</v>
      </c>
      <c r="K3049" t="b">
        <v>0</v>
      </c>
      <c r="L3049">
        <v>20</v>
      </c>
      <c r="M3049" t="b">
        <v>1</v>
      </c>
      <c r="N3049" t="s">
        <v>8269</v>
      </c>
      <c r="O3049" s="12">
        <f t="shared" si="236"/>
        <v>149</v>
      </c>
      <c r="P3049" s="10">
        <f t="shared" si="237"/>
        <v>37.25</v>
      </c>
      <c r="Q3049" s="14" t="s">
        <v>8354</v>
      </c>
      <c r="R3049" t="s">
        <v>8356</v>
      </c>
      <c r="S3049" s="19">
        <f t="shared" si="238"/>
        <v>42443.780717592592</v>
      </c>
      <c r="T3049" s="19">
        <f t="shared" si="239"/>
        <v>42207.916666666664</v>
      </c>
      <c r="U3049">
        <f t="shared" si="235"/>
        <v>2016</v>
      </c>
    </row>
    <row r="3050" spans="1:21" ht="48" x14ac:dyDescent="0.2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 s="23">
        <v>1437620400</v>
      </c>
      <c r="J3050">
        <v>1417556262</v>
      </c>
      <c r="K3050" t="b">
        <v>0</v>
      </c>
      <c r="L3050">
        <v>47</v>
      </c>
      <c r="M3050" t="b">
        <v>1</v>
      </c>
      <c r="N3050" t="s">
        <v>8269</v>
      </c>
      <c r="O3050" s="12">
        <f t="shared" si="236"/>
        <v>166</v>
      </c>
      <c r="P3050" s="10">
        <f t="shared" si="237"/>
        <v>177.02</v>
      </c>
      <c r="Q3050" s="14" t="s">
        <v>8354</v>
      </c>
      <c r="R3050" t="s">
        <v>8356</v>
      </c>
      <c r="S3050" s="19">
        <f t="shared" si="238"/>
        <v>41975.692847222221</v>
      </c>
      <c r="T3050" s="19">
        <f t="shared" si="239"/>
        <v>42207.916666666664</v>
      </c>
      <c r="U3050">
        <f t="shared" si="235"/>
        <v>2014</v>
      </c>
    </row>
    <row r="3051" spans="1:21" ht="48" x14ac:dyDescent="0.2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 s="23">
        <v>1437620400</v>
      </c>
      <c r="J3051">
        <v>1431649255</v>
      </c>
      <c r="K3051" t="b">
        <v>0</v>
      </c>
      <c r="L3051">
        <v>54</v>
      </c>
      <c r="M3051" t="b">
        <v>1</v>
      </c>
      <c r="N3051" t="s">
        <v>8269</v>
      </c>
      <c r="O3051" s="12">
        <f t="shared" si="236"/>
        <v>107</v>
      </c>
      <c r="P3051" s="10">
        <f t="shared" si="237"/>
        <v>74.069999999999993</v>
      </c>
      <c r="Q3051" s="14" t="s">
        <v>8354</v>
      </c>
      <c r="R3051" t="s">
        <v>8356</v>
      </c>
      <c r="S3051" s="19">
        <f t="shared" si="238"/>
        <v>42138.806192129625</v>
      </c>
      <c r="T3051" s="19">
        <f t="shared" si="239"/>
        <v>42207.916666666664</v>
      </c>
      <c r="U3051">
        <f t="shared" si="235"/>
        <v>2015</v>
      </c>
    </row>
    <row r="3052" spans="1:21" ht="32" x14ac:dyDescent="0.2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 s="23">
        <v>1437620400</v>
      </c>
      <c r="J3052">
        <v>1459828960</v>
      </c>
      <c r="K3052" t="b">
        <v>0</v>
      </c>
      <c r="L3052">
        <v>9</v>
      </c>
      <c r="M3052" t="b">
        <v>1</v>
      </c>
      <c r="N3052" t="s">
        <v>8269</v>
      </c>
      <c r="O3052" s="12">
        <f t="shared" si="236"/>
        <v>106</v>
      </c>
      <c r="P3052" s="10">
        <f t="shared" si="237"/>
        <v>70.67</v>
      </c>
      <c r="Q3052" s="14" t="s">
        <v>8354</v>
      </c>
      <c r="R3052" t="s">
        <v>8356</v>
      </c>
      <c r="S3052" s="19">
        <f t="shared" si="238"/>
        <v>42464.960185185184</v>
      </c>
      <c r="T3052" s="19">
        <f t="shared" si="239"/>
        <v>42207.916666666664</v>
      </c>
      <c r="U3052">
        <f t="shared" si="235"/>
        <v>2016</v>
      </c>
    </row>
    <row r="3053" spans="1:21" ht="48" x14ac:dyDescent="0.2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 s="23">
        <v>1437620400</v>
      </c>
      <c r="J3053">
        <v>1483955945</v>
      </c>
      <c r="K3053" t="b">
        <v>1</v>
      </c>
      <c r="L3053">
        <v>35</v>
      </c>
      <c r="M3053" t="b">
        <v>0</v>
      </c>
      <c r="N3053" t="s">
        <v>8269</v>
      </c>
      <c r="O3053" s="12">
        <f t="shared" si="236"/>
        <v>24</v>
      </c>
      <c r="P3053" s="10">
        <f t="shared" si="237"/>
        <v>23.63</v>
      </c>
      <c r="Q3053" s="14" t="s">
        <v>8354</v>
      </c>
      <c r="R3053" t="s">
        <v>8356</v>
      </c>
      <c r="S3053" s="19">
        <f t="shared" si="238"/>
        <v>42744.207696759258</v>
      </c>
      <c r="T3053" s="19">
        <f t="shared" si="239"/>
        <v>42207.916666666664</v>
      </c>
      <c r="U3053">
        <f t="shared" si="235"/>
        <v>2017</v>
      </c>
    </row>
    <row r="3054" spans="1:21" ht="32" x14ac:dyDescent="0.2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 s="23">
        <v>1437620400</v>
      </c>
      <c r="J3054">
        <v>1430237094</v>
      </c>
      <c r="K3054" t="b">
        <v>0</v>
      </c>
      <c r="L3054">
        <v>2</v>
      </c>
      <c r="M3054" t="b">
        <v>0</v>
      </c>
      <c r="N3054" t="s">
        <v>8269</v>
      </c>
      <c r="O3054" s="12">
        <f t="shared" si="236"/>
        <v>0</v>
      </c>
      <c r="P3054" s="10">
        <f t="shared" si="237"/>
        <v>37.5</v>
      </c>
      <c r="Q3054" s="14" t="s">
        <v>8354</v>
      </c>
      <c r="R3054" t="s">
        <v>8356</v>
      </c>
      <c r="S3054" s="19">
        <f t="shared" si="238"/>
        <v>42122.461736111109</v>
      </c>
      <c r="T3054" s="19">
        <f t="shared" si="239"/>
        <v>42207.916666666664</v>
      </c>
      <c r="U3054">
        <f t="shared" si="235"/>
        <v>2015</v>
      </c>
    </row>
    <row r="3055" spans="1:21" ht="48" x14ac:dyDescent="0.2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 s="23">
        <v>1437620400</v>
      </c>
      <c r="J3055">
        <v>1407781013</v>
      </c>
      <c r="K3055" t="b">
        <v>0</v>
      </c>
      <c r="L3055">
        <v>3</v>
      </c>
      <c r="M3055" t="b">
        <v>0</v>
      </c>
      <c r="N3055" t="s">
        <v>8269</v>
      </c>
      <c r="O3055" s="12">
        <f t="shared" si="236"/>
        <v>0</v>
      </c>
      <c r="P3055" s="10">
        <f t="shared" si="237"/>
        <v>13.33</v>
      </c>
      <c r="Q3055" s="14" t="s">
        <v>8354</v>
      </c>
      <c r="R3055" t="s">
        <v>8356</v>
      </c>
      <c r="S3055" s="19">
        <f t="shared" si="238"/>
        <v>41862.553391203699</v>
      </c>
      <c r="T3055" s="19">
        <f t="shared" si="239"/>
        <v>42207.916666666664</v>
      </c>
      <c r="U3055">
        <f t="shared" si="235"/>
        <v>2014</v>
      </c>
    </row>
    <row r="3056" spans="1:21" ht="48" x14ac:dyDescent="0.2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 s="23">
        <v>1437620400</v>
      </c>
      <c r="J3056">
        <v>1422043154</v>
      </c>
      <c r="K3056" t="b">
        <v>0</v>
      </c>
      <c r="L3056">
        <v>0</v>
      </c>
      <c r="M3056" t="b">
        <v>0</v>
      </c>
      <c r="N3056" t="s">
        <v>8269</v>
      </c>
      <c r="O3056" s="12">
        <f t="shared" si="236"/>
        <v>0</v>
      </c>
      <c r="P3056" s="10">
        <f t="shared" si="237"/>
        <v>0</v>
      </c>
      <c r="Q3056" s="14" t="s">
        <v>8354</v>
      </c>
      <c r="R3056" t="s">
        <v>8356</v>
      </c>
      <c r="S3056" s="19">
        <f t="shared" si="238"/>
        <v>42027.624467592592</v>
      </c>
      <c r="T3056" s="19">
        <f t="shared" si="239"/>
        <v>42207.916666666664</v>
      </c>
      <c r="U3056">
        <f t="shared" si="235"/>
        <v>2015</v>
      </c>
    </row>
    <row r="3057" spans="1:21" ht="48" x14ac:dyDescent="0.2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 s="23">
        <v>1437620400</v>
      </c>
      <c r="J3057">
        <v>1415660390</v>
      </c>
      <c r="K3057" t="b">
        <v>0</v>
      </c>
      <c r="L3057">
        <v>1</v>
      </c>
      <c r="M3057" t="b">
        <v>0</v>
      </c>
      <c r="N3057" t="s">
        <v>8269</v>
      </c>
      <c r="O3057" s="12">
        <f t="shared" si="236"/>
        <v>0</v>
      </c>
      <c r="P3057" s="10">
        <f t="shared" si="237"/>
        <v>1</v>
      </c>
      <c r="Q3057" s="14" t="s">
        <v>8354</v>
      </c>
      <c r="R3057" t="s">
        <v>8356</v>
      </c>
      <c r="S3057" s="19">
        <f t="shared" si="238"/>
        <v>41953.749884259254</v>
      </c>
      <c r="T3057" s="19">
        <f t="shared" si="239"/>
        <v>42207.916666666664</v>
      </c>
      <c r="U3057">
        <f t="shared" si="235"/>
        <v>2014</v>
      </c>
    </row>
    <row r="3058" spans="1:21" ht="48" x14ac:dyDescent="0.2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 s="23">
        <v>1437620400</v>
      </c>
      <c r="J3058">
        <v>1406819784</v>
      </c>
      <c r="K3058" t="b">
        <v>0</v>
      </c>
      <c r="L3058">
        <v>0</v>
      </c>
      <c r="M3058" t="b">
        <v>0</v>
      </c>
      <c r="N3058" t="s">
        <v>8269</v>
      </c>
      <c r="O3058" s="12">
        <f t="shared" si="236"/>
        <v>0</v>
      </c>
      <c r="P3058" s="10">
        <f t="shared" si="237"/>
        <v>0</v>
      </c>
      <c r="Q3058" s="14" t="s">
        <v>8354</v>
      </c>
      <c r="R3058" t="s">
        <v>8356</v>
      </c>
      <c r="S3058" s="19">
        <f t="shared" si="238"/>
        <v>41851.428055555552</v>
      </c>
      <c r="T3058" s="19">
        <f t="shared" si="239"/>
        <v>42207.916666666664</v>
      </c>
      <c r="U3058">
        <f t="shared" si="235"/>
        <v>2014</v>
      </c>
    </row>
    <row r="3059" spans="1:21" ht="48" x14ac:dyDescent="0.2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 s="23">
        <v>1437620400</v>
      </c>
      <c r="J3059">
        <v>1457105811</v>
      </c>
      <c r="K3059" t="b">
        <v>0</v>
      </c>
      <c r="L3059">
        <v>0</v>
      </c>
      <c r="M3059" t="b">
        <v>0</v>
      </c>
      <c r="N3059" t="s">
        <v>8269</v>
      </c>
      <c r="O3059" s="12">
        <f t="shared" si="236"/>
        <v>0</v>
      </c>
      <c r="P3059" s="10">
        <f t="shared" si="237"/>
        <v>0</v>
      </c>
      <c r="Q3059" s="14" t="s">
        <v>8354</v>
      </c>
      <c r="R3059" t="s">
        <v>8356</v>
      </c>
      <c r="S3059" s="19">
        <f t="shared" si="238"/>
        <v>42433.442256944443</v>
      </c>
      <c r="T3059" s="19">
        <f t="shared" si="239"/>
        <v>42207.916666666664</v>
      </c>
      <c r="U3059">
        <f t="shared" si="235"/>
        <v>2016</v>
      </c>
    </row>
    <row r="3060" spans="1:21" ht="48" x14ac:dyDescent="0.2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 s="23">
        <v>1437620400</v>
      </c>
      <c r="J3060">
        <v>1459414740</v>
      </c>
      <c r="K3060" t="b">
        <v>0</v>
      </c>
      <c r="L3060">
        <v>3</v>
      </c>
      <c r="M3060" t="b">
        <v>0</v>
      </c>
      <c r="N3060" t="s">
        <v>8269</v>
      </c>
      <c r="O3060" s="12">
        <f t="shared" si="236"/>
        <v>0</v>
      </c>
      <c r="P3060" s="10">
        <f t="shared" si="237"/>
        <v>1</v>
      </c>
      <c r="Q3060" s="14" t="s">
        <v>8354</v>
      </c>
      <c r="R3060" t="s">
        <v>8356</v>
      </c>
      <c r="S3060" s="19">
        <f t="shared" si="238"/>
        <v>42460.165972222218</v>
      </c>
      <c r="T3060" s="19">
        <f t="shared" si="239"/>
        <v>42207.916666666664</v>
      </c>
      <c r="U3060">
        <f t="shared" si="235"/>
        <v>2016</v>
      </c>
    </row>
    <row r="3061" spans="1:21" ht="48" x14ac:dyDescent="0.2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 s="23">
        <v>1437620400</v>
      </c>
      <c r="J3061">
        <v>1404944846</v>
      </c>
      <c r="K3061" t="b">
        <v>0</v>
      </c>
      <c r="L3061">
        <v>11</v>
      </c>
      <c r="M3061" t="b">
        <v>0</v>
      </c>
      <c r="N3061" t="s">
        <v>8269</v>
      </c>
      <c r="O3061" s="12">
        <f t="shared" si="236"/>
        <v>3</v>
      </c>
      <c r="P3061" s="10">
        <f t="shared" si="237"/>
        <v>41</v>
      </c>
      <c r="Q3061" s="14" t="s">
        <v>8354</v>
      </c>
      <c r="R3061" t="s">
        <v>8356</v>
      </c>
      <c r="S3061" s="19">
        <f t="shared" si="238"/>
        <v>41829.727384259255</v>
      </c>
      <c r="T3061" s="19">
        <f t="shared" si="239"/>
        <v>42207.916666666664</v>
      </c>
      <c r="U3061">
        <f t="shared" si="235"/>
        <v>2014</v>
      </c>
    </row>
    <row r="3062" spans="1:21" ht="32" x14ac:dyDescent="0.2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 s="23">
        <v>1437620400</v>
      </c>
      <c r="J3062">
        <v>1440830134</v>
      </c>
      <c r="K3062" t="b">
        <v>0</v>
      </c>
      <c r="L3062">
        <v>6</v>
      </c>
      <c r="M3062" t="b">
        <v>0</v>
      </c>
      <c r="N3062" t="s">
        <v>8269</v>
      </c>
      <c r="O3062" s="12">
        <f t="shared" si="236"/>
        <v>0</v>
      </c>
      <c r="P3062" s="10">
        <f t="shared" si="237"/>
        <v>55.83</v>
      </c>
      <c r="Q3062" s="14" t="s">
        <v>8354</v>
      </c>
      <c r="R3062" t="s">
        <v>8356</v>
      </c>
      <c r="S3062" s="19">
        <f t="shared" si="238"/>
        <v>42245.066365740735</v>
      </c>
      <c r="T3062" s="19">
        <f t="shared" si="239"/>
        <v>42207.916666666664</v>
      </c>
      <c r="U3062">
        <f t="shared" si="235"/>
        <v>2015</v>
      </c>
    </row>
    <row r="3063" spans="1:21" ht="16" x14ac:dyDescent="0.2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 s="23">
        <v>1437620400</v>
      </c>
      <c r="J3063">
        <v>1405363748</v>
      </c>
      <c r="K3063" t="b">
        <v>0</v>
      </c>
      <c r="L3063">
        <v>0</v>
      </c>
      <c r="M3063" t="b">
        <v>0</v>
      </c>
      <c r="N3063" t="s">
        <v>8269</v>
      </c>
      <c r="O3063" s="12">
        <f t="shared" si="236"/>
        <v>0</v>
      </c>
      <c r="P3063" s="10">
        <f t="shared" si="237"/>
        <v>0</v>
      </c>
      <c r="Q3063" s="14" t="s">
        <v>8354</v>
      </c>
      <c r="R3063" t="s">
        <v>8356</v>
      </c>
      <c r="S3063" s="19">
        <f t="shared" si="238"/>
        <v>41834.575787037036</v>
      </c>
      <c r="T3063" s="19">
        <f t="shared" si="239"/>
        <v>42207.916666666664</v>
      </c>
      <c r="U3063">
        <f t="shared" si="235"/>
        <v>2014</v>
      </c>
    </row>
    <row r="3064" spans="1:21" ht="48" x14ac:dyDescent="0.2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 s="23">
        <v>1437620400</v>
      </c>
      <c r="J3064">
        <v>1441111892</v>
      </c>
      <c r="K3064" t="b">
        <v>0</v>
      </c>
      <c r="L3064">
        <v>67</v>
      </c>
      <c r="M3064" t="b">
        <v>0</v>
      </c>
      <c r="N3064" t="s">
        <v>8269</v>
      </c>
      <c r="O3064" s="12">
        <f t="shared" si="236"/>
        <v>67</v>
      </c>
      <c r="P3064" s="10">
        <f t="shared" si="237"/>
        <v>99.76</v>
      </c>
      <c r="Q3064" s="14" t="s">
        <v>8354</v>
      </c>
      <c r="R3064" t="s">
        <v>8356</v>
      </c>
      <c r="S3064" s="19">
        <f t="shared" si="238"/>
        <v>42248.3274537037</v>
      </c>
      <c r="T3064" s="19">
        <f t="shared" si="239"/>
        <v>42207.916666666664</v>
      </c>
      <c r="U3064">
        <f t="shared" si="235"/>
        <v>2015</v>
      </c>
    </row>
    <row r="3065" spans="1:21" ht="32" x14ac:dyDescent="0.2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 s="23">
        <v>1437620400</v>
      </c>
      <c r="J3065">
        <v>1474150138</v>
      </c>
      <c r="K3065" t="b">
        <v>0</v>
      </c>
      <c r="L3065">
        <v>23</v>
      </c>
      <c r="M3065" t="b">
        <v>0</v>
      </c>
      <c r="N3065" t="s">
        <v>8269</v>
      </c>
      <c r="O3065" s="12">
        <f t="shared" si="236"/>
        <v>20</v>
      </c>
      <c r="P3065" s="10">
        <f t="shared" si="237"/>
        <v>25.52</v>
      </c>
      <c r="Q3065" s="14" t="s">
        <v>8354</v>
      </c>
      <c r="R3065" t="s">
        <v>8356</v>
      </c>
      <c r="S3065" s="19">
        <f t="shared" si="238"/>
        <v>42630.714560185188</v>
      </c>
      <c r="T3065" s="19">
        <f t="shared" si="239"/>
        <v>42207.916666666664</v>
      </c>
      <c r="U3065">
        <f t="shared" si="235"/>
        <v>2016</v>
      </c>
    </row>
    <row r="3066" spans="1:21" ht="32" x14ac:dyDescent="0.2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 s="23">
        <v>1437620400</v>
      </c>
      <c r="J3066">
        <v>1445483246</v>
      </c>
      <c r="K3066" t="b">
        <v>0</v>
      </c>
      <c r="L3066">
        <v>72</v>
      </c>
      <c r="M3066" t="b">
        <v>0</v>
      </c>
      <c r="N3066" t="s">
        <v>8269</v>
      </c>
      <c r="O3066" s="12">
        <f t="shared" si="236"/>
        <v>11</v>
      </c>
      <c r="P3066" s="10">
        <f t="shared" si="237"/>
        <v>117.65</v>
      </c>
      <c r="Q3066" s="14" t="s">
        <v>8354</v>
      </c>
      <c r="R3066" t="s">
        <v>8356</v>
      </c>
      <c r="S3066" s="19">
        <f t="shared" si="238"/>
        <v>42298.9218287037</v>
      </c>
      <c r="T3066" s="19">
        <f t="shared" si="239"/>
        <v>42207.916666666664</v>
      </c>
      <c r="U3066">
        <f t="shared" si="235"/>
        <v>2015</v>
      </c>
    </row>
    <row r="3067" spans="1:21" ht="48" x14ac:dyDescent="0.2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 s="23">
        <v>1437620400</v>
      </c>
      <c r="J3067">
        <v>1404523172</v>
      </c>
      <c r="K3067" t="b">
        <v>0</v>
      </c>
      <c r="L3067">
        <v>2</v>
      </c>
      <c r="M3067" t="b">
        <v>0</v>
      </c>
      <c r="N3067" t="s">
        <v>8269</v>
      </c>
      <c r="O3067" s="12">
        <f t="shared" si="236"/>
        <v>0</v>
      </c>
      <c r="P3067" s="10">
        <f t="shared" si="237"/>
        <v>5</v>
      </c>
      <c r="Q3067" s="14" t="s">
        <v>8354</v>
      </c>
      <c r="R3067" t="s">
        <v>8356</v>
      </c>
      <c r="S3067" s="19">
        <f t="shared" si="238"/>
        <v>41824.846898148149</v>
      </c>
      <c r="T3067" s="19">
        <f t="shared" si="239"/>
        <v>42207.916666666664</v>
      </c>
      <c r="U3067">
        <f t="shared" si="235"/>
        <v>2014</v>
      </c>
    </row>
    <row r="3068" spans="1:21" ht="48" x14ac:dyDescent="0.2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 s="23">
        <v>1437620400</v>
      </c>
      <c r="J3068">
        <v>1465536537</v>
      </c>
      <c r="K3068" t="b">
        <v>0</v>
      </c>
      <c r="L3068">
        <v>15</v>
      </c>
      <c r="M3068" t="b">
        <v>0</v>
      </c>
      <c r="N3068" t="s">
        <v>8269</v>
      </c>
      <c r="O3068" s="12">
        <f t="shared" si="236"/>
        <v>12</v>
      </c>
      <c r="P3068" s="10">
        <f t="shared" si="237"/>
        <v>2796.67</v>
      </c>
      <c r="Q3068" s="14" t="s">
        <v>8354</v>
      </c>
      <c r="R3068" t="s">
        <v>8356</v>
      </c>
      <c r="S3068" s="19">
        <f t="shared" si="238"/>
        <v>42531.020104166666</v>
      </c>
      <c r="T3068" s="19">
        <f t="shared" si="239"/>
        <v>42207.916666666664</v>
      </c>
      <c r="U3068">
        <f t="shared" si="235"/>
        <v>2016</v>
      </c>
    </row>
    <row r="3069" spans="1:21" ht="48" x14ac:dyDescent="0.2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 s="23">
        <v>1437620400</v>
      </c>
      <c r="J3069">
        <v>1439245879</v>
      </c>
      <c r="K3069" t="b">
        <v>0</v>
      </c>
      <c r="L3069">
        <v>1</v>
      </c>
      <c r="M3069" t="b">
        <v>0</v>
      </c>
      <c r="N3069" t="s">
        <v>8269</v>
      </c>
      <c r="O3069" s="12">
        <f t="shared" si="236"/>
        <v>3</v>
      </c>
      <c r="P3069" s="10">
        <f t="shared" si="237"/>
        <v>200</v>
      </c>
      <c r="Q3069" s="14" t="s">
        <v>8354</v>
      </c>
      <c r="R3069" t="s">
        <v>8356</v>
      </c>
      <c r="S3069" s="19">
        <f t="shared" si="238"/>
        <v>42226.730081018519</v>
      </c>
      <c r="T3069" s="19">
        <f t="shared" si="239"/>
        <v>42207.916666666664</v>
      </c>
      <c r="U3069">
        <f t="shared" ref="U3069:U3132" si="240">YEAR(S3069)</f>
        <v>2015</v>
      </c>
    </row>
    <row r="3070" spans="1:21" ht="48" x14ac:dyDescent="0.2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 s="23">
        <v>1437620400</v>
      </c>
      <c r="J3070">
        <v>1442421352</v>
      </c>
      <c r="K3070" t="b">
        <v>0</v>
      </c>
      <c r="L3070">
        <v>2</v>
      </c>
      <c r="M3070" t="b">
        <v>0</v>
      </c>
      <c r="N3070" t="s">
        <v>8269</v>
      </c>
      <c r="O3070" s="12">
        <f t="shared" si="236"/>
        <v>0</v>
      </c>
      <c r="P3070" s="10">
        <f t="shared" si="237"/>
        <v>87.5</v>
      </c>
      <c r="Q3070" s="14" t="s">
        <v>8354</v>
      </c>
      <c r="R3070" t="s">
        <v>8356</v>
      </c>
      <c r="S3070" s="19">
        <f t="shared" si="238"/>
        <v>42263.483240740738</v>
      </c>
      <c r="T3070" s="19">
        <f t="shared" si="239"/>
        <v>42207.916666666664</v>
      </c>
      <c r="U3070">
        <f t="shared" si="240"/>
        <v>2015</v>
      </c>
    </row>
    <row r="3071" spans="1:21" ht="48" x14ac:dyDescent="0.2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 s="23">
        <v>1437620400</v>
      </c>
      <c r="J3071">
        <v>1415995234</v>
      </c>
      <c r="K3071" t="b">
        <v>0</v>
      </c>
      <c r="L3071">
        <v>7</v>
      </c>
      <c r="M3071" t="b">
        <v>0</v>
      </c>
      <c r="N3071" t="s">
        <v>8269</v>
      </c>
      <c r="O3071" s="12">
        <f t="shared" si="236"/>
        <v>14</v>
      </c>
      <c r="P3071" s="10">
        <f t="shared" si="237"/>
        <v>20.14</v>
      </c>
      <c r="Q3071" s="14" t="s">
        <v>8354</v>
      </c>
      <c r="R3071" t="s">
        <v>8356</v>
      </c>
      <c r="S3071" s="19">
        <f t="shared" si="238"/>
        <v>41957.625393518516</v>
      </c>
      <c r="T3071" s="19">
        <f t="shared" si="239"/>
        <v>42207.916666666664</v>
      </c>
      <c r="U3071">
        <f t="shared" si="240"/>
        <v>2014</v>
      </c>
    </row>
    <row r="3072" spans="1:21" ht="48" x14ac:dyDescent="0.2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 s="23">
        <v>1437620400</v>
      </c>
      <c r="J3072">
        <v>1479317769</v>
      </c>
      <c r="K3072" t="b">
        <v>0</v>
      </c>
      <c r="L3072">
        <v>16</v>
      </c>
      <c r="M3072" t="b">
        <v>0</v>
      </c>
      <c r="N3072" t="s">
        <v>8269</v>
      </c>
      <c r="O3072" s="12">
        <f t="shared" si="236"/>
        <v>3</v>
      </c>
      <c r="P3072" s="10">
        <f t="shared" si="237"/>
        <v>20.88</v>
      </c>
      <c r="Q3072" s="14" t="s">
        <v>8354</v>
      </c>
      <c r="R3072" t="s">
        <v>8356</v>
      </c>
      <c r="S3072" s="19">
        <f t="shared" si="238"/>
        <v>42690.525104166663</v>
      </c>
      <c r="T3072" s="19">
        <f t="shared" si="239"/>
        <v>42207.916666666664</v>
      </c>
      <c r="U3072">
        <f t="shared" si="240"/>
        <v>2016</v>
      </c>
    </row>
    <row r="3073" spans="1:21" ht="48" x14ac:dyDescent="0.2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 s="23">
        <v>1437620400</v>
      </c>
      <c r="J3073">
        <v>1428082481</v>
      </c>
      <c r="K3073" t="b">
        <v>0</v>
      </c>
      <c r="L3073">
        <v>117</v>
      </c>
      <c r="M3073" t="b">
        <v>0</v>
      </c>
      <c r="N3073" t="s">
        <v>8269</v>
      </c>
      <c r="O3073" s="12">
        <f t="shared" si="236"/>
        <v>60</v>
      </c>
      <c r="P3073" s="10">
        <f t="shared" si="237"/>
        <v>61.31</v>
      </c>
      <c r="Q3073" s="14" t="s">
        <v>8354</v>
      </c>
      <c r="R3073" t="s">
        <v>8356</v>
      </c>
      <c r="S3073" s="19">
        <f t="shared" si="238"/>
        <v>42097.524085648147</v>
      </c>
      <c r="T3073" s="19">
        <f t="shared" si="239"/>
        <v>42207.916666666664</v>
      </c>
      <c r="U3073">
        <f t="shared" si="240"/>
        <v>2015</v>
      </c>
    </row>
    <row r="3074" spans="1:21" ht="48" x14ac:dyDescent="0.2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 s="23">
        <v>1437620400</v>
      </c>
      <c r="J3074">
        <v>1476549262</v>
      </c>
      <c r="K3074" t="b">
        <v>0</v>
      </c>
      <c r="L3074">
        <v>2</v>
      </c>
      <c r="M3074" t="b">
        <v>0</v>
      </c>
      <c r="N3074" t="s">
        <v>8269</v>
      </c>
      <c r="O3074" s="12">
        <f t="shared" ref="O3074:O3137" si="241">ROUND(E3074/D3074*100,0)</f>
        <v>0</v>
      </c>
      <c r="P3074" s="10">
        <f t="shared" ref="P3074:P3137" si="242">IFERROR(ROUND(E3074/L3074,2),0)</f>
        <v>1</v>
      </c>
      <c r="Q3074" s="14" t="s">
        <v>8354</v>
      </c>
      <c r="R3074" t="s">
        <v>8356</v>
      </c>
      <c r="S3074" s="19">
        <f t="shared" si="238"/>
        <v>42658.482199074067</v>
      </c>
      <c r="T3074" s="19">
        <f t="shared" si="239"/>
        <v>42207.916666666664</v>
      </c>
      <c r="U3074">
        <f t="shared" si="240"/>
        <v>2016</v>
      </c>
    </row>
    <row r="3075" spans="1:21" ht="48" x14ac:dyDescent="0.2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 s="23">
        <v>1437620400</v>
      </c>
      <c r="J3075">
        <v>1429287900</v>
      </c>
      <c r="K3075" t="b">
        <v>0</v>
      </c>
      <c r="L3075">
        <v>7</v>
      </c>
      <c r="M3075" t="b">
        <v>0</v>
      </c>
      <c r="N3075" t="s">
        <v>8269</v>
      </c>
      <c r="O3075" s="12">
        <f t="shared" si="241"/>
        <v>0</v>
      </c>
      <c r="P3075" s="10">
        <f t="shared" si="242"/>
        <v>92.14</v>
      </c>
      <c r="Q3075" s="14" t="s">
        <v>8354</v>
      </c>
      <c r="R3075" t="s">
        <v>8356</v>
      </c>
      <c r="S3075" s="19">
        <f t="shared" ref="S3075:S3138" si="243">(J3075/86400)+25569+(-5/24)</f>
        <v>42111.475694444445</v>
      </c>
      <c r="T3075" s="19">
        <f t="shared" ref="T3075:T3138" si="244">(I3075/86400)+25569+(-5/24)</f>
        <v>42207.916666666664</v>
      </c>
      <c r="U3075">
        <f t="shared" si="240"/>
        <v>2015</v>
      </c>
    </row>
    <row r="3076" spans="1:21" ht="64" x14ac:dyDescent="0.2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 s="23">
        <v>1437620400</v>
      </c>
      <c r="J3076">
        <v>1455025359</v>
      </c>
      <c r="K3076" t="b">
        <v>0</v>
      </c>
      <c r="L3076">
        <v>3</v>
      </c>
      <c r="M3076" t="b">
        <v>0</v>
      </c>
      <c r="N3076" t="s">
        <v>8269</v>
      </c>
      <c r="O3076" s="12">
        <f t="shared" si="241"/>
        <v>0</v>
      </c>
      <c r="P3076" s="10">
        <f t="shared" si="242"/>
        <v>7.33</v>
      </c>
      <c r="Q3076" s="14" t="s">
        <v>8354</v>
      </c>
      <c r="R3076" t="s">
        <v>8356</v>
      </c>
      <c r="S3076" s="19">
        <f t="shared" si="243"/>
        <v>42409.362951388888</v>
      </c>
      <c r="T3076" s="19">
        <f t="shared" si="244"/>
        <v>42207.916666666664</v>
      </c>
      <c r="U3076">
        <f t="shared" si="240"/>
        <v>2016</v>
      </c>
    </row>
    <row r="3077" spans="1:21" ht="48" x14ac:dyDescent="0.2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 s="23">
        <v>1437620400</v>
      </c>
      <c r="J3077">
        <v>1467253640</v>
      </c>
      <c r="K3077" t="b">
        <v>0</v>
      </c>
      <c r="L3077">
        <v>20</v>
      </c>
      <c r="M3077" t="b">
        <v>0</v>
      </c>
      <c r="N3077" t="s">
        <v>8269</v>
      </c>
      <c r="O3077" s="12">
        <f t="shared" si="241"/>
        <v>9</v>
      </c>
      <c r="P3077" s="10">
        <f t="shared" si="242"/>
        <v>64.8</v>
      </c>
      <c r="Q3077" s="14" t="s">
        <v>8354</v>
      </c>
      <c r="R3077" t="s">
        <v>8356</v>
      </c>
      <c r="S3077" s="19">
        <f t="shared" si="243"/>
        <v>42550.89398148148</v>
      </c>
      <c r="T3077" s="19">
        <f t="shared" si="244"/>
        <v>42207.916666666664</v>
      </c>
      <c r="U3077">
        <f t="shared" si="240"/>
        <v>2016</v>
      </c>
    </row>
    <row r="3078" spans="1:21" ht="32" x14ac:dyDescent="0.2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 s="23">
        <v>1437620400</v>
      </c>
      <c r="J3078">
        <v>1439221123</v>
      </c>
      <c r="K3078" t="b">
        <v>0</v>
      </c>
      <c r="L3078">
        <v>50</v>
      </c>
      <c r="M3078" t="b">
        <v>0</v>
      </c>
      <c r="N3078" t="s">
        <v>8269</v>
      </c>
      <c r="O3078" s="12">
        <f t="shared" si="241"/>
        <v>15</v>
      </c>
      <c r="P3078" s="10">
        <f t="shared" si="242"/>
        <v>30.12</v>
      </c>
      <c r="Q3078" s="14" t="s">
        <v>8354</v>
      </c>
      <c r="R3078" t="s">
        <v>8356</v>
      </c>
      <c r="S3078" s="19">
        <f t="shared" si="243"/>
        <v>42226.443553240737</v>
      </c>
      <c r="T3078" s="19">
        <f t="shared" si="244"/>
        <v>42207.916666666664</v>
      </c>
      <c r="U3078">
        <f t="shared" si="240"/>
        <v>2015</v>
      </c>
    </row>
    <row r="3079" spans="1:21" ht="48" x14ac:dyDescent="0.2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 s="23">
        <v>1437620400</v>
      </c>
      <c r="J3079">
        <v>1485903478</v>
      </c>
      <c r="K3079" t="b">
        <v>0</v>
      </c>
      <c r="L3079">
        <v>2</v>
      </c>
      <c r="M3079" t="b">
        <v>0</v>
      </c>
      <c r="N3079" t="s">
        <v>8269</v>
      </c>
      <c r="O3079" s="12">
        <f t="shared" si="241"/>
        <v>0</v>
      </c>
      <c r="P3079" s="10">
        <f t="shared" si="242"/>
        <v>52.5</v>
      </c>
      <c r="Q3079" s="14" t="s">
        <v>8354</v>
      </c>
      <c r="R3079" t="s">
        <v>8356</v>
      </c>
      <c r="S3079" s="19">
        <f t="shared" si="243"/>
        <v>42766.74858796296</v>
      </c>
      <c r="T3079" s="19">
        <f t="shared" si="244"/>
        <v>42207.916666666664</v>
      </c>
      <c r="U3079">
        <f t="shared" si="240"/>
        <v>2017</v>
      </c>
    </row>
    <row r="3080" spans="1:21" ht="48" x14ac:dyDescent="0.2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 s="23">
        <v>1437620400</v>
      </c>
      <c r="J3080">
        <v>1422328795</v>
      </c>
      <c r="K3080" t="b">
        <v>0</v>
      </c>
      <c r="L3080">
        <v>3</v>
      </c>
      <c r="M3080" t="b">
        <v>0</v>
      </c>
      <c r="N3080" t="s">
        <v>8269</v>
      </c>
      <c r="O3080" s="12">
        <f t="shared" si="241"/>
        <v>0</v>
      </c>
      <c r="P3080" s="10">
        <f t="shared" si="242"/>
        <v>23.67</v>
      </c>
      <c r="Q3080" s="14" t="s">
        <v>8354</v>
      </c>
      <c r="R3080" t="s">
        <v>8356</v>
      </c>
      <c r="S3080" s="19">
        <f t="shared" si="243"/>
        <v>42030.930497685178</v>
      </c>
      <c r="T3080" s="19">
        <f t="shared" si="244"/>
        <v>42207.916666666664</v>
      </c>
      <c r="U3080">
        <f t="shared" si="240"/>
        <v>2015</v>
      </c>
    </row>
    <row r="3081" spans="1:21" ht="48" x14ac:dyDescent="0.2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 s="23">
        <v>1437620400</v>
      </c>
      <c r="J3081">
        <v>1424452035</v>
      </c>
      <c r="K3081" t="b">
        <v>0</v>
      </c>
      <c r="L3081">
        <v>27</v>
      </c>
      <c r="M3081" t="b">
        <v>0</v>
      </c>
      <c r="N3081" t="s">
        <v>8269</v>
      </c>
      <c r="O3081" s="12">
        <f t="shared" si="241"/>
        <v>1</v>
      </c>
      <c r="P3081" s="10">
        <f t="shared" si="242"/>
        <v>415.78</v>
      </c>
      <c r="Q3081" s="14" t="s">
        <v>8354</v>
      </c>
      <c r="R3081" t="s">
        <v>8356</v>
      </c>
      <c r="S3081" s="19">
        <f t="shared" si="243"/>
        <v>42055.50503472222</v>
      </c>
      <c r="T3081" s="19">
        <f t="shared" si="244"/>
        <v>42207.916666666664</v>
      </c>
      <c r="U3081">
        <f t="shared" si="240"/>
        <v>2015</v>
      </c>
    </row>
    <row r="3082" spans="1:21" ht="48" x14ac:dyDescent="0.2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 s="23">
        <v>1437620400</v>
      </c>
      <c r="J3082">
        <v>1414456844</v>
      </c>
      <c r="K3082" t="b">
        <v>0</v>
      </c>
      <c r="L3082">
        <v>7</v>
      </c>
      <c r="M3082" t="b">
        <v>0</v>
      </c>
      <c r="N3082" t="s">
        <v>8269</v>
      </c>
      <c r="O3082" s="12">
        <f t="shared" si="241"/>
        <v>0</v>
      </c>
      <c r="P3082" s="10">
        <f t="shared" si="242"/>
        <v>53.71</v>
      </c>
      <c r="Q3082" s="14" t="s">
        <v>8354</v>
      </c>
      <c r="R3082" t="s">
        <v>8356</v>
      </c>
      <c r="S3082" s="19">
        <f t="shared" si="243"/>
        <v>41939.8199537037</v>
      </c>
      <c r="T3082" s="19">
        <f t="shared" si="244"/>
        <v>42207.916666666664</v>
      </c>
      <c r="U3082">
        <f t="shared" si="240"/>
        <v>2014</v>
      </c>
    </row>
    <row r="3083" spans="1:21" ht="48" x14ac:dyDescent="0.2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 s="23">
        <v>1437620400</v>
      </c>
      <c r="J3083">
        <v>1440130891</v>
      </c>
      <c r="K3083" t="b">
        <v>0</v>
      </c>
      <c r="L3083">
        <v>5</v>
      </c>
      <c r="M3083" t="b">
        <v>0</v>
      </c>
      <c r="N3083" t="s">
        <v>8269</v>
      </c>
      <c r="O3083" s="12">
        <f t="shared" si="241"/>
        <v>0</v>
      </c>
      <c r="P3083" s="10">
        <f t="shared" si="242"/>
        <v>420.6</v>
      </c>
      <c r="Q3083" s="14" t="s">
        <v>8354</v>
      </c>
      <c r="R3083" t="s">
        <v>8356</v>
      </c>
      <c r="S3083" s="19">
        <f t="shared" si="243"/>
        <v>42236.973275462959</v>
      </c>
      <c r="T3083" s="19">
        <f t="shared" si="244"/>
        <v>42207.916666666664</v>
      </c>
      <c r="U3083">
        <f t="shared" si="240"/>
        <v>2015</v>
      </c>
    </row>
    <row r="3084" spans="1:21" ht="48" x14ac:dyDescent="0.2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 s="23">
        <v>1437620400</v>
      </c>
      <c r="J3084">
        <v>1445033346</v>
      </c>
      <c r="K3084" t="b">
        <v>0</v>
      </c>
      <c r="L3084">
        <v>0</v>
      </c>
      <c r="M3084" t="b">
        <v>0</v>
      </c>
      <c r="N3084" t="s">
        <v>8269</v>
      </c>
      <c r="O3084" s="12">
        <f t="shared" si="241"/>
        <v>0</v>
      </c>
      <c r="P3084" s="10">
        <f t="shared" si="242"/>
        <v>0</v>
      </c>
      <c r="Q3084" s="14" t="s">
        <v>8354</v>
      </c>
      <c r="R3084" t="s">
        <v>8356</v>
      </c>
      <c r="S3084" s="19">
        <f t="shared" si="243"/>
        <v>42293.714652777773</v>
      </c>
      <c r="T3084" s="19">
        <f t="shared" si="244"/>
        <v>42207.916666666664</v>
      </c>
      <c r="U3084">
        <f t="shared" si="240"/>
        <v>2015</v>
      </c>
    </row>
    <row r="3085" spans="1:21" ht="64" x14ac:dyDescent="0.2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 s="23">
        <v>1437620400</v>
      </c>
      <c r="J3085">
        <v>1406986278</v>
      </c>
      <c r="K3085" t="b">
        <v>0</v>
      </c>
      <c r="L3085">
        <v>3</v>
      </c>
      <c r="M3085" t="b">
        <v>0</v>
      </c>
      <c r="N3085" t="s">
        <v>8269</v>
      </c>
      <c r="O3085" s="12">
        <f t="shared" si="241"/>
        <v>0</v>
      </c>
      <c r="P3085" s="10">
        <f t="shared" si="242"/>
        <v>18.670000000000002</v>
      </c>
      <c r="Q3085" s="14" t="s">
        <v>8354</v>
      </c>
      <c r="R3085" t="s">
        <v>8356</v>
      </c>
      <c r="S3085" s="19">
        <f t="shared" si="243"/>
        <v>41853.355069444442</v>
      </c>
      <c r="T3085" s="19">
        <f t="shared" si="244"/>
        <v>42207.916666666664</v>
      </c>
      <c r="U3085">
        <f t="shared" si="240"/>
        <v>2014</v>
      </c>
    </row>
    <row r="3086" spans="1:21" ht="48" x14ac:dyDescent="0.2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 s="23">
        <v>1437620400</v>
      </c>
      <c r="J3086">
        <v>1428340931</v>
      </c>
      <c r="K3086" t="b">
        <v>0</v>
      </c>
      <c r="L3086">
        <v>6</v>
      </c>
      <c r="M3086" t="b">
        <v>0</v>
      </c>
      <c r="N3086" t="s">
        <v>8269</v>
      </c>
      <c r="O3086" s="12">
        <f t="shared" si="241"/>
        <v>12</v>
      </c>
      <c r="P3086" s="10">
        <f t="shared" si="242"/>
        <v>78.33</v>
      </c>
      <c r="Q3086" s="14" t="s">
        <v>8354</v>
      </c>
      <c r="R3086" t="s">
        <v>8356</v>
      </c>
      <c r="S3086" s="19">
        <f t="shared" si="243"/>
        <v>42100.515405092585</v>
      </c>
      <c r="T3086" s="19">
        <f t="shared" si="244"/>
        <v>42207.916666666664</v>
      </c>
      <c r="U3086">
        <f t="shared" si="240"/>
        <v>2015</v>
      </c>
    </row>
    <row r="3087" spans="1:21" ht="48" x14ac:dyDescent="0.2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 s="23">
        <v>1437620400</v>
      </c>
      <c r="J3087">
        <v>1440969159</v>
      </c>
      <c r="K3087" t="b">
        <v>0</v>
      </c>
      <c r="L3087">
        <v>9</v>
      </c>
      <c r="M3087" t="b">
        <v>0</v>
      </c>
      <c r="N3087" t="s">
        <v>8269</v>
      </c>
      <c r="O3087" s="12">
        <f t="shared" si="241"/>
        <v>2</v>
      </c>
      <c r="P3087" s="10">
        <f t="shared" si="242"/>
        <v>67.78</v>
      </c>
      <c r="Q3087" s="14" t="s">
        <v>8354</v>
      </c>
      <c r="R3087" t="s">
        <v>8356</v>
      </c>
      <c r="S3087" s="19">
        <f t="shared" si="243"/>
        <v>42246.675451388888</v>
      </c>
      <c r="T3087" s="19">
        <f t="shared" si="244"/>
        <v>42207.916666666664</v>
      </c>
      <c r="U3087">
        <f t="shared" si="240"/>
        <v>2015</v>
      </c>
    </row>
    <row r="3088" spans="1:21" ht="48" x14ac:dyDescent="0.2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 s="23">
        <v>1437620400</v>
      </c>
      <c r="J3088">
        <v>1434643559</v>
      </c>
      <c r="K3088" t="b">
        <v>0</v>
      </c>
      <c r="L3088">
        <v>3</v>
      </c>
      <c r="M3088" t="b">
        <v>0</v>
      </c>
      <c r="N3088" t="s">
        <v>8269</v>
      </c>
      <c r="O3088" s="12">
        <f t="shared" si="241"/>
        <v>0</v>
      </c>
      <c r="P3088" s="10">
        <f t="shared" si="242"/>
        <v>16.670000000000002</v>
      </c>
      <c r="Q3088" s="14" t="s">
        <v>8354</v>
      </c>
      <c r="R3088" t="s">
        <v>8356</v>
      </c>
      <c r="S3088" s="19">
        <f t="shared" si="243"/>
        <v>42173.462488425925</v>
      </c>
      <c r="T3088" s="19">
        <f t="shared" si="244"/>
        <v>42207.916666666664</v>
      </c>
      <c r="U3088">
        <f t="shared" si="240"/>
        <v>2015</v>
      </c>
    </row>
    <row r="3089" spans="1:21" ht="48" x14ac:dyDescent="0.2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 s="23">
        <v>1437620400</v>
      </c>
      <c r="J3089">
        <v>1477107390</v>
      </c>
      <c r="K3089" t="b">
        <v>0</v>
      </c>
      <c r="L3089">
        <v>2</v>
      </c>
      <c r="M3089" t="b">
        <v>0</v>
      </c>
      <c r="N3089" t="s">
        <v>8269</v>
      </c>
      <c r="O3089" s="12">
        <f t="shared" si="241"/>
        <v>1</v>
      </c>
      <c r="P3089" s="10">
        <f t="shared" si="242"/>
        <v>62.5</v>
      </c>
      <c r="Q3089" s="14" t="s">
        <v>8354</v>
      </c>
      <c r="R3089" t="s">
        <v>8356</v>
      </c>
      <c r="S3089" s="19">
        <f t="shared" si="243"/>
        <v>42664.942013888889</v>
      </c>
      <c r="T3089" s="19">
        <f t="shared" si="244"/>
        <v>42207.916666666664</v>
      </c>
      <c r="U3089">
        <f t="shared" si="240"/>
        <v>2016</v>
      </c>
    </row>
    <row r="3090" spans="1:21" ht="32" x14ac:dyDescent="0.2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 s="23">
        <v>1437620400</v>
      </c>
      <c r="J3090">
        <v>1418046247</v>
      </c>
      <c r="K3090" t="b">
        <v>0</v>
      </c>
      <c r="L3090">
        <v>3</v>
      </c>
      <c r="M3090" t="b">
        <v>0</v>
      </c>
      <c r="N3090" t="s">
        <v>8269</v>
      </c>
      <c r="O3090" s="12">
        <f t="shared" si="241"/>
        <v>0</v>
      </c>
      <c r="P3090" s="10">
        <f t="shared" si="242"/>
        <v>42</v>
      </c>
      <c r="Q3090" s="14" t="s">
        <v>8354</v>
      </c>
      <c r="R3090" t="s">
        <v>8356</v>
      </c>
      <c r="S3090" s="19">
        <f t="shared" si="243"/>
        <v>41981.363969907405</v>
      </c>
      <c r="T3090" s="19">
        <f t="shared" si="244"/>
        <v>42207.916666666664</v>
      </c>
      <c r="U3090">
        <f t="shared" si="240"/>
        <v>2014</v>
      </c>
    </row>
    <row r="3091" spans="1:21" ht="32" x14ac:dyDescent="0.2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 s="23">
        <v>1437620400</v>
      </c>
      <c r="J3091">
        <v>1465304483</v>
      </c>
      <c r="K3091" t="b">
        <v>0</v>
      </c>
      <c r="L3091">
        <v>45</v>
      </c>
      <c r="M3091" t="b">
        <v>0</v>
      </c>
      <c r="N3091" t="s">
        <v>8269</v>
      </c>
      <c r="O3091" s="12">
        <f t="shared" si="241"/>
        <v>23</v>
      </c>
      <c r="P3091" s="10">
        <f t="shared" si="242"/>
        <v>130.09</v>
      </c>
      <c r="Q3091" s="14" t="s">
        <v>8354</v>
      </c>
      <c r="R3091" t="s">
        <v>8356</v>
      </c>
      <c r="S3091" s="19">
        <f t="shared" si="243"/>
        <v>42528.334293981483</v>
      </c>
      <c r="T3091" s="19">
        <f t="shared" si="244"/>
        <v>42207.916666666664</v>
      </c>
      <c r="U3091">
        <f t="shared" si="240"/>
        <v>2016</v>
      </c>
    </row>
    <row r="3092" spans="1:21" ht="48" x14ac:dyDescent="0.2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 s="23">
        <v>1437620400</v>
      </c>
      <c r="J3092">
        <v>1425325145</v>
      </c>
      <c r="K3092" t="b">
        <v>0</v>
      </c>
      <c r="L3092">
        <v>9</v>
      </c>
      <c r="M3092" t="b">
        <v>0</v>
      </c>
      <c r="N3092" t="s">
        <v>8269</v>
      </c>
      <c r="O3092" s="12">
        <f t="shared" si="241"/>
        <v>5</v>
      </c>
      <c r="P3092" s="10">
        <f t="shared" si="242"/>
        <v>1270.22</v>
      </c>
      <c r="Q3092" s="14" t="s">
        <v>8354</v>
      </c>
      <c r="R3092" t="s">
        <v>8356</v>
      </c>
      <c r="S3092" s="19">
        <f t="shared" si="243"/>
        <v>42065.610474537032</v>
      </c>
      <c r="T3092" s="19">
        <f t="shared" si="244"/>
        <v>42207.916666666664</v>
      </c>
      <c r="U3092">
        <f t="shared" si="240"/>
        <v>2015</v>
      </c>
    </row>
    <row r="3093" spans="1:21" ht="48" x14ac:dyDescent="0.2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 s="23">
        <v>1437620400</v>
      </c>
      <c r="J3093">
        <v>1468622743</v>
      </c>
      <c r="K3093" t="b">
        <v>0</v>
      </c>
      <c r="L3093">
        <v>9</v>
      </c>
      <c r="M3093" t="b">
        <v>0</v>
      </c>
      <c r="N3093" t="s">
        <v>8269</v>
      </c>
      <c r="O3093" s="12">
        <f t="shared" si="241"/>
        <v>16</v>
      </c>
      <c r="P3093" s="10">
        <f t="shared" si="242"/>
        <v>88.44</v>
      </c>
      <c r="Q3093" s="14" t="s">
        <v>8354</v>
      </c>
      <c r="R3093" t="s">
        <v>8356</v>
      </c>
      <c r="S3093" s="19">
        <f t="shared" si="243"/>
        <v>42566.740081018514</v>
      </c>
      <c r="T3093" s="19">
        <f t="shared" si="244"/>
        <v>42207.916666666664</v>
      </c>
      <c r="U3093">
        <f t="shared" si="240"/>
        <v>2016</v>
      </c>
    </row>
    <row r="3094" spans="1:21" ht="48" x14ac:dyDescent="0.2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 s="23">
        <v>1437620400</v>
      </c>
      <c r="J3094">
        <v>1441723912</v>
      </c>
      <c r="K3094" t="b">
        <v>0</v>
      </c>
      <c r="L3094">
        <v>21</v>
      </c>
      <c r="M3094" t="b">
        <v>0</v>
      </c>
      <c r="N3094" t="s">
        <v>8269</v>
      </c>
      <c r="O3094" s="12">
        <f t="shared" si="241"/>
        <v>1</v>
      </c>
      <c r="P3094" s="10">
        <f t="shared" si="242"/>
        <v>56.34</v>
      </c>
      <c r="Q3094" s="14" t="s">
        <v>8354</v>
      </c>
      <c r="R3094" t="s">
        <v>8356</v>
      </c>
      <c r="S3094" s="19">
        <f t="shared" si="243"/>
        <v>42255.41101851852</v>
      </c>
      <c r="T3094" s="19">
        <f t="shared" si="244"/>
        <v>42207.916666666664</v>
      </c>
      <c r="U3094">
        <f t="shared" si="240"/>
        <v>2015</v>
      </c>
    </row>
    <row r="3095" spans="1:21" ht="48" x14ac:dyDescent="0.2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 s="23">
        <v>1437620400</v>
      </c>
      <c r="J3095">
        <v>1398980941</v>
      </c>
      <c r="K3095" t="b">
        <v>0</v>
      </c>
      <c r="L3095">
        <v>17</v>
      </c>
      <c r="M3095" t="b">
        <v>0</v>
      </c>
      <c r="N3095" t="s">
        <v>8269</v>
      </c>
      <c r="O3095" s="12">
        <f t="shared" si="241"/>
        <v>23</v>
      </c>
      <c r="P3095" s="10">
        <f t="shared" si="242"/>
        <v>53.53</v>
      </c>
      <c r="Q3095" s="14" t="s">
        <v>8354</v>
      </c>
      <c r="R3095" t="s">
        <v>8356</v>
      </c>
      <c r="S3095" s="19">
        <f t="shared" si="243"/>
        <v>41760.700706018521</v>
      </c>
      <c r="T3095" s="19">
        <f t="shared" si="244"/>
        <v>42207.916666666664</v>
      </c>
      <c r="U3095">
        <f t="shared" si="240"/>
        <v>2014</v>
      </c>
    </row>
    <row r="3096" spans="1:21" ht="32" x14ac:dyDescent="0.2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 s="23">
        <v>1437620400</v>
      </c>
      <c r="J3096">
        <v>1437591956</v>
      </c>
      <c r="K3096" t="b">
        <v>0</v>
      </c>
      <c r="L3096">
        <v>1</v>
      </c>
      <c r="M3096" t="b">
        <v>0</v>
      </c>
      <c r="N3096" t="s">
        <v>8269</v>
      </c>
      <c r="O3096" s="12">
        <f t="shared" si="241"/>
        <v>0</v>
      </c>
      <c r="P3096" s="10">
        <f t="shared" si="242"/>
        <v>25</v>
      </c>
      <c r="Q3096" s="14" t="s">
        <v>8354</v>
      </c>
      <c r="R3096" t="s">
        <v>8356</v>
      </c>
      <c r="S3096" s="19">
        <f t="shared" si="243"/>
        <v>42207.587453703702</v>
      </c>
      <c r="T3096" s="19">
        <f t="shared" si="244"/>
        <v>42207.916666666664</v>
      </c>
      <c r="U3096">
        <f t="shared" si="240"/>
        <v>2015</v>
      </c>
    </row>
    <row r="3097" spans="1:21" ht="48" x14ac:dyDescent="0.2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 s="23">
        <v>1437620400</v>
      </c>
      <c r="J3097">
        <v>1464827780</v>
      </c>
      <c r="K3097" t="b">
        <v>0</v>
      </c>
      <c r="L3097">
        <v>1</v>
      </c>
      <c r="M3097" t="b">
        <v>0</v>
      </c>
      <c r="N3097" t="s">
        <v>8269</v>
      </c>
      <c r="O3097" s="12">
        <f t="shared" si="241"/>
        <v>0</v>
      </c>
      <c r="P3097" s="10">
        <f t="shared" si="242"/>
        <v>50</v>
      </c>
      <c r="Q3097" s="14" t="s">
        <v>8354</v>
      </c>
      <c r="R3097" t="s">
        <v>8356</v>
      </c>
      <c r="S3097" s="19">
        <f t="shared" si="243"/>
        <v>42522.81689814815</v>
      </c>
      <c r="T3097" s="19">
        <f t="shared" si="244"/>
        <v>42207.916666666664</v>
      </c>
      <c r="U3097">
        <f t="shared" si="240"/>
        <v>2016</v>
      </c>
    </row>
    <row r="3098" spans="1:21" ht="48" x14ac:dyDescent="0.2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 s="23">
        <v>1437620400</v>
      </c>
      <c r="J3098">
        <v>1429559326</v>
      </c>
      <c r="K3098" t="b">
        <v>0</v>
      </c>
      <c r="L3098">
        <v>14</v>
      </c>
      <c r="M3098" t="b">
        <v>0</v>
      </c>
      <c r="N3098" t="s">
        <v>8269</v>
      </c>
      <c r="O3098" s="12">
        <f t="shared" si="241"/>
        <v>4</v>
      </c>
      <c r="P3098" s="10">
        <f t="shared" si="242"/>
        <v>56.79</v>
      </c>
      <c r="Q3098" s="14" t="s">
        <v>8354</v>
      </c>
      <c r="R3098" t="s">
        <v>8356</v>
      </c>
      <c r="S3098" s="19">
        <f t="shared" si="243"/>
        <v>42114.617199074077</v>
      </c>
      <c r="T3098" s="19">
        <f t="shared" si="244"/>
        <v>42207.916666666664</v>
      </c>
      <c r="U3098">
        <f t="shared" si="240"/>
        <v>2015</v>
      </c>
    </row>
    <row r="3099" spans="1:21" ht="48" x14ac:dyDescent="0.2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 s="23">
        <v>1437620400</v>
      </c>
      <c r="J3099">
        <v>1474027501</v>
      </c>
      <c r="K3099" t="b">
        <v>0</v>
      </c>
      <c r="L3099">
        <v>42</v>
      </c>
      <c r="M3099" t="b">
        <v>0</v>
      </c>
      <c r="N3099" t="s">
        <v>8269</v>
      </c>
      <c r="O3099" s="12">
        <f t="shared" si="241"/>
        <v>17</v>
      </c>
      <c r="P3099" s="10">
        <f t="shared" si="242"/>
        <v>40.83</v>
      </c>
      <c r="Q3099" s="14" t="s">
        <v>8354</v>
      </c>
      <c r="R3099" t="s">
        <v>8356</v>
      </c>
      <c r="S3099" s="19">
        <f t="shared" si="243"/>
        <v>42629.29515046296</v>
      </c>
      <c r="T3099" s="19">
        <f t="shared" si="244"/>
        <v>42207.916666666664</v>
      </c>
      <c r="U3099">
        <f t="shared" si="240"/>
        <v>2016</v>
      </c>
    </row>
    <row r="3100" spans="1:21" ht="48" x14ac:dyDescent="0.2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 s="23">
        <v>1437620400</v>
      </c>
      <c r="J3100">
        <v>1450724449</v>
      </c>
      <c r="K3100" t="b">
        <v>0</v>
      </c>
      <c r="L3100">
        <v>27</v>
      </c>
      <c r="M3100" t="b">
        <v>0</v>
      </c>
      <c r="N3100" t="s">
        <v>8269</v>
      </c>
      <c r="O3100" s="12">
        <f t="shared" si="241"/>
        <v>4</v>
      </c>
      <c r="P3100" s="10">
        <f t="shared" si="242"/>
        <v>65.11</v>
      </c>
      <c r="Q3100" s="14" t="s">
        <v>8354</v>
      </c>
      <c r="R3100" t="s">
        <v>8356</v>
      </c>
      <c r="S3100" s="19">
        <f t="shared" si="243"/>
        <v>42359.58390046296</v>
      </c>
      <c r="T3100" s="19">
        <f t="shared" si="244"/>
        <v>42207.916666666664</v>
      </c>
      <c r="U3100">
        <f t="shared" si="240"/>
        <v>2015</v>
      </c>
    </row>
    <row r="3101" spans="1:21" ht="48" x14ac:dyDescent="0.2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 s="23">
        <v>1437620400</v>
      </c>
      <c r="J3101">
        <v>1452659591</v>
      </c>
      <c r="K3101" t="b">
        <v>0</v>
      </c>
      <c r="L3101">
        <v>5</v>
      </c>
      <c r="M3101" t="b">
        <v>0</v>
      </c>
      <c r="N3101" t="s">
        <v>8269</v>
      </c>
      <c r="O3101" s="12">
        <f t="shared" si="241"/>
        <v>14</v>
      </c>
      <c r="P3101" s="10">
        <f t="shared" si="242"/>
        <v>55.6</v>
      </c>
      <c r="Q3101" s="14" t="s">
        <v>8354</v>
      </c>
      <c r="R3101" t="s">
        <v>8356</v>
      </c>
      <c r="S3101" s="19">
        <f t="shared" si="243"/>
        <v>42381.981377314813</v>
      </c>
      <c r="T3101" s="19">
        <f t="shared" si="244"/>
        <v>42207.916666666664</v>
      </c>
      <c r="U3101">
        <f t="shared" si="240"/>
        <v>2016</v>
      </c>
    </row>
    <row r="3102" spans="1:21" ht="48" x14ac:dyDescent="0.2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 s="23">
        <v>1437620400</v>
      </c>
      <c r="J3102">
        <v>1411224975</v>
      </c>
      <c r="K3102" t="b">
        <v>0</v>
      </c>
      <c r="L3102">
        <v>13</v>
      </c>
      <c r="M3102" t="b">
        <v>0</v>
      </c>
      <c r="N3102" t="s">
        <v>8269</v>
      </c>
      <c r="O3102" s="12">
        <f t="shared" si="241"/>
        <v>15</v>
      </c>
      <c r="P3102" s="10">
        <f t="shared" si="242"/>
        <v>140.54</v>
      </c>
      <c r="Q3102" s="14" t="s">
        <v>8354</v>
      </c>
      <c r="R3102" t="s">
        <v>8356</v>
      </c>
      <c r="S3102" s="19">
        <f t="shared" si="243"/>
        <v>41902.4140625</v>
      </c>
      <c r="T3102" s="19">
        <f t="shared" si="244"/>
        <v>42207.916666666664</v>
      </c>
      <c r="U3102">
        <f t="shared" si="240"/>
        <v>2014</v>
      </c>
    </row>
    <row r="3103" spans="1:21" ht="48" x14ac:dyDescent="0.2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 s="23">
        <v>1437620400</v>
      </c>
      <c r="J3103">
        <v>1434445937</v>
      </c>
      <c r="K3103" t="b">
        <v>0</v>
      </c>
      <c r="L3103">
        <v>12</v>
      </c>
      <c r="M3103" t="b">
        <v>0</v>
      </c>
      <c r="N3103" t="s">
        <v>8269</v>
      </c>
      <c r="O3103" s="12">
        <f t="shared" si="241"/>
        <v>12</v>
      </c>
      <c r="P3103" s="10">
        <f t="shared" si="242"/>
        <v>25</v>
      </c>
      <c r="Q3103" s="14" t="s">
        <v>8354</v>
      </c>
      <c r="R3103" t="s">
        <v>8356</v>
      </c>
      <c r="S3103" s="19">
        <f t="shared" si="243"/>
        <v>42171.175196759257</v>
      </c>
      <c r="T3103" s="19">
        <f t="shared" si="244"/>
        <v>42207.916666666664</v>
      </c>
      <c r="U3103">
        <f t="shared" si="240"/>
        <v>2015</v>
      </c>
    </row>
    <row r="3104" spans="1:21" ht="48" x14ac:dyDescent="0.2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 s="23">
        <v>1437620400</v>
      </c>
      <c r="J3104">
        <v>1467619818</v>
      </c>
      <c r="K3104" t="b">
        <v>0</v>
      </c>
      <c r="L3104">
        <v>90</v>
      </c>
      <c r="M3104" t="b">
        <v>0</v>
      </c>
      <c r="N3104" t="s">
        <v>8269</v>
      </c>
      <c r="O3104" s="12">
        <f t="shared" si="241"/>
        <v>39</v>
      </c>
      <c r="P3104" s="10">
        <f t="shared" si="242"/>
        <v>69.53</v>
      </c>
      <c r="Q3104" s="14" t="s">
        <v>8354</v>
      </c>
      <c r="R3104" t="s">
        <v>8356</v>
      </c>
      <c r="S3104" s="19">
        <f t="shared" si="243"/>
        <v>42555.132152777776</v>
      </c>
      <c r="T3104" s="19">
        <f t="shared" si="244"/>
        <v>42207.916666666664</v>
      </c>
      <c r="U3104">
        <f t="shared" si="240"/>
        <v>2016</v>
      </c>
    </row>
    <row r="3105" spans="1:21" ht="32" x14ac:dyDescent="0.2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 s="23">
        <v>1437620400</v>
      </c>
      <c r="J3105">
        <v>1428896706</v>
      </c>
      <c r="K3105" t="b">
        <v>0</v>
      </c>
      <c r="L3105">
        <v>2</v>
      </c>
      <c r="M3105" t="b">
        <v>0</v>
      </c>
      <c r="N3105" t="s">
        <v>8269</v>
      </c>
      <c r="O3105" s="12">
        <f t="shared" si="241"/>
        <v>0</v>
      </c>
      <c r="P3105" s="10">
        <f t="shared" si="242"/>
        <v>5.5</v>
      </c>
      <c r="Q3105" s="14" t="s">
        <v>8354</v>
      </c>
      <c r="R3105" t="s">
        <v>8356</v>
      </c>
      <c r="S3105" s="19">
        <f t="shared" si="243"/>
        <v>42106.94798611111</v>
      </c>
      <c r="T3105" s="19">
        <f t="shared" si="244"/>
        <v>42207.916666666664</v>
      </c>
      <c r="U3105">
        <f t="shared" si="240"/>
        <v>2015</v>
      </c>
    </row>
    <row r="3106" spans="1:21" ht="48" x14ac:dyDescent="0.2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 s="23">
        <v>1437620400</v>
      </c>
      <c r="J3106">
        <v>1420235311</v>
      </c>
      <c r="K3106" t="b">
        <v>0</v>
      </c>
      <c r="L3106">
        <v>5</v>
      </c>
      <c r="M3106" t="b">
        <v>0</v>
      </c>
      <c r="N3106" t="s">
        <v>8269</v>
      </c>
      <c r="O3106" s="12">
        <f t="shared" si="241"/>
        <v>30</v>
      </c>
      <c r="P3106" s="10">
        <f t="shared" si="242"/>
        <v>237</v>
      </c>
      <c r="Q3106" s="14" t="s">
        <v>8354</v>
      </c>
      <c r="R3106" t="s">
        <v>8356</v>
      </c>
      <c r="S3106" s="19">
        <f t="shared" si="243"/>
        <v>42006.70035879629</v>
      </c>
      <c r="T3106" s="19">
        <f t="shared" si="244"/>
        <v>42207.916666666664</v>
      </c>
      <c r="U3106">
        <f t="shared" si="240"/>
        <v>2015</v>
      </c>
    </row>
    <row r="3107" spans="1:21" ht="48" x14ac:dyDescent="0.2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 s="23">
        <v>1437620400</v>
      </c>
      <c r="J3107">
        <v>1408986916</v>
      </c>
      <c r="K3107" t="b">
        <v>0</v>
      </c>
      <c r="L3107">
        <v>31</v>
      </c>
      <c r="M3107" t="b">
        <v>0</v>
      </c>
      <c r="N3107" t="s">
        <v>8269</v>
      </c>
      <c r="O3107" s="12">
        <f t="shared" si="241"/>
        <v>42</v>
      </c>
      <c r="P3107" s="10">
        <f t="shared" si="242"/>
        <v>79.87</v>
      </c>
      <c r="Q3107" s="14" t="s">
        <v>8354</v>
      </c>
      <c r="R3107" t="s">
        <v>8356</v>
      </c>
      <c r="S3107" s="19">
        <f t="shared" si="243"/>
        <v>41876.510601851849</v>
      </c>
      <c r="T3107" s="19">
        <f t="shared" si="244"/>
        <v>42207.916666666664</v>
      </c>
      <c r="U3107">
        <f t="shared" si="240"/>
        <v>2014</v>
      </c>
    </row>
    <row r="3108" spans="1:21" ht="48" x14ac:dyDescent="0.2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 s="23">
        <v>1437620400</v>
      </c>
      <c r="J3108">
        <v>1440497876</v>
      </c>
      <c r="K3108" t="b">
        <v>0</v>
      </c>
      <c r="L3108">
        <v>4</v>
      </c>
      <c r="M3108" t="b">
        <v>0</v>
      </c>
      <c r="N3108" t="s">
        <v>8269</v>
      </c>
      <c r="O3108" s="12">
        <f t="shared" si="241"/>
        <v>4</v>
      </c>
      <c r="P3108" s="10">
        <f t="shared" si="242"/>
        <v>10.25</v>
      </c>
      <c r="Q3108" s="14" t="s">
        <v>8354</v>
      </c>
      <c r="R3108" t="s">
        <v>8356</v>
      </c>
      <c r="S3108" s="19">
        <f t="shared" si="243"/>
        <v>42241.220787037033</v>
      </c>
      <c r="T3108" s="19">
        <f t="shared" si="244"/>
        <v>42207.916666666664</v>
      </c>
      <c r="U3108">
        <f t="shared" si="240"/>
        <v>2015</v>
      </c>
    </row>
    <row r="3109" spans="1:21" ht="48" x14ac:dyDescent="0.2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 s="23">
        <v>1437620400</v>
      </c>
      <c r="J3109">
        <v>1430767951</v>
      </c>
      <c r="K3109" t="b">
        <v>0</v>
      </c>
      <c r="L3109">
        <v>29</v>
      </c>
      <c r="M3109" t="b">
        <v>0</v>
      </c>
      <c r="N3109" t="s">
        <v>8269</v>
      </c>
      <c r="O3109" s="12">
        <f t="shared" si="241"/>
        <v>20</v>
      </c>
      <c r="P3109" s="10">
        <f t="shared" si="242"/>
        <v>272.58999999999997</v>
      </c>
      <c r="Q3109" s="14" t="s">
        <v>8354</v>
      </c>
      <c r="R3109" t="s">
        <v>8356</v>
      </c>
      <c r="S3109" s="19">
        <f t="shared" si="243"/>
        <v>42128.605914351851</v>
      </c>
      <c r="T3109" s="19">
        <f t="shared" si="244"/>
        <v>42207.916666666664</v>
      </c>
      <c r="U3109">
        <f t="shared" si="240"/>
        <v>2015</v>
      </c>
    </row>
    <row r="3110" spans="1:21" ht="16" x14ac:dyDescent="0.2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 s="23">
        <v>1437620400</v>
      </c>
      <c r="J3110">
        <v>1425053994</v>
      </c>
      <c r="K3110" t="b">
        <v>0</v>
      </c>
      <c r="L3110">
        <v>2</v>
      </c>
      <c r="M3110" t="b">
        <v>0</v>
      </c>
      <c r="N3110" t="s">
        <v>8269</v>
      </c>
      <c r="O3110" s="12">
        <f t="shared" si="241"/>
        <v>0</v>
      </c>
      <c r="P3110" s="10">
        <f t="shared" si="242"/>
        <v>13</v>
      </c>
      <c r="Q3110" s="14" t="s">
        <v>8354</v>
      </c>
      <c r="R3110" t="s">
        <v>8356</v>
      </c>
      <c r="S3110" s="19">
        <f t="shared" si="243"/>
        <v>42062.47215277778</v>
      </c>
      <c r="T3110" s="19">
        <f t="shared" si="244"/>
        <v>42207.916666666664</v>
      </c>
      <c r="U3110">
        <f t="shared" si="240"/>
        <v>2015</v>
      </c>
    </row>
    <row r="3111" spans="1:21" ht="48" x14ac:dyDescent="0.2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 s="23">
        <v>1437620400</v>
      </c>
      <c r="J3111">
        <v>1406170810</v>
      </c>
      <c r="K3111" t="b">
        <v>0</v>
      </c>
      <c r="L3111">
        <v>114</v>
      </c>
      <c r="M3111" t="b">
        <v>0</v>
      </c>
      <c r="N3111" t="s">
        <v>8269</v>
      </c>
      <c r="O3111" s="12">
        <f t="shared" si="241"/>
        <v>25</v>
      </c>
      <c r="P3111" s="10">
        <f t="shared" si="242"/>
        <v>58.18</v>
      </c>
      <c r="Q3111" s="14" t="s">
        <v>8354</v>
      </c>
      <c r="R3111" t="s">
        <v>8356</v>
      </c>
      <c r="S3111" s="19">
        <f t="shared" si="243"/>
        <v>41843.916782407403</v>
      </c>
      <c r="T3111" s="19">
        <f t="shared" si="244"/>
        <v>42207.916666666664</v>
      </c>
      <c r="U3111">
        <f t="shared" si="240"/>
        <v>2014</v>
      </c>
    </row>
    <row r="3112" spans="1:21" ht="48" x14ac:dyDescent="0.2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 s="23">
        <v>1437620400</v>
      </c>
      <c r="J3112">
        <v>1484009119</v>
      </c>
      <c r="K3112" t="b">
        <v>0</v>
      </c>
      <c r="L3112">
        <v>1</v>
      </c>
      <c r="M3112" t="b">
        <v>0</v>
      </c>
      <c r="N3112" t="s">
        <v>8269</v>
      </c>
      <c r="O3112" s="12">
        <f t="shared" si="241"/>
        <v>0</v>
      </c>
      <c r="P3112" s="10">
        <f t="shared" si="242"/>
        <v>10</v>
      </c>
      <c r="Q3112" s="14" t="s">
        <v>8354</v>
      </c>
      <c r="R3112" t="s">
        <v>8356</v>
      </c>
      <c r="S3112" s="19">
        <f t="shared" si="243"/>
        <v>42744.823136574072</v>
      </c>
      <c r="T3112" s="19">
        <f t="shared" si="244"/>
        <v>42207.916666666664</v>
      </c>
      <c r="U3112">
        <f t="shared" si="240"/>
        <v>2017</v>
      </c>
    </row>
    <row r="3113" spans="1:21" ht="32" x14ac:dyDescent="0.2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 s="23">
        <v>1437620400</v>
      </c>
      <c r="J3113">
        <v>1409753820</v>
      </c>
      <c r="K3113" t="b">
        <v>0</v>
      </c>
      <c r="L3113">
        <v>76</v>
      </c>
      <c r="M3113" t="b">
        <v>0</v>
      </c>
      <c r="N3113" t="s">
        <v>8269</v>
      </c>
      <c r="O3113" s="12">
        <f t="shared" si="241"/>
        <v>27</v>
      </c>
      <c r="P3113" s="10">
        <f t="shared" si="242"/>
        <v>70.11</v>
      </c>
      <c r="Q3113" s="14" t="s">
        <v>8354</v>
      </c>
      <c r="R3113" t="s">
        <v>8356</v>
      </c>
      <c r="S3113" s="19">
        <f t="shared" si="243"/>
        <v>41885.386805555558</v>
      </c>
      <c r="T3113" s="19">
        <f t="shared" si="244"/>
        <v>42207.916666666664</v>
      </c>
      <c r="U3113">
        <f t="shared" si="240"/>
        <v>2014</v>
      </c>
    </row>
    <row r="3114" spans="1:21" ht="48" x14ac:dyDescent="0.2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 s="23">
        <v>1437620400</v>
      </c>
      <c r="J3114">
        <v>1472784934</v>
      </c>
      <c r="K3114" t="b">
        <v>0</v>
      </c>
      <c r="L3114">
        <v>9</v>
      </c>
      <c r="M3114" t="b">
        <v>0</v>
      </c>
      <c r="N3114" t="s">
        <v>8269</v>
      </c>
      <c r="O3114" s="12">
        <f t="shared" si="241"/>
        <v>5</v>
      </c>
      <c r="P3114" s="10">
        <f t="shared" si="242"/>
        <v>57.89</v>
      </c>
      <c r="Q3114" s="14" t="s">
        <v>8354</v>
      </c>
      <c r="R3114" t="s">
        <v>8356</v>
      </c>
      <c r="S3114" s="19">
        <f t="shared" si="243"/>
        <v>42614.913587962961</v>
      </c>
      <c r="T3114" s="19">
        <f t="shared" si="244"/>
        <v>42207.916666666664</v>
      </c>
      <c r="U3114">
        <f t="shared" si="240"/>
        <v>2016</v>
      </c>
    </row>
    <row r="3115" spans="1:21" ht="48" x14ac:dyDescent="0.2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 s="23">
        <v>1437620400</v>
      </c>
      <c r="J3115">
        <v>1426699982</v>
      </c>
      <c r="K3115" t="b">
        <v>0</v>
      </c>
      <c r="L3115">
        <v>37</v>
      </c>
      <c r="M3115" t="b">
        <v>0</v>
      </c>
      <c r="N3115" t="s">
        <v>8269</v>
      </c>
      <c r="O3115" s="12">
        <f t="shared" si="241"/>
        <v>4</v>
      </c>
      <c r="P3115" s="10">
        <f t="shared" si="242"/>
        <v>125.27</v>
      </c>
      <c r="Q3115" s="14" t="s">
        <v>8354</v>
      </c>
      <c r="R3115" t="s">
        <v>8356</v>
      </c>
      <c r="S3115" s="19">
        <f t="shared" si="243"/>
        <v>42081.522939814815</v>
      </c>
      <c r="T3115" s="19">
        <f t="shared" si="244"/>
        <v>42207.916666666664</v>
      </c>
      <c r="U3115">
        <f t="shared" si="240"/>
        <v>2015</v>
      </c>
    </row>
    <row r="3116" spans="1:21" ht="48" x14ac:dyDescent="0.2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 s="23">
        <v>1437620400</v>
      </c>
      <c r="J3116">
        <v>1406128250</v>
      </c>
      <c r="K3116" t="b">
        <v>0</v>
      </c>
      <c r="L3116">
        <v>0</v>
      </c>
      <c r="M3116" t="b">
        <v>0</v>
      </c>
      <c r="N3116" t="s">
        <v>8269</v>
      </c>
      <c r="O3116" s="12">
        <f t="shared" si="241"/>
        <v>0</v>
      </c>
      <c r="P3116" s="10">
        <f t="shared" si="242"/>
        <v>0</v>
      </c>
      <c r="Q3116" s="14" t="s">
        <v>8354</v>
      </c>
      <c r="R3116" t="s">
        <v>8356</v>
      </c>
      <c r="S3116" s="19">
        <f t="shared" si="243"/>
        <v>41843.42418981481</v>
      </c>
      <c r="T3116" s="19">
        <f t="shared" si="244"/>
        <v>42207.916666666664</v>
      </c>
      <c r="U3116">
        <f t="shared" si="240"/>
        <v>2014</v>
      </c>
    </row>
    <row r="3117" spans="1:21" ht="48" x14ac:dyDescent="0.2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 s="23">
        <v>1437620400</v>
      </c>
      <c r="J3117">
        <v>1462531427</v>
      </c>
      <c r="K3117" t="b">
        <v>0</v>
      </c>
      <c r="L3117">
        <v>1</v>
      </c>
      <c r="M3117" t="b">
        <v>0</v>
      </c>
      <c r="N3117" t="s">
        <v>8269</v>
      </c>
      <c r="O3117" s="12">
        <f t="shared" si="241"/>
        <v>3</v>
      </c>
      <c r="P3117" s="10">
        <f t="shared" si="242"/>
        <v>300</v>
      </c>
      <c r="Q3117" s="14" t="s">
        <v>8354</v>
      </c>
      <c r="R3117" t="s">
        <v>8356</v>
      </c>
      <c r="S3117" s="19">
        <f t="shared" si="243"/>
        <v>42496.238738425927</v>
      </c>
      <c r="T3117" s="19">
        <f t="shared" si="244"/>
        <v>42207.916666666664</v>
      </c>
      <c r="U3117">
        <f t="shared" si="240"/>
        <v>2016</v>
      </c>
    </row>
    <row r="3118" spans="1:21" ht="48" x14ac:dyDescent="0.2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 s="23">
        <v>1437620400</v>
      </c>
      <c r="J3118">
        <v>1426681325</v>
      </c>
      <c r="K3118" t="b">
        <v>0</v>
      </c>
      <c r="L3118">
        <v>10</v>
      </c>
      <c r="M3118" t="b">
        <v>0</v>
      </c>
      <c r="N3118" t="s">
        <v>8269</v>
      </c>
      <c r="O3118" s="12">
        <f t="shared" si="241"/>
        <v>57</v>
      </c>
      <c r="P3118" s="10">
        <f t="shared" si="242"/>
        <v>43</v>
      </c>
      <c r="Q3118" s="14" t="s">
        <v>8354</v>
      </c>
      <c r="R3118" t="s">
        <v>8356</v>
      </c>
      <c r="S3118" s="19">
        <f t="shared" si="243"/>
        <v>42081.30700231481</v>
      </c>
      <c r="T3118" s="19">
        <f t="shared" si="244"/>
        <v>42207.916666666664</v>
      </c>
      <c r="U3118">
        <f t="shared" si="240"/>
        <v>2015</v>
      </c>
    </row>
    <row r="3119" spans="1:21" ht="48" x14ac:dyDescent="0.2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 s="23">
        <v>1437620400</v>
      </c>
      <c r="J3119">
        <v>1463648360</v>
      </c>
      <c r="K3119" t="b">
        <v>0</v>
      </c>
      <c r="L3119">
        <v>1</v>
      </c>
      <c r="M3119" t="b">
        <v>0</v>
      </c>
      <c r="N3119" t="s">
        <v>8269</v>
      </c>
      <c r="O3119" s="12">
        <f t="shared" si="241"/>
        <v>0</v>
      </c>
      <c r="P3119" s="10">
        <f t="shared" si="242"/>
        <v>1</v>
      </c>
      <c r="Q3119" s="14" t="s">
        <v>8354</v>
      </c>
      <c r="R3119" t="s">
        <v>8356</v>
      </c>
      <c r="S3119" s="19">
        <f t="shared" si="243"/>
        <v>42509.166203703702</v>
      </c>
      <c r="T3119" s="19">
        <f t="shared" si="244"/>
        <v>42207.916666666664</v>
      </c>
      <c r="U3119">
        <f t="shared" si="240"/>
        <v>2016</v>
      </c>
    </row>
    <row r="3120" spans="1:21" ht="32" x14ac:dyDescent="0.2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 s="23">
        <v>1437620400</v>
      </c>
      <c r="J3120">
        <v>1465832123</v>
      </c>
      <c r="K3120" t="b">
        <v>0</v>
      </c>
      <c r="L3120">
        <v>2</v>
      </c>
      <c r="M3120" t="b">
        <v>0</v>
      </c>
      <c r="N3120" t="s">
        <v>8269</v>
      </c>
      <c r="O3120" s="12">
        <f t="shared" si="241"/>
        <v>0</v>
      </c>
      <c r="P3120" s="10">
        <f t="shared" si="242"/>
        <v>775</v>
      </c>
      <c r="Q3120" s="14" t="s">
        <v>8354</v>
      </c>
      <c r="R3120" t="s">
        <v>8356</v>
      </c>
      <c r="S3120" s="19">
        <f t="shared" si="243"/>
        <v>42534.441238425927</v>
      </c>
      <c r="T3120" s="19">
        <f t="shared" si="244"/>
        <v>42207.916666666664</v>
      </c>
      <c r="U3120">
        <f t="shared" si="240"/>
        <v>2016</v>
      </c>
    </row>
    <row r="3121" spans="1:21" ht="48" x14ac:dyDescent="0.2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 s="23">
        <v>1437620400</v>
      </c>
      <c r="J3121">
        <v>1424826332</v>
      </c>
      <c r="K3121" t="b">
        <v>0</v>
      </c>
      <c r="L3121">
        <v>1</v>
      </c>
      <c r="M3121" t="b">
        <v>0</v>
      </c>
      <c r="N3121" t="s">
        <v>8269</v>
      </c>
      <c r="O3121" s="12">
        <f t="shared" si="241"/>
        <v>0</v>
      </c>
      <c r="P3121" s="10">
        <f t="shared" si="242"/>
        <v>5</v>
      </c>
      <c r="Q3121" s="14" t="s">
        <v>8354</v>
      </c>
      <c r="R3121" t="s">
        <v>8356</v>
      </c>
      <c r="S3121" s="19">
        <f t="shared" si="243"/>
        <v>42059.837175925924</v>
      </c>
      <c r="T3121" s="19">
        <f t="shared" si="244"/>
        <v>42207.916666666664</v>
      </c>
      <c r="U3121">
        <f t="shared" si="240"/>
        <v>2015</v>
      </c>
    </row>
    <row r="3122" spans="1:21" ht="48" x14ac:dyDescent="0.2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 s="23">
        <v>1437620400</v>
      </c>
      <c r="J3122">
        <v>1457303796</v>
      </c>
      <c r="K3122" t="b">
        <v>0</v>
      </c>
      <c r="L3122">
        <v>10</v>
      </c>
      <c r="M3122" t="b">
        <v>0</v>
      </c>
      <c r="N3122" t="s">
        <v>8269</v>
      </c>
      <c r="O3122" s="12">
        <f t="shared" si="241"/>
        <v>0</v>
      </c>
      <c r="P3122" s="10">
        <f t="shared" si="242"/>
        <v>12.8</v>
      </c>
      <c r="Q3122" s="14" t="s">
        <v>8354</v>
      </c>
      <c r="R3122" t="s">
        <v>8356</v>
      </c>
      <c r="S3122" s="19">
        <f t="shared" si="243"/>
        <v>42435.733749999992</v>
      </c>
      <c r="T3122" s="19">
        <f t="shared" si="244"/>
        <v>42207.916666666664</v>
      </c>
      <c r="U3122">
        <f t="shared" si="240"/>
        <v>2016</v>
      </c>
    </row>
    <row r="3123" spans="1:21" ht="32" x14ac:dyDescent="0.2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 s="23">
        <v>1437620400</v>
      </c>
      <c r="J3123">
        <v>1406564335</v>
      </c>
      <c r="K3123" t="b">
        <v>0</v>
      </c>
      <c r="L3123">
        <v>1</v>
      </c>
      <c r="M3123" t="b">
        <v>0</v>
      </c>
      <c r="N3123" t="s">
        <v>8269</v>
      </c>
      <c r="O3123" s="12">
        <f t="shared" si="241"/>
        <v>1</v>
      </c>
      <c r="P3123" s="10">
        <f t="shared" si="242"/>
        <v>10</v>
      </c>
      <c r="Q3123" s="14" t="s">
        <v>8354</v>
      </c>
      <c r="R3123" t="s">
        <v>8356</v>
      </c>
      <c r="S3123" s="19">
        <f t="shared" si="243"/>
        <v>41848.471469907403</v>
      </c>
      <c r="T3123" s="19">
        <f t="shared" si="244"/>
        <v>42207.916666666664</v>
      </c>
      <c r="U3123">
        <f t="shared" si="240"/>
        <v>2014</v>
      </c>
    </row>
    <row r="3124" spans="1:21" ht="16" x14ac:dyDescent="0.2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 s="23">
        <v>1437620400</v>
      </c>
      <c r="J3124">
        <v>1478298132</v>
      </c>
      <c r="K3124" t="b">
        <v>0</v>
      </c>
      <c r="L3124">
        <v>2</v>
      </c>
      <c r="M3124" t="b">
        <v>0</v>
      </c>
      <c r="N3124" t="s">
        <v>8269</v>
      </c>
      <c r="O3124" s="12">
        <f t="shared" si="241"/>
        <v>58</v>
      </c>
      <c r="P3124" s="10">
        <f t="shared" si="242"/>
        <v>58</v>
      </c>
      <c r="Q3124" s="14" t="s">
        <v>8354</v>
      </c>
      <c r="R3124" t="s">
        <v>8356</v>
      </c>
      <c r="S3124" s="19">
        <f t="shared" si="243"/>
        <v>42678.723749999997</v>
      </c>
      <c r="T3124" s="19">
        <f t="shared" si="244"/>
        <v>42207.916666666664</v>
      </c>
      <c r="U3124">
        <f t="shared" si="240"/>
        <v>2016</v>
      </c>
    </row>
    <row r="3125" spans="1:21" ht="48" x14ac:dyDescent="0.2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 s="23">
        <v>1437620400</v>
      </c>
      <c r="J3125">
        <v>1465516198</v>
      </c>
      <c r="K3125" t="b">
        <v>0</v>
      </c>
      <c r="L3125">
        <v>348</v>
      </c>
      <c r="M3125" t="b">
        <v>0</v>
      </c>
      <c r="N3125" t="s">
        <v>8269</v>
      </c>
      <c r="O3125" s="12">
        <f t="shared" si="241"/>
        <v>68</v>
      </c>
      <c r="P3125" s="10">
        <f t="shared" si="242"/>
        <v>244.8</v>
      </c>
      <c r="Q3125" s="14" t="s">
        <v>8354</v>
      </c>
      <c r="R3125" t="s">
        <v>8356</v>
      </c>
      <c r="S3125" s="19">
        <f t="shared" si="243"/>
        <v>42530.784699074073</v>
      </c>
      <c r="T3125" s="19">
        <f t="shared" si="244"/>
        <v>42207.916666666664</v>
      </c>
      <c r="U3125">
        <f t="shared" si="240"/>
        <v>2016</v>
      </c>
    </row>
    <row r="3126" spans="1:21" ht="32" x14ac:dyDescent="0.2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 s="23">
        <v>1437620400</v>
      </c>
      <c r="J3126">
        <v>1417718601</v>
      </c>
      <c r="K3126" t="b">
        <v>0</v>
      </c>
      <c r="L3126">
        <v>4</v>
      </c>
      <c r="M3126" t="b">
        <v>0</v>
      </c>
      <c r="N3126" t="s">
        <v>8269</v>
      </c>
      <c r="O3126" s="12">
        <f t="shared" si="241"/>
        <v>0</v>
      </c>
      <c r="P3126" s="10">
        <f t="shared" si="242"/>
        <v>6.5</v>
      </c>
      <c r="Q3126" s="14" t="s">
        <v>8354</v>
      </c>
      <c r="R3126" t="s">
        <v>8356</v>
      </c>
      <c r="S3126" s="19">
        <f t="shared" si="243"/>
        <v>41977.571770833332</v>
      </c>
      <c r="T3126" s="19">
        <f t="shared" si="244"/>
        <v>42207.916666666664</v>
      </c>
      <c r="U3126">
        <f t="shared" si="240"/>
        <v>2014</v>
      </c>
    </row>
    <row r="3127" spans="1:21" ht="16" x14ac:dyDescent="0.2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 s="23">
        <v>1437620400</v>
      </c>
      <c r="J3127">
        <v>1449550672</v>
      </c>
      <c r="K3127" t="b">
        <v>0</v>
      </c>
      <c r="L3127">
        <v>0</v>
      </c>
      <c r="M3127" t="b">
        <v>0</v>
      </c>
      <c r="N3127" t="s">
        <v>8269</v>
      </c>
      <c r="O3127" s="12">
        <f t="shared" si="241"/>
        <v>0</v>
      </c>
      <c r="P3127" s="10">
        <f t="shared" si="242"/>
        <v>0</v>
      </c>
      <c r="Q3127" s="14" t="s">
        <v>8354</v>
      </c>
      <c r="R3127" t="s">
        <v>8356</v>
      </c>
      <c r="S3127" s="19">
        <f t="shared" si="243"/>
        <v>42345.998518518514</v>
      </c>
      <c r="T3127" s="19">
        <f t="shared" si="244"/>
        <v>42207.916666666664</v>
      </c>
      <c r="U3127">
        <f t="shared" si="240"/>
        <v>2015</v>
      </c>
    </row>
    <row r="3128" spans="1:21" ht="80" x14ac:dyDescent="0.2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 s="23">
        <v>1437620400</v>
      </c>
      <c r="J3128">
        <v>1456532762</v>
      </c>
      <c r="K3128" t="b">
        <v>0</v>
      </c>
      <c r="L3128">
        <v>17</v>
      </c>
      <c r="M3128" t="b">
        <v>0</v>
      </c>
      <c r="N3128" t="s">
        <v>8269</v>
      </c>
      <c r="O3128" s="12">
        <f t="shared" si="241"/>
        <v>4</v>
      </c>
      <c r="P3128" s="10">
        <f t="shared" si="242"/>
        <v>61.18</v>
      </c>
      <c r="Q3128" s="14" t="s">
        <v>8354</v>
      </c>
      <c r="R3128" t="s">
        <v>8356</v>
      </c>
      <c r="S3128" s="19">
        <f t="shared" si="243"/>
        <v>42426.809745370367</v>
      </c>
      <c r="T3128" s="19">
        <f t="shared" si="244"/>
        <v>42207.916666666664</v>
      </c>
      <c r="U3128">
        <f t="shared" si="240"/>
        <v>2016</v>
      </c>
    </row>
    <row r="3129" spans="1:21" ht="48" x14ac:dyDescent="0.2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 s="23">
        <v>1437620400</v>
      </c>
      <c r="J3129">
        <v>1422650029</v>
      </c>
      <c r="K3129" t="b">
        <v>0</v>
      </c>
      <c r="L3129">
        <v>0</v>
      </c>
      <c r="M3129" t="b">
        <v>0</v>
      </c>
      <c r="N3129" t="s">
        <v>8269</v>
      </c>
      <c r="O3129" s="12">
        <f t="shared" si="241"/>
        <v>0</v>
      </c>
      <c r="P3129" s="10">
        <f t="shared" si="242"/>
        <v>0</v>
      </c>
      <c r="Q3129" s="14" t="s">
        <v>8354</v>
      </c>
      <c r="R3129" t="s">
        <v>8356</v>
      </c>
      <c r="S3129" s="19">
        <f t="shared" si="243"/>
        <v>42034.648483796293</v>
      </c>
      <c r="T3129" s="19">
        <f t="shared" si="244"/>
        <v>42207.916666666664</v>
      </c>
      <c r="U3129">
        <f t="shared" si="240"/>
        <v>2015</v>
      </c>
    </row>
    <row r="3130" spans="1:21" ht="48" x14ac:dyDescent="0.2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 s="23">
        <v>1437620400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 s="12">
        <f t="shared" si="241"/>
        <v>109</v>
      </c>
      <c r="P3130" s="10">
        <f t="shared" si="242"/>
        <v>139.24</v>
      </c>
      <c r="Q3130" s="14" t="s">
        <v>8354</v>
      </c>
      <c r="R3130" t="s">
        <v>8356</v>
      </c>
      <c r="S3130" s="19">
        <f t="shared" si="243"/>
        <v>42780.617372685178</v>
      </c>
      <c r="T3130" s="19">
        <f t="shared" si="244"/>
        <v>42207.916666666664</v>
      </c>
      <c r="U3130">
        <f t="shared" si="240"/>
        <v>2017</v>
      </c>
    </row>
    <row r="3131" spans="1:21" ht="48" x14ac:dyDescent="0.2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 s="23">
        <v>1437620400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 s="12">
        <f t="shared" si="241"/>
        <v>1</v>
      </c>
      <c r="P3131" s="10">
        <f t="shared" si="242"/>
        <v>10</v>
      </c>
      <c r="Q3131" s="14" t="s">
        <v>8354</v>
      </c>
      <c r="R3131" t="s">
        <v>8356</v>
      </c>
      <c r="S3131" s="19">
        <f t="shared" si="243"/>
        <v>42803.634479166663</v>
      </c>
      <c r="T3131" s="19">
        <f t="shared" si="244"/>
        <v>42207.916666666664</v>
      </c>
      <c r="U3131">
        <f t="shared" si="240"/>
        <v>2017</v>
      </c>
    </row>
    <row r="3132" spans="1:21" ht="32" x14ac:dyDescent="0.2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 s="23">
        <v>1437620400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 s="12">
        <f t="shared" si="241"/>
        <v>4</v>
      </c>
      <c r="P3132" s="10">
        <f t="shared" si="242"/>
        <v>93.75</v>
      </c>
      <c r="Q3132" s="14" t="s">
        <v>8354</v>
      </c>
      <c r="R3132" t="s">
        <v>8356</v>
      </c>
      <c r="S3132" s="19">
        <f t="shared" si="243"/>
        <v>42808.431898148141</v>
      </c>
      <c r="T3132" s="19">
        <f t="shared" si="244"/>
        <v>42207.916666666664</v>
      </c>
      <c r="U3132">
        <f t="shared" si="240"/>
        <v>2017</v>
      </c>
    </row>
    <row r="3133" spans="1:21" ht="32" x14ac:dyDescent="0.2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 s="23">
        <v>1437620400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 s="12">
        <f t="shared" si="241"/>
        <v>16</v>
      </c>
      <c r="P3133" s="10">
        <f t="shared" si="242"/>
        <v>53.75</v>
      </c>
      <c r="Q3133" s="14" t="s">
        <v>8354</v>
      </c>
      <c r="R3133" t="s">
        <v>8356</v>
      </c>
      <c r="S3133" s="19">
        <f t="shared" si="243"/>
        <v>42803.370891203704</v>
      </c>
      <c r="T3133" s="19">
        <f t="shared" si="244"/>
        <v>42207.916666666664</v>
      </c>
      <c r="U3133">
        <f t="shared" ref="U3133:U3196" si="245">YEAR(S3133)</f>
        <v>2017</v>
      </c>
    </row>
    <row r="3134" spans="1:21" ht="32" x14ac:dyDescent="0.2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 s="23">
        <v>1437620400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 s="12">
        <f t="shared" si="241"/>
        <v>0</v>
      </c>
      <c r="P3134" s="10">
        <f t="shared" si="242"/>
        <v>10</v>
      </c>
      <c r="Q3134" s="14" t="s">
        <v>8354</v>
      </c>
      <c r="R3134" t="s">
        <v>8356</v>
      </c>
      <c r="S3134" s="19">
        <f t="shared" si="243"/>
        <v>42786.141898148147</v>
      </c>
      <c r="T3134" s="19">
        <f t="shared" si="244"/>
        <v>42207.916666666664</v>
      </c>
      <c r="U3134">
        <f t="shared" si="245"/>
        <v>2017</v>
      </c>
    </row>
    <row r="3135" spans="1:21" ht="48" x14ac:dyDescent="0.2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 s="23">
        <v>1437620400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 s="12">
        <f t="shared" si="241"/>
        <v>108</v>
      </c>
      <c r="P3135" s="10">
        <f t="shared" si="242"/>
        <v>33.75</v>
      </c>
      <c r="Q3135" s="14" t="s">
        <v>8354</v>
      </c>
      <c r="R3135" t="s">
        <v>8356</v>
      </c>
      <c r="S3135" s="19">
        <f t="shared" si="243"/>
        <v>42788.356874999998</v>
      </c>
      <c r="T3135" s="19">
        <f t="shared" si="244"/>
        <v>42207.916666666664</v>
      </c>
      <c r="U3135">
        <f t="shared" si="245"/>
        <v>2017</v>
      </c>
    </row>
    <row r="3136" spans="1:21" ht="48" x14ac:dyDescent="0.2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 s="23">
        <v>1437620400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 s="12">
        <f t="shared" si="241"/>
        <v>23</v>
      </c>
      <c r="P3136" s="10">
        <f t="shared" si="242"/>
        <v>18.75</v>
      </c>
      <c r="Q3136" s="14" t="s">
        <v>8354</v>
      </c>
      <c r="R3136" t="s">
        <v>8356</v>
      </c>
      <c r="S3136" s="19">
        <f t="shared" si="243"/>
        <v>42800.511793981474</v>
      </c>
      <c r="T3136" s="19">
        <f t="shared" si="244"/>
        <v>42207.916666666664</v>
      </c>
      <c r="U3136">
        <f t="shared" si="245"/>
        <v>2017</v>
      </c>
    </row>
    <row r="3137" spans="1:21" ht="48" x14ac:dyDescent="0.2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 s="23">
        <v>1437620400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 s="12">
        <f t="shared" si="241"/>
        <v>21</v>
      </c>
      <c r="P3137" s="10">
        <f t="shared" si="242"/>
        <v>23.14</v>
      </c>
      <c r="Q3137" s="14" t="s">
        <v>8354</v>
      </c>
      <c r="R3137" t="s">
        <v>8356</v>
      </c>
      <c r="S3137" s="19">
        <f t="shared" si="243"/>
        <v>42806.943530092591</v>
      </c>
      <c r="T3137" s="19">
        <f t="shared" si="244"/>
        <v>42207.916666666664</v>
      </c>
      <c r="U3137">
        <f t="shared" si="245"/>
        <v>2017</v>
      </c>
    </row>
    <row r="3138" spans="1:21" ht="48" x14ac:dyDescent="0.2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 s="23">
        <v>1437620400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 s="12">
        <f t="shared" ref="O3138:O3201" si="246">ROUND(E3138/D3138*100,0)</f>
        <v>128</v>
      </c>
      <c r="P3138" s="10">
        <f t="shared" ref="P3138:P3201" si="247">IFERROR(ROUND(E3138/L3138,2),0)</f>
        <v>29.05</v>
      </c>
      <c r="Q3138" s="14" t="s">
        <v>8354</v>
      </c>
      <c r="R3138" t="s">
        <v>8356</v>
      </c>
      <c r="S3138" s="19">
        <f t="shared" si="243"/>
        <v>42789.25409722222</v>
      </c>
      <c r="T3138" s="19">
        <f t="shared" si="244"/>
        <v>42207.916666666664</v>
      </c>
      <c r="U3138">
        <f t="shared" si="245"/>
        <v>2017</v>
      </c>
    </row>
    <row r="3139" spans="1:21" ht="32" x14ac:dyDescent="0.2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 s="23">
        <v>1437620400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 s="12">
        <f t="shared" si="246"/>
        <v>3</v>
      </c>
      <c r="P3139" s="10">
        <f t="shared" si="247"/>
        <v>50</v>
      </c>
      <c r="Q3139" s="14" t="s">
        <v>8354</v>
      </c>
      <c r="R3139" t="s">
        <v>8356</v>
      </c>
      <c r="S3139" s="19">
        <f t="shared" ref="S3139:S3202" si="248">(J3139/86400)+25569+(-5/24)</f>
        <v>42807.676724537036</v>
      </c>
      <c r="T3139" s="19">
        <f t="shared" ref="T3139:T3202" si="249">(I3139/86400)+25569+(-5/24)</f>
        <v>42207.916666666664</v>
      </c>
      <c r="U3139">
        <f t="shared" si="245"/>
        <v>2017</v>
      </c>
    </row>
    <row r="3140" spans="1:21" ht="64" x14ac:dyDescent="0.2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 s="23">
        <v>1437620400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 s="12">
        <f t="shared" si="246"/>
        <v>0</v>
      </c>
      <c r="P3140" s="10">
        <f t="shared" si="247"/>
        <v>0</v>
      </c>
      <c r="Q3140" s="14" t="s">
        <v>8354</v>
      </c>
      <c r="R3140" t="s">
        <v>8356</v>
      </c>
      <c r="S3140" s="19">
        <f t="shared" si="248"/>
        <v>42809.437581018516</v>
      </c>
      <c r="T3140" s="19">
        <f t="shared" si="249"/>
        <v>42207.916666666664</v>
      </c>
      <c r="U3140">
        <f t="shared" si="245"/>
        <v>2017</v>
      </c>
    </row>
    <row r="3141" spans="1:21" ht="48" x14ac:dyDescent="0.2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 s="23">
        <v>1437620400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 s="12">
        <f t="shared" si="246"/>
        <v>5</v>
      </c>
      <c r="P3141" s="10">
        <f t="shared" si="247"/>
        <v>450</v>
      </c>
      <c r="Q3141" s="14" t="s">
        <v>8354</v>
      </c>
      <c r="R3141" t="s">
        <v>8356</v>
      </c>
      <c r="S3141" s="19">
        <f t="shared" si="248"/>
        <v>42785.062037037038</v>
      </c>
      <c r="T3141" s="19">
        <f t="shared" si="249"/>
        <v>42207.916666666664</v>
      </c>
      <c r="U3141">
        <f t="shared" si="245"/>
        <v>2017</v>
      </c>
    </row>
    <row r="3142" spans="1:21" ht="48" x14ac:dyDescent="0.2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 s="23">
        <v>1437620400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 s="12">
        <f t="shared" si="246"/>
        <v>1</v>
      </c>
      <c r="P3142" s="10">
        <f t="shared" si="247"/>
        <v>24</v>
      </c>
      <c r="Q3142" s="14" t="s">
        <v>8354</v>
      </c>
      <c r="R3142" t="s">
        <v>8356</v>
      </c>
      <c r="S3142" s="19">
        <f t="shared" si="248"/>
        <v>42802.510451388887</v>
      </c>
      <c r="T3142" s="19">
        <f t="shared" si="249"/>
        <v>42207.916666666664</v>
      </c>
      <c r="U3142">
        <f t="shared" si="245"/>
        <v>2017</v>
      </c>
    </row>
    <row r="3143" spans="1:21" ht="64" x14ac:dyDescent="0.2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 s="23">
        <v>1437620400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 s="12">
        <f t="shared" si="246"/>
        <v>52</v>
      </c>
      <c r="P3143" s="10">
        <f t="shared" si="247"/>
        <v>32.25</v>
      </c>
      <c r="Q3143" s="14" t="s">
        <v>8354</v>
      </c>
      <c r="R3143" t="s">
        <v>8356</v>
      </c>
      <c r="S3143" s="19">
        <f t="shared" si="248"/>
        <v>42800.544999999998</v>
      </c>
      <c r="T3143" s="19">
        <f t="shared" si="249"/>
        <v>42207.916666666664</v>
      </c>
      <c r="U3143">
        <f t="shared" si="245"/>
        <v>2017</v>
      </c>
    </row>
    <row r="3144" spans="1:21" ht="48" x14ac:dyDescent="0.2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 s="23">
        <v>1437620400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 s="12">
        <f t="shared" si="246"/>
        <v>2</v>
      </c>
      <c r="P3144" s="10">
        <f t="shared" si="247"/>
        <v>15</v>
      </c>
      <c r="Q3144" s="14" t="s">
        <v>8354</v>
      </c>
      <c r="R3144" t="s">
        <v>8356</v>
      </c>
      <c r="S3144" s="19">
        <f t="shared" si="248"/>
        <v>42783.304849537039</v>
      </c>
      <c r="T3144" s="19">
        <f t="shared" si="249"/>
        <v>42207.916666666664</v>
      </c>
      <c r="U3144">
        <f t="shared" si="245"/>
        <v>2017</v>
      </c>
    </row>
    <row r="3145" spans="1:21" ht="64" x14ac:dyDescent="0.2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 s="23">
        <v>1437620400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 s="12">
        <f t="shared" si="246"/>
        <v>0</v>
      </c>
      <c r="P3145" s="10">
        <f t="shared" si="247"/>
        <v>0</v>
      </c>
      <c r="Q3145" s="14" t="s">
        <v>8354</v>
      </c>
      <c r="R3145" t="s">
        <v>8356</v>
      </c>
      <c r="S3145" s="19">
        <f t="shared" si="248"/>
        <v>42808.149953703702</v>
      </c>
      <c r="T3145" s="19">
        <f t="shared" si="249"/>
        <v>42207.916666666664</v>
      </c>
      <c r="U3145">
        <f t="shared" si="245"/>
        <v>2017</v>
      </c>
    </row>
    <row r="3146" spans="1:21" ht="64" x14ac:dyDescent="0.2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 s="23">
        <v>1437620400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 s="12">
        <f t="shared" si="246"/>
        <v>75</v>
      </c>
      <c r="P3146" s="10">
        <f t="shared" si="247"/>
        <v>251.33</v>
      </c>
      <c r="Q3146" s="14" t="s">
        <v>8354</v>
      </c>
      <c r="R3146" t="s">
        <v>8356</v>
      </c>
      <c r="S3146" s="19">
        <f t="shared" si="248"/>
        <v>42796.329942129632</v>
      </c>
      <c r="T3146" s="19">
        <f t="shared" si="249"/>
        <v>42207.916666666664</v>
      </c>
      <c r="U3146">
        <f t="shared" si="245"/>
        <v>2017</v>
      </c>
    </row>
    <row r="3147" spans="1:21" ht="32" x14ac:dyDescent="0.2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 s="23">
        <v>1437620400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 s="12">
        <f t="shared" si="246"/>
        <v>0</v>
      </c>
      <c r="P3147" s="10">
        <f t="shared" si="247"/>
        <v>0</v>
      </c>
      <c r="Q3147" s="14" t="s">
        <v>8354</v>
      </c>
      <c r="R3147" t="s">
        <v>8356</v>
      </c>
      <c r="S3147" s="19">
        <f t="shared" si="248"/>
        <v>42761.832569444443</v>
      </c>
      <c r="T3147" s="19">
        <f t="shared" si="249"/>
        <v>42207.916666666664</v>
      </c>
      <c r="U3147">
        <f t="shared" si="245"/>
        <v>2017</v>
      </c>
    </row>
    <row r="3148" spans="1:21" ht="32" x14ac:dyDescent="0.2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 s="23">
        <v>1437620400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 s="12">
        <f t="shared" si="246"/>
        <v>11</v>
      </c>
      <c r="P3148" s="10">
        <f t="shared" si="247"/>
        <v>437.5</v>
      </c>
      <c r="Q3148" s="14" t="s">
        <v>8354</v>
      </c>
      <c r="R3148" t="s">
        <v>8356</v>
      </c>
      <c r="S3148" s="19">
        <f t="shared" si="248"/>
        <v>42796.474143518521</v>
      </c>
      <c r="T3148" s="19">
        <f t="shared" si="249"/>
        <v>42207.916666666664</v>
      </c>
      <c r="U3148">
        <f t="shared" si="245"/>
        <v>2017</v>
      </c>
    </row>
    <row r="3149" spans="1:21" ht="48" x14ac:dyDescent="0.2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 s="23">
        <v>1437620400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 s="12">
        <f t="shared" si="246"/>
        <v>118</v>
      </c>
      <c r="P3149" s="10">
        <f t="shared" si="247"/>
        <v>110.35</v>
      </c>
      <c r="Q3149" s="14" t="s">
        <v>8354</v>
      </c>
      <c r="R3149" t="s">
        <v>8356</v>
      </c>
      <c r="S3149" s="19">
        <f t="shared" si="248"/>
        <v>41909.761053240734</v>
      </c>
      <c r="T3149" s="19">
        <f t="shared" si="249"/>
        <v>42207.916666666664</v>
      </c>
      <c r="U3149">
        <f t="shared" si="245"/>
        <v>2014</v>
      </c>
    </row>
    <row r="3150" spans="1:21" ht="32" x14ac:dyDescent="0.2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 s="23">
        <v>1437620400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 s="12">
        <f t="shared" si="246"/>
        <v>131</v>
      </c>
      <c r="P3150" s="10">
        <f t="shared" si="247"/>
        <v>41.42</v>
      </c>
      <c r="Q3150" s="14" t="s">
        <v>8354</v>
      </c>
      <c r="R3150" t="s">
        <v>8356</v>
      </c>
      <c r="S3150" s="19">
        <f t="shared" si="248"/>
        <v>41891.456990740735</v>
      </c>
      <c r="T3150" s="19">
        <f t="shared" si="249"/>
        <v>42207.916666666664</v>
      </c>
      <c r="U3150">
        <f t="shared" si="245"/>
        <v>2014</v>
      </c>
    </row>
    <row r="3151" spans="1:21" ht="48" x14ac:dyDescent="0.2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 s="23">
        <v>1437620400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 s="12">
        <f t="shared" si="246"/>
        <v>104</v>
      </c>
      <c r="P3151" s="10">
        <f t="shared" si="247"/>
        <v>52</v>
      </c>
      <c r="Q3151" s="14" t="s">
        <v>8354</v>
      </c>
      <c r="R3151" t="s">
        <v>8356</v>
      </c>
      <c r="S3151" s="19">
        <f t="shared" si="248"/>
        <v>41225.809027777774</v>
      </c>
      <c r="T3151" s="19">
        <f t="shared" si="249"/>
        <v>42207.916666666664</v>
      </c>
      <c r="U3151">
        <f t="shared" si="245"/>
        <v>2012</v>
      </c>
    </row>
    <row r="3152" spans="1:21" ht="64" x14ac:dyDescent="0.2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 s="23">
        <v>1437620400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 s="12">
        <f t="shared" si="246"/>
        <v>101</v>
      </c>
      <c r="P3152" s="10">
        <f t="shared" si="247"/>
        <v>33.99</v>
      </c>
      <c r="Q3152" s="14" t="s">
        <v>8354</v>
      </c>
      <c r="R3152" t="s">
        <v>8356</v>
      </c>
      <c r="S3152" s="19">
        <f t="shared" si="248"/>
        <v>40478.055590277778</v>
      </c>
      <c r="T3152" s="19">
        <f t="shared" si="249"/>
        <v>42207.916666666664</v>
      </c>
      <c r="U3152">
        <f t="shared" si="245"/>
        <v>2010</v>
      </c>
    </row>
    <row r="3153" spans="1:21" ht="32" x14ac:dyDescent="0.2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 s="23">
        <v>1437620400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 s="12">
        <f t="shared" si="246"/>
        <v>100</v>
      </c>
      <c r="P3153" s="10">
        <f t="shared" si="247"/>
        <v>103.35</v>
      </c>
      <c r="Q3153" s="14" t="s">
        <v>8354</v>
      </c>
      <c r="R3153" t="s">
        <v>8356</v>
      </c>
      <c r="S3153" s="19">
        <f t="shared" si="248"/>
        <v>41862.631643518514</v>
      </c>
      <c r="T3153" s="19">
        <f t="shared" si="249"/>
        <v>42207.916666666664</v>
      </c>
      <c r="U3153">
        <f t="shared" si="245"/>
        <v>2014</v>
      </c>
    </row>
    <row r="3154" spans="1:21" ht="48" x14ac:dyDescent="0.2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 s="23">
        <v>1437620400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 s="12">
        <f t="shared" si="246"/>
        <v>106</v>
      </c>
      <c r="P3154" s="10">
        <f t="shared" si="247"/>
        <v>34.79</v>
      </c>
      <c r="Q3154" s="14" t="s">
        <v>8354</v>
      </c>
      <c r="R3154" t="s">
        <v>8356</v>
      </c>
      <c r="S3154" s="19">
        <f t="shared" si="248"/>
        <v>41550.659340277773</v>
      </c>
      <c r="T3154" s="19">
        <f t="shared" si="249"/>
        <v>42207.916666666664</v>
      </c>
      <c r="U3154">
        <f t="shared" si="245"/>
        <v>2013</v>
      </c>
    </row>
    <row r="3155" spans="1:21" ht="48" x14ac:dyDescent="0.2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 s="23">
        <v>1437620400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 s="12">
        <f t="shared" si="246"/>
        <v>336</v>
      </c>
      <c r="P3155" s="10">
        <f t="shared" si="247"/>
        <v>41.77</v>
      </c>
      <c r="Q3155" s="14" t="s">
        <v>8354</v>
      </c>
      <c r="R3155" t="s">
        <v>8356</v>
      </c>
      <c r="S3155" s="19">
        <f t="shared" si="248"/>
        <v>40632.946030092593</v>
      </c>
      <c r="T3155" s="19">
        <f t="shared" si="249"/>
        <v>42207.916666666664</v>
      </c>
      <c r="U3155">
        <f t="shared" si="245"/>
        <v>2011</v>
      </c>
    </row>
    <row r="3156" spans="1:21" ht="48" x14ac:dyDescent="0.2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 s="23">
        <v>1437620400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 s="12">
        <f t="shared" si="246"/>
        <v>113</v>
      </c>
      <c r="P3156" s="10">
        <f t="shared" si="247"/>
        <v>64.27</v>
      </c>
      <c r="Q3156" s="14" t="s">
        <v>8354</v>
      </c>
      <c r="R3156" t="s">
        <v>8356</v>
      </c>
      <c r="S3156" s="19">
        <f t="shared" si="248"/>
        <v>40970.667337962957</v>
      </c>
      <c r="T3156" s="19">
        <f t="shared" si="249"/>
        <v>42207.916666666664</v>
      </c>
      <c r="U3156">
        <f t="shared" si="245"/>
        <v>2012</v>
      </c>
    </row>
    <row r="3157" spans="1:21" ht="48" x14ac:dyDescent="0.2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 s="23">
        <v>1437620400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 s="12">
        <f t="shared" si="246"/>
        <v>189</v>
      </c>
      <c r="P3157" s="10">
        <f t="shared" si="247"/>
        <v>31.21</v>
      </c>
      <c r="Q3157" s="14" t="s">
        <v>8354</v>
      </c>
      <c r="R3157" t="s">
        <v>8356</v>
      </c>
      <c r="S3157" s="19">
        <f t="shared" si="248"/>
        <v>41233.290798611109</v>
      </c>
      <c r="T3157" s="19">
        <f t="shared" si="249"/>
        <v>42207.916666666664</v>
      </c>
      <c r="U3157">
        <f t="shared" si="245"/>
        <v>2012</v>
      </c>
    </row>
    <row r="3158" spans="1:21" ht="48" x14ac:dyDescent="0.2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 s="23">
        <v>1437620400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 s="12">
        <f t="shared" si="246"/>
        <v>102</v>
      </c>
      <c r="P3158" s="10">
        <f t="shared" si="247"/>
        <v>62.92</v>
      </c>
      <c r="Q3158" s="14" t="s">
        <v>8354</v>
      </c>
      <c r="R3158" t="s">
        <v>8356</v>
      </c>
      <c r="S3158" s="19">
        <f t="shared" si="248"/>
        <v>41026.744722222218</v>
      </c>
      <c r="T3158" s="19">
        <f t="shared" si="249"/>
        <v>42207.916666666664</v>
      </c>
      <c r="U3158">
        <f t="shared" si="245"/>
        <v>2012</v>
      </c>
    </row>
    <row r="3159" spans="1:21" ht="32" x14ac:dyDescent="0.2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 s="23">
        <v>1437620400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 s="12">
        <f t="shared" si="246"/>
        <v>101</v>
      </c>
      <c r="P3159" s="10">
        <f t="shared" si="247"/>
        <v>98.54</v>
      </c>
      <c r="Q3159" s="14" t="s">
        <v>8354</v>
      </c>
      <c r="R3159" t="s">
        <v>8356</v>
      </c>
      <c r="S3159" s="19">
        <f t="shared" si="248"/>
        <v>41829.579918981479</v>
      </c>
      <c r="T3159" s="19">
        <f t="shared" si="249"/>
        <v>42207.916666666664</v>
      </c>
      <c r="U3159">
        <f t="shared" si="245"/>
        <v>2014</v>
      </c>
    </row>
    <row r="3160" spans="1:21" ht="32" x14ac:dyDescent="0.2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 s="23">
        <v>1437620400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 s="12">
        <f t="shared" si="246"/>
        <v>114</v>
      </c>
      <c r="P3160" s="10">
        <f t="shared" si="247"/>
        <v>82.61</v>
      </c>
      <c r="Q3160" s="14" t="s">
        <v>8354</v>
      </c>
      <c r="R3160" t="s">
        <v>8356</v>
      </c>
      <c r="S3160" s="19">
        <f t="shared" si="248"/>
        <v>41447.631388888891</v>
      </c>
      <c r="T3160" s="19">
        <f t="shared" si="249"/>
        <v>42207.916666666664</v>
      </c>
      <c r="U3160">
        <f t="shared" si="245"/>
        <v>2013</v>
      </c>
    </row>
    <row r="3161" spans="1:21" ht="32" x14ac:dyDescent="0.2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 s="23">
        <v>1437620400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 s="12">
        <f t="shared" si="246"/>
        <v>133</v>
      </c>
      <c r="P3161" s="10">
        <f t="shared" si="247"/>
        <v>38.5</v>
      </c>
      <c r="Q3161" s="14" t="s">
        <v>8354</v>
      </c>
      <c r="R3161" t="s">
        <v>8356</v>
      </c>
      <c r="S3161" s="19">
        <f t="shared" si="248"/>
        <v>40883.858344907407</v>
      </c>
      <c r="T3161" s="19">
        <f t="shared" si="249"/>
        <v>42207.916666666664</v>
      </c>
      <c r="U3161">
        <f t="shared" si="245"/>
        <v>2011</v>
      </c>
    </row>
    <row r="3162" spans="1:21" ht="48" x14ac:dyDescent="0.2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 s="23">
        <v>1437620400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 s="12">
        <f t="shared" si="246"/>
        <v>102</v>
      </c>
      <c r="P3162" s="10">
        <f t="shared" si="247"/>
        <v>80.16</v>
      </c>
      <c r="Q3162" s="14" t="s">
        <v>8354</v>
      </c>
      <c r="R3162" t="s">
        <v>8356</v>
      </c>
      <c r="S3162" s="19">
        <f t="shared" si="248"/>
        <v>41841.056562499994</v>
      </c>
      <c r="T3162" s="19">
        <f t="shared" si="249"/>
        <v>42207.916666666664</v>
      </c>
      <c r="U3162">
        <f t="shared" si="245"/>
        <v>2014</v>
      </c>
    </row>
    <row r="3163" spans="1:21" ht="48" x14ac:dyDescent="0.2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 s="23">
        <v>1437620400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 s="12">
        <f t="shared" si="246"/>
        <v>105</v>
      </c>
      <c r="P3163" s="10">
        <f t="shared" si="247"/>
        <v>28.41</v>
      </c>
      <c r="Q3163" s="14" t="s">
        <v>8354</v>
      </c>
      <c r="R3163" t="s">
        <v>8356</v>
      </c>
      <c r="S3163" s="19">
        <f t="shared" si="248"/>
        <v>41897.327800925923</v>
      </c>
      <c r="T3163" s="19">
        <f t="shared" si="249"/>
        <v>42207.916666666664</v>
      </c>
      <c r="U3163">
        <f t="shared" si="245"/>
        <v>2014</v>
      </c>
    </row>
    <row r="3164" spans="1:21" ht="48" x14ac:dyDescent="0.2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 s="23">
        <v>1437620400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 s="12">
        <f t="shared" si="246"/>
        <v>127</v>
      </c>
      <c r="P3164" s="10">
        <f t="shared" si="247"/>
        <v>80.73</v>
      </c>
      <c r="Q3164" s="14" t="s">
        <v>8354</v>
      </c>
      <c r="R3164" t="s">
        <v>8356</v>
      </c>
      <c r="S3164" s="19">
        <f t="shared" si="248"/>
        <v>41799.47756944444</v>
      </c>
      <c r="T3164" s="19">
        <f t="shared" si="249"/>
        <v>42207.916666666664</v>
      </c>
      <c r="U3164">
        <f t="shared" si="245"/>
        <v>2014</v>
      </c>
    </row>
    <row r="3165" spans="1:21" ht="48" x14ac:dyDescent="0.2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 s="23">
        <v>1437620400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 s="12">
        <f t="shared" si="246"/>
        <v>111</v>
      </c>
      <c r="P3165" s="10">
        <f t="shared" si="247"/>
        <v>200.69</v>
      </c>
      <c r="Q3165" s="14" t="s">
        <v>8354</v>
      </c>
      <c r="R3165" t="s">
        <v>8356</v>
      </c>
      <c r="S3165" s="19">
        <f t="shared" si="248"/>
        <v>41775.545428240737</v>
      </c>
      <c r="T3165" s="19">
        <f t="shared" si="249"/>
        <v>42207.916666666664</v>
      </c>
      <c r="U3165">
        <f t="shared" si="245"/>
        <v>2014</v>
      </c>
    </row>
    <row r="3166" spans="1:21" ht="48" x14ac:dyDescent="0.2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 s="23">
        <v>1437620400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 s="12">
        <f t="shared" si="246"/>
        <v>107</v>
      </c>
      <c r="P3166" s="10">
        <f t="shared" si="247"/>
        <v>37.590000000000003</v>
      </c>
      <c r="Q3166" s="14" t="s">
        <v>8354</v>
      </c>
      <c r="R3166" t="s">
        <v>8356</v>
      </c>
      <c r="S3166" s="19">
        <f t="shared" si="248"/>
        <v>41766.597395833327</v>
      </c>
      <c r="T3166" s="19">
        <f t="shared" si="249"/>
        <v>42207.916666666664</v>
      </c>
      <c r="U3166">
        <f t="shared" si="245"/>
        <v>2014</v>
      </c>
    </row>
    <row r="3167" spans="1:21" ht="48" x14ac:dyDescent="0.2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 s="23">
        <v>1437620400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 s="12">
        <f t="shared" si="246"/>
        <v>163</v>
      </c>
      <c r="P3167" s="10">
        <f t="shared" si="247"/>
        <v>58.1</v>
      </c>
      <c r="Q3167" s="14" t="s">
        <v>8354</v>
      </c>
      <c r="R3167" t="s">
        <v>8356</v>
      </c>
      <c r="S3167" s="19">
        <f t="shared" si="248"/>
        <v>40643.950925925921</v>
      </c>
      <c r="T3167" s="19">
        <f t="shared" si="249"/>
        <v>42207.916666666664</v>
      </c>
      <c r="U3167">
        <f t="shared" si="245"/>
        <v>2011</v>
      </c>
    </row>
    <row r="3168" spans="1:21" ht="48" x14ac:dyDescent="0.2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 s="23">
        <v>1437620400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 s="12">
        <f t="shared" si="246"/>
        <v>160</v>
      </c>
      <c r="P3168" s="10">
        <f t="shared" si="247"/>
        <v>60.3</v>
      </c>
      <c r="Q3168" s="14" t="s">
        <v>8354</v>
      </c>
      <c r="R3168" t="s">
        <v>8356</v>
      </c>
      <c r="S3168" s="19">
        <f t="shared" si="248"/>
        <v>41940.483252314814</v>
      </c>
      <c r="T3168" s="19">
        <f t="shared" si="249"/>
        <v>42207.916666666664</v>
      </c>
      <c r="U3168">
        <f t="shared" si="245"/>
        <v>2014</v>
      </c>
    </row>
    <row r="3169" spans="1:21" ht="32" x14ac:dyDescent="0.2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 s="23">
        <v>1437620400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 s="12">
        <f t="shared" si="246"/>
        <v>116</v>
      </c>
      <c r="P3169" s="10">
        <f t="shared" si="247"/>
        <v>63.36</v>
      </c>
      <c r="Q3169" s="14" t="s">
        <v>8354</v>
      </c>
      <c r="R3169" t="s">
        <v>8356</v>
      </c>
      <c r="S3169" s="19">
        <f t="shared" si="248"/>
        <v>41838.967372685183</v>
      </c>
      <c r="T3169" s="19">
        <f t="shared" si="249"/>
        <v>42207.916666666664</v>
      </c>
      <c r="U3169">
        <f t="shared" si="245"/>
        <v>2014</v>
      </c>
    </row>
    <row r="3170" spans="1:21" ht="48" x14ac:dyDescent="0.2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 s="23">
        <v>1437620400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 s="12">
        <f t="shared" si="246"/>
        <v>124</v>
      </c>
      <c r="P3170" s="10">
        <f t="shared" si="247"/>
        <v>50.9</v>
      </c>
      <c r="Q3170" s="14" t="s">
        <v>8354</v>
      </c>
      <c r="R3170" t="s">
        <v>8356</v>
      </c>
      <c r="S3170" s="19">
        <f t="shared" si="248"/>
        <v>41771.897604166668</v>
      </c>
      <c r="T3170" s="19">
        <f t="shared" si="249"/>
        <v>42207.916666666664</v>
      </c>
      <c r="U3170">
        <f t="shared" si="245"/>
        <v>2014</v>
      </c>
    </row>
    <row r="3171" spans="1:21" ht="32" x14ac:dyDescent="0.2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 s="23">
        <v>1437620400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 s="12">
        <f t="shared" si="246"/>
        <v>103</v>
      </c>
      <c r="P3171" s="10">
        <f t="shared" si="247"/>
        <v>100.5</v>
      </c>
      <c r="Q3171" s="14" t="s">
        <v>8354</v>
      </c>
      <c r="R3171" t="s">
        <v>8356</v>
      </c>
      <c r="S3171" s="19">
        <f t="shared" si="248"/>
        <v>41591.529641203699</v>
      </c>
      <c r="T3171" s="19">
        <f t="shared" si="249"/>
        <v>42207.916666666664</v>
      </c>
      <c r="U3171">
        <f t="shared" si="245"/>
        <v>2013</v>
      </c>
    </row>
    <row r="3172" spans="1:21" ht="32" x14ac:dyDescent="0.2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 s="23">
        <v>1437620400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 s="12">
        <f t="shared" si="246"/>
        <v>112</v>
      </c>
      <c r="P3172" s="10">
        <f t="shared" si="247"/>
        <v>31.62</v>
      </c>
      <c r="Q3172" s="14" t="s">
        <v>8354</v>
      </c>
      <c r="R3172" t="s">
        <v>8356</v>
      </c>
      <c r="S3172" s="19">
        <f t="shared" si="248"/>
        <v>41788.872037037036</v>
      </c>
      <c r="T3172" s="19">
        <f t="shared" si="249"/>
        <v>42207.916666666664</v>
      </c>
      <c r="U3172">
        <f t="shared" si="245"/>
        <v>2014</v>
      </c>
    </row>
    <row r="3173" spans="1:21" ht="48" x14ac:dyDescent="0.2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 s="23">
        <v>1437620400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 s="12">
        <f t="shared" si="246"/>
        <v>109</v>
      </c>
      <c r="P3173" s="10">
        <f t="shared" si="247"/>
        <v>65.099999999999994</v>
      </c>
      <c r="Q3173" s="14" t="s">
        <v>8354</v>
      </c>
      <c r="R3173" t="s">
        <v>8356</v>
      </c>
      <c r="S3173" s="19">
        <f t="shared" si="248"/>
        <v>42466.399976851848</v>
      </c>
      <c r="T3173" s="19">
        <f t="shared" si="249"/>
        <v>42207.916666666664</v>
      </c>
      <c r="U3173">
        <f t="shared" si="245"/>
        <v>2016</v>
      </c>
    </row>
    <row r="3174" spans="1:21" ht="48" x14ac:dyDescent="0.2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 s="23">
        <v>1437620400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 s="12">
        <f t="shared" si="246"/>
        <v>115</v>
      </c>
      <c r="P3174" s="10">
        <f t="shared" si="247"/>
        <v>79.31</v>
      </c>
      <c r="Q3174" s="14" t="s">
        <v>8354</v>
      </c>
      <c r="R3174" t="s">
        <v>8356</v>
      </c>
      <c r="S3174" s="19">
        <f t="shared" si="248"/>
        <v>40923.521620370368</v>
      </c>
      <c r="T3174" s="19">
        <f t="shared" si="249"/>
        <v>42207.916666666664</v>
      </c>
      <c r="U3174">
        <f t="shared" si="245"/>
        <v>2012</v>
      </c>
    </row>
    <row r="3175" spans="1:21" ht="48" x14ac:dyDescent="0.2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 s="23">
        <v>1437620400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 s="12">
        <f t="shared" si="246"/>
        <v>103</v>
      </c>
      <c r="P3175" s="10">
        <f t="shared" si="247"/>
        <v>139.19</v>
      </c>
      <c r="Q3175" s="14" t="s">
        <v>8354</v>
      </c>
      <c r="R3175" t="s">
        <v>8356</v>
      </c>
      <c r="S3175" s="19">
        <f t="shared" si="248"/>
        <v>41878.670046296298</v>
      </c>
      <c r="T3175" s="19">
        <f t="shared" si="249"/>
        <v>42207.916666666664</v>
      </c>
      <c r="U3175">
        <f t="shared" si="245"/>
        <v>2014</v>
      </c>
    </row>
    <row r="3176" spans="1:21" ht="48" x14ac:dyDescent="0.2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 s="23">
        <v>1437620400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 s="12">
        <f t="shared" si="246"/>
        <v>101</v>
      </c>
      <c r="P3176" s="10">
        <f t="shared" si="247"/>
        <v>131.91</v>
      </c>
      <c r="Q3176" s="14" t="s">
        <v>8354</v>
      </c>
      <c r="R3176" t="s">
        <v>8356</v>
      </c>
      <c r="S3176" s="19">
        <f t="shared" si="248"/>
        <v>41862.656342592592</v>
      </c>
      <c r="T3176" s="19">
        <f t="shared" si="249"/>
        <v>42207.916666666664</v>
      </c>
      <c r="U3176">
        <f t="shared" si="245"/>
        <v>2014</v>
      </c>
    </row>
    <row r="3177" spans="1:21" ht="48" x14ac:dyDescent="0.2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 s="23">
        <v>1437620400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 s="12">
        <f t="shared" si="246"/>
        <v>110</v>
      </c>
      <c r="P3177" s="10">
        <f t="shared" si="247"/>
        <v>91.3</v>
      </c>
      <c r="Q3177" s="14" t="s">
        <v>8354</v>
      </c>
      <c r="R3177" t="s">
        <v>8356</v>
      </c>
      <c r="S3177" s="19">
        <f t="shared" si="248"/>
        <v>40531.678553240738</v>
      </c>
      <c r="T3177" s="19">
        <f t="shared" si="249"/>
        <v>42207.916666666664</v>
      </c>
      <c r="U3177">
        <f t="shared" si="245"/>
        <v>2010</v>
      </c>
    </row>
    <row r="3178" spans="1:21" ht="48" x14ac:dyDescent="0.2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 s="23">
        <v>1437620400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 s="12">
        <f t="shared" si="246"/>
        <v>115</v>
      </c>
      <c r="P3178" s="10">
        <f t="shared" si="247"/>
        <v>39.67</v>
      </c>
      <c r="Q3178" s="14" t="s">
        <v>8354</v>
      </c>
      <c r="R3178" t="s">
        <v>8356</v>
      </c>
      <c r="S3178" s="19">
        <f t="shared" si="248"/>
        <v>41477.722581018512</v>
      </c>
      <c r="T3178" s="19">
        <f t="shared" si="249"/>
        <v>42207.916666666664</v>
      </c>
      <c r="U3178">
        <f t="shared" si="245"/>
        <v>2013</v>
      </c>
    </row>
    <row r="3179" spans="1:21" ht="48" x14ac:dyDescent="0.2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 s="23">
        <v>1437620400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 s="12">
        <f t="shared" si="246"/>
        <v>117</v>
      </c>
      <c r="P3179" s="10">
        <f t="shared" si="247"/>
        <v>57.55</v>
      </c>
      <c r="Q3179" s="14" t="s">
        <v>8354</v>
      </c>
      <c r="R3179" t="s">
        <v>8356</v>
      </c>
      <c r="S3179" s="19">
        <f t="shared" si="248"/>
        <v>41781.458437499998</v>
      </c>
      <c r="T3179" s="19">
        <f t="shared" si="249"/>
        <v>42207.916666666664</v>
      </c>
      <c r="U3179">
        <f t="shared" si="245"/>
        <v>2014</v>
      </c>
    </row>
    <row r="3180" spans="1:21" ht="48" x14ac:dyDescent="0.2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 s="23">
        <v>1437620400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 s="12">
        <f t="shared" si="246"/>
        <v>172</v>
      </c>
      <c r="P3180" s="10">
        <f t="shared" si="247"/>
        <v>33.03</v>
      </c>
      <c r="Q3180" s="14" t="s">
        <v>8354</v>
      </c>
      <c r="R3180" t="s">
        <v>8356</v>
      </c>
      <c r="S3180" s="19">
        <f t="shared" si="248"/>
        <v>41806.396701388883</v>
      </c>
      <c r="T3180" s="19">
        <f t="shared" si="249"/>
        <v>42207.916666666664</v>
      </c>
      <c r="U3180">
        <f t="shared" si="245"/>
        <v>2014</v>
      </c>
    </row>
    <row r="3181" spans="1:21" ht="32" x14ac:dyDescent="0.2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 s="23">
        <v>1437620400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 s="12">
        <f t="shared" si="246"/>
        <v>114</v>
      </c>
      <c r="P3181" s="10">
        <f t="shared" si="247"/>
        <v>77.34</v>
      </c>
      <c r="Q3181" s="14" t="s">
        <v>8354</v>
      </c>
      <c r="R3181" t="s">
        <v>8356</v>
      </c>
      <c r="S3181" s="19">
        <f t="shared" si="248"/>
        <v>41375.49387731481</v>
      </c>
      <c r="T3181" s="19">
        <f t="shared" si="249"/>
        <v>42207.916666666664</v>
      </c>
      <c r="U3181">
        <f t="shared" si="245"/>
        <v>2013</v>
      </c>
    </row>
    <row r="3182" spans="1:21" ht="48" x14ac:dyDescent="0.2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 s="23">
        <v>1437620400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 s="12">
        <f t="shared" si="246"/>
        <v>120</v>
      </c>
      <c r="P3182" s="10">
        <f t="shared" si="247"/>
        <v>31.93</v>
      </c>
      <c r="Q3182" s="14" t="s">
        <v>8354</v>
      </c>
      <c r="R3182" t="s">
        <v>8356</v>
      </c>
      <c r="S3182" s="19">
        <f t="shared" si="248"/>
        <v>41780.204270833332</v>
      </c>
      <c r="T3182" s="19">
        <f t="shared" si="249"/>
        <v>42207.916666666664</v>
      </c>
      <c r="U3182">
        <f t="shared" si="245"/>
        <v>2014</v>
      </c>
    </row>
    <row r="3183" spans="1:21" ht="48" x14ac:dyDescent="0.2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 s="23">
        <v>1437620400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 s="12">
        <f t="shared" si="246"/>
        <v>109</v>
      </c>
      <c r="P3183" s="10">
        <f t="shared" si="247"/>
        <v>36.33</v>
      </c>
      <c r="Q3183" s="14" t="s">
        <v>8354</v>
      </c>
      <c r="R3183" t="s">
        <v>8356</v>
      </c>
      <c r="S3183" s="19">
        <f t="shared" si="248"/>
        <v>41779.101701388885</v>
      </c>
      <c r="T3183" s="19">
        <f t="shared" si="249"/>
        <v>42207.916666666664</v>
      </c>
      <c r="U3183">
        <f t="shared" si="245"/>
        <v>2014</v>
      </c>
    </row>
    <row r="3184" spans="1:21" ht="64" x14ac:dyDescent="0.2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 s="23">
        <v>1437620400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 s="12">
        <f t="shared" si="246"/>
        <v>101</v>
      </c>
      <c r="P3184" s="10">
        <f t="shared" si="247"/>
        <v>46.77</v>
      </c>
      <c r="Q3184" s="14" t="s">
        <v>8354</v>
      </c>
      <c r="R3184" t="s">
        <v>8356</v>
      </c>
      <c r="S3184" s="19">
        <f t="shared" si="248"/>
        <v>40883.740983796291</v>
      </c>
      <c r="T3184" s="19">
        <f t="shared" si="249"/>
        <v>42207.916666666664</v>
      </c>
      <c r="U3184">
        <f t="shared" si="245"/>
        <v>2011</v>
      </c>
    </row>
    <row r="3185" spans="1:21" ht="48" x14ac:dyDescent="0.2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 s="23">
        <v>1437620400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 s="12">
        <f t="shared" si="246"/>
        <v>109</v>
      </c>
      <c r="P3185" s="10">
        <f t="shared" si="247"/>
        <v>40.07</v>
      </c>
      <c r="Q3185" s="14" t="s">
        <v>8354</v>
      </c>
      <c r="R3185" t="s">
        <v>8356</v>
      </c>
      <c r="S3185" s="19">
        <f t="shared" si="248"/>
        <v>41491.586446759255</v>
      </c>
      <c r="T3185" s="19">
        <f t="shared" si="249"/>
        <v>42207.916666666664</v>
      </c>
      <c r="U3185">
        <f t="shared" si="245"/>
        <v>2013</v>
      </c>
    </row>
    <row r="3186" spans="1:21" ht="48" x14ac:dyDescent="0.2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 s="23">
        <v>1437620400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 s="12">
        <f t="shared" si="246"/>
        <v>107</v>
      </c>
      <c r="P3186" s="10">
        <f t="shared" si="247"/>
        <v>100.22</v>
      </c>
      <c r="Q3186" s="14" t="s">
        <v>8354</v>
      </c>
      <c r="R3186" t="s">
        <v>8356</v>
      </c>
      <c r="S3186" s="19">
        <f t="shared" si="248"/>
        <v>41791.785081018512</v>
      </c>
      <c r="T3186" s="19">
        <f t="shared" si="249"/>
        <v>42207.916666666664</v>
      </c>
      <c r="U3186">
        <f t="shared" si="245"/>
        <v>2014</v>
      </c>
    </row>
    <row r="3187" spans="1:21" ht="48" x14ac:dyDescent="0.2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 s="23">
        <v>1437620400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 s="12">
        <f t="shared" si="246"/>
        <v>100</v>
      </c>
      <c r="P3187" s="10">
        <f t="shared" si="247"/>
        <v>41.67</v>
      </c>
      <c r="Q3187" s="14" t="s">
        <v>8354</v>
      </c>
      <c r="R3187" t="s">
        <v>8356</v>
      </c>
      <c r="S3187" s="19">
        <f t="shared" si="248"/>
        <v>41829.768993055557</v>
      </c>
      <c r="T3187" s="19">
        <f t="shared" si="249"/>
        <v>42207.916666666664</v>
      </c>
      <c r="U3187">
        <f t="shared" si="245"/>
        <v>2014</v>
      </c>
    </row>
    <row r="3188" spans="1:21" ht="48" x14ac:dyDescent="0.2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 s="23">
        <v>1437620400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 s="12">
        <f t="shared" si="246"/>
        <v>102</v>
      </c>
      <c r="P3188" s="10">
        <f t="shared" si="247"/>
        <v>46.71</v>
      </c>
      <c r="Q3188" s="14" t="s">
        <v>8354</v>
      </c>
      <c r="R3188" t="s">
        <v>8356</v>
      </c>
      <c r="S3188" s="19">
        <f t="shared" si="248"/>
        <v>41868.715717592589</v>
      </c>
      <c r="T3188" s="19">
        <f t="shared" si="249"/>
        <v>42207.916666666664</v>
      </c>
      <c r="U3188">
        <f t="shared" si="245"/>
        <v>2014</v>
      </c>
    </row>
    <row r="3189" spans="1:21" ht="48" x14ac:dyDescent="0.2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 s="23">
        <v>1437620400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 s="12">
        <f t="shared" si="246"/>
        <v>116</v>
      </c>
      <c r="P3189" s="10">
        <f t="shared" si="247"/>
        <v>71.489999999999995</v>
      </c>
      <c r="Q3189" s="14" t="s">
        <v>8354</v>
      </c>
      <c r="R3189" t="s">
        <v>8356</v>
      </c>
      <c r="S3189" s="19">
        <f t="shared" si="248"/>
        <v>41835.458020833328</v>
      </c>
      <c r="T3189" s="19">
        <f t="shared" si="249"/>
        <v>42207.916666666664</v>
      </c>
      <c r="U3189">
        <f t="shared" si="245"/>
        <v>2014</v>
      </c>
    </row>
    <row r="3190" spans="1:21" ht="48" x14ac:dyDescent="0.2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 s="23">
        <v>1437620400</v>
      </c>
      <c r="J3190">
        <v>1432115902</v>
      </c>
      <c r="K3190" t="b">
        <v>0</v>
      </c>
      <c r="L3190">
        <v>9</v>
      </c>
      <c r="M3190" t="b">
        <v>0</v>
      </c>
      <c r="N3190" t="s">
        <v>8269</v>
      </c>
      <c r="O3190" s="12">
        <f t="shared" si="246"/>
        <v>65</v>
      </c>
      <c r="P3190" s="10">
        <f t="shared" si="247"/>
        <v>14.44</v>
      </c>
      <c r="Q3190" s="14" t="s">
        <v>8354</v>
      </c>
      <c r="R3190" t="s">
        <v>8356</v>
      </c>
      <c r="S3190" s="19">
        <f t="shared" si="248"/>
        <v>42144.207199074073</v>
      </c>
      <c r="T3190" s="19">
        <f t="shared" si="249"/>
        <v>42207.916666666664</v>
      </c>
      <c r="U3190">
        <f t="shared" si="245"/>
        <v>2015</v>
      </c>
    </row>
    <row r="3191" spans="1:21" ht="48" x14ac:dyDescent="0.2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 s="23">
        <v>1437620400</v>
      </c>
      <c r="J3191">
        <v>1429863532</v>
      </c>
      <c r="K3191" t="b">
        <v>0</v>
      </c>
      <c r="L3191">
        <v>19</v>
      </c>
      <c r="M3191" t="b">
        <v>0</v>
      </c>
      <c r="N3191" t="s">
        <v>8269</v>
      </c>
      <c r="O3191" s="12">
        <f t="shared" si="246"/>
        <v>12</v>
      </c>
      <c r="P3191" s="10">
        <f t="shared" si="247"/>
        <v>356.84</v>
      </c>
      <c r="Q3191" s="14" t="s">
        <v>8354</v>
      </c>
      <c r="R3191" t="s">
        <v>8356</v>
      </c>
      <c r="S3191" s="19">
        <f t="shared" si="248"/>
        <v>42118.138101851851</v>
      </c>
      <c r="T3191" s="19">
        <f t="shared" si="249"/>
        <v>42207.916666666664</v>
      </c>
      <c r="U3191">
        <f t="shared" si="245"/>
        <v>2015</v>
      </c>
    </row>
    <row r="3192" spans="1:21" ht="48" x14ac:dyDescent="0.2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 s="23">
        <v>1437620400</v>
      </c>
      <c r="J3192">
        <v>1478662675</v>
      </c>
      <c r="K3192" t="b">
        <v>0</v>
      </c>
      <c r="L3192">
        <v>0</v>
      </c>
      <c r="M3192" t="b">
        <v>0</v>
      </c>
      <c r="N3192" t="s">
        <v>8269</v>
      </c>
      <c r="O3192" s="12">
        <f t="shared" si="246"/>
        <v>0</v>
      </c>
      <c r="P3192" s="10">
        <f t="shared" si="247"/>
        <v>0</v>
      </c>
      <c r="Q3192" s="14" t="s">
        <v>8354</v>
      </c>
      <c r="R3192" t="s">
        <v>8356</v>
      </c>
      <c r="S3192" s="19">
        <f t="shared" si="248"/>
        <v>42682.942997685182</v>
      </c>
      <c r="T3192" s="19">
        <f t="shared" si="249"/>
        <v>42207.916666666664</v>
      </c>
      <c r="U3192">
        <f t="shared" si="245"/>
        <v>2016</v>
      </c>
    </row>
    <row r="3193" spans="1:21" ht="48" x14ac:dyDescent="0.2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 s="23">
        <v>1437620400</v>
      </c>
      <c r="J3193">
        <v>1466186869</v>
      </c>
      <c r="K3193" t="b">
        <v>0</v>
      </c>
      <c r="L3193">
        <v>4</v>
      </c>
      <c r="M3193" t="b">
        <v>0</v>
      </c>
      <c r="N3193" t="s">
        <v>8269</v>
      </c>
      <c r="O3193" s="12">
        <f t="shared" si="246"/>
        <v>4</v>
      </c>
      <c r="P3193" s="10">
        <f t="shared" si="247"/>
        <v>37.75</v>
      </c>
      <c r="Q3193" s="14" t="s">
        <v>8354</v>
      </c>
      <c r="R3193" t="s">
        <v>8356</v>
      </c>
      <c r="S3193" s="19">
        <f t="shared" si="248"/>
        <v>42538.547094907401</v>
      </c>
      <c r="T3193" s="19">
        <f t="shared" si="249"/>
        <v>42207.916666666664</v>
      </c>
      <c r="U3193">
        <f t="shared" si="245"/>
        <v>2016</v>
      </c>
    </row>
    <row r="3194" spans="1:21" ht="48" x14ac:dyDescent="0.2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 s="23">
        <v>1437620400</v>
      </c>
      <c r="J3194">
        <v>1421274859</v>
      </c>
      <c r="K3194" t="b">
        <v>0</v>
      </c>
      <c r="L3194">
        <v>8</v>
      </c>
      <c r="M3194" t="b">
        <v>0</v>
      </c>
      <c r="N3194" t="s">
        <v>8269</v>
      </c>
      <c r="O3194" s="12">
        <f t="shared" si="246"/>
        <v>1</v>
      </c>
      <c r="P3194" s="10">
        <f t="shared" si="247"/>
        <v>12.75</v>
      </c>
      <c r="Q3194" s="14" t="s">
        <v>8354</v>
      </c>
      <c r="R3194" t="s">
        <v>8356</v>
      </c>
      <c r="S3194" s="19">
        <f t="shared" si="248"/>
        <v>42018.732164351844</v>
      </c>
      <c r="T3194" s="19">
        <f t="shared" si="249"/>
        <v>42207.916666666664</v>
      </c>
      <c r="U3194">
        <f t="shared" si="245"/>
        <v>2015</v>
      </c>
    </row>
    <row r="3195" spans="1:21" ht="48" x14ac:dyDescent="0.2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 s="23">
        <v>1437620400</v>
      </c>
      <c r="J3195">
        <v>1420586056</v>
      </c>
      <c r="K3195" t="b">
        <v>0</v>
      </c>
      <c r="L3195">
        <v>24</v>
      </c>
      <c r="M3195" t="b">
        <v>0</v>
      </c>
      <c r="N3195" t="s">
        <v>8269</v>
      </c>
      <c r="O3195" s="12">
        <f t="shared" si="246"/>
        <v>12</v>
      </c>
      <c r="P3195" s="10">
        <f t="shared" si="247"/>
        <v>24.46</v>
      </c>
      <c r="Q3195" s="14" t="s">
        <v>8354</v>
      </c>
      <c r="R3195" t="s">
        <v>8356</v>
      </c>
      <c r="S3195" s="19">
        <f t="shared" si="248"/>
        <v>42010.759907407402</v>
      </c>
      <c r="T3195" s="19">
        <f t="shared" si="249"/>
        <v>42207.916666666664</v>
      </c>
      <c r="U3195">
        <f t="shared" si="245"/>
        <v>2015</v>
      </c>
    </row>
    <row r="3196" spans="1:21" ht="48" x14ac:dyDescent="0.2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 s="23">
        <v>1437620400</v>
      </c>
      <c r="J3196">
        <v>1435368598</v>
      </c>
      <c r="K3196" t="b">
        <v>0</v>
      </c>
      <c r="L3196">
        <v>0</v>
      </c>
      <c r="M3196" t="b">
        <v>0</v>
      </c>
      <c r="N3196" t="s">
        <v>8269</v>
      </c>
      <c r="O3196" s="12">
        <f t="shared" si="246"/>
        <v>0</v>
      </c>
      <c r="P3196" s="10">
        <f t="shared" si="247"/>
        <v>0</v>
      </c>
      <c r="Q3196" s="14" t="s">
        <v>8354</v>
      </c>
      <c r="R3196" t="s">
        <v>8356</v>
      </c>
      <c r="S3196" s="19">
        <f t="shared" si="248"/>
        <v>42181.854143518511</v>
      </c>
      <c r="T3196" s="19">
        <f t="shared" si="249"/>
        <v>42207.916666666664</v>
      </c>
      <c r="U3196">
        <f t="shared" si="245"/>
        <v>2015</v>
      </c>
    </row>
    <row r="3197" spans="1:21" ht="48" x14ac:dyDescent="0.2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 s="23">
        <v>1437620400</v>
      </c>
      <c r="J3197">
        <v>1421158542</v>
      </c>
      <c r="K3197" t="b">
        <v>0</v>
      </c>
      <c r="L3197">
        <v>39</v>
      </c>
      <c r="M3197" t="b">
        <v>0</v>
      </c>
      <c r="N3197" t="s">
        <v>8269</v>
      </c>
      <c r="O3197" s="12">
        <f t="shared" si="246"/>
        <v>59</v>
      </c>
      <c r="P3197" s="10">
        <f t="shared" si="247"/>
        <v>53.08</v>
      </c>
      <c r="Q3197" s="14" t="s">
        <v>8354</v>
      </c>
      <c r="R3197" t="s">
        <v>8356</v>
      </c>
      <c r="S3197" s="19">
        <f t="shared" si="248"/>
        <v>42017.385902777773</v>
      </c>
      <c r="T3197" s="19">
        <f t="shared" si="249"/>
        <v>42207.916666666664</v>
      </c>
      <c r="U3197">
        <f t="shared" ref="U3197:U3260" si="250">YEAR(S3197)</f>
        <v>2015</v>
      </c>
    </row>
    <row r="3198" spans="1:21" ht="48" x14ac:dyDescent="0.2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 s="23">
        <v>1437620400</v>
      </c>
      <c r="J3198">
        <v>1433254875</v>
      </c>
      <c r="K3198" t="b">
        <v>0</v>
      </c>
      <c r="L3198">
        <v>6</v>
      </c>
      <c r="M3198" t="b">
        <v>0</v>
      </c>
      <c r="N3198" t="s">
        <v>8269</v>
      </c>
      <c r="O3198" s="12">
        <f t="shared" si="246"/>
        <v>0</v>
      </c>
      <c r="P3198" s="10">
        <f t="shared" si="247"/>
        <v>300</v>
      </c>
      <c r="Q3198" s="14" t="s">
        <v>8354</v>
      </c>
      <c r="R3198" t="s">
        <v>8356</v>
      </c>
      <c r="S3198" s="19">
        <f t="shared" si="248"/>
        <v>42157.389756944445</v>
      </c>
      <c r="T3198" s="19">
        <f t="shared" si="249"/>
        <v>42207.916666666664</v>
      </c>
      <c r="U3198">
        <f t="shared" si="250"/>
        <v>2015</v>
      </c>
    </row>
    <row r="3199" spans="1:21" ht="32" x14ac:dyDescent="0.2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 s="23">
        <v>1437620400</v>
      </c>
      <c r="J3199">
        <v>1420458618</v>
      </c>
      <c r="K3199" t="b">
        <v>0</v>
      </c>
      <c r="L3199">
        <v>4</v>
      </c>
      <c r="M3199" t="b">
        <v>0</v>
      </c>
      <c r="N3199" t="s">
        <v>8269</v>
      </c>
      <c r="O3199" s="12">
        <f t="shared" si="246"/>
        <v>11</v>
      </c>
      <c r="P3199" s="10">
        <f t="shared" si="247"/>
        <v>286.25</v>
      </c>
      <c r="Q3199" s="14" t="s">
        <v>8354</v>
      </c>
      <c r="R3199" t="s">
        <v>8356</v>
      </c>
      <c r="S3199" s="19">
        <f t="shared" si="248"/>
        <v>42009.28493055555</v>
      </c>
      <c r="T3199" s="19">
        <f t="shared" si="249"/>
        <v>42207.916666666664</v>
      </c>
      <c r="U3199">
        <f t="shared" si="250"/>
        <v>2015</v>
      </c>
    </row>
    <row r="3200" spans="1:21" ht="48" x14ac:dyDescent="0.2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 s="23">
        <v>1437620400</v>
      </c>
      <c r="J3200">
        <v>1420798277</v>
      </c>
      <c r="K3200" t="b">
        <v>0</v>
      </c>
      <c r="L3200">
        <v>3</v>
      </c>
      <c r="M3200" t="b">
        <v>0</v>
      </c>
      <c r="N3200" t="s">
        <v>8269</v>
      </c>
      <c r="O3200" s="12">
        <f t="shared" si="246"/>
        <v>0</v>
      </c>
      <c r="P3200" s="10">
        <f t="shared" si="247"/>
        <v>36.67</v>
      </c>
      <c r="Q3200" s="14" t="s">
        <v>8354</v>
      </c>
      <c r="R3200" t="s">
        <v>8356</v>
      </c>
      <c r="S3200" s="19">
        <f t="shared" si="248"/>
        <v>42013.216168981475</v>
      </c>
      <c r="T3200" s="19">
        <f t="shared" si="249"/>
        <v>42207.916666666664</v>
      </c>
      <c r="U3200">
        <f t="shared" si="250"/>
        <v>2015</v>
      </c>
    </row>
    <row r="3201" spans="1:21" ht="48" x14ac:dyDescent="0.2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 s="23">
        <v>1437620400</v>
      </c>
      <c r="J3201">
        <v>1407435418</v>
      </c>
      <c r="K3201" t="b">
        <v>0</v>
      </c>
      <c r="L3201">
        <v>53</v>
      </c>
      <c r="M3201" t="b">
        <v>0</v>
      </c>
      <c r="N3201" t="s">
        <v>8269</v>
      </c>
      <c r="O3201" s="12">
        <f t="shared" si="246"/>
        <v>52</v>
      </c>
      <c r="P3201" s="10">
        <f t="shared" si="247"/>
        <v>49.21</v>
      </c>
      <c r="Q3201" s="14" t="s">
        <v>8354</v>
      </c>
      <c r="R3201" t="s">
        <v>8356</v>
      </c>
      <c r="S3201" s="19">
        <f t="shared" si="248"/>
        <v>41858.553449074076</v>
      </c>
      <c r="T3201" s="19">
        <f t="shared" si="249"/>
        <v>42207.916666666664</v>
      </c>
      <c r="U3201">
        <f t="shared" si="250"/>
        <v>2014</v>
      </c>
    </row>
    <row r="3202" spans="1:21" ht="48" x14ac:dyDescent="0.2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 s="23">
        <v>1437620400</v>
      </c>
      <c r="J3202">
        <v>1459410101</v>
      </c>
      <c r="K3202" t="b">
        <v>0</v>
      </c>
      <c r="L3202">
        <v>1</v>
      </c>
      <c r="M3202" t="b">
        <v>0</v>
      </c>
      <c r="N3202" t="s">
        <v>8269</v>
      </c>
      <c r="O3202" s="12">
        <f t="shared" ref="O3202:O3265" si="251">ROUND(E3202/D3202*100,0)</f>
        <v>0</v>
      </c>
      <c r="P3202" s="10">
        <f t="shared" ref="P3202:P3265" si="252">IFERROR(ROUND(E3202/L3202,2),0)</f>
        <v>1</v>
      </c>
      <c r="Q3202" s="14" t="s">
        <v>8354</v>
      </c>
      <c r="R3202" t="s">
        <v>8356</v>
      </c>
      <c r="S3202" s="19">
        <f t="shared" si="248"/>
        <v>42460.112280092588</v>
      </c>
      <c r="T3202" s="19">
        <f t="shared" si="249"/>
        <v>42207.916666666664</v>
      </c>
      <c r="U3202">
        <f t="shared" si="250"/>
        <v>2016</v>
      </c>
    </row>
    <row r="3203" spans="1:21" ht="48" x14ac:dyDescent="0.2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 s="23">
        <v>1437620400</v>
      </c>
      <c r="J3203">
        <v>1407695077</v>
      </c>
      <c r="K3203" t="b">
        <v>0</v>
      </c>
      <c r="L3203">
        <v>2</v>
      </c>
      <c r="M3203" t="b">
        <v>0</v>
      </c>
      <c r="N3203" t="s">
        <v>8269</v>
      </c>
      <c r="O3203" s="12">
        <f t="shared" si="251"/>
        <v>1</v>
      </c>
      <c r="P3203" s="10">
        <f t="shared" si="252"/>
        <v>12.5</v>
      </c>
      <c r="Q3203" s="14" t="s">
        <v>8354</v>
      </c>
      <c r="R3203" t="s">
        <v>8356</v>
      </c>
      <c r="S3203" s="19">
        <f t="shared" ref="S3203:S3266" si="253">(J3203/86400)+25569+(-5/24)</f>
        <v>41861.558761574073</v>
      </c>
      <c r="T3203" s="19">
        <f t="shared" ref="T3203:T3266" si="254">(I3203/86400)+25569+(-5/24)</f>
        <v>42207.916666666664</v>
      </c>
      <c r="U3203">
        <f t="shared" si="250"/>
        <v>2014</v>
      </c>
    </row>
    <row r="3204" spans="1:21" ht="48" x14ac:dyDescent="0.2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 s="23">
        <v>1437620400</v>
      </c>
      <c r="J3204">
        <v>1445027346</v>
      </c>
      <c r="K3204" t="b">
        <v>0</v>
      </c>
      <c r="L3204">
        <v>25</v>
      </c>
      <c r="M3204" t="b">
        <v>0</v>
      </c>
      <c r="N3204" t="s">
        <v>8269</v>
      </c>
      <c r="O3204" s="12">
        <f t="shared" si="251"/>
        <v>55</v>
      </c>
      <c r="P3204" s="10">
        <f t="shared" si="252"/>
        <v>109.04</v>
      </c>
      <c r="Q3204" s="14" t="s">
        <v>8354</v>
      </c>
      <c r="R3204" t="s">
        <v>8356</v>
      </c>
      <c r="S3204" s="19">
        <f t="shared" si="253"/>
        <v>42293.645208333335</v>
      </c>
      <c r="T3204" s="19">
        <f t="shared" si="254"/>
        <v>42207.916666666664</v>
      </c>
      <c r="U3204">
        <f t="shared" si="250"/>
        <v>2015</v>
      </c>
    </row>
    <row r="3205" spans="1:21" ht="32" x14ac:dyDescent="0.2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 s="23">
        <v>1437620400</v>
      </c>
      <c r="J3205">
        <v>1440632622</v>
      </c>
      <c r="K3205" t="b">
        <v>0</v>
      </c>
      <c r="L3205">
        <v>6</v>
      </c>
      <c r="M3205" t="b">
        <v>0</v>
      </c>
      <c r="N3205" t="s">
        <v>8269</v>
      </c>
      <c r="O3205" s="12">
        <f t="shared" si="251"/>
        <v>25</v>
      </c>
      <c r="P3205" s="10">
        <f t="shared" si="252"/>
        <v>41.67</v>
      </c>
      <c r="Q3205" s="14" t="s">
        <v>8354</v>
      </c>
      <c r="R3205" t="s">
        <v>8356</v>
      </c>
      <c r="S3205" s="19">
        <f t="shared" si="253"/>
        <v>42242.780347222222</v>
      </c>
      <c r="T3205" s="19">
        <f t="shared" si="254"/>
        <v>42207.916666666664</v>
      </c>
      <c r="U3205">
        <f t="shared" si="250"/>
        <v>2015</v>
      </c>
    </row>
    <row r="3206" spans="1:21" ht="48" x14ac:dyDescent="0.2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 s="23">
        <v>1437620400</v>
      </c>
      <c r="J3206">
        <v>1434558479</v>
      </c>
      <c r="K3206" t="b">
        <v>0</v>
      </c>
      <c r="L3206">
        <v>0</v>
      </c>
      <c r="M3206" t="b">
        <v>0</v>
      </c>
      <c r="N3206" t="s">
        <v>8269</v>
      </c>
      <c r="O3206" s="12">
        <f t="shared" si="251"/>
        <v>0</v>
      </c>
      <c r="P3206" s="10">
        <f t="shared" si="252"/>
        <v>0</v>
      </c>
      <c r="Q3206" s="14" t="s">
        <v>8354</v>
      </c>
      <c r="R3206" t="s">
        <v>8356</v>
      </c>
      <c r="S3206" s="19">
        <f t="shared" si="253"/>
        <v>42172.477766203701</v>
      </c>
      <c r="T3206" s="19">
        <f t="shared" si="254"/>
        <v>42207.916666666664</v>
      </c>
      <c r="U3206">
        <f t="shared" si="250"/>
        <v>2015</v>
      </c>
    </row>
    <row r="3207" spans="1:21" ht="48" x14ac:dyDescent="0.2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 s="23">
        <v>1437620400</v>
      </c>
      <c r="J3207">
        <v>1427878772</v>
      </c>
      <c r="K3207" t="b">
        <v>0</v>
      </c>
      <c r="L3207">
        <v>12</v>
      </c>
      <c r="M3207" t="b">
        <v>0</v>
      </c>
      <c r="N3207" t="s">
        <v>8269</v>
      </c>
      <c r="O3207" s="12">
        <f t="shared" si="251"/>
        <v>3</v>
      </c>
      <c r="P3207" s="10">
        <f t="shared" si="252"/>
        <v>22.75</v>
      </c>
      <c r="Q3207" s="14" t="s">
        <v>8354</v>
      </c>
      <c r="R3207" t="s">
        <v>8356</v>
      </c>
      <c r="S3207" s="19">
        <f t="shared" si="253"/>
        <v>42095.166342592587</v>
      </c>
      <c r="T3207" s="19">
        <f t="shared" si="254"/>
        <v>42207.916666666664</v>
      </c>
      <c r="U3207">
        <f t="shared" si="250"/>
        <v>2015</v>
      </c>
    </row>
    <row r="3208" spans="1:21" ht="48" x14ac:dyDescent="0.2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 s="23">
        <v>1437620400</v>
      </c>
      <c r="J3208">
        <v>1440052651</v>
      </c>
      <c r="K3208" t="b">
        <v>0</v>
      </c>
      <c r="L3208">
        <v>0</v>
      </c>
      <c r="M3208" t="b">
        <v>0</v>
      </c>
      <c r="N3208" t="s">
        <v>8269</v>
      </c>
      <c r="O3208" s="12">
        <f t="shared" si="251"/>
        <v>0</v>
      </c>
      <c r="P3208" s="10">
        <f t="shared" si="252"/>
        <v>0</v>
      </c>
      <c r="Q3208" s="14" t="s">
        <v>8354</v>
      </c>
      <c r="R3208" t="s">
        <v>8356</v>
      </c>
      <c r="S3208" s="19">
        <f t="shared" si="253"/>
        <v>42236.067719907405</v>
      </c>
      <c r="T3208" s="19">
        <f t="shared" si="254"/>
        <v>42207.916666666664</v>
      </c>
      <c r="U3208">
        <f t="shared" si="250"/>
        <v>2015</v>
      </c>
    </row>
    <row r="3209" spans="1:21" ht="48" x14ac:dyDescent="0.2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 s="23">
        <v>1437620400</v>
      </c>
      <c r="J3209">
        <v>1424587207</v>
      </c>
      <c r="K3209" t="b">
        <v>0</v>
      </c>
      <c r="L3209">
        <v>36</v>
      </c>
      <c r="M3209" t="b">
        <v>0</v>
      </c>
      <c r="N3209" t="s">
        <v>8269</v>
      </c>
      <c r="O3209" s="12">
        <f t="shared" si="251"/>
        <v>46</v>
      </c>
      <c r="P3209" s="10">
        <f t="shared" si="252"/>
        <v>70.83</v>
      </c>
      <c r="Q3209" s="14" t="s">
        <v>8354</v>
      </c>
      <c r="R3209" t="s">
        <v>8356</v>
      </c>
      <c r="S3209" s="19">
        <f t="shared" si="253"/>
        <v>42057.069525462961</v>
      </c>
      <c r="T3209" s="19">
        <f t="shared" si="254"/>
        <v>42207.916666666664</v>
      </c>
      <c r="U3209">
        <f t="shared" si="250"/>
        <v>2015</v>
      </c>
    </row>
    <row r="3210" spans="1:21" ht="48" x14ac:dyDescent="0.2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 s="23">
        <v>1437620400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 s="12">
        <f t="shared" si="251"/>
        <v>104</v>
      </c>
      <c r="P3210" s="10">
        <f t="shared" si="252"/>
        <v>63.11</v>
      </c>
      <c r="Q3210" s="14" t="s">
        <v>8354</v>
      </c>
      <c r="R3210" t="s">
        <v>8356</v>
      </c>
      <c r="S3210" s="19">
        <f t="shared" si="253"/>
        <v>41827.396724537037</v>
      </c>
      <c r="T3210" s="19">
        <f t="shared" si="254"/>
        <v>42207.916666666664</v>
      </c>
      <c r="U3210">
        <f t="shared" si="250"/>
        <v>2014</v>
      </c>
    </row>
    <row r="3211" spans="1:21" ht="48" x14ac:dyDescent="0.2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 s="23">
        <v>1437620400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 s="12">
        <f t="shared" si="251"/>
        <v>119</v>
      </c>
      <c r="P3211" s="10">
        <f t="shared" si="252"/>
        <v>50.16</v>
      </c>
      <c r="Q3211" s="14" t="s">
        <v>8354</v>
      </c>
      <c r="R3211" t="s">
        <v>8356</v>
      </c>
      <c r="S3211" s="19">
        <f t="shared" si="253"/>
        <v>41778.42891203703</v>
      </c>
      <c r="T3211" s="19">
        <f t="shared" si="254"/>
        <v>42207.916666666664</v>
      </c>
      <c r="U3211">
        <f t="shared" si="250"/>
        <v>2014</v>
      </c>
    </row>
    <row r="3212" spans="1:21" ht="48" x14ac:dyDescent="0.2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 s="23">
        <v>1437620400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 s="12">
        <f t="shared" si="251"/>
        <v>126</v>
      </c>
      <c r="P3212" s="10">
        <f t="shared" si="252"/>
        <v>62.88</v>
      </c>
      <c r="Q3212" s="14" t="s">
        <v>8354</v>
      </c>
      <c r="R3212" t="s">
        <v>8356</v>
      </c>
      <c r="S3212" s="19">
        <f t="shared" si="253"/>
        <v>41013.728229166663</v>
      </c>
      <c r="T3212" s="19">
        <f t="shared" si="254"/>
        <v>42207.916666666664</v>
      </c>
      <c r="U3212">
        <f t="shared" si="250"/>
        <v>2012</v>
      </c>
    </row>
    <row r="3213" spans="1:21" ht="48" x14ac:dyDescent="0.2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 s="23">
        <v>1437620400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 s="12">
        <f t="shared" si="251"/>
        <v>120</v>
      </c>
      <c r="P3213" s="10">
        <f t="shared" si="252"/>
        <v>85.53</v>
      </c>
      <c r="Q3213" s="14" t="s">
        <v>8354</v>
      </c>
      <c r="R3213" t="s">
        <v>8356</v>
      </c>
      <c r="S3213" s="19">
        <f t="shared" si="253"/>
        <v>41834.378240740734</v>
      </c>
      <c r="T3213" s="19">
        <f t="shared" si="254"/>
        <v>42207.916666666664</v>
      </c>
      <c r="U3213">
        <f t="shared" si="250"/>
        <v>2014</v>
      </c>
    </row>
    <row r="3214" spans="1:21" ht="32" x14ac:dyDescent="0.2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 s="23">
        <v>1437620400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 s="12">
        <f t="shared" si="251"/>
        <v>126</v>
      </c>
      <c r="P3214" s="10">
        <f t="shared" si="252"/>
        <v>53.72</v>
      </c>
      <c r="Q3214" s="14" t="s">
        <v>8354</v>
      </c>
      <c r="R3214" t="s">
        <v>8356</v>
      </c>
      <c r="S3214" s="19">
        <f t="shared" si="253"/>
        <v>41829.587395833332</v>
      </c>
      <c r="T3214" s="19">
        <f t="shared" si="254"/>
        <v>42207.916666666664</v>
      </c>
      <c r="U3214">
        <f t="shared" si="250"/>
        <v>2014</v>
      </c>
    </row>
    <row r="3215" spans="1:21" ht="48" x14ac:dyDescent="0.2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 s="23">
        <v>1437620400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 s="12">
        <f t="shared" si="251"/>
        <v>100</v>
      </c>
      <c r="P3215" s="10">
        <f t="shared" si="252"/>
        <v>127.81</v>
      </c>
      <c r="Q3215" s="14" t="s">
        <v>8354</v>
      </c>
      <c r="R3215" t="s">
        <v>8356</v>
      </c>
      <c r="S3215" s="19">
        <f t="shared" si="253"/>
        <v>42171.555081018516</v>
      </c>
      <c r="T3215" s="19">
        <f t="shared" si="254"/>
        <v>42207.916666666664</v>
      </c>
      <c r="U3215">
        <f t="shared" si="250"/>
        <v>2015</v>
      </c>
    </row>
    <row r="3216" spans="1:21" ht="48" x14ac:dyDescent="0.2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 s="23">
        <v>1437620400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 s="12">
        <f t="shared" si="251"/>
        <v>102</v>
      </c>
      <c r="P3216" s="10">
        <f t="shared" si="252"/>
        <v>106.57</v>
      </c>
      <c r="Q3216" s="14" t="s">
        <v>8354</v>
      </c>
      <c r="R3216" t="s">
        <v>8356</v>
      </c>
      <c r="S3216" s="19">
        <f t="shared" si="253"/>
        <v>42337.584178240737</v>
      </c>
      <c r="T3216" s="19">
        <f t="shared" si="254"/>
        <v>42207.916666666664</v>
      </c>
      <c r="U3216">
        <f t="shared" si="250"/>
        <v>2015</v>
      </c>
    </row>
    <row r="3217" spans="1:21" ht="64" x14ac:dyDescent="0.2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 s="23">
        <v>1437620400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 s="12">
        <f t="shared" si="251"/>
        <v>100</v>
      </c>
      <c r="P3217" s="10">
        <f t="shared" si="252"/>
        <v>262.11</v>
      </c>
      <c r="Q3217" s="14" t="s">
        <v>8354</v>
      </c>
      <c r="R3217" t="s">
        <v>8356</v>
      </c>
      <c r="S3217" s="19">
        <f t="shared" si="253"/>
        <v>42219.456840277773</v>
      </c>
      <c r="T3217" s="19">
        <f t="shared" si="254"/>
        <v>42207.916666666664</v>
      </c>
      <c r="U3217">
        <f t="shared" si="250"/>
        <v>2015</v>
      </c>
    </row>
    <row r="3218" spans="1:21" ht="48" x14ac:dyDescent="0.2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 s="23">
        <v>1437620400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 s="12">
        <f t="shared" si="251"/>
        <v>100</v>
      </c>
      <c r="P3218" s="10">
        <f t="shared" si="252"/>
        <v>57.17</v>
      </c>
      <c r="Q3218" s="14" t="s">
        <v>8354</v>
      </c>
      <c r="R3218" t="s">
        <v>8356</v>
      </c>
      <c r="S3218" s="19">
        <f t="shared" si="253"/>
        <v>42165.254293981481</v>
      </c>
      <c r="T3218" s="19">
        <f t="shared" si="254"/>
        <v>42207.916666666664</v>
      </c>
      <c r="U3218">
        <f t="shared" si="250"/>
        <v>2015</v>
      </c>
    </row>
    <row r="3219" spans="1:21" ht="32" x14ac:dyDescent="0.2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 s="23">
        <v>1437620400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 s="12">
        <f t="shared" si="251"/>
        <v>116</v>
      </c>
      <c r="P3219" s="10">
        <f t="shared" si="252"/>
        <v>50.2</v>
      </c>
      <c r="Q3219" s="14" t="s">
        <v>8354</v>
      </c>
      <c r="R3219" t="s">
        <v>8356</v>
      </c>
      <c r="S3219" s="19">
        <f t="shared" si="253"/>
        <v>42648.337777777771</v>
      </c>
      <c r="T3219" s="19">
        <f t="shared" si="254"/>
        <v>42207.916666666664</v>
      </c>
      <c r="U3219">
        <f t="shared" si="250"/>
        <v>2016</v>
      </c>
    </row>
    <row r="3220" spans="1:21" ht="48" x14ac:dyDescent="0.2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 s="23">
        <v>1437620400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 s="12">
        <f t="shared" si="251"/>
        <v>102</v>
      </c>
      <c r="P3220" s="10">
        <f t="shared" si="252"/>
        <v>66.59</v>
      </c>
      <c r="Q3220" s="14" t="s">
        <v>8354</v>
      </c>
      <c r="R3220" t="s">
        <v>8356</v>
      </c>
      <c r="S3220" s="19">
        <f t="shared" si="253"/>
        <v>41970.793819444443</v>
      </c>
      <c r="T3220" s="19">
        <f t="shared" si="254"/>
        <v>42207.916666666664</v>
      </c>
      <c r="U3220">
        <f t="shared" si="250"/>
        <v>2014</v>
      </c>
    </row>
    <row r="3221" spans="1:21" ht="32" x14ac:dyDescent="0.2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 s="23">
        <v>1437620400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 s="12">
        <f t="shared" si="251"/>
        <v>100</v>
      </c>
      <c r="P3221" s="10">
        <f t="shared" si="252"/>
        <v>168.25</v>
      </c>
      <c r="Q3221" s="14" t="s">
        <v>8354</v>
      </c>
      <c r="R3221" t="s">
        <v>8356</v>
      </c>
      <c r="S3221" s="19">
        <f t="shared" si="253"/>
        <v>42050.77484953704</v>
      </c>
      <c r="T3221" s="19">
        <f t="shared" si="254"/>
        <v>42207.916666666664</v>
      </c>
      <c r="U3221">
        <f t="shared" si="250"/>
        <v>2015</v>
      </c>
    </row>
    <row r="3222" spans="1:21" ht="32" x14ac:dyDescent="0.2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 s="23">
        <v>1437620400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 s="12">
        <f t="shared" si="251"/>
        <v>101</v>
      </c>
      <c r="P3222" s="10">
        <f t="shared" si="252"/>
        <v>256.37</v>
      </c>
      <c r="Q3222" s="14" t="s">
        <v>8354</v>
      </c>
      <c r="R3222" t="s">
        <v>8356</v>
      </c>
      <c r="S3222" s="19">
        <f t="shared" si="253"/>
        <v>42772.625046296293</v>
      </c>
      <c r="T3222" s="19">
        <f t="shared" si="254"/>
        <v>42207.916666666664</v>
      </c>
      <c r="U3222">
        <f t="shared" si="250"/>
        <v>2017</v>
      </c>
    </row>
    <row r="3223" spans="1:21" ht="48" x14ac:dyDescent="0.2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 s="23">
        <v>1437620400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 s="12">
        <f t="shared" si="251"/>
        <v>103</v>
      </c>
      <c r="P3223" s="10">
        <f t="shared" si="252"/>
        <v>36.61</v>
      </c>
      <c r="Q3223" s="14" t="s">
        <v>8354</v>
      </c>
      <c r="R3223" t="s">
        <v>8356</v>
      </c>
      <c r="S3223" s="19">
        <f t="shared" si="253"/>
        <v>42155.488460648143</v>
      </c>
      <c r="T3223" s="19">
        <f t="shared" si="254"/>
        <v>42207.916666666664</v>
      </c>
      <c r="U3223">
        <f t="shared" si="250"/>
        <v>2015</v>
      </c>
    </row>
    <row r="3224" spans="1:21" ht="32" x14ac:dyDescent="0.2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 s="23">
        <v>1437620400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 s="12">
        <f t="shared" si="251"/>
        <v>125</v>
      </c>
      <c r="P3224" s="10">
        <f t="shared" si="252"/>
        <v>37.14</v>
      </c>
      <c r="Q3224" s="14" t="s">
        <v>8354</v>
      </c>
      <c r="R3224" t="s">
        <v>8356</v>
      </c>
      <c r="S3224" s="19">
        <f t="shared" si="253"/>
        <v>42270.373807870368</v>
      </c>
      <c r="T3224" s="19">
        <f t="shared" si="254"/>
        <v>42207.916666666664</v>
      </c>
      <c r="U3224">
        <f t="shared" si="250"/>
        <v>2015</v>
      </c>
    </row>
    <row r="3225" spans="1:21" ht="32" x14ac:dyDescent="0.2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 s="23">
        <v>1437620400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 s="12">
        <f t="shared" si="251"/>
        <v>110</v>
      </c>
      <c r="P3225" s="10">
        <f t="shared" si="252"/>
        <v>45.88</v>
      </c>
      <c r="Q3225" s="14" t="s">
        <v>8354</v>
      </c>
      <c r="R3225" t="s">
        <v>8356</v>
      </c>
      <c r="S3225" s="19">
        <f t="shared" si="253"/>
        <v>42206.627037037033</v>
      </c>
      <c r="T3225" s="19">
        <f t="shared" si="254"/>
        <v>42207.916666666664</v>
      </c>
      <c r="U3225">
        <f t="shared" si="250"/>
        <v>2015</v>
      </c>
    </row>
    <row r="3226" spans="1:21" ht="48" x14ac:dyDescent="0.2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 s="23">
        <v>1437620400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 s="12">
        <f t="shared" si="251"/>
        <v>102</v>
      </c>
      <c r="P3226" s="10">
        <f t="shared" si="252"/>
        <v>141.71</v>
      </c>
      <c r="Q3226" s="14" t="s">
        <v>8354</v>
      </c>
      <c r="R3226" t="s">
        <v>8356</v>
      </c>
      <c r="S3226" s="19">
        <f t="shared" si="253"/>
        <v>42697.642511574071</v>
      </c>
      <c r="T3226" s="19">
        <f t="shared" si="254"/>
        <v>42207.916666666664</v>
      </c>
      <c r="U3226">
        <f t="shared" si="250"/>
        <v>2016</v>
      </c>
    </row>
    <row r="3227" spans="1:21" ht="48" x14ac:dyDescent="0.2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 s="23">
        <v>1437620400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 s="12">
        <f t="shared" si="251"/>
        <v>102</v>
      </c>
      <c r="P3227" s="10">
        <f t="shared" si="252"/>
        <v>52.49</v>
      </c>
      <c r="Q3227" s="14" t="s">
        <v>8354</v>
      </c>
      <c r="R3227" t="s">
        <v>8356</v>
      </c>
      <c r="S3227" s="19">
        <f t="shared" si="253"/>
        <v>42503.351134259261</v>
      </c>
      <c r="T3227" s="19">
        <f t="shared" si="254"/>
        <v>42207.916666666664</v>
      </c>
      <c r="U3227">
        <f t="shared" si="250"/>
        <v>2016</v>
      </c>
    </row>
    <row r="3228" spans="1:21" ht="48" x14ac:dyDescent="0.2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 s="23">
        <v>1437620400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 s="12">
        <f t="shared" si="251"/>
        <v>104</v>
      </c>
      <c r="P3228" s="10">
        <f t="shared" si="252"/>
        <v>59.52</v>
      </c>
      <c r="Q3228" s="14" t="s">
        <v>8354</v>
      </c>
      <c r="R3228" t="s">
        <v>8356</v>
      </c>
      <c r="S3228" s="19">
        <f t="shared" si="253"/>
        <v>42277.375138888885</v>
      </c>
      <c r="T3228" s="19">
        <f t="shared" si="254"/>
        <v>42207.916666666664</v>
      </c>
      <c r="U3228">
        <f t="shared" si="250"/>
        <v>2015</v>
      </c>
    </row>
    <row r="3229" spans="1:21" ht="48" x14ac:dyDescent="0.2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 s="23">
        <v>1437620400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 s="12">
        <f t="shared" si="251"/>
        <v>125</v>
      </c>
      <c r="P3229" s="10">
        <f t="shared" si="252"/>
        <v>50</v>
      </c>
      <c r="Q3229" s="14" t="s">
        <v>8354</v>
      </c>
      <c r="R3229" t="s">
        <v>8356</v>
      </c>
      <c r="S3229" s="19">
        <f t="shared" si="253"/>
        <v>42722.674027777779</v>
      </c>
      <c r="T3229" s="19">
        <f t="shared" si="254"/>
        <v>42207.916666666664</v>
      </c>
      <c r="U3229">
        <f t="shared" si="250"/>
        <v>2016</v>
      </c>
    </row>
    <row r="3230" spans="1:21" ht="16" x14ac:dyDescent="0.2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 s="23">
        <v>1437620400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 s="12">
        <f t="shared" si="251"/>
        <v>102</v>
      </c>
      <c r="P3230" s="10">
        <f t="shared" si="252"/>
        <v>193.62</v>
      </c>
      <c r="Q3230" s="14" t="s">
        <v>8354</v>
      </c>
      <c r="R3230" t="s">
        <v>8356</v>
      </c>
      <c r="S3230" s="19">
        <f t="shared" si="253"/>
        <v>42323.500972222224</v>
      </c>
      <c r="T3230" s="19">
        <f t="shared" si="254"/>
        <v>42207.916666666664</v>
      </c>
      <c r="U3230">
        <f t="shared" si="250"/>
        <v>2015</v>
      </c>
    </row>
    <row r="3231" spans="1:21" ht="48" x14ac:dyDescent="0.2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 s="23">
        <v>1437620400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 s="12">
        <f t="shared" si="251"/>
        <v>108</v>
      </c>
      <c r="P3231" s="10">
        <f t="shared" si="252"/>
        <v>106.8</v>
      </c>
      <c r="Q3231" s="14" t="s">
        <v>8354</v>
      </c>
      <c r="R3231" t="s">
        <v>8356</v>
      </c>
      <c r="S3231" s="19">
        <f t="shared" si="253"/>
        <v>41933.083310185182</v>
      </c>
      <c r="T3231" s="19">
        <f t="shared" si="254"/>
        <v>42207.916666666664</v>
      </c>
      <c r="U3231">
        <f t="shared" si="250"/>
        <v>2014</v>
      </c>
    </row>
    <row r="3232" spans="1:21" ht="48" x14ac:dyDescent="0.2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 s="23">
        <v>1437620400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 s="12">
        <f t="shared" si="251"/>
        <v>110</v>
      </c>
      <c r="P3232" s="10">
        <f t="shared" si="252"/>
        <v>77.22</v>
      </c>
      <c r="Q3232" s="14" t="s">
        <v>8354</v>
      </c>
      <c r="R3232" t="s">
        <v>8356</v>
      </c>
      <c r="S3232" s="19">
        <f t="shared" si="253"/>
        <v>41897.959791666661</v>
      </c>
      <c r="T3232" s="19">
        <f t="shared" si="254"/>
        <v>42207.916666666664</v>
      </c>
      <c r="U3232">
        <f t="shared" si="250"/>
        <v>2014</v>
      </c>
    </row>
    <row r="3233" spans="1:21" ht="48" x14ac:dyDescent="0.2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 s="23">
        <v>1437620400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 s="12">
        <f t="shared" si="251"/>
        <v>161</v>
      </c>
      <c r="P3233" s="10">
        <f t="shared" si="252"/>
        <v>57.5</v>
      </c>
      <c r="Q3233" s="14" t="s">
        <v>8354</v>
      </c>
      <c r="R3233" t="s">
        <v>8356</v>
      </c>
      <c r="S3233" s="19">
        <f t="shared" si="253"/>
        <v>42446.735497685186</v>
      </c>
      <c r="T3233" s="19">
        <f t="shared" si="254"/>
        <v>42207.916666666664</v>
      </c>
      <c r="U3233">
        <f t="shared" si="250"/>
        <v>2016</v>
      </c>
    </row>
    <row r="3234" spans="1:21" ht="48" x14ac:dyDescent="0.2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 s="23">
        <v>1437620400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 s="12">
        <f t="shared" si="251"/>
        <v>131</v>
      </c>
      <c r="P3234" s="10">
        <f t="shared" si="252"/>
        <v>50.46</v>
      </c>
      <c r="Q3234" s="14" t="s">
        <v>8354</v>
      </c>
      <c r="R3234" t="s">
        <v>8356</v>
      </c>
      <c r="S3234" s="19">
        <f t="shared" si="253"/>
        <v>42463.605520833335</v>
      </c>
      <c r="T3234" s="19">
        <f t="shared" si="254"/>
        <v>42207.916666666664</v>
      </c>
      <c r="U3234">
        <f t="shared" si="250"/>
        <v>2016</v>
      </c>
    </row>
    <row r="3235" spans="1:21" ht="48" x14ac:dyDescent="0.2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 s="23">
        <v>1437620400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 s="12">
        <f t="shared" si="251"/>
        <v>119</v>
      </c>
      <c r="P3235" s="10">
        <f t="shared" si="252"/>
        <v>97.38</v>
      </c>
      <c r="Q3235" s="14" t="s">
        <v>8354</v>
      </c>
      <c r="R3235" t="s">
        <v>8356</v>
      </c>
      <c r="S3235" s="19">
        <f t="shared" si="253"/>
        <v>42766.596701388888</v>
      </c>
      <c r="T3235" s="19">
        <f t="shared" si="254"/>
        <v>42207.916666666664</v>
      </c>
      <c r="U3235">
        <f t="shared" si="250"/>
        <v>2017</v>
      </c>
    </row>
    <row r="3236" spans="1:21" ht="48" x14ac:dyDescent="0.2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 s="23">
        <v>1437620400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 s="12">
        <f t="shared" si="251"/>
        <v>100</v>
      </c>
      <c r="P3236" s="10">
        <f t="shared" si="252"/>
        <v>34.92</v>
      </c>
      <c r="Q3236" s="14" t="s">
        <v>8354</v>
      </c>
      <c r="R3236" t="s">
        <v>8356</v>
      </c>
      <c r="S3236" s="19">
        <f t="shared" si="253"/>
        <v>42734.581111111103</v>
      </c>
      <c r="T3236" s="19">
        <f t="shared" si="254"/>
        <v>42207.916666666664</v>
      </c>
      <c r="U3236">
        <f t="shared" si="250"/>
        <v>2016</v>
      </c>
    </row>
    <row r="3237" spans="1:21" ht="48" x14ac:dyDescent="0.2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 s="23">
        <v>1437620400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 s="12">
        <f t="shared" si="251"/>
        <v>103</v>
      </c>
      <c r="P3237" s="10">
        <f t="shared" si="252"/>
        <v>85.53</v>
      </c>
      <c r="Q3237" s="14" t="s">
        <v>8354</v>
      </c>
      <c r="R3237" t="s">
        <v>8356</v>
      </c>
      <c r="S3237" s="19">
        <f t="shared" si="253"/>
        <v>42522.139479166661</v>
      </c>
      <c r="T3237" s="19">
        <f t="shared" si="254"/>
        <v>42207.916666666664</v>
      </c>
      <c r="U3237">
        <f t="shared" si="250"/>
        <v>2016</v>
      </c>
    </row>
    <row r="3238" spans="1:21" ht="48" x14ac:dyDescent="0.2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 s="23">
        <v>1437620400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 s="12">
        <f t="shared" si="251"/>
        <v>101</v>
      </c>
      <c r="P3238" s="10">
        <f t="shared" si="252"/>
        <v>182.91</v>
      </c>
      <c r="Q3238" s="14" t="s">
        <v>8354</v>
      </c>
      <c r="R3238" t="s">
        <v>8356</v>
      </c>
      <c r="S3238" s="19">
        <f t="shared" si="253"/>
        <v>42702.708715277775</v>
      </c>
      <c r="T3238" s="19">
        <f t="shared" si="254"/>
        <v>42207.916666666664</v>
      </c>
      <c r="U3238">
        <f t="shared" si="250"/>
        <v>2016</v>
      </c>
    </row>
    <row r="3239" spans="1:21" ht="32" x14ac:dyDescent="0.2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 s="23">
        <v>1437620400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 s="12">
        <f t="shared" si="251"/>
        <v>101</v>
      </c>
      <c r="P3239" s="10">
        <f t="shared" si="252"/>
        <v>131.13999999999999</v>
      </c>
      <c r="Q3239" s="14" t="s">
        <v>8354</v>
      </c>
      <c r="R3239" t="s">
        <v>8356</v>
      </c>
      <c r="S3239" s="19">
        <f t="shared" si="253"/>
        <v>42252.266018518516</v>
      </c>
      <c r="T3239" s="19">
        <f t="shared" si="254"/>
        <v>42207.916666666664</v>
      </c>
      <c r="U3239">
        <f t="shared" si="250"/>
        <v>2015</v>
      </c>
    </row>
    <row r="3240" spans="1:21" ht="48" x14ac:dyDescent="0.2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 s="23">
        <v>1437620400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 s="12">
        <f t="shared" si="251"/>
        <v>112</v>
      </c>
      <c r="P3240" s="10">
        <f t="shared" si="252"/>
        <v>39.81</v>
      </c>
      <c r="Q3240" s="14" t="s">
        <v>8354</v>
      </c>
      <c r="R3240" t="s">
        <v>8356</v>
      </c>
      <c r="S3240" s="19">
        <f t="shared" si="253"/>
        <v>42156.302060185182</v>
      </c>
      <c r="T3240" s="19">
        <f t="shared" si="254"/>
        <v>42207.916666666664</v>
      </c>
      <c r="U3240">
        <f t="shared" si="250"/>
        <v>2015</v>
      </c>
    </row>
    <row r="3241" spans="1:21" ht="48" x14ac:dyDescent="0.2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 s="23">
        <v>1437620400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 s="12">
        <f t="shared" si="251"/>
        <v>106</v>
      </c>
      <c r="P3241" s="10">
        <f t="shared" si="252"/>
        <v>59.7</v>
      </c>
      <c r="Q3241" s="14" t="s">
        <v>8354</v>
      </c>
      <c r="R3241" t="s">
        <v>8356</v>
      </c>
      <c r="S3241" s="19">
        <f t="shared" si="253"/>
        <v>42277.880706018514</v>
      </c>
      <c r="T3241" s="19">
        <f t="shared" si="254"/>
        <v>42207.916666666664</v>
      </c>
      <c r="U3241">
        <f t="shared" si="250"/>
        <v>2015</v>
      </c>
    </row>
    <row r="3242" spans="1:21" ht="48" x14ac:dyDescent="0.2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 s="23">
        <v>1437620400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 s="12">
        <f t="shared" si="251"/>
        <v>101</v>
      </c>
      <c r="P3242" s="10">
        <f t="shared" si="252"/>
        <v>88.74</v>
      </c>
      <c r="Q3242" s="14" t="s">
        <v>8354</v>
      </c>
      <c r="R3242" t="s">
        <v>8356</v>
      </c>
      <c r="S3242" s="19">
        <f t="shared" si="253"/>
        <v>42754.485509259255</v>
      </c>
      <c r="T3242" s="19">
        <f t="shared" si="254"/>
        <v>42207.916666666664</v>
      </c>
      <c r="U3242">
        <f t="shared" si="250"/>
        <v>2017</v>
      </c>
    </row>
    <row r="3243" spans="1:21" ht="64" x14ac:dyDescent="0.2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 s="23">
        <v>1437620400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 s="12">
        <f t="shared" si="251"/>
        <v>115</v>
      </c>
      <c r="P3243" s="10">
        <f t="shared" si="252"/>
        <v>58.69</v>
      </c>
      <c r="Q3243" s="14" t="s">
        <v>8354</v>
      </c>
      <c r="R3243" t="s">
        <v>8356</v>
      </c>
      <c r="S3243" s="19">
        <f t="shared" si="253"/>
        <v>41893.116550925923</v>
      </c>
      <c r="T3243" s="19">
        <f t="shared" si="254"/>
        <v>42207.916666666664</v>
      </c>
      <c r="U3243">
        <f t="shared" si="250"/>
        <v>2014</v>
      </c>
    </row>
    <row r="3244" spans="1:21" ht="32" x14ac:dyDescent="0.2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 s="23">
        <v>1437620400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 s="12">
        <f t="shared" si="251"/>
        <v>127</v>
      </c>
      <c r="P3244" s="10">
        <f t="shared" si="252"/>
        <v>69.569999999999993</v>
      </c>
      <c r="Q3244" s="14" t="s">
        <v>8354</v>
      </c>
      <c r="R3244" t="s">
        <v>8356</v>
      </c>
      <c r="S3244" s="19">
        <f t="shared" si="253"/>
        <v>41871.547361111108</v>
      </c>
      <c r="T3244" s="19">
        <f t="shared" si="254"/>
        <v>42207.916666666664</v>
      </c>
      <c r="U3244">
        <f t="shared" si="250"/>
        <v>2014</v>
      </c>
    </row>
    <row r="3245" spans="1:21" ht="48" x14ac:dyDescent="0.2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 s="23">
        <v>1437620400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 s="12">
        <f t="shared" si="251"/>
        <v>103</v>
      </c>
      <c r="P3245" s="10">
        <f t="shared" si="252"/>
        <v>115.87</v>
      </c>
      <c r="Q3245" s="14" t="s">
        <v>8354</v>
      </c>
      <c r="R3245" t="s">
        <v>8356</v>
      </c>
      <c r="S3245" s="19">
        <f t="shared" si="253"/>
        <v>42261.888449074067</v>
      </c>
      <c r="T3245" s="19">
        <f t="shared" si="254"/>
        <v>42207.916666666664</v>
      </c>
      <c r="U3245">
        <f t="shared" si="250"/>
        <v>2015</v>
      </c>
    </row>
    <row r="3246" spans="1:21" ht="48" x14ac:dyDescent="0.2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 s="23">
        <v>1437620400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 s="12">
        <f t="shared" si="251"/>
        <v>103</v>
      </c>
      <c r="P3246" s="10">
        <f t="shared" si="252"/>
        <v>23.87</v>
      </c>
      <c r="Q3246" s="14" t="s">
        <v>8354</v>
      </c>
      <c r="R3246" t="s">
        <v>8356</v>
      </c>
      <c r="S3246" s="19">
        <f t="shared" si="253"/>
        <v>42675.485902777778</v>
      </c>
      <c r="T3246" s="19">
        <f t="shared" si="254"/>
        <v>42207.916666666664</v>
      </c>
      <c r="U3246">
        <f t="shared" si="250"/>
        <v>2016</v>
      </c>
    </row>
    <row r="3247" spans="1:21" ht="48" x14ac:dyDescent="0.2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 s="23">
        <v>1437620400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 s="12">
        <f t="shared" si="251"/>
        <v>104</v>
      </c>
      <c r="P3247" s="10">
        <f t="shared" si="252"/>
        <v>81.13</v>
      </c>
      <c r="Q3247" s="14" t="s">
        <v>8354</v>
      </c>
      <c r="R3247" t="s">
        <v>8356</v>
      </c>
      <c r="S3247" s="19">
        <f t="shared" si="253"/>
        <v>42135.391874999994</v>
      </c>
      <c r="T3247" s="19">
        <f t="shared" si="254"/>
        <v>42207.916666666664</v>
      </c>
      <c r="U3247">
        <f t="shared" si="250"/>
        <v>2015</v>
      </c>
    </row>
    <row r="3248" spans="1:21" ht="48" x14ac:dyDescent="0.2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 s="23">
        <v>1437620400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 s="12">
        <f t="shared" si="251"/>
        <v>111</v>
      </c>
      <c r="P3248" s="10">
        <f t="shared" si="252"/>
        <v>57.63</v>
      </c>
      <c r="Q3248" s="14" t="s">
        <v>8354</v>
      </c>
      <c r="R3248" t="s">
        <v>8356</v>
      </c>
      <c r="S3248" s="19">
        <f t="shared" si="253"/>
        <v>42230.263888888883</v>
      </c>
      <c r="T3248" s="19">
        <f t="shared" si="254"/>
        <v>42207.916666666664</v>
      </c>
      <c r="U3248">
        <f t="shared" si="250"/>
        <v>2015</v>
      </c>
    </row>
    <row r="3249" spans="1:21" ht="48" x14ac:dyDescent="0.2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 s="23">
        <v>1437620400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 s="12">
        <f t="shared" si="251"/>
        <v>106</v>
      </c>
      <c r="P3249" s="10">
        <f t="shared" si="252"/>
        <v>46.43</v>
      </c>
      <c r="Q3249" s="14" t="s">
        <v>8354</v>
      </c>
      <c r="R3249" t="s">
        <v>8356</v>
      </c>
      <c r="S3249" s="19">
        <f t="shared" si="253"/>
        <v>42167.22583333333</v>
      </c>
      <c r="T3249" s="19">
        <f t="shared" si="254"/>
        <v>42207.916666666664</v>
      </c>
      <c r="U3249">
        <f t="shared" si="250"/>
        <v>2015</v>
      </c>
    </row>
    <row r="3250" spans="1:21" ht="32" x14ac:dyDescent="0.2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 s="23">
        <v>1437620400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 s="12">
        <f t="shared" si="251"/>
        <v>101</v>
      </c>
      <c r="P3250" s="10">
        <f t="shared" si="252"/>
        <v>60.48</v>
      </c>
      <c r="Q3250" s="14" t="s">
        <v>8354</v>
      </c>
      <c r="R3250" t="s">
        <v>8356</v>
      </c>
      <c r="S3250" s="19">
        <f t="shared" si="253"/>
        <v>42068.68005787037</v>
      </c>
      <c r="T3250" s="19">
        <f t="shared" si="254"/>
        <v>42207.916666666664</v>
      </c>
      <c r="U3250">
        <f t="shared" si="250"/>
        <v>2015</v>
      </c>
    </row>
    <row r="3251" spans="1:21" ht="48" x14ac:dyDescent="0.2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 s="23">
        <v>1437620400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 s="12">
        <f t="shared" si="251"/>
        <v>105</v>
      </c>
      <c r="P3251" s="10">
        <f t="shared" si="252"/>
        <v>65.58</v>
      </c>
      <c r="Q3251" s="14" t="s">
        <v>8354</v>
      </c>
      <c r="R3251" t="s">
        <v>8356</v>
      </c>
      <c r="S3251" s="19">
        <f t="shared" si="253"/>
        <v>42145.538356481477</v>
      </c>
      <c r="T3251" s="19">
        <f t="shared" si="254"/>
        <v>42207.916666666664</v>
      </c>
      <c r="U3251">
        <f t="shared" si="250"/>
        <v>2015</v>
      </c>
    </row>
    <row r="3252" spans="1:21" ht="48" x14ac:dyDescent="0.2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 s="23">
        <v>1437620400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 s="12">
        <f t="shared" si="251"/>
        <v>102</v>
      </c>
      <c r="P3252" s="10">
        <f t="shared" si="252"/>
        <v>119.19</v>
      </c>
      <c r="Q3252" s="14" t="s">
        <v>8354</v>
      </c>
      <c r="R3252" t="s">
        <v>8356</v>
      </c>
      <c r="S3252" s="19">
        <f t="shared" si="253"/>
        <v>41918.533842592587</v>
      </c>
      <c r="T3252" s="19">
        <f t="shared" si="254"/>
        <v>42207.916666666664</v>
      </c>
      <c r="U3252">
        <f t="shared" si="250"/>
        <v>2014</v>
      </c>
    </row>
    <row r="3253" spans="1:21" ht="48" x14ac:dyDescent="0.2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 s="23">
        <v>1437620400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 s="12">
        <f t="shared" si="251"/>
        <v>111</v>
      </c>
      <c r="P3253" s="10">
        <f t="shared" si="252"/>
        <v>83.05</v>
      </c>
      <c r="Q3253" s="14" t="s">
        <v>8354</v>
      </c>
      <c r="R3253" t="s">
        <v>8356</v>
      </c>
      <c r="S3253" s="19">
        <f t="shared" si="253"/>
        <v>42146.52275462963</v>
      </c>
      <c r="T3253" s="19">
        <f t="shared" si="254"/>
        <v>42207.916666666664</v>
      </c>
      <c r="U3253">
        <f t="shared" si="250"/>
        <v>2015</v>
      </c>
    </row>
    <row r="3254" spans="1:21" ht="32" x14ac:dyDescent="0.2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 s="23">
        <v>1437620400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 s="12">
        <f t="shared" si="251"/>
        <v>128</v>
      </c>
      <c r="P3254" s="10">
        <f t="shared" si="252"/>
        <v>57.52</v>
      </c>
      <c r="Q3254" s="14" t="s">
        <v>8354</v>
      </c>
      <c r="R3254" t="s">
        <v>8356</v>
      </c>
      <c r="S3254" s="19">
        <f t="shared" si="253"/>
        <v>42590.264351851853</v>
      </c>
      <c r="T3254" s="19">
        <f t="shared" si="254"/>
        <v>42207.916666666664</v>
      </c>
      <c r="U3254">
        <f t="shared" si="250"/>
        <v>2016</v>
      </c>
    </row>
    <row r="3255" spans="1:21" ht="48" x14ac:dyDescent="0.2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 s="23">
        <v>1437620400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 s="12">
        <f t="shared" si="251"/>
        <v>102</v>
      </c>
      <c r="P3255" s="10">
        <f t="shared" si="252"/>
        <v>177.09</v>
      </c>
      <c r="Q3255" s="14" t="s">
        <v>8354</v>
      </c>
      <c r="R3255" t="s">
        <v>8356</v>
      </c>
      <c r="S3255" s="19">
        <f t="shared" si="253"/>
        <v>42602.368379629632</v>
      </c>
      <c r="T3255" s="19">
        <f t="shared" si="254"/>
        <v>42207.916666666664</v>
      </c>
      <c r="U3255">
        <f t="shared" si="250"/>
        <v>2016</v>
      </c>
    </row>
    <row r="3256" spans="1:21" ht="48" x14ac:dyDescent="0.2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 s="23">
        <v>1437620400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 s="12">
        <f t="shared" si="251"/>
        <v>101</v>
      </c>
      <c r="P3256" s="10">
        <f t="shared" si="252"/>
        <v>70.77</v>
      </c>
      <c r="Q3256" s="14" t="s">
        <v>8354</v>
      </c>
      <c r="R3256" t="s">
        <v>8356</v>
      </c>
      <c r="S3256" s="19">
        <f t="shared" si="253"/>
        <v>42058.877418981479</v>
      </c>
      <c r="T3256" s="19">
        <f t="shared" si="254"/>
        <v>42207.916666666664</v>
      </c>
      <c r="U3256">
        <f t="shared" si="250"/>
        <v>2015</v>
      </c>
    </row>
    <row r="3257" spans="1:21" ht="48" x14ac:dyDescent="0.2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 s="23">
        <v>1437620400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 s="12">
        <f t="shared" si="251"/>
        <v>175</v>
      </c>
      <c r="P3257" s="10">
        <f t="shared" si="252"/>
        <v>29.17</v>
      </c>
      <c r="Q3257" s="14" t="s">
        <v>8354</v>
      </c>
      <c r="R3257" t="s">
        <v>8356</v>
      </c>
      <c r="S3257" s="19">
        <f t="shared" si="253"/>
        <v>41889.559895833328</v>
      </c>
      <c r="T3257" s="19">
        <f t="shared" si="254"/>
        <v>42207.916666666664</v>
      </c>
      <c r="U3257">
        <f t="shared" si="250"/>
        <v>2014</v>
      </c>
    </row>
    <row r="3258" spans="1:21" ht="48" x14ac:dyDescent="0.2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 s="23">
        <v>1437620400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 s="12">
        <f t="shared" si="251"/>
        <v>128</v>
      </c>
      <c r="P3258" s="10">
        <f t="shared" si="252"/>
        <v>72.760000000000005</v>
      </c>
      <c r="Q3258" s="14" t="s">
        <v>8354</v>
      </c>
      <c r="R3258" t="s">
        <v>8356</v>
      </c>
      <c r="S3258" s="19">
        <f t="shared" si="253"/>
        <v>42144.365474537037</v>
      </c>
      <c r="T3258" s="19">
        <f t="shared" si="254"/>
        <v>42207.916666666664</v>
      </c>
      <c r="U3258">
        <f t="shared" si="250"/>
        <v>2015</v>
      </c>
    </row>
    <row r="3259" spans="1:21" ht="48" x14ac:dyDescent="0.2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 s="23">
        <v>1437620400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 s="12">
        <f t="shared" si="251"/>
        <v>106</v>
      </c>
      <c r="P3259" s="10">
        <f t="shared" si="252"/>
        <v>51.85</v>
      </c>
      <c r="Q3259" s="14" t="s">
        <v>8354</v>
      </c>
      <c r="R3259" t="s">
        <v>8356</v>
      </c>
      <c r="S3259" s="19">
        <f t="shared" si="253"/>
        <v>42758.351296296292</v>
      </c>
      <c r="T3259" s="19">
        <f t="shared" si="254"/>
        <v>42207.916666666664</v>
      </c>
      <c r="U3259">
        <f t="shared" si="250"/>
        <v>2017</v>
      </c>
    </row>
    <row r="3260" spans="1:21" ht="32" x14ac:dyDescent="0.2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 s="23">
        <v>1437620400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 s="12">
        <f t="shared" si="251"/>
        <v>105</v>
      </c>
      <c r="P3260" s="10">
        <f t="shared" si="252"/>
        <v>98.2</v>
      </c>
      <c r="Q3260" s="14" t="s">
        <v>8354</v>
      </c>
      <c r="R3260" t="s">
        <v>8356</v>
      </c>
      <c r="S3260" s="19">
        <f t="shared" si="253"/>
        <v>41982.678946759253</v>
      </c>
      <c r="T3260" s="19">
        <f t="shared" si="254"/>
        <v>42207.916666666664</v>
      </c>
      <c r="U3260">
        <f t="shared" si="250"/>
        <v>2014</v>
      </c>
    </row>
    <row r="3261" spans="1:21" ht="48" x14ac:dyDescent="0.2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 s="23">
        <v>1437620400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 s="12">
        <f t="shared" si="251"/>
        <v>106</v>
      </c>
      <c r="P3261" s="10">
        <f t="shared" si="252"/>
        <v>251.74</v>
      </c>
      <c r="Q3261" s="14" t="s">
        <v>8354</v>
      </c>
      <c r="R3261" t="s">
        <v>8356</v>
      </c>
      <c r="S3261" s="19">
        <f t="shared" si="253"/>
        <v>42614.552604166667</v>
      </c>
      <c r="T3261" s="19">
        <f t="shared" si="254"/>
        <v>42207.916666666664</v>
      </c>
      <c r="U3261">
        <f t="shared" ref="U3261:U3324" si="255">YEAR(S3261)</f>
        <v>2016</v>
      </c>
    </row>
    <row r="3262" spans="1:21" ht="48" x14ac:dyDescent="0.2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 s="23">
        <v>1437620400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 s="12">
        <f t="shared" si="251"/>
        <v>109</v>
      </c>
      <c r="P3262" s="10">
        <f t="shared" si="252"/>
        <v>74.819999999999993</v>
      </c>
      <c r="Q3262" s="14" t="s">
        <v>8354</v>
      </c>
      <c r="R3262" t="s">
        <v>8356</v>
      </c>
      <c r="S3262" s="19">
        <f t="shared" si="253"/>
        <v>42303.464328703696</v>
      </c>
      <c r="T3262" s="19">
        <f t="shared" si="254"/>
        <v>42207.916666666664</v>
      </c>
      <c r="U3262">
        <f t="shared" si="255"/>
        <v>2015</v>
      </c>
    </row>
    <row r="3263" spans="1:21" ht="48" x14ac:dyDescent="0.2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 s="23">
        <v>1437620400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 s="12">
        <f t="shared" si="251"/>
        <v>100</v>
      </c>
      <c r="P3263" s="10">
        <f t="shared" si="252"/>
        <v>67.650000000000006</v>
      </c>
      <c r="Q3263" s="14" t="s">
        <v>8354</v>
      </c>
      <c r="R3263" t="s">
        <v>8356</v>
      </c>
      <c r="S3263" s="19">
        <f t="shared" si="253"/>
        <v>42171.517083333332</v>
      </c>
      <c r="T3263" s="19">
        <f t="shared" si="254"/>
        <v>42207.916666666664</v>
      </c>
      <c r="U3263">
        <f t="shared" si="255"/>
        <v>2015</v>
      </c>
    </row>
    <row r="3264" spans="1:21" ht="32" x14ac:dyDescent="0.2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 s="23">
        <v>1437620400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 s="12">
        <f t="shared" si="251"/>
        <v>103</v>
      </c>
      <c r="P3264" s="10">
        <f t="shared" si="252"/>
        <v>93.81</v>
      </c>
      <c r="Q3264" s="14" t="s">
        <v>8354</v>
      </c>
      <c r="R3264" t="s">
        <v>8356</v>
      </c>
      <c r="S3264" s="19">
        <f t="shared" si="253"/>
        <v>41964.107199074067</v>
      </c>
      <c r="T3264" s="19">
        <f t="shared" si="254"/>
        <v>42207.916666666664</v>
      </c>
      <c r="U3264">
        <f t="shared" si="255"/>
        <v>2014</v>
      </c>
    </row>
    <row r="3265" spans="1:21" ht="32" x14ac:dyDescent="0.2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 s="23">
        <v>1437620400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 s="12">
        <f t="shared" si="251"/>
        <v>112</v>
      </c>
      <c r="P3265" s="10">
        <f t="shared" si="252"/>
        <v>41.24</v>
      </c>
      <c r="Q3265" s="14" t="s">
        <v>8354</v>
      </c>
      <c r="R3265" t="s">
        <v>8356</v>
      </c>
      <c r="S3265" s="19">
        <f t="shared" si="253"/>
        <v>42284.30773148148</v>
      </c>
      <c r="T3265" s="19">
        <f t="shared" si="254"/>
        <v>42207.916666666664</v>
      </c>
      <c r="U3265">
        <f t="shared" si="255"/>
        <v>2015</v>
      </c>
    </row>
    <row r="3266" spans="1:21" ht="32" x14ac:dyDescent="0.2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 s="23">
        <v>1437620400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 s="12">
        <f t="shared" ref="O3266:O3329" si="256">ROUND(E3266/D3266*100,0)</f>
        <v>103</v>
      </c>
      <c r="P3266" s="10">
        <f t="shared" ref="P3266:P3329" si="257">IFERROR(ROUND(E3266/L3266,2),0)</f>
        <v>52.55</v>
      </c>
      <c r="Q3266" s="14" t="s">
        <v>8354</v>
      </c>
      <c r="R3266" t="s">
        <v>8356</v>
      </c>
      <c r="S3266" s="19">
        <f t="shared" si="253"/>
        <v>42016.591874999998</v>
      </c>
      <c r="T3266" s="19">
        <f t="shared" si="254"/>
        <v>42207.916666666664</v>
      </c>
      <c r="U3266">
        <f t="shared" si="255"/>
        <v>2015</v>
      </c>
    </row>
    <row r="3267" spans="1:21" ht="48" x14ac:dyDescent="0.2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 s="23">
        <v>1437620400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 s="12">
        <f t="shared" si="256"/>
        <v>164</v>
      </c>
      <c r="P3267" s="10">
        <f t="shared" si="257"/>
        <v>70.290000000000006</v>
      </c>
      <c r="Q3267" s="14" t="s">
        <v>8354</v>
      </c>
      <c r="R3267" t="s">
        <v>8356</v>
      </c>
      <c r="S3267" s="19">
        <f t="shared" ref="S3267:S3330" si="258">(J3267/86400)+25569+(-5/24)</f>
        <v>42311.503645833327</v>
      </c>
      <c r="T3267" s="19">
        <f t="shared" ref="T3267:T3330" si="259">(I3267/86400)+25569+(-5/24)</f>
        <v>42207.916666666664</v>
      </c>
      <c r="U3267">
        <f t="shared" si="255"/>
        <v>2015</v>
      </c>
    </row>
    <row r="3268" spans="1:21" ht="48" x14ac:dyDescent="0.2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 s="23">
        <v>1437620400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 s="12">
        <f t="shared" si="256"/>
        <v>131</v>
      </c>
      <c r="P3268" s="10">
        <f t="shared" si="257"/>
        <v>48.33</v>
      </c>
      <c r="Q3268" s="14" t="s">
        <v>8354</v>
      </c>
      <c r="R3268" t="s">
        <v>8356</v>
      </c>
      <c r="S3268" s="19">
        <f t="shared" si="258"/>
        <v>42136.327800925923</v>
      </c>
      <c r="T3268" s="19">
        <f t="shared" si="259"/>
        <v>42207.916666666664</v>
      </c>
      <c r="U3268">
        <f t="shared" si="255"/>
        <v>2015</v>
      </c>
    </row>
    <row r="3269" spans="1:21" ht="48" x14ac:dyDescent="0.2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 s="23">
        <v>1437620400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 s="12">
        <f t="shared" si="256"/>
        <v>102</v>
      </c>
      <c r="P3269" s="10">
        <f t="shared" si="257"/>
        <v>53.18</v>
      </c>
      <c r="Q3269" s="14" t="s">
        <v>8354</v>
      </c>
      <c r="R3269" t="s">
        <v>8356</v>
      </c>
      <c r="S3269" s="19">
        <f t="shared" si="258"/>
        <v>42172.549305555549</v>
      </c>
      <c r="T3269" s="19">
        <f t="shared" si="259"/>
        <v>42207.916666666664</v>
      </c>
      <c r="U3269">
        <f t="shared" si="255"/>
        <v>2015</v>
      </c>
    </row>
    <row r="3270" spans="1:21" ht="48" x14ac:dyDescent="0.2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 s="23">
        <v>1437620400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 s="12">
        <f t="shared" si="256"/>
        <v>128</v>
      </c>
      <c r="P3270" s="10">
        <f t="shared" si="257"/>
        <v>60.95</v>
      </c>
      <c r="Q3270" s="14" t="s">
        <v>8354</v>
      </c>
      <c r="R3270" t="s">
        <v>8356</v>
      </c>
      <c r="S3270" s="19">
        <f t="shared" si="258"/>
        <v>42590.695925925924</v>
      </c>
      <c r="T3270" s="19">
        <f t="shared" si="259"/>
        <v>42207.916666666664</v>
      </c>
      <c r="U3270">
        <f t="shared" si="255"/>
        <v>2016</v>
      </c>
    </row>
    <row r="3271" spans="1:21" ht="48" x14ac:dyDescent="0.2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 s="23">
        <v>1437620400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 s="12">
        <f t="shared" si="256"/>
        <v>102</v>
      </c>
      <c r="P3271" s="10">
        <f t="shared" si="257"/>
        <v>116</v>
      </c>
      <c r="Q3271" s="14" t="s">
        <v>8354</v>
      </c>
      <c r="R3271" t="s">
        <v>8356</v>
      </c>
      <c r="S3271" s="19">
        <f t="shared" si="258"/>
        <v>42137.187465277777</v>
      </c>
      <c r="T3271" s="19">
        <f t="shared" si="259"/>
        <v>42207.916666666664</v>
      </c>
      <c r="U3271">
        <f t="shared" si="255"/>
        <v>2015</v>
      </c>
    </row>
    <row r="3272" spans="1:21" ht="48" x14ac:dyDescent="0.2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 s="23">
        <v>1437620400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 s="12">
        <f t="shared" si="256"/>
        <v>102</v>
      </c>
      <c r="P3272" s="10">
        <f t="shared" si="257"/>
        <v>61</v>
      </c>
      <c r="Q3272" s="14" t="s">
        <v>8354</v>
      </c>
      <c r="R3272" t="s">
        <v>8356</v>
      </c>
      <c r="S3272" s="19">
        <f t="shared" si="258"/>
        <v>42167.324826388889</v>
      </c>
      <c r="T3272" s="19">
        <f t="shared" si="259"/>
        <v>42207.916666666664</v>
      </c>
      <c r="U3272">
        <f t="shared" si="255"/>
        <v>2015</v>
      </c>
    </row>
    <row r="3273" spans="1:21" ht="16" x14ac:dyDescent="0.2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 s="23">
        <v>1437620400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 s="12">
        <f t="shared" si="256"/>
        <v>130</v>
      </c>
      <c r="P3273" s="10">
        <f t="shared" si="257"/>
        <v>38.24</v>
      </c>
      <c r="Q3273" s="14" t="s">
        <v>8354</v>
      </c>
      <c r="R3273" t="s">
        <v>8356</v>
      </c>
      <c r="S3273" s="19">
        <f t="shared" si="258"/>
        <v>41915.22887731481</v>
      </c>
      <c r="T3273" s="19">
        <f t="shared" si="259"/>
        <v>42207.916666666664</v>
      </c>
      <c r="U3273">
        <f t="shared" si="255"/>
        <v>2014</v>
      </c>
    </row>
    <row r="3274" spans="1:21" ht="48" x14ac:dyDescent="0.2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 s="23">
        <v>1437620400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 s="12">
        <f t="shared" si="256"/>
        <v>154</v>
      </c>
      <c r="P3274" s="10">
        <f t="shared" si="257"/>
        <v>106.5</v>
      </c>
      <c r="Q3274" s="14" t="s">
        <v>8354</v>
      </c>
      <c r="R3274" t="s">
        <v>8356</v>
      </c>
      <c r="S3274" s="19">
        <f t="shared" si="258"/>
        <v>42284.291770833333</v>
      </c>
      <c r="T3274" s="19">
        <f t="shared" si="259"/>
        <v>42207.916666666664</v>
      </c>
      <c r="U3274">
        <f t="shared" si="255"/>
        <v>2015</v>
      </c>
    </row>
    <row r="3275" spans="1:21" ht="48" x14ac:dyDescent="0.2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 s="23">
        <v>1437620400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 s="12">
        <f t="shared" si="256"/>
        <v>107</v>
      </c>
      <c r="P3275" s="10">
        <f t="shared" si="257"/>
        <v>204.57</v>
      </c>
      <c r="Q3275" s="14" t="s">
        <v>8354</v>
      </c>
      <c r="R3275" t="s">
        <v>8356</v>
      </c>
      <c r="S3275" s="19">
        <f t="shared" si="258"/>
        <v>42611.5930787037</v>
      </c>
      <c r="T3275" s="19">
        <f t="shared" si="259"/>
        <v>42207.916666666664</v>
      </c>
      <c r="U3275">
        <f t="shared" si="255"/>
        <v>2016</v>
      </c>
    </row>
    <row r="3276" spans="1:21" ht="48" x14ac:dyDescent="0.2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 s="23">
        <v>1437620400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 s="12">
        <f t="shared" si="256"/>
        <v>101</v>
      </c>
      <c r="P3276" s="10">
        <f t="shared" si="257"/>
        <v>54.91</v>
      </c>
      <c r="Q3276" s="14" t="s">
        <v>8354</v>
      </c>
      <c r="R3276" t="s">
        <v>8356</v>
      </c>
      <c r="S3276" s="19">
        <f t="shared" si="258"/>
        <v>42400.496203703697</v>
      </c>
      <c r="T3276" s="19">
        <f t="shared" si="259"/>
        <v>42207.916666666664</v>
      </c>
      <c r="U3276">
        <f t="shared" si="255"/>
        <v>2016</v>
      </c>
    </row>
    <row r="3277" spans="1:21" ht="48" x14ac:dyDescent="0.2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 s="23">
        <v>1437620400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 s="12">
        <f t="shared" si="256"/>
        <v>100</v>
      </c>
      <c r="P3277" s="10">
        <f t="shared" si="257"/>
        <v>150.41999999999999</v>
      </c>
      <c r="Q3277" s="14" t="s">
        <v>8354</v>
      </c>
      <c r="R3277" t="s">
        <v>8356</v>
      </c>
      <c r="S3277" s="19">
        <f t="shared" si="258"/>
        <v>42017.672118055554</v>
      </c>
      <c r="T3277" s="19">
        <f t="shared" si="259"/>
        <v>42207.916666666664</v>
      </c>
      <c r="U3277">
        <f t="shared" si="255"/>
        <v>2015</v>
      </c>
    </row>
    <row r="3278" spans="1:21" ht="48" x14ac:dyDescent="0.2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 s="23">
        <v>1437620400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 s="12">
        <f t="shared" si="256"/>
        <v>117</v>
      </c>
      <c r="P3278" s="10">
        <f t="shared" si="257"/>
        <v>52.58</v>
      </c>
      <c r="Q3278" s="14" t="s">
        <v>8354</v>
      </c>
      <c r="R3278" t="s">
        <v>8356</v>
      </c>
      <c r="S3278" s="19">
        <f t="shared" si="258"/>
        <v>42426.741655092592</v>
      </c>
      <c r="T3278" s="19">
        <f t="shared" si="259"/>
        <v>42207.916666666664</v>
      </c>
      <c r="U3278">
        <f t="shared" si="255"/>
        <v>2016</v>
      </c>
    </row>
    <row r="3279" spans="1:21" ht="48" x14ac:dyDescent="0.2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 s="23">
        <v>1437620400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 s="12">
        <f t="shared" si="256"/>
        <v>109</v>
      </c>
      <c r="P3279" s="10">
        <f t="shared" si="257"/>
        <v>54.3</v>
      </c>
      <c r="Q3279" s="14" t="s">
        <v>8354</v>
      </c>
      <c r="R3279" t="s">
        <v>8356</v>
      </c>
      <c r="S3279" s="19">
        <f t="shared" si="258"/>
        <v>41931.474606481475</v>
      </c>
      <c r="T3279" s="19">
        <f t="shared" si="259"/>
        <v>42207.916666666664</v>
      </c>
      <c r="U3279">
        <f t="shared" si="255"/>
        <v>2014</v>
      </c>
    </row>
    <row r="3280" spans="1:21" ht="48" x14ac:dyDescent="0.2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 s="23">
        <v>1437620400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 s="12">
        <f t="shared" si="256"/>
        <v>103</v>
      </c>
      <c r="P3280" s="10">
        <f t="shared" si="257"/>
        <v>76.03</v>
      </c>
      <c r="Q3280" s="14" t="s">
        <v>8354</v>
      </c>
      <c r="R3280" t="s">
        <v>8356</v>
      </c>
      <c r="S3280" s="19">
        <f t="shared" si="258"/>
        <v>42124.640081018515</v>
      </c>
      <c r="T3280" s="19">
        <f t="shared" si="259"/>
        <v>42207.916666666664</v>
      </c>
      <c r="U3280">
        <f t="shared" si="255"/>
        <v>2015</v>
      </c>
    </row>
    <row r="3281" spans="1:21" ht="48" x14ac:dyDescent="0.2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 s="23">
        <v>1437620400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 s="12">
        <f t="shared" si="256"/>
        <v>114</v>
      </c>
      <c r="P3281" s="10">
        <f t="shared" si="257"/>
        <v>105.21</v>
      </c>
      <c r="Q3281" s="14" t="s">
        <v>8354</v>
      </c>
      <c r="R3281" t="s">
        <v>8356</v>
      </c>
      <c r="S3281" s="19">
        <f t="shared" si="258"/>
        <v>42430.894201388888</v>
      </c>
      <c r="T3281" s="19">
        <f t="shared" si="259"/>
        <v>42207.916666666664</v>
      </c>
      <c r="U3281">
        <f t="shared" si="255"/>
        <v>2016</v>
      </c>
    </row>
    <row r="3282" spans="1:21" ht="48" x14ac:dyDescent="0.2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 s="23">
        <v>1437620400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 s="12">
        <f t="shared" si="256"/>
        <v>103</v>
      </c>
      <c r="P3282" s="10">
        <f t="shared" si="257"/>
        <v>68.67</v>
      </c>
      <c r="Q3282" s="14" t="s">
        <v>8354</v>
      </c>
      <c r="R3282" t="s">
        <v>8356</v>
      </c>
      <c r="S3282" s="19">
        <f t="shared" si="258"/>
        <v>42121.548587962963</v>
      </c>
      <c r="T3282" s="19">
        <f t="shared" si="259"/>
        <v>42207.916666666664</v>
      </c>
      <c r="U3282">
        <f t="shared" si="255"/>
        <v>2015</v>
      </c>
    </row>
    <row r="3283" spans="1:21" ht="32" x14ac:dyDescent="0.2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 s="23">
        <v>1437620400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 s="12">
        <f t="shared" si="256"/>
        <v>122</v>
      </c>
      <c r="P3283" s="10">
        <f t="shared" si="257"/>
        <v>129.36000000000001</v>
      </c>
      <c r="Q3283" s="14" t="s">
        <v>8354</v>
      </c>
      <c r="R3283" t="s">
        <v>8356</v>
      </c>
      <c r="S3283" s="19">
        <f t="shared" si="258"/>
        <v>42218.811400462961</v>
      </c>
      <c r="T3283" s="19">
        <f t="shared" si="259"/>
        <v>42207.916666666664</v>
      </c>
      <c r="U3283">
        <f t="shared" si="255"/>
        <v>2015</v>
      </c>
    </row>
    <row r="3284" spans="1:21" ht="48" x14ac:dyDescent="0.2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 s="23">
        <v>1437620400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 s="12">
        <f t="shared" si="256"/>
        <v>103</v>
      </c>
      <c r="P3284" s="10">
        <f t="shared" si="257"/>
        <v>134.26</v>
      </c>
      <c r="Q3284" s="14" t="s">
        <v>8354</v>
      </c>
      <c r="R3284" t="s">
        <v>8356</v>
      </c>
      <c r="S3284" s="19">
        <f t="shared" si="258"/>
        <v>42444.985972222225</v>
      </c>
      <c r="T3284" s="19">
        <f t="shared" si="259"/>
        <v>42207.916666666664</v>
      </c>
      <c r="U3284">
        <f t="shared" si="255"/>
        <v>2016</v>
      </c>
    </row>
    <row r="3285" spans="1:21" ht="48" x14ac:dyDescent="0.2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 s="23">
        <v>1437620400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 s="12">
        <f t="shared" si="256"/>
        <v>105</v>
      </c>
      <c r="P3285" s="10">
        <f t="shared" si="257"/>
        <v>17.829999999999998</v>
      </c>
      <c r="Q3285" s="14" t="s">
        <v>8354</v>
      </c>
      <c r="R3285" t="s">
        <v>8356</v>
      </c>
      <c r="S3285" s="19">
        <f t="shared" si="258"/>
        <v>42379.535856481474</v>
      </c>
      <c r="T3285" s="19">
        <f t="shared" si="259"/>
        <v>42207.916666666664</v>
      </c>
      <c r="U3285">
        <f t="shared" si="255"/>
        <v>2016</v>
      </c>
    </row>
    <row r="3286" spans="1:21" ht="48" x14ac:dyDescent="0.2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 s="23">
        <v>1437620400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 s="12">
        <f t="shared" si="256"/>
        <v>102</v>
      </c>
      <c r="P3286" s="10">
        <f t="shared" si="257"/>
        <v>203.2</v>
      </c>
      <c r="Q3286" s="14" t="s">
        <v>8354</v>
      </c>
      <c r="R3286" t="s">
        <v>8356</v>
      </c>
      <c r="S3286" s="19">
        <f t="shared" si="258"/>
        <v>42380.676539351851</v>
      </c>
      <c r="T3286" s="19">
        <f t="shared" si="259"/>
        <v>42207.916666666664</v>
      </c>
      <c r="U3286">
        <f t="shared" si="255"/>
        <v>2016</v>
      </c>
    </row>
    <row r="3287" spans="1:21" ht="16" x14ac:dyDescent="0.2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 s="23">
        <v>1437620400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 s="12">
        <f t="shared" si="256"/>
        <v>112</v>
      </c>
      <c r="P3287" s="10">
        <f t="shared" si="257"/>
        <v>69.19</v>
      </c>
      <c r="Q3287" s="14" t="s">
        <v>8354</v>
      </c>
      <c r="R3287" t="s">
        <v>8356</v>
      </c>
      <c r="S3287" s="19">
        <f t="shared" si="258"/>
        <v>42762.734097222223</v>
      </c>
      <c r="T3287" s="19">
        <f t="shared" si="259"/>
        <v>42207.916666666664</v>
      </c>
      <c r="U3287">
        <f t="shared" si="255"/>
        <v>2017</v>
      </c>
    </row>
    <row r="3288" spans="1:21" ht="48" x14ac:dyDescent="0.2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 s="23">
        <v>1437620400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 s="12">
        <f t="shared" si="256"/>
        <v>102</v>
      </c>
      <c r="P3288" s="10">
        <f t="shared" si="257"/>
        <v>125.12</v>
      </c>
      <c r="Q3288" s="14" t="s">
        <v>8354</v>
      </c>
      <c r="R3288" t="s">
        <v>8356</v>
      </c>
      <c r="S3288" s="19">
        <f t="shared" si="258"/>
        <v>42567.631736111107</v>
      </c>
      <c r="T3288" s="19">
        <f t="shared" si="259"/>
        <v>42207.916666666664</v>
      </c>
      <c r="U3288">
        <f t="shared" si="255"/>
        <v>2016</v>
      </c>
    </row>
    <row r="3289" spans="1:21" ht="32" x14ac:dyDescent="0.2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 s="23">
        <v>1437620400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 s="12">
        <f t="shared" si="256"/>
        <v>100</v>
      </c>
      <c r="P3289" s="10">
        <f t="shared" si="257"/>
        <v>73.53</v>
      </c>
      <c r="Q3289" s="14" t="s">
        <v>8354</v>
      </c>
      <c r="R3289" t="s">
        <v>8356</v>
      </c>
      <c r="S3289" s="19">
        <f t="shared" si="258"/>
        <v>42311.541990740741</v>
      </c>
      <c r="T3289" s="19">
        <f t="shared" si="259"/>
        <v>42207.916666666664</v>
      </c>
      <c r="U3289">
        <f t="shared" si="255"/>
        <v>2015</v>
      </c>
    </row>
    <row r="3290" spans="1:21" ht="48" x14ac:dyDescent="0.2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 s="23">
        <v>1437620400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 s="12">
        <f t="shared" si="256"/>
        <v>100</v>
      </c>
      <c r="P3290" s="10">
        <f t="shared" si="257"/>
        <v>48.44</v>
      </c>
      <c r="Q3290" s="14" t="s">
        <v>8354</v>
      </c>
      <c r="R3290" t="s">
        <v>8356</v>
      </c>
      <c r="S3290" s="19">
        <f t="shared" si="258"/>
        <v>42505.566145833327</v>
      </c>
      <c r="T3290" s="19">
        <f t="shared" si="259"/>
        <v>42207.916666666664</v>
      </c>
      <c r="U3290">
        <f t="shared" si="255"/>
        <v>2016</v>
      </c>
    </row>
    <row r="3291" spans="1:21" ht="48" x14ac:dyDescent="0.2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 s="23">
        <v>1437620400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 s="12">
        <f t="shared" si="256"/>
        <v>133</v>
      </c>
      <c r="P3291" s="10">
        <f t="shared" si="257"/>
        <v>26.61</v>
      </c>
      <c r="Q3291" s="14" t="s">
        <v>8354</v>
      </c>
      <c r="R3291" t="s">
        <v>8356</v>
      </c>
      <c r="S3291" s="19">
        <f t="shared" si="258"/>
        <v>42758.159745370365</v>
      </c>
      <c r="T3291" s="19">
        <f t="shared" si="259"/>
        <v>42207.916666666664</v>
      </c>
      <c r="U3291">
        <f t="shared" si="255"/>
        <v>2017</v>
      </c>
    </row>
    <row r="3292" spans="1:21" ht="80" x14ac:dyDescent="0.2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 s="23">
        <v>1437620400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 s="12">
        <f t="shared" si="256"/>
        <v>121</v>
      </c>
      <c r="P3292" s="10">
        <f t="shared" si="257"/>
        <v>33.67</v>
      </c>
      <c r="Q3292" s="14" t="s">
        <v>8354</v>
      </c>
      <c r="R3292" t="s">
        <v>8356</v>
      </c>
      <c r="S3292" s="19">
        <f t="shared" si="258"/>
        <v>42775.306608796294</v>
      </c>
      <c r="T3292" s="19">
        <f t="shared" si="259"/>
        <v>42207.916666666664</v>
      </c>
      <c r="U3292">
        <f t="shared" si="255"/>
        <v>2017</v>
      </c>
    </row>
    <row r="3293" spans="1:21" ht="48" x14ac:dyDescent="0.2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 s="23">
        <v>1437620400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 s="12">
        <f t="shared" si="256"/>
        <v>114</v>
      </c>
      <c r="P3293" s="10">
        <f t="shared" si="257"/>
        <v>40.71</v>
      </c>
      <c r="Q3293" s="14" t="s">
        <v>8354</v>
      </c>
      <c r="R3293" t="s">
        <v>8356</v>
      </c>
      <c r="S3293" s="19">
        <f t="shared" si="258"/>
        <v>42232.494212962956</v>
      </c>
      <c r="T3293" s="19">
        <f t="shared" si="259"/>
        <v>42207.916666666664</v>
      </c>
      <c r="U3293">
        <f t="shared" si="255"/>
        <v>2015</v>
      </c>
    </row>
    <row r="3294" spans="1:21" ht="48" x14ac:dyDescent="0.2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 s="23">
        <v>1437620400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 s="12">
        <f t="shared" si="256"/>
        <v>286</v>
      </c>
      <c r="P3294" s="10">
        <f t="shared" si="257"/>
        <v>19.27</v>
      </c>
      <c r="Q3294" s="14" t="s">
        <v>8354</v>
      </c>
      <c r="R3294" t="s">
        <v>8356</v>
      </c>
      <c r="S3294" s="19">
        <f t="shared" si="258"/>
        <v>42282.561898148146</v>
      </c>
      <c r="T3294" s="19">
        <f t="shared" si="259"/>
        <v>42207.916666666664</v>
      </c>
      <c r="U3294">
        <f t="shared" si="255"/>
        <v>2015</v>
      </c>
    </row>
    <row r="3295" spans="1:21" ht="48" x14ac:dyDescent="0.2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 s="23">
        <v>1437620400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 s="12">
        <f t="shared" si="256"/>
        <v>170</v>
      </c>
      <c r="P3295" s="10">
        <f t="shared" si="257"/>
        <v>84.29</v>
      </c>
      <c r="Q3295" s="14" t="s">
        <v>8354</v>
      </c>
      <c r="R3295" t="s">
        <v>8356</v>
      </c>
      <c r="S3295" s="19">
        <f t="shared" si="258"/>
        <v>42768.217037037037</v>
      </c>
      <c r="T3295" s="19">
        <f t="shared" si="259"/>
        <v>42207.916666666664</v>
      </c>
      <c r="U3295">
        <f t="shared" si="255"/>
        <v>2017</v>
      </c>
    </row>
    <row r="3296" spans="1:21" ht="48" x14ac:dyDescent="0.2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 s="23">
        <v>1437620400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 s="12">
        <f t="shared" si="256"/>
        <v>118</v>
      </c>
      <c r="P3296" s="10">
        <f t="shared" si="257"/>
        <v>29.58</v>
      </c>
      <c r="Q3296" s="14" t="s">
        <v>8354</v>
      </c>
      <c r="R3296" t="s">
        <v>8356</v>
      </c>
      <c r="S3296" s="19">
        <f t="shared" si="258"/>
        <v>42141.33280092592</v>
      </c>
      <c r="T3296" s="19">
        <f t="shared" si="259"/>
        <v>42207.916666666664</v>
      </c>
      <c r="U3296">
        <f t="shared" si="255"/>
        <v>2015</v>
      </c>
    </row>
    <row r="3297" spans="1:21" ht="48" x14ac:dyDescent="0.2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 s="23">
        <v>1437620400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 s="12">
        <f t="shared" si="256"/>
        <v>103</v>
      </c>
      <c r="P3297" s="10">
        <f t="shared" si="257"/>
        <v>26.67</v>
      </c>
      <c r="Q3297" s="14" t="s">
        <v>8354</v>
      </c>
      <c r="R3297" t="s">
        <v>8356</v>
      </c>
      <c r="S3297" s="19">
        <f t="shared" si="258"/>
        <v>42609.234131944446</v>
      </c>
      <c r="T3297" s="19">
        <f t="shared" si="259"/>
        <v>42207.916666666664</v>
      </c>
      <c r="U3297">
        <f t="shared" si="255"/>
        <v>2016</v>
      </c>
    </row>
    <row r="3298" spans="1:21" ht="48" x14ac:dyDescent="0.2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 s="23">
        <v>1437620400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 s="12">
        <f t="shared" si="256"/>
        <v>144</v>
      </c>
      <c r="P3298" s="10">
        <f t="shared" si="257"/>
        <v>45.98</v>
      </c>
      <c r="Q3298" s="14" t="s">
        <v>8354</v>
      </c>
      <c r="R3298" t="s">
        <v>8356</v>
      </c>
      <c r="S3298" s="19">
        <f t="shared" si="258"/>
        <v>42309.54828703704</v>
      </c>
      <c r="T3298" s="19">
        <f t="shared" si="259"/>
        <v>42207.916666666664</v>
      </c>
      <c r="U3298">
        <f t="shared" si="255"/>
        <v>2015</v>
      </c>
    </row>
    <row r="3299" spans="1:21" ht="48" x14ac:dyDescent="0.2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 s="23">
        <v>1437620400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 s="12">
        <f t="shared" si="256"/>
        <v>100</v>
      </c>
      <c r="P3299" s="10">
        <f t="shared" si="257"/>
        <v>125.09</v>
      </c>
      <c r="Q3299" s="14" t="s">
        <v>8354</v>
      </c>
      <c r="R3299" t="s">
        <v>8356</v>
      </c>
      <c r="S3299" s="19">
        <f t="shared" si="258"/>
        <v>42193.563148148147</v>
      </c>
      <c r="T3299" s="19">
        <f t="shared" si="259"/>
        <v>42207.916666666664</v>
      </c>
      <c r="U3299">
        <f t="shared" si="255"/>
        <v>2015</v>
      </c>
    </row>
    <row r="3300" spans="1:21" ht="48" x14ac:dyDescent="0.2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 s="23">
        <v>1437620400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 s="12">
        <f t="shared" si="256"/>
        <v>102</v>
      </c>
      <c r="P3300" s="10">
        <f t="shared" si="257"/>
        <v>141.29</v>
      </c>
      <c r="Q3300" s="14" t="s">
        <v>8354</v>
      </c>
      <c r="R3300" t="s">
        <v>8356</v>
      </c>
      <c r="S3300" s="19">
        <f t="shared" si="258"/>
        <v>42239.749629629623</v>
      </c>
      <c r="T3300" s="19">
        <f t="shared" si="259"/>
        <v>42207.916666666664</v>
      </c>
      <c r="U3300">
        <f t="shared" si="255"/>
        <v>2015</v>
      </c>
    </row>
    <row r="3301" spans="1:21" ht="48" x14ac:dyDescent="0.2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 s="23">
        <v>1437620400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 s="12">
        <f t="shared" si="256"/>
        <v>116</v>
      </c>
      <c r="P3301" s="10">
        <f t="shared" si="257"/>
        <v>55.33</v>
      </c>
      <c r="Q3301" s="14" t="s">
        <v>8354</v>
      </c>
      <c r="R3301" t="s">
        <v>8356</v>
      </c>
      <c r="S3301" s="19">
        <f t="shared" si="258"/>
        <v>42261.709062499998</v>
      </c>
      <c r="T3301" s="19">
        <f t="shared" si="259"/>
        <v>42207.916666666664</v>
      </c>
      <c r="U3301">
        <f t="shared" si="255"/>
        <v>2015</v>
      </c>
    </row>
    <row r="3302" spans="1:21" ht="48" x14ac:dyDescent="0.2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 s="23">
        <v>1437620400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 s="12">
        <f t="shared" si="256"/>
        <v>136</v>
      </c>
      <c r="P3302" s="10">
        <f t="shared" si="257"/>
        <v>46.42</v>
      </c>
      <c r="Q3302" s="14" t="s">
        <v>8354</v>
      </c>
      <c r="R3302" t="s">
        <v>8356</v>
      </c>
      <c r="S3302" s="19">
        <f t="shared" si="258"/>
        <v>42102.535439814812</v>
      </c>
      <c r="T3302" s="19">
        <f t="shared" si="259"/>
        <v>42207.916666666664</v>
      </c>
      <c r="U3302">
        <f t="shared" si="255"/>
        <v>2015</v>
      </c>
    </row>
    <row r="3303" spans="1:21" ht="48" x14ac:dyDescent="0.2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 s="23">
        <v>1437620400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 s="12">
        <f t="shared" si="256"/>
        <v>133</v>
      </c>
      <c r="P3303" s="10">
        <f t="shared" si="257"/>
        <v>57.2</v>
      </c>
      <c r="Q3303" s="14" t="s">
        <v>8354</v>
      </c>
      <c r="R3303" t="s">
        <v>8356</v>
      </c>
      <c r="S3303" s="19">
        <f t="shared" si="258"/>
        <v>42538.527499999997</v>
      </c>
      <c r="T3303" s="19">
        <f t="shared" si="259"/>
        <v>42207.916666666664</v>
      </c>
      <c r="U3303">
        <f t="shared" si="255"/>
        <v>2016</v>
      </c>
    </row>
    <row r="3304" spans="1:21" ht="16" x14ac:dyDescent="0.2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 s="23">
        <v>1437620400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 s="12">
        <f t="shared" si="256"/>
        <v>103</v>
      </c>
      <c r="P3304" s="10">
        <f t="shared" si="257"/>
        <v>173.7</v>
      </c>
      <c r="Q3304" s="14" t="s">
        <v>8354</v>
      </c>
      <c r="R3304" t="s">
        <v>8356</v>
      </c>
      <c r="S3304" s="19">
        <f t="shared" si="258"/>
        <v>42681.143240740734</v>
      </c>
      <c r="T3304" s="19">
        <f t="shared" si="259"/>
        <v>42207.916666666664</v>
      </c>
      <c r="U3304">
        <f t="shared" si="255"/>
        <v>2016</v>
      </c>
    </row>
    <row r="3305" spans="1:21" ht="48" x14ac:dyDescent="0.2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 s="23">
        <v>1437620400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 s="12">
        <f t="shared" si="256"/>
        <v>116</v>
      </c>
      <c r="P3305" s="10">
        <f t="shared" si="257"/>
        <v>59.6</v>
      </c>
      <c r="Q3305" s="14" t="s">
        <v>8354</v>
      </c>
      <c r="R3305" t="s">
        <v>8356</v>
      </c>
      <c r="S3305" s="19">
        <f t="shared" si="258"/>
        <v>42056.443101851844</v>
      </c>
      <c r="T3305" s="19">
        <f t="shared" si="259"/>
        <v>42207.916666666664</v>
      </c>
      <c r="U3305">
        <f t="shared" si="255"/>
        <v>2015</v>
      </c>
    </row>
    <row r="3306" spans="1:21" ht="48" x14ac:dyDescent="0.2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 s="23">
        <v>1437620400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 s="12">
        <f t="shared" si="256"/>
        <v>105</v>
      </c>
      <c r="P3306" s="10">
        <f t="shared" si="257"/>
        <v>89.59</v>
      </c>
      <c r="Q3306" s="14" t="s">
        <v>8354</v>
      </c>
      <c r="R3306" t="s">
        <v>8356</v>
      </c>
      <c r="S3306" s="19">
        <f t="shared" si="258"/>
        <v>42696.41611111111</v>
      </c>
      <c r="T3306" s="19">
        <f t="shared" si="259"/>
        <v>42207.916666666664</v>
      </c>
      <c r="U3306">
        <f t="shared" si="255"/>
        <v>2016</v>
      </c>
    </row>
    <row r="3307" spans="1:21" ht="48" x14ac:dyDescent="0.2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 s="23">
        <v>1437620400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 s="12">
        <f t="shared" si="256"/>
        <v>102</v>
      </c>
      <c r="P3307" s="10">
        <f t="shared" si="257"/>
        <v>204.05</v>
      </c>
      <c r="Q3307" s="14" t="s">
        <v>8354</v>
      </c>
      <c r="R3307" t="s">
        <v>8356</v>
      </c>
      <c r="S3307" s="19">
        <f t="shared" si="258"/>
        <v>42186.647546296292</v>
      </c>
      <c r="T3307" s="19">
        <f t="shared" si="259"/>
        <v>42207.916666666664</v>
      </c>
      <c r="U3307">
        <f t="shared" si="255"/>
        <v>2015</v>
      </c>
    </row>
    <row r="3308" spans="1:21" ht="48" x14ac:dyDescent="0.2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 s="23">
        <v>1437620400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 s="12">
        <f t="shared" si="256"/>
        <v>175</v>
      </c>
      <c r="P3308" s="10">
        <f t="shared" si="257"/>
        <v>48.7</v>
      </c>
      <c r="Q3308" s="14" t="s">
        <v>8354</v>
      </c>
      <c r="R3308" t="s">
        <v>8356</v>
      </c>
      <c r="S3308" s="19">
        <f t="shared" si="258"/>
        <v>42493.010902777773</v>
      </c>
      <c r="T3308" s="19">
        <f t="shared" si="259"/>
        <v>42207.916666666664</v>
      </c>
      <c r="U3308">
        <f t="shared" si="255"/>
        <v>2016</v>
      </c>
    </row>
    <row r="3309" spans="1:21" ht="48" x14ac:dyDescent="0.2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 s="23">
        <v>1437620400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 s="12">
        <f t="shared" si="256"/>
        <v>107</v>
      </c>
      <c r="P3309" s="10">
        <f t="shared" si="257"/>
        <v>53.34</v>
      </c>
      <c r="Q3309" s="14" t="s">
        <v>8354</v>
      </c>
      <c r="R3309" t="s">
        <v>8356</v>
      </c>
      <c r="S3309" s="19">
        <f t="shared" si="258"/>
        <v>42474.848831018513</v>
      </c>
      <c r="T3309" s="19">
        <f t="shared" si="259"/>
        <v>42207.916666666664</v>
      </c>
      <c r="U3309">
        <f t="shared" si="255"/>
        <v>2016</v>
      </c>
    </row>
    <row r="3310" spans="1:21" ht="48" x14ac:dyDescent="0.2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 s="23">
        <v>1437620400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 s="12">
        <f t="shared" si="256"/>
        <v>122</v>
      </c>
      <c r="P3310" s="10">
        <f t="shared" si="257"/>
        <v>75.09</v>
      </c>
      <c r="Q3310" s="14" t="s">
        <v>8354</v>
      </c>
      <c r="R3310" t="s">
        <v>8356</v>
      </c>
      <c r="S3310" s="19">
        <f t="shared" si="258"/>
        <v>42452.668576388889</v>
      </c>
      <c r="T3310" s="19">
        <f t="shared" si="259"/>
        <v>42207.916666666664</v>
      </c>
      <c r="U3310">
        <f t="shared" si="255"/>
        <v>2016</v>
      </c>
    </row>
    <row r="3311" spans="1:21" ht="32" x14ac:dyDescent="0.2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 s="23">
        <v>1437620400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 s="12">
        <f t="shared" si="256"/>
        <v>159</v>
      </c>
      <c r="P3311" s="10">
        <f t="shared" si="257"/>
        <v>18</v>
      </c>
      <c r="Q3311" s="14" t="s">
        <v>8354</v>
      </c>
      <c r="R3311" t="s">
        <v>8356</v>
      </c>
      <c r="S3311" s="19">
        <f t="shared" si="258"/>
        <v>42628.441874999997</v>
      </c>
      <c r="T3311" s="19">
        <f t="shared" si="259"/>
        <v>42207.916666666664</v>
      </c>
      <c r="U3311">
        <f t="shared" si="255"/>
        <v>2016</v>
      </c>
    </row>
    <row r="3312" spans="1:21" ht="32" x14ac:dyDescent="0.2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 s="23">
        <v>1437620400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 s="12">
        <f t="shared" si="256"/>
        <v>100</v>
      </c>
      <c r="P3312" s="10">
        <f t="shared" si="257"/>
        <v>209.84</v>
      </c>
      <c r="Q3312" s="14" t="s">
        <v>8354</v>
      </c>
      <c r="R3312" t="s">
        <v>8356</v>
      </c>
      <c r="S3312" s="19">
        <f t="shared" si="258"/>
        <v>42253.720196759255</v>
      </c>
      <c r="T3312" s="19">
        <f t="shared" si="259"/>
        <v>42207.916666666664</v>
      </c>
      <c r="U3312">
        <f t="shared" si="255"/>
        <v>2015</v>
      </c>
    </row>
    <row r="3313" spans="1:21" ht="48" x14ac:dyDescent="0.2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 s="23">
        <v>1437620400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 s="12">
        <f t="shared" si="256"/>
        <v>110</v>
      </c>
      <c r="P3313" s="10">
        <f t="shared" si="257"/>
        <v>61.02</v>
      </c>
      <c r="Q3313" s="14" t="s">
        <v>8354</v>
      </c>
      <c r="R3313" t="s">
        <v>8356</v>
      </c>
      <c r="S3313" s="19">
        <f t="shared" si="258"/>
        <v>42264.083449074074</v>
      </c>
      <c r="T3313" s="19">
        <f t="shared" si="259"/>
        <v>42207.916666666664</v>
      </c>
      <c r="U3313">
        <f t="shared" si="255"/>
        <v>2015</v>
      </c>
    </row>
    <row r="3314" spans="1:21" ht="48" x14ac:dyDescent="0.2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 s="23">
        <v>1437620400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 s="12">
        <f t="shared" si="256"/>
        <v>100</v>
      </c>
      <c r="P3314" s="10">
        <f t="shared" si="257"/>
        <v>61</v>
      </c>
      <c r="Q3314" s="14" t="s">
        <v>8354</v>
      </c>
      <c r="R3314" t="s">
        <v>8356</v>
      </c>
      <c r="S3314" s="19">
        <f t="shared" si="258"/>
        <v>42664.601226851846</v>
      </c>
      <c r="T3314" s="19">
        <f t="shared" si="259"/>
        <v>42207.916666666664</v>
      </c>
      <c r="U3314">
        <f t="shared" si="255"/>
        <v>2016</v>
      </c>
    </row>
    <row r="3315" spans="1:21" ht="48" x14ac:dyDescent="0.2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 s="23">
        <v>1437620400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 s="12">
        <f t="shared" si="256"/>
        <v>116</v>
      </c>
      <c r="P3315" s="10">
        <f t="shared" si="257"/>
        <v>80.03</v>
      </c>
      <c r="Q3315" s="14" t="s">
        <v>8354</v>
      </c>
      <c r="R3315" t="s">
        <v>8356</v>
      </c>
      <c r="S3315" s="19">
        <f t="shared" si="258"/>
        <v>42382.036076388882</v>
      </c>
      <c r="T3315" s="19">
        <f t="shared" si="259"/>
        <v>42207.916666666664</v>
      </c>
      <c r="U3315">
        <f t="shared" si="255"/>
        <v>2016</v>
      </c>
    </row>
    <row r="3316" spans="1:21" ht="48" x14ac:dyDescent="0.2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 s="23">
        <v>1437620400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 s="12">
        <f t="shared" si="256"/>
        <v>211</v>
      </c>
      <c r="P3316" s="10">
        <f t="shared" si="257"/>
        <v>29.07</v>
      </c>
      <c r="Q3316" s="14" t="s">
        <v>8354</v>
      </c>
      <c r="R3316" t="s">
        <v>8356</v>
      </c>
      <c r="S3316" s="19">
        <f t="shared" si="258"/>
        <v>42105.059155092589</v>
      </c>
      <c r="T3316" s="19">
        <f t="shared" si="259"/>
        <v>42207.916666666664</v>
      </c>
      <c r="U3316">
        <f t="shared" si="255"/>
        <v>2015</v>
      </c>
    </row>
    <row r="3317" spans="1:21" ht="48" x14ac:dyDescent="0.2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 s="23">
        <v>1437620400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 s="12">
        <f t="shared" si="256"/>
        <v>110</v>
      </c>
      <c r="P3317" s="10">
        <f t="shared" si="257"/>
        <v>49.44</v>
      </c>
      <c r="Q3317" s="14" t="s">
        <v>8354</v>
      </c>
      <c r="R3317" t="s">
        <v>8356</v>
      </c>
      <c r="S3317" s="19">
        <f t="shared" si="258"/>
        <v>42466.09538194444</v>
      </c>
      <c r="T3317" s="19">
        <f t="shared" si="259"/>
        <v>42207.916666666664</v>
      </c>
      <c r="U3317">
        <f t="shared" si="255"/>
        <v>2016</v>
      </c>
    </row>
    <row r="3318" spans="1:21" ht="80" x14ac:dyDescent="0.2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 s="23">
        <v>1437620400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 s="12">
        <f t="shared" si="256"/>
        <v>100</v>
      </c>
      <c r="P3318" s="10">
        <f t="shared" si="257"/>
        <v>93.98</v>
      </c>
      <c r="Q3318" s="14" t="s">
        <v>8354</v>
      </c>
      <c r="R3318" t="s">
        <v>8356</v>
      </c>
      <c r="S3318" s="19">
        <f t="shared" si="258"/>
        <v>41826.662905092591</v>
      </c>
      <c r="T3318" s="19">
        <f t="shared" si="259"/>
        <v>42207.916666666664</v>
      </c>
      <c r="U3318">
        <f t="shared" si="255"/>
        <v>2014</v>
      </c>
    </row>
    <row r="3319" spans="1:21" ht="48" x14ac:dyDescent="0.2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 s="23">
        <v>1437620400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 s="12">
        <f t="shared" si="256"/>
        <v>106</v>
      </c>
      <c r="P3319" s="10">
        <f t="shared" si="257"/>
        <v>61.94</v>
      </c>
      <c r="Q3319" s="14" t="s">
        <v>8354</v>
      </c>
      <c r="R3319" t="s">
        <v>8356</v>
      </c>
      <c r="S3319" s="19">
        <f t="shared" si="258"/>
        <v>42498.831296296295</v>
      </c>
      <c r="T3319" s="19">
        <f t="shared" si="259"/>
        <v>42207.916666666664</v>
      </c>
      <c r="U3319">
        <f t="shared" si="255"/>
        <v>2016</v>
      </c>
    </row>
    <row r="3320" spans="1:21" ht="32" x14ac:dyDescent="0.2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 s="23">
        <v>1437620400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 s="12">
        <f t="shared" si="256"/>
        <v>126</v>
      </c>
      <c r="P3320" s="10">
        <f t="shared" si="257"/>
        <v>78.5</v>
      </c>
      <c r="Q3320" s="14" t="s">
        <v>8354</v>
      </c>
      <c r="R3320" t="s">
        <v>8356</v>
      </c>
      <c r="S3320" s="19">
        <f t="shared" si="258"/>
        <v>42431.093668981477</v>
      </c>
      <c r="T3320" s="19">
        <f t="shared" si="259"/>
        <v>42207.916666666664</v>
      </c>
      <c r="U3320">
        <f t="shared" si="255"/>
        <v>2016</v>
      </c>
    </row>
    <row r="3321" spans="1:21" ht="48" x14ac:dyDescent="0.2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 s="23">
        <v>1437620400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 s="12">
        <f t="shared" si="256"/>
        <v>108</v>
      </c>
      <c r="P3321" s="10">
        <f t="shared" si="257"/>
        <v>33.75</v>
      </c>
      <c r="Q3321" s="14" t="s">
        <v>8354</v>
      </c>
      <c r="R3321" t="s">
        <v>8356</v>
      </c>
      <c r="S3321" s="19">
        <f t="shared" si="258"/>
        <v>41990.377152777779</v>
      </c>
      <c r="T3321" s="19">
        <f t="shared" si="259"/>
        <v>42207.916666666664</v>
      </c>
      <c r="U3321">
        <f t="shared" si="255"/>
        <v>2014</v>
      </c>
    </row>
    <row r="3322" spans="1:21" ht="48" x14ac:dyDescent="0.2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 s="23">
        <v>1437620400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 s="12">
        <f t="shared" si="256"/>
        <v>101</v>
      </c>
      <c r="P3322" s="10">
        <f t="shared" si="257"/>
        <v>66.45</v>
      </c>
      <c r="Q3322" s="14" t="s">
        <v>8354</v>
      </c>
      <c r="R3322" t="s">
        <v>8356</v>
      </c>
      <c r="S3322" s="19">
        <f t="shared" si="258"/>
        <v>42512.837465277778</v>
      </c>
      <c r="T3322" s="19">
        <f t="shared" si="259"/>
        <v>42207.916666666664</v>
      </c>
      <c r="U3322">
        <f t="shared" si="255"/>
        <v>2016</v>
      </c>
    </row>
    <row r="3323" spans="1:21" ht="48" x14ac:dyDescent="0.2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 s="23">
        <v>1437620400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 s="12">
        <f t="shared" si="256"/>
        <v>107</v>
      </c>
      <c r="P3323" s="10">
        <f t="shared" si="257"/>
        <v>35.799999999999997</v>
      </c>
      <c r="Q3323" s="14" t="s">
        <v>8354</v>
      </c>
      <c r="R3323" t="s">
        <v>8356</v>
      </c>
      <c r="S3323" s="19">
        <f t="shared" si="258"/>
        <v>41913.891956018517</v>
      </c>
      <c r="T3323" s="19">
        <f t="shared" si="259"/>
        <v>42207.916666666664</v>
      </c>
      <c r="U3323">
        <f t="shared" si="255"/>
        <v>2014</v>
      </c>
    </row>
    <row r="3324" spans="1:21" ht="48" x14ac:dyDescent="0.2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 s="23">
        <v>1437620400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 s="12">
        <f t="shared" si="256"/>
        <v>102</v>
      </c>
      <c r="P3324" s="10">
        <f t="shared" si="257"/>
        <v>145.65</v>
      </c>
      <c r="Q3324" s="14" t="s">
        <v>8354</v>
      </c>
      <c r="R3324" t="s">
        <v>8356</v>
      </c>
      <c r="S3324" s="19">
        <f t="shared" si="258"/>
        <v>42520.802037037036</v>
      </c>
      <c r="T3324" s="19">
        <f t="shared" si="259"/>
        <v>42207.916666666664</v>
      </c>
      <c r="U3324">
        <f t="shared" si="255"/>
        <v>2016</v>
      </c>
    </row>
    <row r="3325" spans="1:21" ht="48" x14ac:dyDescent="0.2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 s="23">
        <v>1437620400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 s="12">
        <f t="shared" si="256"/>
        <v>126</v>
      </c>
      <c r="P3325" s="10">
        <f t="shared" si="257"/>
        <v>25.69</v>
      </c>
      <c r="Q3325" s="14" t="s">
        <v>8354</v>
      </c>
      <c r="R3325" t="s">
        <v>8356</v>
      </c>
      <c r="S3325" s="19">
        <f t="shared" si="258"/>
        <v>42608.157499999994</v>
      </c>
      <c r="T3325" s="19">
        <f t="shared" si="259"/>
        <v>42207.916666666664</v>
      </c>
      <c r="U3325">
        <f t="shared" ref="U3325:U3388" si="260">YEAR(S3325)</f>
        <v>2016</v>
      </c>
    </row>
    <row r="3326" spans="1:21" ht="32" x14ac:dyDescent="0.2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 s="23">
        <v>1437620400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 s="12">
        <f t="shared" si="256"/>
        <v>102</v>
      </c>
      <c r="P3326" s="10">
        <f t="shared" si="257"/>
        <v>152.5</v>
      </c>
      <c r="Q3326" s="14" t="s">
        <v>8354</v>
      </c>
      <c r="R3326" t="s">
        <v>8356</v>
      </c>
      <c r="S3326" s="19">
        <f t="shared" si="258"/>
        <v>42512.374884259254</v>
      </c>
      <c r="T3326" s="19">
        <f t="shared" si="259"/>
        <v>42207.916666666664</v>
      </c>
      <c r="U3326">
        <f t="shared" si="260"/>
        <v>2016</v>
      </c>
    </row>
    <row r="3327" spans="1:21" ht="48" x14ac:dyDescent="0.2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 s="23">
        <v>1437620400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 s="12">
        <f t="shared" si="256"/>
        <v>113</v>
      </c>
      <c r="P3327" s="10">
        <f t="shared" si="257"/>
        <v>30</v>
      </c>
      <c r="Q3327" s="14" t="s">
        <v>8354</v>
      </c>
      <c r="R3327" t="s">
        <v>8356</v>
      </c>
      <c r="S3327" s="19">
        <f t="shared" si="258"/>
        <v>42064.577280092592</v>
      </c>
      <c r="T3327" s="19">
        <f t="shared" si="259"/>
        <v>42207.916666666664</v>
      </c>
      <c r="U3327">
        <f t="shared" si="260"/>
        <v>2015</v>
      </c>
    </row>
    <row r="3328" spans="1:21" ht="48" x14ac:dyDescent="0.2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 s="23">
        <v>1437620400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 s="12">
        <f t="shared" si="256"/>
        <v>101</v>
      </c>
      <c r="P3328" s="10">
        <f t="shared" si="257"/>
        <v>142.28</v>
      </c>
      <c r="Q3328" s="14" t="s">
        <v>8354</v>
      </c>
      <c r="R3328" t="s">
        <v>8356</v>
      </c>
      <c r="S3328" s="19">
        <f t="shared" si="258"/>
        <v>42041.505844907406</v>
      </c>
      <c r="T3328" s="19">
        <f t="shared" si="259"/>
        <v>42207.916666666664</v>
      </c>
      <c r="U3328">
        <f t="shared" si="260"/>
        <v>2015</v>
      </c>
    </row>
    <row r="3329" spans="1:21" ht="48" x14ac:dyDescent="0.2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 s="23">
        <v>1437620400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 s="12">
        <f t="shared" si="256"/>
        <v>101</v>
      </c>
      <c r="P3329" s="10">
        <f t="shared" si="257"/>
        <v>24.55</v>
      </c>
      <c r="Q3329" s="14" t="s">
        <v>8354</v>
      </c>
      <c r="R3329" t="s">
        <v>8356</v>
      </c>
      <c r="S3329" s="19">
        <f t="shared" si="258"/>
        <v>42468.166273148141</v>
      </c>
      <c r="T3329" s="19">
        <f t="shared" si="259"/>
        <v>42207.916666666664</v>
      </c>
      <c r="U3329">
        <f t="shared" si="260"/>
        <v>2016</v>
      </c>
    </row>
    <row r="3330" spans="1:21" ht="48" x14ac:dyDescent="0.2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 s="23">
        <v>1437620400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 s="12">
        <f t="shared" ref="O3330:O3393" si="261">ROUND(E3330/D3330*100,0)</f>
        <v>146</v>
      </c>
      <c r="P3330" s="10">
        <f t="shared" ref="P3330:P3393" si="262">IFERROR(ROUND(E3330/L3330,2),0)</f>
        <v>292.77999999999997</v>
      </c>
      <c r="Q3330" s="14" t="s">
        <v>8354</v>
      </c>
      <c r="R3330" t="s">
        <v>8356</v>
      </c>
      <c r="S3330" s="19">
        <f t="shared" si="258"/>
        <v>41822.366701388884</v>
      </c>
      <c r="T3330" s="19">
        <f t="shared" si="259"/>
        <v>42207.916666666664</v>
      </c>
      <c r="U3330">
        <f t="shared" si="260"/>
        <v>2014</v>
      </c>
    </row>
    <row r="3331" spans="1:21" ht="48" x14ac:dyDescent="0.2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 s="23">
        <v>1437620400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 s="12">
        <f t="shared" si="261"/>
        <v>117</v>
      </c>
      <c r="P3331" s="10">
        <f t="shared" si="262"/>
        <v>44.92</v>
      </c>
      <c r="Q3331" s="14" t="s">
        <v>8354</v>
      </c>
      <c r="R3331" t="s">
        <v>8356</v>
      </c>
      <c r="S3331" s="19">
        <f t="shared" ref="S3331:S3394" si="263">(J3331/86400)+25569+(-5/24)</f>
        <v>41837.114675925921</v>
      </c>
      <c r="T3331" s="19">
        <f t="shared" ref="T3331:T3394" si="264">(I3331/86400)+25569+(-5/24)</f>
        <v>42207.916666666664</v>
      </c>
      <c r="U3331">
        <f t="shared" si="260"/>
        <v>2014</v>
      </c>
    </row>
    <row r="3332" spans="1:21" ht="48" x14ac:dyDescent="0.2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 s="23">
        <v>1437620400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 s="12">
        <f t="shared" si="261"/>
        <v>106</v>
      </c>
      <c r="P3332" s="10">
        <f t="shared" si="262"/>
        <v>23.1</v>
      </c>
      <c r="Q3332" s="14" t="s">
        <v>8354</v>
      </c>
      <c r="R3332" t="s">
        <v>8356</v>
      </c>
      <c r="S3332" s="19">
        <f t="shared" si="263"/>
        <v>42065.679027777776</v>
      </c>
      <c r="T3332" s="19">
        <f t="shared" si="264"/>
        <v>42207.916666666664</v>
      </c>
      <c r="U3332">
        <f t="shared" si="260"/>
        <v>2015</v>
      </c>
    </row>
    <row r="3333" spans="1:21" ht="48" x14ac:dyDescent="0.2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 s="23">
        <v>1437620400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 s="12">
        <f t="shared" si="261"/>
        <v>105</v>
      </c>
      <c r="P3333" s="10">
        <f t="shared" si="262"/>
        <v>80.400000000000006</v>
      </c>
      <c r="Q3333" s="14" t="s">
        <v>8354</v>
      </c>
      <c r="R3333" t="s">
        <v>8356</v>
      </c>
      <c r="S3333" s="19">
        <f t="shared" si="263"/>
        <v>42248.48942129629</v>
      </c>
      <c r="T3333" s="19">
        <f t="shared" si="264"/>
        <v>42207.916666666664</v>
      </c>
      <c r="U3333">
        <f t="shared" si="260"/>
        <v>2015</v>
      </c>
    </row>
    <row r="3334" spans="1:21" ht="48" x14ac:dyDescent="0.2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 s="23">
        <v>1437620400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 s="12">
        <f t="shared" si="261"/>
        <v>100</v>
      </c>
      <c r="P3334" s="10">
        <f t="shared" si="262"/>
        <v>72.290000000000006</v>
      </c>
      <c r="Q3334" s="14" t="s">
        <v>8354</v>
      </c>
      <c r="R3334" t="s">
        <v>8356</v>
      </c>
      <c r="S3334" s="19">
        <f t="shared" si="263"/>
        <v>41809.651967592588</v>
      </c>
      <c r="T3334" s="19">
        <f t="shared" si="264"/>
        <v>42207.916666666664</v>
      </c>
      <c r="U3334">
        <f t="shared" si="260"/>
        <v>2014</v>
      </c>
    </row>
    <row r="3335" spans="1:21" ht="48" x14ac:dyDescent="0.2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 s="23">
        <v>1437620400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 s="12">
        <f t="shared" si="261"/>
        <v>105</v>
      </c>
      <c r="P3335" s="10">
        <f t="shared" si="262"/>
        <v>32.97</v>
      </c>
      <c r="Q3335" s="14" t="s">
        <v>8354</v>
      </c>
      <c r="R3335" t="s">
        <v>8356</v>
      </c>
      <c r="S3335" s="19">
        <f t="shared" si="263"/>
        <v>42148.468518518515</v>
      </c>
      <c r="T3335" s="19">
        <f t="shared" si="264"/>
        <v>42207.916666666664</v>
      </c>
      <c r="U3335">
        <f t="shared" si="260"/>
        <v>2015</v>
      </c>
    </row>
    <row r="3336" spans="1:21" ht="32" x14ac:dyDescent="0.2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 s="23">
        <v>1437620400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 s="12">
        <f t="shared" si="261"/>
        <v>139</v>
      </c>
      <c r="P3336" s="10">
        <f t="shared" si="262"/>
        <v>116.65</v>
      </c>
      <c r="Q3336" s="14" t="s">
        <v>8354</v>
      </c>
      <c r="R3336" t="s">
        <v>8356</v>
      </c>
      <c r="S3336" s="19">
        <f t="shared" si="263"/>
        <v>42185.312754629624</v>
      </c>
      <c r="T3336" s="19">
        <f t="shared" si="264"/>
        <v>42207.916666666664</v>
      </c>
      <c r="U3336">
        <f t="shared" si="260"/>
        <v>2015</v>
      </c>
    </row>
    <row r="3337" spans="1:21" ht="48" x14ac:dyDescent="0.2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 s="23">
        <v>1437620400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 s="12">
        <f t="shared" si="261"/>
        <v>100</v>
      </c>
      <c r="P3337" s="10">
        <f t="shared" si="262"/>
        <v>79.62</v>
      </c>
      <c r="Q3337" s="14" t="s">
        <v>8354</v>
      </c>
      <c r="R3337" t="s">
        <v>8356</v>
      </c>
      <c r="S3337" s="19">
        <f t="shared" si="263"/>
        <v>41827.465810185182</v>
      </c>
      <c r="T3337" s="19">
        <f t="shared" si="264"/>
        <v>42207.916666666664</v>
      </c>
      <c r="U3337">
        <f t="shared" si="260"/>
        <v>2014</v>
      </c>
    </row>
    <row r="3338" spans="1:21" ht="48" x14ac:dyDescent="0.2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 s="23">
        <v>1437620400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 s="12">
        <f t="shared" si="261"/>
        <v>100</v>
      </c>
      <c r="P3338" s="10">
        <f t="shared" si="262"/>
        <v>27.78</v>
      </c>
      <c r="Q3338" s="14" t="s">
        <v>8354</v>
      </c>
      <c r="R3338" t="s">
        <v>8356</v>
      </c>
      <c r="S3338" s="19">
        <f t="shared" si="263"/>
        <v>42437.190347222218</v>
      </c>
      <c r="T3338" s="19">
        <f t="shared" si="264"/>
        <v>42207.916666666664</v>
      </c>
      <c r="U3338">
        <f t="shared" si="260"/>
        <v>2016</v>
      </c>
    </row>
    <row r="3339" spans="1:21" ht="48" x14ac:dyDescent="0.2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 s="23">
        <v>1437620400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 s="12">
        <f t="shared" si="261"/>
        <v>110</v>
      </c>
      <c r="P3339" s="10">
        <f t="shared" si="262"/>
        <v>81.03</v>
      </c>
      <c r="Q3339" s="14" t="s">
        <v>8354</v>
      </c>
      <c r="R3339" t="s">
        <v>8356</v>
      </c>
      <c r="S3339" s="19">
        <f t="shared" si="263"/>
        <v>41901.073692129627</v>
      </c>
      <c r="T3339" s="19">
        <f t="shared" si="264"/>
        <v>42207.916666666664</v>
      </c>
      <c r="U3339">
        <f t="shared" si="260"/>
        <v>2014</v>
      </c>
    </row>
    <row r="3340" spans="1:21" ht="32" x14ac:dyDescent="0.2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 s="23">
        <v>1437620400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 s="12">
        <f t="shared" si="261"/>
        <v>102</v>
      </c>
      <c r="P3340" s="10">
        <f t="shared" si="262"/>
        <v>136.85</v>
      </c>
      <c r="Q3340" s="14" t="s">
        <v>8354</v>
      </c>
      <c r="R3340" t="s">
        <v>8356</v>
      </c>
      <c r="S3340" s="19">
        <f t="shared" si="263"/>
        <v>42769.366666666661</v>
      </c>
      <c r="T3340" s="19">
        <f t="shared" si="264"/>
        <v>42207.916666666664</v>
      </c>
      <c r="U3340">
        <f t="shared" si="260"/>
        <v>2017</v>
      </c>
    </row>
    <row r="3341" spans="1:21" ht="32" x14ac:dyDescent="0.2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 s="23">
        <v>1437620400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 s="12">
        <f t="shared" si="261"/>
        <v>104</v>
      </c>
      <c r="P3341" s="10">
        <f t="shared" si="262"/>
        <v>177.62</v>
      </c>
      <c r="Q3341" s="14" t="s">
        <v>8354</v>
      </c>
      <c r="R3341" t="s">
        <v>8356</v>
      </c>
      <c r="S3341" s="19">
        <f t="shared" si="263"/>
        <v>42549.457384259258</v>
      </c>
      <c r="T3341" s="19">
        <f t="shared" si="264"/>
        <v>42207.916666666664</v>
      </c>
      <c r="U3341">
        <f t="shared" si="260"/>
        <v>2016</v>
      </c>
    </row>
    <row r="3342" spans="1:21" ht="48" x14ac:dyDescent="0.2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 s="23">
        <v>1437620400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 s="12">
        <f t="shared" si="261"/>
        <v>138</v>
      </c>
      <c r="P3342" s="10">
        <f t="shared" si="262"/>
        <v>109.08</v>
      </c>
      <c r="Q3342" s="14" t="s">
        <v>8354</v>
      </c>
      <c r="R3342" t="s">
        <v>8356</v>
      </c>
      <c r="S3342" s="19">
        <f t="shared" si="263"/>
        <v>42685.765671296293</v>
      </c>
      <c r="T3342" s="19">
        <f t="shared" si="264"/>
        <v>42207.916666666664</v>
      </c>
      <c r="U3342">
        <f t="shared" si="260"/>
        <v>2016</v>
      </c>
    </row>
    <row r="3343" spans="1:21" ht="48" x14ac:dyDescent="0.2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 s="23">
        <v>1437620400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 s="12">
        <f t="shared" si="261"/>
        <v>100</v>
      </c>
      <c r="P3343" s="10">
        <f t="shared" si="262"/>
        <v>119.64</v>
      </c>
      <c r="Q3343" s="14" t="s">
        <v>8354</v>
      </c>
      <c r="R3343" t="s">
        <v>8356</v>
      </c>
      <c r="S3343" s="19">
        <f t="shared" si="263"/>
        <v>42510.590520833335</v>
      </c>
      <c r="T3343" s="19">
        <f t="shared" si="264"/>
        <v>42207.916666666664</v>
      </c>
      <c r="U3343">
        <f t="shared" si="260"/>
        <v>2016</v>
      </c>
    </row>
    <row r="3344" spans="1:21" ht="32" x14ac:dyDescent="0.2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 s="23">
        <v>1437620400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 s="12">
        <f t="shared" si="261"/>
        <v>102</v>
      </c>
      <c r="P3344" s="10">
        <f t="shared" si="262"/>
        <v>78.209999999999994</v>
      </c>
      <c r="Q3344" s="14" t="s">
        <v>8354</v>
      </c>
      <c r="R3344" t="s">
        <v>8356</v>
      </c>
      <c r="S3344" s="19">
        <f t="shared" si="263"/>
        <v>42062.088078703702</v>
      </c>
      <c r="T3344" s="19">
        <f t="shared" si="264"/>
        <v>42207.916666666664</v>
      </c>
      <c r="U3344">
        <f t="shared" si="260"/>
        <v>2015</v>
      </c>
    </row>
    <row r="3345" spans="1:21" ht="48" x14ac:dyDescent="0.2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 s="23">
        <v>1437620400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 s="12">
        <f t="shared" si="261"/>
        <v>171</v>
      </c>
      <c r="P3345" s="10">
        <f t="shared" si="262"/>
        <v>52.17</v>
      </c>
      <c r="Q3345" s="14" t="s">
        <v>8354</v>
      </c>
      <c r="R3345" t="s">
        <v>8356</v>
      </c>
      <c r="S3345" s="19">
        <f t="shared" si="263"/>
        <v>42452.708148148151</v>
      </c>
      <c r="T3345" s="19">
        <f t="shared" si="264"/>
        <v>42207.916666666664</v>
      </c>
      <c r="U3345">
        <f t="shared" si="260"/>
        <v>2016</v>
      </c>
    </row>
    <row r="3346" spans="1:21" ht="48" x14ac:dyDescent="0.2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 s="23">
        <v>1437620400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 s="12">
        <f t="shared" si="261"/>
        <v>101</v>
      </c>
      <c r="P3346" s="10">
        <f t="shared" si="262"/>
        <v>114.13</v>
      </c>
      <c r="Q3346" s="14" t="s">
        <v>8354</v>
      </c>
      <c r="R3346" t="s">
        <v>8356</v>
      </c>
      <c r="S3346" s="19">
        <f t="shared" si="263"/>
        <v>41850.991817129623</v>
      </c>
      <c r="T3346" s="19">
        <f t="shared" si="264"/>
        <v>42207.916666666664</v>
      </c>
      <c r="U3346">
        <f t="shared" si="260"/>
        <v>2014</v>
      </c>
    </row>
    <row r="3347" spans="1:21" ht="48" x14ac:dyDescent="0.2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 s="23">
        <v>1437620400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 s="12">
        <f t="shared" si="261"/>
        <v>130</v>
      </c>
      <c r="P3347" s="10">
        <f t="shared" si="262"/>
        <v>50</v>
      </c>
      <c r="Q3347" s="14" t="s">
        <v>8354</v>
      </c>
      <c r="R3347" t="s">
        <v>8356</v>
      </c>
      <c r="S3347" s="19">
        <f t="shared" si="263"/>
        <v>42052.897777777776</v>
      </c>
      <c r="T3347" s="19">
        <f t="shared" si="264"/>
        <v>42207.916666666664</v>
      </c>
      <c r="U3347">
        <f t="shared" si="260"/>
        <v>2015</v>
      </c>
    </row>
    <row r="3348" spans="1:21" ht="48" x14ac:dyDescent="0.2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 s="23">
        <v>1437620400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 s="12">
        <f t="shared" si="261"/>
        <v>110</v>
      </c>
      <c r="P3348" s="10">
        <f t="shared" si="262"/>
        <v>91.67</v>
      </c>
      <c r="Q3348" s="14" t="s">
        <v>8354</v>
      </c>
      <c r="R3348" t="s">
        <v>8356</v>
      </c>
      <c r="S3348" s="19">
        <f t="shared" si="263"/>
        <v>42053.816087962965</v>
      </c>
      <c r="T3348" s="19">
        <f t="shared" si="264"/>
        <v>42207.916666666664</v>
      </c>
      <c r="U3348">
        <f t="shared" si="260"/>
        <v>2015</v>
      </c>
    </row>
    <row r="3349" spans="1:21" ht="48" x14ac:dyDescent="0.2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 s="23">
        <v>1437620400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 s="12">
        <f t="shared" si="261"/>
        <v>119</v>
      </c>
      <c r="P3349" s="10">
        <f t="shared" si="262"/>
        <v>108.59</v>
      </c>
      <c r="Q3349" s="14" t="s">
        <v>8354</v>
      </c>
      <c r="R3349" t="s">
        <v>8356</v>
      </c>
      <c r="S3349" s="19">
        <f t="shared" si="263"/>
        <v>42484.343217592592</v>
      </c>
      <c r="T3349" s="19">
        <f t="shared" si="264"/>
        <v>42207.916666666664</v>
      </c>
      <c r="U3349">
        <f t="shared" si="260"/>
        <v>2016</v>
      </c>
    </row>
    <row r="3350" spans="1:21" ht="48" x14ac:dyDescent="0.2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 s="23">
        <v>1437620400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 s="12">
        <f t="shared" si="261"/>
        <v>100</v>
      </c>
      <c r="P3350" s="10">
        <f t="shared" si="262"/>
        <v>69.819999999999993</v>
      </c>
      <c r="Q3350" s="14" t="s">
        <v>8354</v>
      </c>
      <c r="R3350" t="s">
        <v>8356</v>
      </c>
      <c r="S3350" s="19">
        <f t="shared" si="263"/>
        <v>42466.350462962961</v>
      </c>
      <c r="T3350" s="19">
        <f t="shared" si="264"/>
        <v>42207.916666666664</v>
      </c>
      <c r="U3350">
        <f t="shared" si="260"/>
        <v>2016</v>
      </c>
    </row>
    <row r="3351" spans="1:21" ht="48" x14ac:dyDescent="0.2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 s="23">
        <v>1437620400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 s="12">
        <f t="shared" si="261"/>
        <v>153</v>
      </c>
      <c r="P3351" s="10">
        <f t="shared" si="262"/>
        <v>109.57</v>
      </c>
      <c r="Q3351" s="14" t="s">
        <v>8354</v>
      </c>
      <c r="R3351" t="s">
        <v>8356</v>
      </c>
      <c r="S3351" s="19">
        <f t="shared" si="263"/>
        <v>42512.902453703697</v>
      </c>
      <c r="T3351" s="19">
        <f t="shared" si="264"/>
        <v>42207.916666666664</v>
      </c>
      <c r="U3351">
        <f t="shared" si="260"/>
        <v>2016</v>
      </c>
    </row>
    <row r="3352" spans="1:21" ht="48" x14ac:dyDescent="0.2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 s="23">
        <v>1437620400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 s="12">
        <f t="shared" si="261"/>
        <v>104</v>
      </c>
      <c r="P3352" s="10">
        <f t="shared" si="262"/>
        <v>71.67</v>
      </c>
      <c r="Q3352" s="14" t="s">
        <v>8354</v>
      </c>
      <c r="R3352" t="s">
        <v>8356</v>
      </c>
      <c r="S3352" s="19">
        <f t="shared" si="263"/>
        <v>42302.493182870363</v>
      </c>
      <c r="T3352" s="19">
        <f t="shared" si="264"/>
        <v>42207.916666666664</v>
      </c>
      <c r="U3352">
        <f t="shared" si="260"/>
        <v>2015</v>
      </c>
    </row>
    <row r="3353" spans="1:21" ht="48" x14ac:dyDescent="0.2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 s="23">
        <v>1437620400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 s="12">
        <f t="shared" si="261"/>
        <v>101</v>
      </c>
      <c r="P3353" s="10">
        <f t="shared" si="262"/>
        <v>93.61</v>
      </c>
      <c r="Q3353" s="14" t="s">
        <v>8354</v>
      </c>
      <c r="R3353" t="s">
        <v>8356</v>
      </c>
      <c r="S3353" s="19">
        <f t="shared" si="263"/>
        <v>41806.187094907407</v>
      </c>
      <c r="T3353" s="19">
        <f t="shared" si="264"/>
        <v>42207.916666666664</v>
      </c>
      <c r="U3353">
        <f t="shared" si="260"/>
        <v>2014</v>
      </c>
    </row>
    <row r="3354" spans="1:21" ht="48" x14ac:dyDescent="0.2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 s="23">
        <v>1437620400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 s="12">
        <f t="shared" si="261"/>
        <v>108</v>
      </c>
      <c r="P3354" s="10">
        <f t="shared" si="262"/>
        <v>76.8</v>
      </c>
      <c r="Q3354" s="14" t="s">
        <v>8354</v>
      </c>
      <c r="R3354" t="s">
        <v>8356</v>
      </c>
      <c r="S3354" s="19">
        <f t="shared" si="263"/>
        <v>42495.784467592595</v>
      </c>
      <c r="T3354" s="19">
        <f t="shared" si="264"/>
        <v>42207.916666666664</v>
      </c>
      <c r="U3354">
        <f t="shared" si="260"/>
        <v>2016</v>
      </c>
    </row>
    <row r="3355" spans="1:21" ht="48" x14ac:dyDescent="0.2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 s="23">
        <v>1437620400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 s="12">
        <f t="shared" si="261"/>
        <v>315</v>
      </c>
      <c r="P3355" s="10">
        <f t="shared" si="262"/>
        <v>35.799999999999997</v>
      </c>
      <c r="Q3355" s="14" t="s">
        <v>8354</v>
      </c>
      <c r="R3355" t="s">
        <v>8356</v>
      </c>
      <c r="S3355" s="19">
        <f t="shared" si="263"/>
        <v>42479.223958333336</v>
      </c>
      <c r="T3355" s="19">
        <f t="shared" si="264"/>
        <v>42207.916666666664</v>
      </c>
      <c r="U3355">
        <f t="shared" si="260"/>
        <v>2016</v>
      </c>
    </row>
    <row r="3356" spans="1:21" ht="32" x14ac:dyDescent="0.2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 s="23">
        <v>1437620400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 s="12">
        <f t="shared" si="261"/>
        <v>102</v>
      </c>
      <c r="P3356" s="10">
        <f t="shared" si="262"/>
        <v>55.6</v>
      </c>
      <c r="Q3356" s="14" t="s">
        <v>8354</v>
      </c>
      <c r="R3356" t="s">
        <v>8356</v>
      </c>
      <c r="S3356" s="19">
        <f t="shared" si="263"/>
        <v>42270.518587962964</v>
      </c>
      <c r="T3356" s="19">
        <f t="shared" si="264"/>
        <v>42207.916666666664</v>
      </c>
      <c r="U3356">
        <f t="shared" si="260"/>
        <v>2015</v>
      </c>
    </row>
    <row r="3357" spans="1:21" ht="48" x14ac:dyDescent="0.2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 s="23">
        <v>1437620400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 s="12">
        <f t="shared" si="261"/>
        <v>126</v>
      </c>
      <c r="P3357" s="10">
        <f t="shared" si="262"/>
        <v>147.33000000000001</v>
      </c>
      <c r="Q3357" s="14" t="s">
        <v>8354</v>
      </c>
      <c r="R3357" t="s">
        <v>8356</v>
      </c>
      <c r="S3357" s="19">
        <f t="shared" si="263"/>
        <v>42489.411192129628</v>
      </c>
      <c r="T3357" s="19">
        <f t="shared" si="264"/>
        <v>42207.916666666664</v>
      </c>
      <c r="U3357">
        <f t="shared" si="260"/>
        <v>2016</v>
      </c>
    </row>
    <row r="3358" spans="1:21" ht="48" x14ac:dyDescent="0.2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 s="23">
        <v>1437620400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 s="12">
        <f t="shared" si="261"/>
        <v>101</v>
      </c>
      <c r="P3358" s="10">
        <f t="shared" si="262"/>
        <v>56.33</v>
      </c>
      <c r="Q3358" s="14" t="s">
        <v>8354</v>
      </c>
      <c r="R3358" t="s">
        <v>8356</v>
      </c>
      <c r="S3358" s="19">
        <f t="shared" si="263"/>
        <v>42536.607314814813</v>
      </c>
      <c r="T3358" s="19">
        <f t="shared" si="264"/>
        <v>42207.916666666664</v>
      </c>
      <c r="U3358">
        <f t="shared" si="260"/>
        <v>2016</v>
      </c>
    </row>
    <row r="3359" spans="1:21" ht="48" x14ac:dyDescent="0.2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 s="23">
        <v>1437620400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 s="12">
        <f t="shared" si="261"/>
        <v>101</v>
      </c>
      <c r="P3359" s="10">
        <f t="shared" si="262"/>
        <v>96.19</v>
      </c>
      <c r="Q3359" s="14" t="s">
        <v>8354</v>
      </c>
      <c r="R3359" t="s">
        <v>8356</v>
      </c>
      <c r="S3359" s="19">
        <f t="shared" si="263"/>
        <v>41822.209606481476</v>
      </c>
      <c r="T3359" s="19">
        <f t="shared" si="264"/>
        <v>42207.916666666664</v>
      </c>
      <c r="U3359">
        <f t="shared" si="260"/>
        <v>2014</v>
      </c>
    </row>
    <row r="3360" spans="1:21" ht="48" x14ac:dyDescent="0.2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 s="23">
        <v>1437620400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 s="12">
        <f t="shared" si="261"/>
        <v>103</v>
      </c>
      <c r="P3360" s="10">
        <f t="shared" si="262"/>
        <v>63.57</v>
      </c>
      <c r="Q3360" s="14" t="s">
        <v>8354</v>
      </c>
      <c r="R3360" t="s">
        <v>8356</v>
      </c>
      <c r="S3360" s="19">
        <f t="shared" si="263"/>
        <v>41932.102766203701</v>
      </c>
      <c r="T3360" s="19">
        <f t="shared" si="264"/>
        <v>42207.916666666664</v>
      </c>
      <c r="U3360">
        <f t="shared" si="260"/>
        <v>2014</v>
      </c>
    </row>
    <row r="3361" spans="1:21" ht="32" x14ac:dyDescent="0.2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 s="23">
        <v>1437620400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 s="12">
        <f t="shared" si="261"/>
        <v>106</v>
      </c>
      <c r="P3361" s="10">
        <f t="shared" si="262"/>
        <v>184.78</v>
      </c>
      <c r="Q3361" s="14" t="s">
        <v>8354</v>
      </c>
      <c r="R3361" t="s">
        <v>8356</v>
      </c>
      <c r="S3361" s="19">
        <f t="shared" si="263"/>
        <v>42745.848773148151</v>
      </c>
      <c r="T3361" s="19">
        <f t="shared" si="264"/>
        <v>42207.916666666664</v>
      </c>
      <c r="U3361">
        <f t="shared" si="260"/>
        <v>2017</v>
      </c>
    </row>
    <row r="3362" spans="1:21" ht="32" x14ac:dyDescent="0.2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 s="23">
        <v>1437620400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 s="12">
        <f t="shared" si="261"/>
        <v>101</v>
      </c>
      <c r="P3362" s="10">
        <f t="shared" si="262"/>
        <v>126.72</v>
      </c>
      <c r="Q3362" s="14" t="s">
        <v>8354</v>
      </c>
      <c r="R3362" t="s">
        <v>8356</v>
      </c>
      <c r="S3362" s="19">
        <f t="shared" si="263"/>
        <v>42696.874340277776</v>
      </c>
      <c r="T3362" s="19">
        <f t="shared" si="264"/>
        <v>42207.916666666664</v>
      </c>
      <c r="U3362">
        <f t="shared" si="260"/>
        <v>2016</v>
      </c>
    </row>
    <row r="3363" spans="1:21" ht="48" x14ac:dyDescent="0.2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 s="23">
        <v>1437620400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 s="12">
        <f t="shared" si="261"/>
        <v>113</v>
      </c>
      <c r="P3363" s="10">
        <f t="shared" si="262"/>
        <v>83.43</v>
      </c>
      <c r="Q3363" s="14" t="s">
        <v>8354</v>
      </c>
      <c r="R3363" t="s">
        <v>8356</v>
      </c>
      <c r="S3363" s="19">
        <f t="shared" si="263"/>
        <v>41865.817013888889</v>
      </c>
      <c r="T3363" s="19">
        <f t="shared" si="264"/>
        <v>42207.916666666664</v>
      </c>
      <c r="U3363">
        <f t="shared" si="260"/>
        <v>2014</v>
      </c>
    </row>
    <row r="3364" spans="1:21" ht="48" x14ac:dyDescent="0.2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 s="23">
        <v>1437620400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 s="12">
        <f t="shared" si="261"/>
        <v>218</v>
      </c>
      <c r="P3364" s="10">
        <f t="shared" si="262"/>
        <v>54.5</v>
      </c>
      <c r="Q3364" s="14" t="s">
        <v>8354</v>
      </c>
      <c r="R3364" t="s">
        <v>8356</v>
      </c>
      <c r="S3364" s="19">
        <f t="shared" si="263"/>
        <v>42055.883298611108</v>
      </c>
      <c r="T3364" s="19">
        <f t="shared" si="264"/>
        <v>42207.916666666664</v>
      </c>
      <c r="U3364">
        <f t="shared" si="260"/>
        <v>2015</v>
      </c>
    </row>
    <row r="3365" spans="1:21" ht="48" x14ac:dyDescent="0.2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 s="23">
        <v>1437620400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 s="12">
        <f t="shared" si="261"/>
        <v>101</v>
      </c>
      <c r="P3365" s="10">
        <f t="shared" si="262"/>
        <v>302.31</v>
      </c>
      <c r="Q3365" s="14" t="s">
        <v>8354</v>
      </c>
      <c r="R3365" t="s">
        <v>8356</v>
      </c>
      <c r="S3365" s="19">
        <f t="shared" si="263"/>
        <v>41851.563020833331</v>
      </c>
      <c r="T3365" s="19">
        <f t="shared" si="264"/>
        <v>42207.916666666664</v>
      </c>
      <c r="U3365">
        <f t="shared" si="260"/>
        <v>2014</v>
      </c>
    </row>
    <row r="3366" spans="1:21" ht="48" x14ac:dyDescent="0.2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 s="23">
        <v>1437620400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 s="12">
        <f t="shared" si="261"/>
        <v>106</v>
      </c>
      <c r="P3366" s="10">
        <f t="shared" si="262"/>
        <v>44.14</v>
      </c>
      <c r="Q3366" s="14" t="s">
        <v>8354</v>
      </c>
      <c r="R3366" t="s">
        <v>8356</v>
      </c>
      <c r="S3366" s="19">
        <f t="shared" si="263"/>
        <v>42422.769085648142</v>
      </c>
      <c r="T3366" s="19">
        <f t="shared" si="264"/>
        <v>42207.916666666664</v>
      </c>
      <c r="U3366">
        <f t="shared" si="260"/>
        <v>2016</v>
      </c>
    </row>
    <row r="3367" spans="1:21" ht="48" x14ac:dyDescent="0.2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 s="23">
        <v>1437620400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 s="12">
        <f t="shared" si="261"/>
        <v>104</v>
      </c>
      <c r="P3367" s="10">
        <f t="shared" si="262"/>
        <v>866.67</v>
      </c>
      <c r="Q3367" s="14" t="s">
        <v>8354</v>
      </c>
      <c r="R3367" t="s">
        <v>8356</v>
      </c>
      <c r="S3367" s="19">
        <f t="shared" si="263"/>
        <v>42320.893425925919</v>
      </c>
      <c r="T3367" s="19">
        <f t="shared" si="264"/>
        <v>42207.916666666664</v>
      </c>
      <c r="U3367">
        <f t="shared" si="260"/>
        <v>2015</v>
      </c>
    </row>
    <row r="3368" spans="1:21" ht="48" x14ac:dyDescent="0.2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 s="23">
        <v>1437620400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 s="12">
        <f t="shared" si="261"/>
        <v>221</v>
      </c>
      <c r="P3368" s="10">
        <f t="shared" si="262"/>
        <v>61.39</v>
      </c>
      <c r="Q3368" s="14" t="s">
        <v>8354</v>
      </c>
      <c r="R3368" t="s">
        <v>8356</v>
      </c>
      <c r="S3368" s="19">
        <f t="shared" si="263"/>
        <v>42106.859224537031</v>
      </c>
      <c r="T3368" s="19">
        <f t="shared" si="264"/>
        <v>42207.916666666664</v>
      </c>
      <c r="U3368">
        <f t="shared" si="260"/>
        <v>2015</v>
      </c>
    </row>
    <row r="3369" spans="1:21" ht="48" x14ac:dyDescent="0.2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 s="23">
        <v>1437620400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 s="12">
        <f t="shared" si="261"/>
        <v>119</v>
      </c>
      <c r="P3369" s="10">
        <f t="shared" si="262"/>
        <v>29.67</v>
      </c>
      <c r="Q3369" s="14" t="s">
        <v>8354</v>
      </c>
      <c r="R3369" t="s">
        <v>8356</v>
      </c>
      <c r="S3369" s="19">
        <f t="shared" si="263"/>
        <v>42192.725624999999</v>
      </c>
      <c r="T3369" s="19">
        <f t="shared" si="264"/>
        <v>42207.916666666664</v>
      </c>
      <c r="U3369">
        <f t="shared" si="260"/>
        <v>2015</v>
      </c>
    </row>
    <row r="3370" spans="1:21" ht="48" x14ac:dyDescent="0.2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 s="23">
        <v>1437620400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 s="12">
        <f t="shared" si="261"/>
        <v>105</v>
      </c>
      <c r="P3370" s="10">
        <f t="shared" si="262"/>
        <v>45.48</v>
      </c>
      <c r="Q3370" s="14" t="s">
        <v>8354</v>
      </c>
      <c r="R3370" t="s">
        <v>8356</v>
      </c>
      <c r="S3370" s="19">
        <f t="shared" si="263"/>
        <v>41968.991423611107</v>
      </c>
      <c r="T3370" s="19">
        <f t="shared" si="264"/>
        <v>42207.916666666664</v>
      </c>
      <c r="U3370">
        <f t="shared" si="260"/>
        <v>2014</v>
      </c>
    </row>
    <row r="3371" spans="1:21" ht="48" x14ac:dyDescent="0.2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 s="23">
        <v>1437620400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 s="12">
        <f t="shared" si="261"/>
        <v>104</v>
      </c>
      <c r="P3371" s="10">
        <f t="shared" si="262"/>
        <v>96.2</v>
      </c>
      <c r="Q3371" s="14" t="s">
        <v>8354</v>
      </c>
      <c r="R3371" t="s">
        <v>8356</v>
      </c>
      <c r="S3371" s="19">
        <f t="shared" si="263"/>
        <v>42689.833101851851</v>
      </c>
      <c r="T3371" s="19">
        <f t="shared" si="264"/>
        <v>42207.916666666664</v>
      </c>
      <c r="U3371">
        <f t="shared" si="260"/>
        <v>2016</v>
      </c>
    </row>
    <row r="3372" spans="1:21" ht="32" x14ac:dyDescent="0.2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 s="23">
        <v>1437620400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 s="12">
        <f t="shared" si="261"/>
        <v>118</v>
      </c>
      <c r="P3372" s="10">
        <f t="shared" si="262"/>
        <v>67.92</v>
      </c>
      <c r="Q3372" s="14" t="s">
        <v>8354</v>
      </c>
      <c r="R3372" t="s">
        <v>8356</v>
      </c>
      <c r="S3372" s="19">
        <f t="shared" si="263"/>
        <v>42690.125983796293</v>
      </c>
      <c r="T3372" s="19">
        <f t="shared" si="264"/>
        <v>42207.916666666664</v>
      </c>
      <c r="U3372">
        <f t="shared" si="260"/>
        <v>2016</v>
      </c>
    </row>
    <row r="3373" spans="1:21" ht="32" x14ac:dyDescent="0.2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 s="23">
        <v>1437620400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 s="12">
        <f t="shared" si="261"/>
        <v>139</v>
      </c>
      <c r="P3373" s="10">
        <f t="shared" si="262"/>
        <v>30.78</v>
      </c>
      <c r="Q3373" s="14" t="s">
        <v>8354</v>
      </c>
      <c r="R3373" t="s">
        <v>8356</v>
      </c>
      <c r="S3373" s="19">
        <f t="shared" si="263"/>
        <v>42312.666261574072</v>
      </c>
      <c r="T3373" s="19">
        <f t="shared" si="264"/>
        <v>42207.916666666664</v>
      </c>
      <c r="U3373">
        <f t="shared" si="260"/>
        <v>2015</v>
      </c>
    </row>
    <row r="3374" spans="1:21" ht="48" x14ac:dyDescent="0.2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 s="23">
        <v>1437620400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 s="12">
        <f t="shared" si="261"/>
        <v>104</v>
      </c>
      <c r="P3374" s="10">
        <f t="shared" si="262"/>
        <v>38.33</v>
      </c>
      <c r="Q3374" s="14" t="s">
        <v>8354</v>
      </c>
      <c r="R3374" t="s">
        <v>8356</v>
      </c>
      <c r="S3374" s="19">
        <f t="shared" si="263"/>
        <v>41855.339768518512</v>
      </c>
      <c r="T3374" s="19">
        <f t="shared" si="264"/>
        <v>42207.916666666664</v>
      </c>
      <c r="U3374">
        <f t="shared" si="260"/>
        <v>2014</v>
      </c>
    </row>
    <row r="3375" spans="1:21" ht="48" x14ac:dyDescent="0.2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 s="23">
        <v>1437620400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 s="12">
        <f t="shared" si="261"/>
        <v>100</v>
      </c>
      <c r="P3375" s="10">
        <f t="shared" si="262"/>
        <v>66.83</v>
      </c>
      <c r="Q3375" s="14" t="s">
        <v>8354</v>
      </c>
      <c r="R3375" t="s">
        <v>8356</v>
      </c>
      <c r="S3375" s="19">
        <f t="shared" si="263"/>
        <v>42179.646296296291</v>
      </c>
      <c r="T3375" s="19">
        <f t="shared" si="264"/>
        <v>42207.916666666664</v>
      </c>
      <c r="U3375">
        <f t="shared" si="260"/>
        <v>2015</v>
      </c>
    </row>
    <row r="3376" spans="1:21" ht="48" x14ac:dyDescent="0.2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 s="23">
        <v>1437620400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 s="12">
        <f t="shared" si="261"/>
        <v>107</v>
      </c>
      <c r="P3376" s="10">
        <f t="shared" si="262"/>
        <v>71.73</v>
      </c>
      <c r="Q3376" s="14" t="s">
        <v>8354</v>
      </c>
      <c r="R3376" t="s">
        <v>8356</v>
      </c>
      <c r="S3376" s="19">
        <f t="shared" si="263"/>
        <v>42275.523333333331</v>
      </c>
      <c r="T3376" s="19">
        <f t="shared" si="264"/>
        <v>42207.916666666664</v>
      </c>
      <c r="U3376">
        <f t="shared" si="260"/>
        <v>2015</v>
      </c>
    </row>
    <row r="3377" spans="1:21" ht="48" x14ac:dyDescent="0.2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 s="23">
        <v>1437620400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 s="12">
        <f t="shared" si="261"/>
        <v>100</v>
      </c>
      <c r="P3377" s="10">
        <f t="shared" si="262"/>
        <v>176.47</v>
      </c>
      <c r="Q3377" s="14" t="s">
        <v>8354</v>
      </c>
      <c r="R3377" t="s">
        <v>8356</v>
      </c>
      <c r="S3377" s="19">
        <f t="shared" si="263"/>
        <v>41765.402465277773</v>
      </c>
      <c r="T3377" s="19">
        <f t="shared" si="264"/>
        <v>42207.916666666664</v>
      </c>
      <c r="U3377">
        <f t="shared" si="260"/>
        <v>2014</v>
      </c>
    </row>
    <row r="3378" spans="1:21" ht="48" x14ac:dyDescent="0.2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 s="23">
        <v>1437620400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 s="12">
        <f t="shared" si="261"/>
        <v>100</v>
      </c>
      <c r="P3378" s="10">
        <f t="shared" si="262"/>
        <v>421.11</v>
      </c>
      <c r="Q3378" s="14" t="s">
        <v>8354</v>
      </c>
      <c r="R3378" t="s">
        <v>8356</v>
      </c>
      <c r="S3378" s="19">
        <f t="shared" si="263"/>
        <v>42059.492986111109</v>
      </c>
      <c r="T3378" s="19">
        <f t="shared" si="264"/>
        <v>42207.916666666664</v>
      </c>
      <c r="U3378">
        <f t="shared" si="260"/>
        <v>2015</v>
      </c>
    </row>
    <row r="3379" spans="1:21" ht="48" x14ac:dyDescent="0.2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 s="23">
        <v>1437620400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 s="12">
        <f t="shared" si="261"/>
        <v>101</v>
      </c>
      <c r="P3379" s="10">
        <f t="shared" si="262"/>
        <v>104.99</v>
      </c>
      <c r="Q3379" s="14" t="s">
        <v>8354</v>
      </c>
      <c r="R3379" t="s">
        <v>8356</v>
      </c>
      <c r="S3379" s="19">
        <f t="shared" si="263"/>
        <v>42053.524293981478</v>
      </c>
      <c r="T3379" s="19">
        <f t="shared" si="264"/>
        <v>42207.916666666664</v>
      </c>
      <c r="U3379">
        <f t="shared" si="260"/>
        <v>2015</v>
      </c>
    </row>
    <row r="3380" spans="1:21" ht="48" x14ac:dyDescent="0.2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 s="23">
        <v>1437620400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 s="12">
        <f t="shared" si="261"/>
        <v>108</v>
      </c>
      <c r="P3380" s="10">
        <f t="shared" si="262"/>
        <v>28.19</v>
      </c>
      <c r="Q3380" s="14" t="s">
        <v>8354</v>
      </c>
      <c r="R3380" t="s">
        <v>8356</v>
      </c>
      <c r="S3380" s="19">
        <f t="shared" si="263"/>
        <v>41858.147060185183</v>
      </c>
      <c r="T3380" s="19">
        <f t="shared" si="264"/>
        <v>42207.916666666664</v>
      </c>
      <c r="U3380">
        <f t="shared" si="260"/>
        <v>2014</v>
      </c>
    </row>
    <row r="3381" spans="1:21" ht="48" x14ac:dyDescent="0.2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 s="23">
        <v>1437620400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 s="12">
        <f t="shared" si="261"/>
        <v>104</v>
      </c>
      <c r="P3381" s="10">
        <f t="shared" si="262"/>
        <v>54.55</v>
      </c>
      <c r="Q3381" s="14" t="s">
        <v>8354</v>
      </c>
      <c r="R3381" t="s">
        <v>8356</v>
      </c>
      <c r="S3381" s="19">
        <f t="shared" si="263"/>
        <v>42225.305555555555</v>
      </c>
      <c r="T3381" s="19">
        <f t="shared" si="264"/>
        <v>42207.916666666664</v>
      </c>
      <c r="U3381">
        <f t="shared" si="260"/>
        <v>2015</v>
      </c>
    </row>
    <row r="3382" spans="1:21" ht="48" x14ac:dyDescent="0.2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 s="23">
        <v>1437620400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 s="12">
        <f t="shared" si="261"/>
        <v>104</v>
      </c>
      <c r="P3382" s="10">
        <f t="shared" si="262"/>
        <v>111.89</v>
      </c>
      <c r="Q3382" s="14" t="s">
        <v>8354</v>
      </c>
      <c r="R3382" t="s">
        <v>8356</v>
      </c>
      <c r="S3382" s="19">
        <f t="shared" si="263"/>
        <v>41937.745115740741</v>
      </c>
      <c r="T3382" s="19">
        <f t="shared" si="264"/>
        <v>42207.916666666664</v>
      </c>
      <c r="U3382">
        <f t="shared" si="260"/>
        <v>2014</v>
      </c>
    </row>
    <row r="3383" spans="1:21" ht="48" x14ac:dyDescent="0.2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 s="23">
        <v>1437620400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 s="12">
        <f t="shared" si="261"/>
        <v>102</v>
      </c>
      <c r="P3383" s="10">
        <f t="shared" si="262"/>
        <v>85.21</v>
      </c>
      <c r="Q3383" s="14" t="s">
        <v>8354</v>
      </c>
      <c r="R3383" t="s">
        <v>8356</v>
      </c>
      <c r="S3383" s="19">
        <f t="shared" si="263"/>
        <v>42043.976655092592</v>
      </c>
      <c r="T3383" s="19">
        <f t="shared" si="264"/>
        <v>42207.916666666664</v>
      </c>
      <c r="U3383">
        <f t="shared" si="260"/>
        <v>2015</v>
      </c>
    </row>
    <row r="3384" spans="1:21" ht="48" x14ac:dyDescent="0.2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 s="23">
        <v>1437620400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 s="12">
        <f t="shared" si="261"/>
        <v>101</v>
      </c>
      <c r="P3384" s="10">
        <f t="shared" si="262"/>
        <v>76.650000000000006</v>
      </c>
      <c r="Q3384" s="14" t="s">
        <v>8354</v>
      </c>
      <c r="R3384" t="s">
        <v>8356</v>
      </c>
      <c r="S3384" s="19">
        <f t="shared" si="263"/>
        <v>42559.222870370366</v>
      </c>
      <c r="T3384" s="19">
        <f t="shared" si="264"/>
        <v>42207.916666666664</v>
      </c>
      <c r="U3384">
        <f t="shared" si="260"/>
        <v>2016</v>
      </c>
    </row>
    <row r="3385" spans="1:21" ht="48" x14ac:dyDescent="0.2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 s="23">
        <v>1437620400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 s="12">
        <f t="shared" si="261"/>
        <v>112</v>
      </c>
      <c r="P3385" s="10">
        <f t="shared" si="262"/>
        <v>65.17</v>
      </c>
      <c r="Q3385" s="14" t="s">
        <v>8354</v>
      </c>
      <c r="R3385" t="s">
        <v>8356</v>
      </c>
      <c r="S3385" s="19">
        <f t="shared" si="263"/>
        <v>42524.574305555558</v>
      </c>
      <c r="T3385" s="19">
        <f t="shared" si="264"/>
        <v>42207.916666666664</v>
      </c>
      <c r="U3385">
        <f t="shared" si="260"/>
        <v>2016</v>
      </c>
    </row>
    <row r="3386" spans="1:21" ht="48" x14ac:dyDescent="0.2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 s="23">
        <v>1437620400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 s="12">
        <f t="shared" si="261"/>
        <v>100</v>
      </c>
      <c r="P3386" s="10">
        <f t="shared" si="262"/>
        <v>93.76</v>
      </c>
      <c r="Q3386" s="14" t="s">
        <v>8354</v>
      </c>
      <c r="R3386" t="s">
        <v>8356</v>
      </c>
      <c r="S3386" s="19">
        <f t="shared" si="263"/>
        <v>42291.879259259258</v>
      </c>
      <c r="T3386" s="19">
        <f t="shared" si="264"/>
        <v>42207.916666666664</v>
      </c>
      <c r="U3386">
        <f t="shared" si="260"/>
        <v>2015</v>
      </c>
    </row>
    <row r="3387" spans="1:21" ht="48" x14ac:dyDescent="0.2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 s="23">
        <v>1437620400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 s="12">
        <f t="shared" si="261"/>
        <v>100</v>
      </c>
      <c r="P3387" s="10">
        <f t="shared" si="262"/>
        <v>133.33000000000001</v>
      </c>
      <c r="Q3387" s="14" t="s">
        <v>8354</v>
      </c>
      <c r="R3387" t="s">
        <v>8356</v>
      </c>
      <c r="S3387" s="19">
        <f t="shared" si="263"/>
        <v>41953.659166666665</v>
      </c>
      <c r="T3387" s="19">
        <f t="shared" si="264"/>
        <v>42207.916666666664</v>
      </c>
      <c r="U3387">
        <f t="shared" si="260"/>
        <v>2014</v>
      </c>
    </row>
    <row r="3388" spans="1:21" ht="48" x14ac:dyDescent="0.2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 s="23">
        <v>1437620400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 s="12">
        <f t="shared" si="261"/>
        <v>105</v>
      </c>
      <c r="P3388" s="10">
        <f t="shared" si="262"/>
        <v>51.22</v>
      </c>
      <c r="Q3388" s="14" t="s">
        <v>8354</v>
      </c>
      <c r="R3388" t="s">
        <v>8356</v>
      </c>
      <c r="S3388" s="19">
        <f t="shared" si="263"/>
        <v>41946.436412037037</v>
      </c>
      <c r="T3388" s="19">
        <f t="shared" si="264"/>
        <v>42207.916666666664</v>
      </c>
      <c r="U3388">
        <f t="shared" si="260"/>
        <v>2014</v>
      </c>
    </row>
    <row r="3389" spans="1:21" ht="48" x14ac:dyDescent="0.2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 s="23">
        <v>1437620400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 s="12">
        <f t="shared" si="261"/>
        <v>117</v>
      </c>
      <c r="P3389" s="10">
        <f t="shared" si="262"/>
        <v>100.17</v>
      </c>
      <c r="Q3389" s="14" t="s">
        <v>8354</v>
      </c>
      <c r="R3389" t="s">
        <v>8356</v>
      </c>
      <c r="S3389" s="19">
        <f t="shared" si="263"/>
        <v>41947.554259259261</v>
      </c>
      <c r="T3389" s="19">
        <f t="shared" si="264"/>
        <v>42207.916666666664</v>
      </c>
      <c r="U3389">
        <f t="shared" ref="U3389:U3452" si="265">YEAR(S3389)</f>
        <v>2014</v>
      </c>
    </row>
    <row r="3390" spans="1:21" ht="48" x14ac:dyDescent="0.2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 s="23">
        <v>1437620400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 s="12">
        <f t="shared" si="261"/>
        <v>104</v>
      </c>
      <c r="P3390" s="10">
        <f t="shared" si="262"/>
        <v>34.6</v>
      </c>
      <c r="Q3390" s="14" t="s">
        <v>8354</v>
      </c>
      <c r="R3390" t="s">
        <v>8356</v>
      </c>
      <c r="S3390" s="19">
        <f t="shared" si="263"/>
        <v>42143.252789351849</v>
      </c>
      <c r="T3390" s="19">
        <f t="shared" si="264"/>
        <v>42207.916666666664</v>
      </c>
      <c r="U3390">
        <f t="shared" si="265"/>
        <v>2015</v>
      </c>
    </row>
    <row r="3391" spans="1:21" ht="48" x14ac:dyDescent="0.2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 s="23">
        <v>1437620400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 s="12">
        <f t="shared" si="261"/>
        <v>115</v>
      </c>
      <c r="P3391" s="10">
        <f t="shared" si="262"/>
        <v>184.68</v>
      </c>
      <c r="Q3391" s="14" t="s">
        <v>8354</v>
      </c>
      <c r="R3391" t="s">
        <v>8356</v>
      </c>
      <c r="S3391" s="19">
        <f t="shared" si="263"/>
        <v>42494.355115740742</v>
      </c>
      <c r="T3391" s="19">
        <f t="shared" si="264"/>
        <v>42207.916666666664</v>
      </c>
      <c r="U3391">
        <f t="shared" si="265"/>
        <v>2016</v>
      </c>
    </row>
    <row r="3392" spans="1:21" ht="48" x14ac:dyDescent="0.2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 s="23">
        <v>1437620400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 s="12">
        <f t="shared" si="261"/>
        <v>102</v>
      </c>
      <c r="P3392" s="10">
        <f t="shared" si="262"/>
        <v>69.819999999999993</v>
      </c>
      <c r="Q3392" s="14" t="s">
        <v>8354</v>
      </c>
      <c r="R3392" t="s">
        <v>8356</v>
      </c>
      <c r="S3392" s="19">
        <f t="shared" si="263"/>
        <v>41815.566493055558</v>
      </c>
      <c r="T3392" s="19">
        <f t="shared" si="264"/>
        <v>42207.916666666664</v>
      </c>
      <c r="U3392">
        <f t="shared" si="265"/>
        <v>2014</v>
      </c>
    </row>
    <row r="3393" spans="1:21" ht="48" x14ac:dyDescent="0.2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 s="23">
        <v>1437620400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 s="12">
        <f t="shared" si="261"/>
        <v>223</v>
      </c>
      <c r="P3393" s="10">
        <f t="shared" si="262"/>
        <v>61.94</v>
      </c>
      <c r="Q3393" s="14" t="s">
        <v>8354</v>
      </c>
      <c r="R3393" t="s">
        <v>8356</v>
      </c>
      <c r="S3393" s="19">
        <f t="shared" si="263"/>
        <v>41830.337361111109</v>
      </c>
      <c r="T3393" s="19">
        <f t="shared" si="264"/>
        <v>42207.916666666664</v>
      </c>
      <c r="U3393">
        <f t="shared" si="265"/>
        <v>2014</v>
      </c>
    </row>
    <row r="3394" spans="1:21" ht="48" x14ac:dyDescent="0.2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 s="23">
        <v>1437620400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 s="12">
        <f t="shared" ref="O3394:O3457" si="266">ROUND(E3394/D3394*100,0)</f>
        <v>100</v>
      </c>
      <c r="P3394" s="10">
        <f t="shared" ref="P3394:P3457" si="267">IFERROR(ROUND(E3394/L3394,2),0)</f>
        <v>41.67</v>
      </c>
      <c r="Q3394" s="14" t="s">
        <v>8354</v>
      </c>
      <c r="R3394" t="s">
        <v>8356</v>
      </c>
      <c r="S3394" s="19">
        <f t="shared" si="263"/>
        <v>42446.63721064815</v>
      </c>
      <c r="T3394" s="19">
        <f t="shared" si="264"/>
        <v>42207.916666666664</v>
      </c>
      <c r="U3394">
        <f t="shared" si="265"/>
        <v>2016</v>
      </c>
    </row>
    <row r="3395" spans="1:21" ht="48" x14ac:dyDescent="0.2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 s="23">
        <v>1437620400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 s="12">
        <f t="shared" si="266"/>
        <v>106</v>
      </c>
      <c r="P3395" s="10">
        <f t="shared" si="267"/>
        <v>36.07</v>
      </c>
      <c r="Q3395" s="14" t="s">
        <v>8354</v>
      </c>
      <c r="R3395" t="s">
        <v>8356</v>
      </c>
      <c r="S3395" s="19">
        <f t="shared" ref="S3395:S3458" si="268">(J3395/86400)+25569+(-5/24)</f>
        <v>41923.713310185187</v>
      </c>
      <c r="T3395" s="19">
        <f t="shared" ref="T3395:T3458" si="269">(I3395/86400)+25569+(-5/24)</f>
        <v>42207.916666666664</v>
      </c>
      <c r="U3395">
        <f t="shared" si="265"/>
        <v>2014</v>
      </c>
    </row>
    <row r="3396" spans="1:21" ht="48" x14ac:dyDescent="0.2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 s="23">
        <v>1437620400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 s="12">
        <f t="shared" si="266"/>
        <v>142</v>
      </c>
      <c r="P3396" s="10">
        <f t="shared" si="267"/>
        <v>29</v>
      </c>
      <c r="Q3396" s="14" t="s">
        <v>8354</v>
      </c>
      <c r="R3396" t="s">
        <v>8356</v>
      </c>
      <c r="S3396" s="19">
        <f t="shared" si="268"/>
        <v>41817.387094907404</v>
      </c>
      <c r="T3396" s="19">
        <f t="shared" si="269"/>
        <v>42207.916666666664</v>
      </c>
      <c r="U3396">
        <f t="shared" si="265"/>
        <v>2014</v>
      </c>
    </row>
    <row r="3397" spans="1:21" ht="32" x14ac:dyDescent="0.2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 s="23">
        <v>1437620400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 s="12">
        <f t="shared" si="266"/>
        <v>184</v>
      </c>
      <c r="P3397" s="10">
        <f t="shared" si="267"/>
        <v>24.21</v>
      </c>
      <c r="Q3397" s="14" t="s">
        <v>8354</v>
      </c>
      <c r="R3397" t="s">
        <v>8356</v>
      </c>
      <c r="S3397" s="19">
        <f t="shared" si="268"/>
        <v>42140.503981481474</v>
      </c>
      <c r="T3397" s="19">
        <f t="shared" si="269"/>
        <v>42207.916666666664</v>
      </c>
      <c r="U3397">
        <f t="shared" si="265"/>
        <v>2015</v>
      </c>
    </row>
    <row r="3398" spans="1:21" ht="48" x14ac:dyDescent="0.2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 s="23">
        <v>1437620400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 s="12">
        <f t="shared" si="266"/>
        <v>104</v>
      </c>
      <c r="P3398" s="10">
        <f t="shared" si="267"/>
        <v>55.89</v>
      </c>
      <c r="Q3398" s="14" t="s">
        <v>8354</v>
      </c>
      <c r="R3398" t="s">
        <v>8356</v>
      </c>
      <c r="S3398" s="19">
        <f t="shared" si="268"/>
        <v>41764.238298611112</v>
      </c>
      <c r="T3398" s="19">
        <f t="shared" si="269"/>
        <v>42207.916666666664</v>
      </c>
      <c r="U3398">
        <f t="shared" si="265"/>
        <v>2014</v>
      </c>
    </row>
    <row r="3399" spans="1:21" ht="32" x14ac:dyDescent="0.2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 s="23">
        <v>1437620400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 s="12">
        <f t="shared" si="266"/>
        <v>112</v>
      </c>
      <c r="P3399" s="10">
        <f t="shared" si="267"/>
        <v>11.67</v>
      </c>
      <c r="Q3399" s="14" t="s">
        <v>8354</v>
      </c>
      <c r="R3399" t="s">
        <v>8356</v>
      </c>
      <c r="S3399" s="19">
        <f t="shared" si="268"/>
        <v>42378.270011574066</v>
      </c>
      <c r="T3399" s="19">
        <f t="shared" si="269"/>
        <v>42207.916666666664</v>
      </c>
      <c r="U3399">
        <f t="shared" si="265"/>
        <v>2016</v>
      </c>
    </row>
    <row r="3400" spans="1:21" ht="48" x14ac:dyDescent="0.2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 s="23">
        <v>1437620400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 s="12">
        <f t="shared" si="266"/>
        <v>111</v>
      </c>
      <c r="P3400" s="10">
        <f t="shared" si="267"/>
        <v>68.349999999999994</v>
      </c>
      <c r="Q3400" s="14" t="s">
        <v>8354</v>
      </c>
      <c r="R3400" t="s">
        <v>8356</v>
      </c>
      <c r="S3400" s="19">
        <f t="shared" si="268"/>
        <v>41941.543703703697</v>
      </c>
      <c r="T3400" s="19">
        <f t="shared" si="269"/>
        <v>42207.916666666664</v>
      </c>
      <c r="U3400">
        <f t="shared" si="265"/>
        <v>2014</v>
      </c>
    </row>
    <row r="3401" spans="1:21" ht="48" x14ac:dyDescent="0.2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 s="23">
        <v>1437620400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 s="12">
        <f t="shared" si="266"/>
        <v>104</v>
      </c>
      <c r="P3401" s="10">
        <f t="shared" si="267"/>
        <v>27.07</v>
      </c>
      <c r="Q3401" s="14" t="s">
        <v>8354</v>
      </c>
      <c r="R3401" t="s">
        <v>8356</v>
      </c>
      <c r="S3401" s="19">
        <f t="shared" si="268"/>
        <v>42026.712094907409</v>
      </c>
      <c r="T3401" s="19">
        <f t="shared" si="269"/>
        <v>42207.916666666664</v>
      </c>
      <c r="U3401">
        <f t="shared" si="265"/>
        <v>2015</v>
      </c>
    </row>
    <row r="3402" spans="1:21" ht="48" x14ac:dyDescent="0.2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 s="23">
        <v>1437620400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 s="12">
        <f t="shared" si="266"/>
        <v>100</v>
      </c>
      <c r="P3402" s="10">
        <f t="shared" si="267"/>
        <v>118.13</v>
      </c>
      <c r="Q3402" s="14" t="s">
        <v>8354</v>
      </c>
      <c r="R3402" t="s">
        <v>8356</v>
      </c>
      <c r="S3402" s="19">
        <f t="shared" si="268"/>
        <v>41834.745532407404</v>
      </c>
      <c r="T3402" s="19">
        <f t="shared" si="269"/>
        <v>42207.916666666664</v>
      </c>
      <c r="U3402">
        <f t="shared" si="265"/>
        <v>2014</v>
      </c>
    </row>
    <row r="3403" spans="1:21" ht="48" x14ac:dyDescent="0.2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 s="23">
        <v>1437620400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 s="12">
        <f t="shared" si="266"/>
        <v>102</v>
      </c>
      <c r="P3403" s="10">
        <f t="shared" si="267"/>
        <v>44.76</v>
      </c>
      <c r="Q3403" s="14" t="s">
        <v>8354</v>
      </c>
      <c r="R3403" t="s">
        <v>8356</v>
      </c>
      <c r="S3403" s="19">
        <f t="shared" si="268"/>
        <v>42193.5155787037</v>
      </c>
      <c r="T3403" s="19">
        <f t="shared" si="269"/>
        <v>42207.916666666664</v>
      </c>
      <c r="U3403">
        <f t="shared" si="265"/>
        <v>2015</v>
      </c>
    </row>
    <row r="3404" spans="1:21" ht="48" x14ac:dyDescent="0.2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 s="23">
        <v>1437620400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 s="12">
        <f t="shared" si="266"/>
        <v>110</v>
      </c>
      <c r="P3404" s="10">
        <f t="shared" si="267"/>
        <v>99.79</v>
      </c>
      <c r="Q3404" s="14" t="s">
        <v>8354</v>
      </c>
      <c r="R3404" t="s">
        <v>8356</v>
      </c>
      <c r="S3404" s="19">
        <f t="shared" si="268"/>
        <v>42290.410219907404</v>
      </c>
      <c r="T3404" s="19">
        <f t="shared" si="269"/>
        <v>42207.916666666664</v>
      </c>
      <c r="U3404">
        <f t="shared" si="265"/>
        <v>2015</v>
      </c>
    </row>
    <row r="3405" spans="1:21" ht="48" x14ac:dyDescent="0.2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 s="23">
        <v>1437620400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 s="12">
        <f t="shared" si="266"/>
        <v>100</v>
      </c>
      <c r="P3405" s="10">
        <f t="shared" si="267"/>
        <v>117.65</v>
      </c>
      <c r="Q3405" s="14" t="s">
        <v>8354</v>
      </c>
      <c r="R3405" t="s">
        <v>8356</v>
      </c>
      <c r="S3405" s="19">
        <f t="shared" si="268"/>
        <v>42150.253749999996</v>
      </c>
      <c r="T3405" s="19">
        <f t="shared" si="269"/>
        <v>42207.916666666664</v>
      </c>
      <c r="U3405">
        <f t="shared" si="265"/>
        <v>2015</v>
      </c>
    </row>
    <row r="3406" spans="1:21" ht="48" x14ac:dyDescent="0.2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 s="23">
        <v>1437620400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 s="12">
        <f t="shared" si="266"/>
        <v>122</v>
      </c>
      <c r="P3406" s="10">
        <f t="shared" si="267"/>
        <v>203.33</v>
      </c>
      <c r="Q3406" s="14" t="s">
        <v>8354</v>
      </c>
      <c r="R3406" t="s">
        <v>8356</v>
      </c>
      <c r="S3406" s="19">
        <f t="shared" si="268"/>
        <v>42152.295162037037</v>
      </c>
      <c r="T3406" s="19">
        <f t="shared" si="269"/>
        <v>42207.916666666664</v>
      </c>
      <c r="U3406">
        <f t="shared" si="265"/>
        <v>2015</v>
      </c>
    </row>
    <row r="3407" spans="1:21" ht="48" x14ac:dyDescent="0.2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 s="23">
        <v>1437620400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 s="12">
        <f t="shared" si="266"/>
        <v>138</v>
      </c>
      <c r="P3407" s="10">
        <f t="shared" si="267"/>
        <v>28.32</v>
      </c>
      <c r="Q3407" s="14" t="s">
        <v>8354</v>
      </c>
      <c r="R3407" t="s">
        <v>8356</v>
      </c>
      <c r="S3407" s="19">
        <f t="shared" si="268"/>
        <v>42409.808865740742</v>
      </c>
      <c r="T3407" s="19">
        <f t="shared" si="269"/>
        <v>42207.916666666664</v>
      </c>
      <c r="U3407">
        <f t="shared" si="265"/>
        <v>2016</v>
      </c>
    </row>
    <row r="3408" spans="1:21" ht="32" x14ac:dyDescent="0.2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 s="23">
        <v>1437620400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 s="12">
        <f t="shared" si="266"/>
        <v>100</v>
      </c>
      <c r="P3408" s="10">
        <f t="shared" si="267"/>
        <v>110.23</v>
      </c>
      <c r="Q3408" s="14" t="s">
        <v>8354</v>
      </c>
      <c r="R3408" t="s">
        <v>8356</v>
      </c>
      <c r="S3408" s="19">
        <f t="shared" si="268"/>
        <v>41791.284444444442</v>
      </c>
      <c r="T3408" s="19">
        <f t="shared" si="269"/>
        <v>42207.916666666664</v>
      </c>
      <c r="U3408">
        <f t="shared" si="265"/>
        <v>2014</v>
      </c>
    </row>
    <row r="3409" spans="1:21" ht="64" x14ac:dyDescent="0.2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 s="23">
        <v>1437620400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 s="12">
        <f t="shared" si="266"/>
        <v>107</v>
      </c>
      <c r="P3409" s="10">
        <f t="shared" si="267"/>
        <v>31.97</v>
      </c>
      <c r="Q3409" s="14" t="s">
        <v>8354</v>
      </c>
      <c r="R3409" t="s">
        <v>8356</v>
      </c>
      <c r="S3409" s="19">
        <f t="shared" si="268"/>
        <v>41796.21399305555</v>
      </c>
      <c r="T3409" s="19">
        <f t="shared" si="269"/>
        <v>42207.916666666664</v>
      </c>
      <c r="U3409">
        <f t="shared" si="265"/>
        <v>2014</v>
      </c>
    </row>
    <row r="3410" spans="1:21" ht="48" x14ac:dyDescent="0.2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 s="23">
        <v>1437620400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 s="12">
        <f t="shared" si="266"/>
        <v>211</v>
      </c>
      <c r="P3410" s="10">
        <f t="shared" si="267"/>
        <v>58.61</v>
      </c>
      <c r="Q3410" s="14" t="s">
        <v>8354</v>
      </c>
      <c r="R3410" t="s">
        <v>8356</v>
      </c>
      <c r="S3410" s="19">
        <f t="shared" si="268"/>
        <v>41808.78361111111</v>
      </c>
      <c r="T3410" s="19">
        <f t="shared" si="269"/>
        <v>42207.916666666664</v>
      </c>
      <c r="U3410">
        <f t="shared" si="265"/>
        <v>2014</v>
      </c>
    </row>
    <row r="3411" spans="1:21" ht="48" x14ac:dyDescent="0.2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 s="23">
        <v>1437620400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 s="12">
        <f t="shared" si="266"/>
        <v>124</v>
      </c>
      <c r="P3411" s="10">
        <f t="shared" si="267"/>
        <v>29.43</v>
      </c>
      <c r="Q3411" s="14" t="s">
        <v>8354</v>
      </c>
      <c r="R3411" t="s">
        <v>8356</v>
      </c>
      <c r="S3411" s="19">
        <f t="shared" si="268"/>
        <v>42544.605995370366</v>
      </c>
      <c r="T3411" s="19">
        <f t="shared" si="269"/>
        <v>42207.916666666664</v>
      </c>
      <c r="U3411">
        <f t="shared" si="265"/>
        <v>2016</v>
      </c>
    </row>
    <row r="3412" spans="1:21" ht="48" x14ac:dyDescent="0.2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 s="23">
        <v>1437620400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 s="12">
        <f t="shared" si="266"/>
        <v>109</v>
      </c>
      <c r="P3412" s="10">
        <f t="shared" si="267"/>
        <v>81.38</v>
      </c>
      <c r="Q3412" s="14" t="s">
        <v>8354</v>
      </c>
      <c r="R3412" t="s">
        <v>8356</v>
      </c>
      <c r="S3412" s="19">
        <f t="shared" si="268"/>
        <v>42499.83321759259</v>
      </c>
      <c r="T3412" s="19">
        <f t="shared" si="269"/>
        <v>42207.916666666664</v>
      </c>
      <c r="U3412">
        <f t="shared" si="265"/>
        <v>2016</v>
      </c>
    </row>
    <row r="3413" spans="1:21" ht="48" x14ac:dyDescent="0.2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 s="23">
        <v>1437620400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 s="12">
        <f t="shared" si="266"/>
        <v>104</v>
      </c>
      <c r="P3413" s="10">
        <f t="shared" si="267"/>
        <v>199.17</v>
      </c>
      <c r="Q3413" s="14" t="s">
        <v>8354</v>
      </c>
      <c r="R3413" t="s">
        <v>8356</v>
      </c>
      <c r="S3413" s="19">
        <f t="shared" si="268"/>
        <v>42264.814490740733</v>
      </c>
      <c r="T3413" s="19">
        <f t="shared" si="269"/>
        <v>42207.916666666664</v>
      </c>
      <c r="U3413">
        <f t="shared" si="265"/>
        <v>2015</v>
      </c>
    </row>
    <row r="3414" spans="1:21" ht="48" x14ac:dyDescent="0.2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 s="23">
        <v>1437620400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 s="12">
        <f t="shared" si="266"/>
        <v>100</v>
      </c>
      <c r="P3414" s="10">
        <f t="shared" si="267"/>
        <v>115.38</v>
      </c>
      <c r="Q3414" s="14" t="s">
        <v>8354</v>
      </c>
      <c r="R3414" t="s">
        <v>8356</v>
      </c>
      <c r="S3414" s="19">
        <f t="shared" si="268"/>
        <v>41879.750717592593</v>
      </c>
      <c r="T3414" s="19">
        <f t="shared" si="269"/>
        <v>42207.916666666664</v>
      </c>
      <c r="U3414">
        <f t="shared" si="265"/>
        <v>2014</v>
      </c>
    </row>
    <row r="3415" spans="1:21" ht="48" x14ac:dyDescent="0.2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 s="23">
        <v>1437620400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 s="12">
        <f t="shared" si="266"/>
        <v>130</v>
      </c>
      <c r="P3415" s="10">
        <f t="shared" si="267"/>
        <v>46.43</v>
      </c>
      <c r="Q3415" s="14" t="s">
        <v>8354</v>
      </c>
      <c r="R3415" t="s">
        <v>8356</v>
      </c>
      <c r="S3415" s="19">
        <f t="shared" si="268"/>
        <v>42053.524745370371</v>
      </c>
      <c r="T3415" s="19">
        <f t="shared" si="269"/>
        <v>42207.916666666664</v>
      </c>
      <c r="U3415">
        <f t="shared" si="265"/>
        <v>2015</v>
      </c>
    </row>
    <row r="3416" spans="1:21" ht="48" x14ac:dyDescent="0.2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 s="23">
        <v>1437620400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 s="12">
        <f t="shared" si="266"/>
        <v>104</v>
      </c>
      <c r="P3416" s="10">
        <f t="shared" si="267"/>
        <v>70.569999999999993</v>
      </c>
      <c r="Q3416" s="14" t="s">
        <v>8354</v>
      </c>
      <c r="R3416" t="s">
        <v>8356</v>
      </c>
      <c r="S3416" s="19">
        <f t="shared" si="268"/>
        <v>42675.624131944445</v>
      </c>
      <c r="T3416" s="19">
        <f t="shared" si="269"/>
        <v>42207.916666666664</v>
      </c>
      <c r="U3416">
        <f t="shared" si="265"/>
        <v>2016</v>
      </c>
    </row>
    <row r="3417" spans="1:21" ht="32" x14ac:dyDescent="0.2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 s="23">
        <v>1437620400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 s="12">
        <f t="shared" si="266"/>
        <v>100</v>
      </c>
      <c r="P3417" s="10">
        <f t="shared" si="267"/>
        <v>22.22</v>
      </c>
      <c r="Q3417" s="14" t="s">
        <v>8354</v>
      </c>
      <c r="R3417" t="s">
        <v>8356</v>
      </c>
      <c r="S3417" s="19">
        <f t="shared" si="268"/>
        <v>42466.935833333329</v>
      </c>
      <c r="T3417" s="19">
        <f t="shared" si="269"/>
        <v>42207.916666666664</v>
      </c>
      <c r="U3417">
        <f t="shared" si="265"/>
        <v>2016</v>
      </c>
    </row>
    <row r="3418" spans="1:21" ht="48" x14ac:dyDescent="0.2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 s="23">
        <v>1437620400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 s="12">
        <f t="shared" si="266"/>
        <v>120</v>
      </c>
      <c r="P3418" s="10">
        <f t="shared" si="267"/>
        <v>159.47</v>
      </c>
      <c r="Q3418" s="14" t="s">
        <v>8354</v>
      </c>
      <c r="R3418" t="s">
        <v>8356</v>
      </c>
      <c r="S3418" s="19">
        <f t="shared" si="268"/>
        <v>42089.204224537032</v>
      </c>
      <c r="T3418" s="19">
        <f t="shared" si="269"/>
        <v>42207.916666666664</v>
      </c>
      <c r="U3418">
        <f t="shared" si="265"/>
        <v>2015</v>
      </c>
    </row>
    <row r="3419" spans="1:21" ht="48" x14ac:dyDescent="0.2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 s="23">
        <v>1437620400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 s="12">
        <f t="shared" si="266"/>
        <v>100</v>
      </c>
      <c r="P3419" s="10">
        <f t="shared" si="267"/>
        <v>37.78</v>
      </c>
      <c r="Q3419" s="14" t="s">
        <v>8354</v>
      </c>
      <c r="R3419" t="s">
        <v>8356</v>
      </c>
      <c r="S3419" s="19">
        <f t="shared" si="268"/>
        <v>41894.705416666664</v>
      </c>
      <c r="T3419" s="19">
        <f t="shared" si="269"/>
        <v>42207.916666666664</v>
      </c>
      <c r="U3419">
        <f t="shared" si="265"/>
        <v>2014</v>
      </c>
    </row>
    <row r="3420" spans="1:21" ht="48" x14ac:dyDescent="0.2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 s="23">
        <v>1437620400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 s="12">
        <f t="shared" si="266"/>
        <v>101</v>
      </c>
      <c r="P3420" s="10">
        <f t="shared" si="267"/>
        <v>72.05</v>
      </c>
      <c r="Q3420" s="14" t="s">
        <v>8354</v>
      </c>
      <c r="R3420" t="s">
        <v>8356</v>
      </c>
      <c r="S3420" s="19">
        <f t="shared" si="268"/>
        <v>41752.626238425924</v>
      </c>
      <c r="T3420" s="19">
        <f t="shared" si="269"/>
        <v>42207.916666666664</v>
      </c>
      <c r="U3420">
        <f t="shared" si="265"/>
        <v>2014</v>
      </c>
    </row>
    <row r="3421" spans="1:21" ht="64" x14ac:dyDescent="0.2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 s="23">
        <v>1437620400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 s="12">
        <f t="shared" si="266"/>
        <v>107</v>
      </c>
      <c r="P3421" s="10">
        <f t="shared" si="267"/>
        <v>63.7</v>
      </c>
      <c r="Q3421" s="14" t="s">
        <v>8354</v>
      </c>
      <c r="R3421" t="s">
        <v>8356</v>
      </c>
      <c r="S3421" s="19">
        <f t="shared" si="268"/>
        <v>42448.613252314812</v>
      </c>
      <c r="T3421" s="19">
        <f t="shared" si="269"/>
        <v>42207.916666666664</v>
      </c>
      <c r="U3421">
        <f t="shared" si="265"/>
        <v>2016</v>
      </c>
    </row>
    <row r="3422" spans="1:21" ht="48" x14ac:dyDescent="0.2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 s="23">
        <v>1437620400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 s="12">
        <f t="shared" si="266"/>
        <v>138</v>
      </c>
      <c r="P3422" s="10">
        <f t="shared" si="267"/>
        <v>28.41</v>
      </c>
      <c r="Q3422" s="14" t="s">
        <v>8354</v>
      </c>
      <c r="R3422" t="s">
        <v>8356</v>
      </c>
      <c r="S3422" s="19">
        <f t="shared" si="268"/>
        <v>42404.881967592592</v>
      </c>
      <c r="T3422" s="19">
        <f t="shared" si="269"/>
        <v>42207.916666666664</v>
      </c>
      <c r="U3422">
        <f t="shared" si="265"/>
        <v>2016</v>
      </c>
    </row>
    <row r="3423" spans="1:21" ht="48" x14ac:dyDescent="0.2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 s="23">
        <v>1437620400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 s="12">
        <f t="shared" si="266"/>
        <v>101</v>
      </c>
      <c r="P3423" s="10">
        <f t="shared" si="267"/>
        <v>103.21</v>
      </c>
      <c r="Q3423" s="14" t="s">
        <v>8354</v>
      </c>
      <c r="R3423" t="s">
        <v>8356</v>
      </c>
      <c r="S3423" s="19">
        <f t="shared" si="268"/>
        <v>42037.582905092589</v>
      </c>
      <c r="T3423" s="19">
        <f t="shared" si="269"/>
        <v>42207.916666666664</v>
      </c>
      <c r="U3423">
        <f t="shared" si="265"/>
        <v>2015</v>
      </c>
    </row>
    <row r="3424" spans="1:21" ht="48" x14ac:dyDescent="0.2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 s="23">
        <v>1437620400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 s="12">
        <f t="shared" si="266"/>
        <v>109</v>
      </c>
      <c r="P3424" s="10">
        <f t="shared" si="267"/>
        <v>71.150000000000006</v>
      </c>
      <c r="Q3424" s="14" t="s">
        <v>8354</v>
      </c>
      <c r="R3424" t="s">
        <v>8356</v>
      </c>
      <c r="S3424" s="19">
        <f t="shared" si="268"/>
        <v>42323.353888888887</v>
      </c>
      <c r="T3424" s="19">
        <f t="shared" si="269"/>
        <v>42207.916666666664</v>
      </c>
      <c r="U3424">
        <f t="shared" si="265"/>
        <v>2015</v>
      </c>
    </row>
    <row r="3425" spans="1:21" ht="48" x14ac:dyDescent="0.2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 s="23">
        <v>1437620400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 s="12">
        <f t="shared" si="266"/>
        <v>140</v>
      </c>
      <c r="P3425" s="10">
        <f t="shared" si="267"/>
        <v>35</v>
      </c>
      <c r="Q3425" s="14" t="s">
        <v>8354</v>
      </c>
      <c r="R3425" t="s">
        <v>8356</v>
      </c>
      <c r="S3425" s="19">
        <f t="shared" si="268"/>
        <v>42088.703020833331</v>
      </c>
      <c r="T3425" s="19">
        <f t="shared" si="269"/>
        <v>42207.916666666664</v>
      </c>
      <c r="U3425">
        <f t="shared" si="265"/>
        <v>2015</v>
      </c>
    </row>
    <row r="3426" spans="1:21" ht="48" x14ac:dyDescent="0.2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 s="23">
        <v>1437620400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 s="12">
        <f t="shared" si="266"/>
        <v>104</v>
      </c>
      <c r="P3426" s="10">
        <f t="shared" si="267"/>
        <v>81.78</v>
      </c>
      <c r="Q3426" s="14" t="s">
        <v>8354</v>
      </c>
      <c r="R3426" t="s">
        <v>8356</v>
      </c>
      <c r="S3426" s="19">
        <f t="shared" si="268"/>
        <v>42018.468564814808</v>
      </c>
      <c r="T3426" s="19">
        <f t="shared" si="269"/>
        <v>42207.916666666664</v>
      </c>
      <c r="U3426">
        <f t="shared" si="265"/>
        <v>2015</v>
      </c>
    </row>
    <row r="3427" spans="1:21" ht="48" x14ac:dyDescent="0.2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 s="23">
        <v>1437620400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 s="12">
        <f t="shared" si="266"/>
        <v>103</v>
      </c>
      <c r="P3427" s="10">
        <f t="shared" si="267"/>
        <v>297.02999999999997</v>
      </c>
      <c r="Q3427" s="14" t="s">
        <v>8354</v>
      </c>
      <c r="R3427" t="s">
        <v>8356</v>
      </c>
      <c r="S3427" s="19">
        <f t="shared" si="268"/>
        <v>41884.40898148148</v>
      </c>
      <c r="T3427" s="19">
        <f t="shared" si="269"/>
        <v>42207.916666666664</v>
      </c>
      <c r="U3427">
        <f t="shared" si="265"/>
        <v>2014</v>
      </c>
    </row>
    <row r="3428" spans="1:21" ht="48" x14ac:dyDescent="0.2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 s="23">
        <v>1437620400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 s="12">
        <f t="shared" si="266"/>
        <v>108</v>
      </c>
      <c r="P3428" s="10">
        <f t="shared" si="267"/>
        <v>46.61</v>
      </c>
      <c r="Q3428" s="14" t="s">
        <v>8354</v>
      </c>
      <c r="R3428" t="s">
        <v>8356</v>
      </c>
      <c r="S3428" s="19">
        <f t="shared" si="268"/>
        <v>41883.848414351851</v>
      </c>
      <c r="T3428" s="19">
        <f t="shared" si="269"/>
        <v>42207.916666666664</v>
      </c>
      <c r="U3428">
        <f t="shared" si="265"/>
        <v>2014</v>
      </c>
    </row>
    <row r="3429" spans="1:21" ht="48" x14ac:dyDescent="0.2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 s="23">
        <v>1437620400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 s="12">
        <f t="shared" si="266"/>
        <v>100</v>
      </c>
      <c r="P3429" s="10">
        <f t="shared" si="267"/>
        <v>51.72</v>
      </c>
      <c r="Q3429" s="14" t="s">
        <v>8354</v>
      </c>
      <c r="R3429" t="s">
        <v>8356</v>
      </c>
      <c r="S3429" s="19">
        <f t="shared" si="268"/>
        <v>41792.436944444438</v>
      </c>
      <c r="T3429" s="19">
        <f t="shared" si="269"/>
        <v>42207.916666666664</v>
      </c>
      <c r="U3429">
        <f t="shared" si="265"/>
        <v>2014</v>
      </c>
    </row>
    <row r="3430" spans="1:21" ht="48" x14ac:dyDescent="0.2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 s="23">
        <v>1437620400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 s="12">
        <f t="shared" si="266"/>
        <v>103</v>
      </c>
      <c r="P3430" s="10">
        <f t="shared" si="267"/>
        <v>40.29</v>
      </c>
      <c r="Q3430" s="14" t="s">
        <v>8354</v>
      </c>
      <c r="R3430" t="s">
        <v>8356</v>
      </c>
      <c r="S3430" s="19">
        <f t="shared" si="268"/>
        <v>42038.512118055551</v>
      </c>
      <c r="T3430" s="19">
        <f t="shared" si="269"/>
        <v>42207.916666666664</v>
      </c>
      <c r="U3430">
        <f t="shared" si="265"/>
        <v>2015</v>
      </c>
    </row>
    <row r="3431" spans="1:21" ht="48" x14ac:dyDescent="0.2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 s="23">
        <v>1437620400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 s="12">
        <f t="shared" si="266"/>
        <v>130</v>
      </c>
      <c r="P3431" s="10">
        <f t="shared" si="267"/>
        <v>16.25</v>
      </c>
      <c r="Q3431" s="14" t="s">
        <v>8354</v>
      </c>
      <c r="R3431" t="s">
        <v>8356</v>
      </c>
      <c r="S3431" s="19">
        <f t="shared" si="268"/>
        <v>42661.813206018516</v>
      </c>
      <c r="T3431" s="19">
        <f t="shared" si="269"/>
        <v>42207.916666666664</v>
      </c>
      <c r="U3431">
        <f t="shared" si="265"/>
        <v>2016</v>
      </c>
    </row>
    <row r="3432" spans="1:21" ht="48" x14ac:dyDescent="0.2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 s="23">
        <v>1437620400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 s="12">
        <f t="shared" si="266"/>
        <v>109</v>
      </c>
      <c r="P3432" s="10">
        <f t="shared" si="267"/>
        <v>30.15</v>
      </c>
      <c r="Q3432" s="14" t="s">
        <v>8354</v>
      </c>
      <c r="R3432" t="s">
        <v>8356</v>
      </c>
      <c r="S3432" s="19">
        <f t="shared" si="268"/>
        <v>41820.737280092588</v>
      </c>
      <c r="T3432" s="19">
        <f t="shared" si="269"/>
        <v>42207.916666666664</v>
      </c>
      <c r="U3432">
        <f t="shared" si="265"/>
        <v>2014</v>
      </c>
    </row>
    <row r="3433" spans="1:21" ht="48" x14ac:dyDescent="0.2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 s="23">
        <v>1437620400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 s="12">
        <f t="shared" si="266"/>
        <v>100</v>
      </c>
      <c r="P3433" s="10">
        <f t="shared" si="267"/>
        <v>95.24</v>
      </c>
      <c r="Q3433" s="14" t="s">
        <v>8354</v>
      </c>
      <c r="R3433" t="s">
        <v>8356</v>
      </c>
      <c r="S3433" s="19">
        <f t="shared" si="268"/>
        <v>41839.522604166668</v>
      </c>
      <c r="T3433" s="19">
        <f t="shared" si="269"/>
        <v>42207.916666666664</v>
      </c>
      <c r="U3433">
        <f t="shared" si="265"/>
        <v>2014</v>
      </c>
    </row>
    <row r="3434" spans="1:21" ht="48" x14ac:dyDescent="0.2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 s="23">
        <v>1437620400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 s="12">
        <f t="shared" si="266"/>
        <v>110</v>
      </c>
      <c r="P3434" s="10">
        <f t="shared" si="267"/>
        <v>52.21</v>
      </c>
      <c r="Q3434" s="14" t="s">
        <v>8354</v>
      </c>
      <c r="R3434" t="s">
        <v>8356</v>
      </c>
      <c r="S3434" s="19">
        <f t="shared" si="268"/>
        <v>42380.372847222221</v>
      </c>
      <c r="T3434" s="19">
        <f t="shared" si="269"/>
        <v>42207.916666666664</v>
      </c>
      <c r="U3434">
        <f t="shared" si="265"/>
        <v>2016</v>
      </c>
    </row>
    <row r="3435" spans="1:21" ht="48" x14ac:dyDescent="0.2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 s="23">
        <v>1437620400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 s="12">
        <f t="shared" si="266"/>
        <v>100</v>
      </c>
      <c r="P3435" s="10">
        <f t="shared" si="267"/>
        <v>134.15</v>
      </c>
      <c r="Q3435" s="14" t="s">
        <v>8354</v>
      </c>
      <c r="R3435" t="s">
        <v>8356</v>
      </c>
      <c r="S3435" s="19">
        <f t="shared" si="268"/>
        <v>41775.854803240734</v>
      </c>
      <c r="T3435" s="19">
        <f t="shared" si="269"/>
        <v>42207.916666666664</v>
      </c>
      <c r="U3435">
        <f t="shared" si="265"/>
        <v>2014</v>
      </c>
    </row>
    <row r="3436" spans="1:21" ht="48" x14ac:dyDescent="0.2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 s="23">
        <v>1437620400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 s="12">
        <f t="shared" si="266"/>
        <v>106</v>
      </c>
      <c r="P3436" s="10">
        <f t="shared" si="267"/>
        <v>62.83</v>
      </c>
      <c r="Q3436" s="14" t="s">
        <v>8354</v>
      </c>
      <c r="R3436" t="s">
        <v>8356</v>
      </c>
      <c r="S3436" s="19">
        <f t="shared" si="268"/>
        <v>41800.172094907401</v>
      </c>
      <c r="T3436" s="19">
        <f t="shared" si="269"/>
        <v>42207.916666666664</v>
      </c>
      <c r="U3436">
        <f t="shared" si="265"/>
        <v>2014</v>
      </c>
    </row>
    <row r="3437" spans="1:21" ht="48" x14ac:dyDescent="0.2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 s="23">
        <v>1437620400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 s="12">
        <f t="shared" si="266"/>
        <v>112</v>
      </c>
      <c r="P3437" s="10">
        <f t="shared" si="267"/>
        <v>58.95</v>
      </c>
      <c r="Q3437" s="14" t="s">
        <v>8354</v>
      </c>
      <c r="R3437" t="s">
        <v>8356</v>
      </c>
      <c r="S3437" s="19">
        <f t="shared" si="268"/>
        <v>42572.408483796295</v>
      </c>
      <c r="T3437" s="19">
        <f t="shared" si="269"/>
        <v>42207.916666666664</v>
      </c>
      <c r="U3437">
        <f t="shared" si="265"/>
        <v>2016</v>
      </c>
    </row>
    <row r="3438" spans="1:21" ht="48" x14ac:dyDescent="0.2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 s="23">
        <v>1437620400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 s="12">
        <f t="shared" si="266"/>
        <v>106</v>
      </c>
      <c r="P3438" s="10">
        <f t="shared" si="267"/>
        <v>143.11000000000001</v>
      </c>
      <c r="Q3438" s="14" t="s">
        <v>8354</v>
      </c>
      <c r="R3438" t="s">
        <v>8356</v>
      </c>
      <c r="S3438" s="19">
        <f t="shared" si="268"/>
        <v>41851.333252314813</v>
      </c>
      <c r="T3438" s="19">
        <f t="shared" si="269"/>
        <v>42207.916666666664</v>
      </c>
      <c r="U3438">
        <f t="shared" si="265"/>
        <v>2014</v>
      </c>
    </row>
    <row r="3439" spans="1:21" ht="48" x14ac:dyDescent="0.2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 s="23">
        <v>1437620400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 s="12">
        <f t="shared" si="266"/>
        <v>101</v>
      </c>
      <c r="P3439" s="10">
        <f t="shared" si="267"/>
        <v>84.17</v>
      </c>
      <c r="Q3439" s="14" t="s">
        <v>8354</v>
      </c>
      <c r="R3439" t="s">
        <v>8356</v>
      </c>
      <c r="S3439" s="19">
        <f t="shared" si="268"/>
        <v>42205.502546296295</v>
      </c>
      <c r="T3439" s="19">
        <f t="shared" si="269"/>
        <v>42207.916666666664</v>
      </c>
      <c r="U3439">
        <f t="shared" si="265"/>
        <v>2015</v>
      </c>
    </row>
    <row r="3440" spans="1:21" ht="48" x14ac:dyDescent="0.2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 s="23">
        <v>1437620400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 s="12">
        <f t="shared" si="266"/>
        <v>104</v>
      </c>
      <c r="P3440" s="10">
        <f t="shared" si="267"/>
        <v>186.07</v>
      </c>
      <c r="Q3440" s="14" t="s">
        <v>8354</v>
      </c>
      <c r="R3440" t="s">
        <v>8356</v>
      </c>
      <c r="S3440" s="19">
        <f t="shared" si="268"/>
        <v>42100.719525462962</v>
      </c>
      <c r="T3440" s="19">
        <f t="shared" si="269"/>
        <v>42207.916666666664</v>
      </c>
      <c r="U3440">
        <f t="shared" si="265"/>
        <v>2015</v>
      </c>
    </row>
    <row r="3441" spans="1:21" ht="32" x14ac:dyDescent="0.2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 s="23">
        <v>1437620400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 s="12">
        <f t="shared" si="266"/>
        <v>135</v>
      </c>
      <c r="P3441" s="10">
        <f t="shared" si="267"/>
        <v>89.79</v>
      </c>
      <c r="Q3441" s="14" t="s">
        <v>8354</v>
      </c>
      <c r="R3441" t="s">
        <v>8356</v>
      </c>
      <c r="S3441" s="19">
        <f t="shared" si="268"/>
        <v>42374.702893518515</v>
      </c>
      <c r="T3441" s="19">
        <f t="shared" si="269"/>
        <v>42207.916666666664</v>
      </c>
      <c r="U3441">
        <f t="shared" si="265"/>
        <v>2016</v>
      </c>
    </row>
    <row r="3442" spans="1:21" ht="48" x14ac:dyDescent="0.2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 s="23">
        <v>1437620400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 s="12">
        <f t="shared" si="266"/>
        <v>105</v>
      </c>
      <c r="P3442" s="10">
        <f t="shared" si="267"/>
        <v>64.16</v>
      </c>
      <c r="Q3442" s="14" t="s">
        <v>8354</v>
      </c>
      <c r="R3442" t="s">
        <v>8356</v>
      </c>
      <c r="S3442" s="19">
        <f t="shared" si="268"/>
        <v>41808.914675925924</v>
      </c>
      <c r="T3442" s="19">
        <f t="shared" si="269"/>
        <v>42207.916666666664</v>
      </c>
      <c r="U3442">
        <f t="shared" si="265"/>
        <v>2014</v>
      </c>
    </row>
    <row r="3443" spans="1:21" ht="48" x14ac:dyDescent="0.2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 s="23">
        <v>1437620400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 s="12">
        <f t="shared" si="266"/>
        <v>103</v>
      </c>
      <c r="P3443" s="10">
        <f t="shared" si="267"/>
        <v>59.65</v>
      </c>
      <c r="Q3443" s="14" t="s">
        <v>8354</v>
      </c>
      <c r="R3443" t="s">
        <v>8356</v>
      </c>
      <c r="S3443" s="19">
        <f t="shared" si="268"/>
        <v>42294.221307870372</v>
      </c>
      <c r="T3443" s="19">
        <f t="shared" si="269"/>
        <v>42207.916666666664</v>
      </c>
      <c r="U3443">
        <f t="shared" si="265"/>
        <v>2015</v>
      </c>
    </row>
    <row r="3444" spans="1:21" ht="48" x14ac:dyDescent="0.2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 s="23">
        <v>1437620400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 s="12">
        <f t="shared" si="266"/>
        <v>100</v>
      </c>
      <c r="P3444" s="10">
        <f t="shared" si="267"/>
        <v>31.25</v>
      </c>
      <c r="Q3444" s="14" t="s">
        <v>8354</v>
      </c>
      <c r="R3444" t="s">
        <v>8356</v>
      </c>
      <c r="S3444" s="19">
        <f t="shared" si="268"/>
        <v>42124.632777777777</v>
      </c>
      <c r="T3444" s="19">
        <f t="shared" si="269"/>
        <v>42207.916666666664</v>
      </c>
      <c r="U3444">
        <f t="shared" si="265"/>
        <v>2015</v>
      </c>
    </row>
    <row r="3445" spans="1:21" ht="48" x14ac:dyDescent="0.2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 s="23">
        <v>1437620400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 s="12">
        <f t="shared" si="266"/>
        <v>186</v>
      </c>
      <c r="P3445" s="10">
        <f t="shared" si="267"/>
        <v>41.22</v>
      </c>
      <c r="Q3445" s="14" t="s">
        <v>8354</v>
      </c>
      <c r="R3445" t="s">
        <v>8356</v>
      </c>
      <c r="S3445" s="19">
        <f t="shared" si="268"/>
        <v>41861.316504629627</v>
      </c>
      <c r="T3445" s="19">
        <f t="shared" si="269"/>
        <v>42207.916666666664</v>
      </c>
      <c r="U3445">
        <f t="shared" si="265"/>
        <v>2014</v>
      </c>
    </row>
    <row r="3446" spans="1:21" ht="48" x14ac:dyDescent="0.2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 s="23">
        <v>1437620400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 s="12">
        <f t="shared" si="266"/>
        <v>289</v>
      </c>
      <c r="P3446" s="10">
        <f t="shared" si="267"/>
        <v>43.35</v>
      </c>
      <c r="Q3446" s="14" t="s">
        <v>8354</v>
      </c>
      <c r="R3446" t="s">
        <v>8356</v>
      </c>
      <c r="S3446" s="19">
        <f t="shared" si="268"/>
        <v>42521.08317129629</v>
      </c>
      <c r="T3446" s="19">
        <f t="shared" si="269"/>
        <v>42207.916666666664</v>
      </c>
      <c r="U3446">
        <f t="shared" si="265"/>
        <v>2016</v>
      </c>
    </row>
    <row r="3447" spans="1:21" ht="48" x14ac:dyDescent="0.2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 s="23">
        <v>1437620400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 s="12">
        <f t="shared" si="266"/>
        <v>100</v>
      </c>
      <c r="P3447" s="10">
        <f t="shared" si="267"/>
        <v>64.52</v>
      </c>
      <c r="Q3447" s="14" t="s">
        <v>8354</v>
      </c>
      <c r="R3447" t="s">
        <v>8356</v>
      </c>
      <c r="S3447" s="19">
        <f t="shared" si="268"/>
        <v>42272.322175925925</v>
      </c>
      <c r="T3447" s="19">
        <f t="shared" si="269"/>
        <v>42207.916666666664</v>
      </c>
      <c r="U3447">
        <f t="shared" si="265"/>
        <v>2015</v>
      </c>
    </row>
    <row r="3448" spans="1:21" ht="48" x14ac:dyDescent="0.2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 s="23">
        <v>1437620400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 s="12">
        <f t="shared" si="266"/>
        <v>108</v>
      </c>
      <c r="P3448" s="10">
        <f t="shared" si="267"/>
        <v>43.28</v>
      </c>
      <c r="Q3448" s="14" t="s">
        <v>8354</v>
      </c>
      <c r="R3448" t="s">
        <v>8356</v>
      </c>
      <c r="S3448" s="19">
        <f t="shared" si="268"/>
        <v>42016.624131944445</v>
      </c>
      <c r="T3448" s="19">
        <f t="shared" si="269"/>
        <v>42207.916666666664</v>
      </c>
      <c r="U3448">
        <f t="shared" si="265"/>
        <v>2015</v>
      </c>
    </row>
    <row r="3449" spans="1:21" ht="32" x14ac:dyDescent="0.2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 s="23">
        <v>1437620400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 s="12">
        <f t="shared" si="266"/>
        <v>108</v>
      </c>
      <c r="P3449" s="10">
        <f t="shared" si="267"/>
        <v>77</v>
      </c>
      <c r="Q3449" s="14" t="s">
        <v>8354</v>
      </c>
      <c r="R3449" t="s">
        <v>8356</v>
      </c>
      <c r="S3449" s="19">
        <f t="shared" si="268"/>
        <v>42402.680694444447</v>
      </c>
      <c r="T3449" s="19">
        <f t="shared" si="269"/>
        <v>42207.916666666664</v>
      </c>
      <c r="U3449">
        <f t="shared" si="265"/>
        <v>2016</v>
      </c>
    </row>
    <row r="3450" spans="1:21" ht="48" x14ac:dyDescent="0.2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 s="23">
        <v>1437620400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 s="12">
        <f t="shared" si="266"/>
        <v>110</v>
      </c>
      <c r="P3450" s="10">
        <f t="shared" si="267"/>
        <v>51.22</v>
      </c>
      <c r="Q3450" s="14" t="s">
        <v>8354</v>
      </c>
      <c r="R3450" t="s">
        <v>8356</v>
      </c>
      <c r="S3450" s="19">
        <f t="shared" si="268"/>
        <v>41959.910752314812</v>
      </c>
      <c r="T3450" s="19">
        <f t="shared" si="269"/>
        <v>42207.916666666664</v>
      </c>
      <c r="U3450">
        <f t="shared" si="265"/>
        <v>2014</v>
      </c>
    </row>
    <row r="3451" spans="1:21" ht="48" x14ac:dyDescent="0.2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 s="23">
        <v>1437620400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 s="12">
        <f t="shared" si="266"/>
        <v>171</v>
      </c>
      <c r="P3451" s="10">
        <f t="shared" si="267"/>
        <v>68.25</v>
      </c>
      <c r="Q3451" s="14" t="s">
        <v>8354</v>
      </c>
      <c r="R3451" t="s">
        <v>8356</v>
      </c>
      <c r="S3451" s="19">
        <f t="shared" si="268"/>
        <v>42531.844189814808</v>
      </c>
      <c r="T3451" s="19">
        <f t="shared" si="269"/>
        <v>42207.916666666664</v>
      </c>
      <c r="U3451">
        <f t="shared" si="265"/>
        <v>2016</v>
      </c>
    </row>
    <row r="3452" spans="1:21" ht="48" x14ac:dyDescent="0.2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 s="23">
        <v>1437620400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 s="12">
        <f t="shared" si="266"/>
        <v>152</v>
      </c>
      <c r="P3452" s="10">
        <f t="shared" si="267"/>
        <v>19.489999999999998</v>
      </c>
      <c r="Q3452" s="14" t="s">
        <v>8354</v>
      </c>
      <c r="R3452" t="s">
        <v>8356</v>
      </c>
      <c r="S3452" s="19">
        <f t="shared" si="268"/>
        <v>42036.496192129627</v>
      </c>
      <c r="T3452" s="19">
        <f t="shared" si="269"/>
        <v>42207.916666666664</v>
      </c>
      <c r="U3452">
        <f t="shared" si="265"/>
        <v>2015</v>
      </c>
    </row>
    <row r="3453" spans="1:21" ht="48" x14ac:dyDescent="0.2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 s="23">
        <v>1437620400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 s="12">
        <f t="shared" si="266"/>
        <v>101</v>
      </c>
      <c r="P3453" s="10">
        <f t="shared" si="267"/>
        <v>41.13</v>
      </c>
      <c r="Q3453" s="14" t="s">
        <v>8354</v>
      </c>
      <c r="R3453" t="s">
        <v>8356</v>
      </c>
      <c r="S3453" s="19">
        <f t="shared" si="268"/>
        <v>42088.515358796292</v>
      </c>
      <c r="T3453" s="19">
        <f t="shared" si="269"/>
        <v>42207.916666666664</v>
      </c>
      <c r="U3453">
        <f t="shared" ref="U3453:U3471" si="270">YEAR(S3453)</f>
        <v>2015</v>
      </c>
    </row>
    <row r="3454" spans="1:21" ht="48" x14ac:dyDescent="0.2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 s="23">
        <v>1437620400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 s="12">
        <f t="shared" si="266"/>
        <v>153</v>
      </c>
      <c r="P3454" s="10">
        <f t="shared" si="267"/>
        <v>41.41</v>
      </c>
      <c r="Q3454" s="14" t="s">
        <v>8354</v>
      </c>
      <c r="R3454" t="s">
        <v>8356</v>
      </c>
      <c r="S3454" s="19">
        <f t="shared" si="268"/>
        <v>41820.430856481478</v>
      </c>
      <c r="T3454" s="19">
        <f t="shared" si="269"/>
        <v>42207.916666666664</v>
      </c>
      <c r="U3454">
        <f t="shared" si="270"/>
        <v>2014</v>
      </c>
    </row>
    <row r="3455" spans="1:21" ht="48" x14ac:dyDescent="0.2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 s="23">
        <v>1437620400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 s="12">
        <f t="shared" si="266"/>
        <v>128</v>
      </c>
      <c r="P3455" s="10">
        <f t="shared" si="267"/>
        <v>27.5</v>
      </c>
      <c r="Q3455" s="14" t="s">
        <v>8354</v>
      </c>
      <c r="R3455" t="s">
        <v>8356</v>
      </c>
      <c r="S3455" s="19">
        <f t="shared" si="268"/>
        <v>42535.770324074074</v>
      </c>
      <c r="T3455" s="19">
        <f t="shared" si="269"/>
        <v>42207.916666666664</v>
      </c>
      <c r="U3455">
        <f t="shared" si="270"/>
        <v>2016</v>
      </c>
    </row>
    <row r="3456" spans="1:21" ht="48" x14ac:dyDescent="0.2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 s="23">
        <v>1437620400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 s="12">
        <f t="shared" si="266"/>
        <v>101</v>
      </c>
      <c r="P3456" s="10">
        <f t="shared" si="267"/>
        <v>33.57</v>
      </c>
      <c r="Q3456" s="14" t="s">
        <v>8354</v>
      </c>
      <c r="R3456" t="s">
        <v>8356</v>
      </c>
      <c r="S3456" s="19">
        <f t="shared" si="268"/>
        <v>41821.490266203698</v>
      </c>
      <c r="T3456" s="19">
        <f t="shared" si="269"/>
        <v>42207.916666666664</v>
      </c>
      <c r="U3456">
        <f t="shared" si="270"/>
        <v>2014</v>
      </c>
    </row>
    <row r="3457" spans="1:21" ht="48" x14ac:dyDescent="0.2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 s="23">
        <v>1437620400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 s="12">
        <f t="shared" si="266"/>
        <v>101</v>
      </c>
      <c r="P3457" s="10">
        <f t="shared" si="267"/>
        <v>145.87</v>
      </c>
      <c r="Q3457" s="14" t="s">
        <v>8354</v>
      </c>
      <c r="R3457" t="s">
        <v>8356</v>
      </c>
      <c r="S3457" s="19">
        <f t="shared" si="268"/>
        <v>42626.541979166665</v>
      </c>
      <c r="T3457" s="19">
        <f t="shared" si="269"/>
        <v>42207.916666666664</v>
      </c>
      <c r="U3457">
        <f t="shared" si="270"/>
        <v>2016</v>
      </c>
    </row>
    <row r="3458" spans="1:21" ht="48" x14ac:dyDescent="0.2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 s="23">
        <v>1437620400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 s="12">
        <f t="shared" ref="O3458:O3521" si="271">ROUND(E3458/D3458*100,0)</f>
        <v>191</v>
      </c>
      <c r="P3458" s="10">
        <f t="shared" ref="P3458:P3521" si="272">IFERROR(ROUND(E3458/L3458,2),0)</f>
        <v>358.69</v>
      </c>
      <c r="Q3458" s="14" t="s">
        <v>8354</v>
      </c>
      <c r="R3458" t="s">
        <v>8356</v>
      </c>
      <c r="S3458" s="19">
        <f t="shared" si="268"/>
        <v>41820.997303240736</v>
      </c>
      <c r="T3458" s="19">
        <f t="shared" si="269"/>
        <v>42207.916666666664</v>
      </c>
      <c r="U3458">
        <f t="shared" si="270"/>
        <v>2014</v>
      </c>
    </row>
    <row r="3459" spans="1:21" ht="32" x14ac:dyDescent="0.2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 s="23">
        <v>1437620400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 s="12">
        <f t="shared" si="271"/>
        <v>140</v>
      </c>
      <c r="P3459" s="10">
        <f t="shared" si="272"/>
        <v>50.98</v>
      </c>
      <c r="Q3459" s="14" t="s">
        <v>8354</v>
      </c>
      <c r="R3459" t="s">
        <v>8356</v>
      </c>
      <c r="S3459" s="19">
        <f t="shared" ref="S3459:S3522" si="273">(J3459/86400)+25569+(-5/24)</f>
        <v>42016.498344907406</v>
      </c>
      <c r="T3459" s="19">
        <f t="shared" ref="T3459:T3522" si="274">(I3459/86400)+25569+(-5/24)</f>
        <v>42207.916666666664</v>
      </c>
      <c r="U3459">
        <f t="shared" si="270"/>
        <v>2015</v>
      </c>
    </row>
    <row r="3460" spans="1:21" ht="48" x14ac:dyDescent="0.2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 s="23">
        <v>1437620400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 s="12">
        <f t="shared" si="271"/>
        <v>124</v>
      </c>
      <c r="P3460" s="10">
        <f t="shared" si="272"/>
        <v>45.04</v>
      </c>
      <c r="Q3460" s="14" t="s">
        <v>8354</v>
      </c>
      <c r="R3460" t="s">
        <v>8356</v>
      </c>
      <c r="S3460" s="19">
        <f t="shared" si="273"/>
        <v>42010.994247685179</v>
      </c>
      <c r="T3460" s="19">
        <f t="shared" si="274"/>
        <v>42207.916666666664</v>
      </c>
      <c r="U3460">
        <f t="shared" si="270"/>
        <v>2015</v>
      </c>
    </row>
    <row r="3461" spans="1:21" ht="48" x14ac:dyDescent="0.2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 s="23">
        <v>1437620400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 s="12">
        <f t="shared" si="271"/>
        <v>126</v>
      </c>
      <c r="P3461" s="10">
        <f t="shared" si="272"/>
        <v>17.53</v>
      </c>
      <c r="Q3461" s="14" t="s">
        <v>8354</v>
      </c>
      <c r="R3461" t="s">
        <v>8356</v>
      </c>
      <c r="S3461" s="19">
        <f t="shared" si="273"/>
        <v>42480.271527777775</v>
      </c>
      <c r="T3461" s="19">
        <f t="shared" si="274"/>
        <v>42207.916666666664</v>
      </c>
      <c r="U3461">
        <f t="shared" si="270"/>
        <v>2016</v>
      </c>
    </row>
    <row r="3462" spans="1:21" ht="48" x14ac:dyDescent="0.2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 s="23">
        <v>1437620400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 s="12">
        <f t="shared" si="271"/>
        <v>190</v>
      </c>
      <c r="P3462" s="10">
        <f t="shared" si="272"/>
        <v>50</v>
      </c>
      <c r="Q3462" s="14" t="s">
        <v>8354</v>
      </c>
      <c r="R3462" t="s">
        <v>8356</v>
      </c>
      <c r="S3462" s="19">
        <f t="shared" si="273"/>
        <v>41852.318888888891</v>
      </c>
      <c r="T3462" s="19">
        <f t="shared" si="274"/>
        <v>42207.916666666664</v>
      </c>
      <c r="U3462">
        <f t="shared" si="270"/>
        <v>2014</v>
      </c>
    </row>
    <row r="3463" spans="1:21" ht="48" x14ac:dyDescent="0.2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 s="23">
        <v>1437620400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 s="12">
        <f t="shared" si="271"/>
        <v>139</v>
      </c>
      <c r="P3463" s="10">
        <f t="shared" si="272"/>
        <v>57.92</v>
      </c>
      <c r="Q3463" s="14" t="s">
        <v>8354</v>
      </c>
      <c r="R3463" t="s">
        <v>8356</v>
      </c>
      <c r="S3463" s="19">
        <f t="shared" si="273"/>
        <v>42643.424525462957</v>
      </c>
      <c r="T3463" s="19">
        <f t="shared" si="274"/>
        <v>42207.916666666664</v>
      </c>
      <c r="U3463">
        <f t="shared" si="270"/>
        <v>2016</v>
      </c>
    </row>
    <row r="3464" spans="1:21" ht="48" x14ac:dyDescent="0.2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 s="23">
        <v>1437620400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 s="12">
        <f t="shared" si="271"/>
        <v>202</v>
      </c>
      <c r="P3464" s="10">
        <f t="shared" si="272"/>
        <v>29.71</v>
      </c>
      <c r="Q3464" s="14" t="s">
        <v>8354</v>
      </c>
      <c r="R3464" t="s">
        <v>8356</v>
      </c>
      <c r="S3464" s="19">
        <f t="shared" si="273"/>
        <v>42179.690138888887</v>
      </c>
      <c r="T3464" s="19">
        <f t="shared" si="274"/>
        <v>42207.916666666664</v>
      </c>
      <c r="U3464">
        <f t="shared" si="270"/>
        <v>2015</v>
      </c>
    </row>
    <row r="3465" spans="1:21" ht="48" x14ac:dyDescent="0.2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 s="23">
        <v>1437620400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 s="12">
        <f t="shared" si="271"/>
        <v>103</v>
      </c>
      <c r="P3465" s="10">
        <f t="shared" si="272"/>
        <v>90.68</v>
      </c>
      <c r="Q3465" s="14" t="s">
        <v>8354</v>
      </c>
      <c r="R3465" t="s">
        <v>8356</v>
      </c>
      <c r="S3465" s="19">
        <f t="shared" si="273"/>
        <v>42612.710474537038</v>
      </c>
      <c r="T3465" s="19">
        <f t="shared" si="274"/>
        <v>42207.916666666664</v>
      </c>
      <c r="U3465">
        <f t="shared" si="270"/>
        <v>2016</v>
      </c>
    </row>
    <row r="3466" spans="1:21" ht="48" x14ac:dyDescent="0.2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 s="23">
        <v>1437620400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 s="12">
        <f t="shared" si="271"/>
        <v>102</v>
      </c>
      <c r="P3466" s="10">
        <f t="shared" si="272"/>
        <v>55.01</v>
      </c>
      <c r="Q3466" s="14" t="s">
        <v>8354</v>
      </c>
      <c r="R3466" t="s">
        <v>8356</v>
      </c>
      <c r="S3466" s="19">
        <f t="shared" si="273"/>
        <v>42574.921724537031</v>
      </c>
      <c r="T3466" s="19">
        <f t="shared" si="274"/>
        <v>42207.916666666664</v>
      </c>
      <c r="U3466">
        <f t="shared" si="270"/>
        <v>2016</v>
      </c>
    </row>
    <row r="3467" spans="1:21" ht="48" x14ac:dyDescent="0.2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 s="23">
        <v>1437620400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 s="12">
        <f t="shared" si="271"/>
        <v>103</v>
      </c>
      <c r="P3467" s="10">
        <f t="shared" si="272"/>
        <v>57.22</v>
      </c>
      <c r="Q3467" s="14" t="s">
        <v>8354</v>
      </c>
      <c r="R3467" t="s">
        <v>8356</v>
      </c>
      <c r="S3467" s="19">
        <f t="shared" si="273"/>
        <v>42200.417499999996</v>
      </c>
      <c r="T3467" s="19">
        <f t="shared" si="274"/>
        <v>42207.916666666664</v>
      </c>
      <c r="U3467">
        <f t="shared" si="270"/>
        <v>2015</v>
      </c>
    </row>
    <row r="3468" spans="1:21" ht="32" x14ac:dyDescent="0.2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 s="23">
        <v>1437620400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 s="12">
        <f t="shared" si="271"/>
        <v>127</v>
      </c>
      <c r="P3468" s="10">
        <f t="shared" si="272"/>
        <v>72.95</v>
      </c>
      <c r="Q3468" s="14" t="s">
        <v>8354</v>
      </c>
      <c r="R3468" t="s">
        <v>8356</v>
      </c>
      <c r="S3468" s="19">
        <f t="shared" si="273"/>
        <v>42419.810763888883</v>
      </c>
      <c r="T3468" s="19">
        <f t="shared" si="274"/>
        <v>42207.916666666664</v>
      </c>
      <c r="U3468">
        <f t="shared" si="270"/>
        <v>2016</v>
      </c>
    </row>
    <row r="3469" spans="1:21" ht="16" x14ac:dyDescent="0.2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 s="23">
        <v>1437620400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 s="12">
        <f t="shared" si="271"/>
        <v>101</v>
      </c>
      <c r="P3469" s="10">
        <f t="shared" si="272"/>
        <v>64.47</v>
      </c>
      <c r="Q3469" s="14" t="s">
        <v>8354</v>
      </c>
      <c r="R3469" t="s">
        <v>8356</v>
      </c>
      <c r="S3469" s="19">
        <f t="shared" si="273"/>
        <v>42053.463333333326</v>
      </c>
      <c r="T3469" s="19">
        <f t="shared" si="274"/>
        <v>42207.916666666664</v>
      </c>
      <c r="U3469">
        <f t="shared" si="270"/>
        <v>2015</v>
      </c>
    </row>
    <row r="3470" spans="1:21" ht="48" x14ac:dyDescent="0.2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 s="23">
        <v>1437620400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 s="12">
        <f t="shared" si="271"/>
        <v>122</v>
      </c>
      <c r="P3470" s="10">
        <f t="shared" si="272"/>
        <v>716.35</v>
      </c>
      <c r="Q3470" s="14" t="s">
        <v>8354</v>
      </c>
      <c r="R3470" t="s">
        <v>8356</v>
      </c>
      <c r="S3470" s="19">
        <f t="shared" si="273"/>
        <v>42605.55704861111</v>
      </c>
      <c r="T3470" s="19">
        <f t="shared" si="274"/>
        <v>42207.916666666664</v>
      </c>
      <c r="U3470">
        <f t="shared" si="270"/>
        <v>2016</v>
      </c>
    </row>
    <row r="3471" spans="1:21" ht="48" x14ac:dyDescent="0.2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 s="23">
        <v>1437620400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 s="12">
        <f t="shared" si="271"/>
        <v>113</v>
      </c>
      <c r="P3471" s="10">
        <f t="shared" si="272"/>
        <v>50.4</v>
      </c>
      <c r="Q3471" s="14" t="s">
        <v>8354</v>
      </c>
      <c r="R3471" t="s">
        <v>8356</v>
      </c>
      <c r="S3471" s="19">
        <f t="shared" si="273"/>
        <v>42458.433391203704</v>
      </c>
      <c r="T3471" s="19">
        <f t="shared" si="274"/>
        <v>42207.916666666664</v>
      </c>
      <c r="U3471">
        <f t="shared" si="270"/>
        <v>2016</v>
      </c>
    </row>
    <row r="3472" spans="1:21" ht="32" x14ac:dyDescent="0.2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 s="23">
        <v>1437620400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 s="12">
        <f t="shared" si="271"/>
        <v>150</v>
      </c>
      <c r="P3472" s="10">
        <f t="shared" si="272"/>
        <v>41.67</v>
      </c>
      <c r="Q3472" s="14" t="s">
        <v>8354</v>
      </c>
      <c r="R3472" t="s">
        <v>8356</v>
      </c>
      <c r="S3472" s="19">
        <f t="shared" si="273"/>
        <v>42528.813680555548</v>
      </c>
      <c r="T3472" s="19">
        <f t="shared" si="274"/>
        <v>42207.916666666664</v>
      </c>
      <c r="U3472">
        <f>YEAR(S2)</f>
        <v>2015</v>
      </c>
    </row>
    <row r="3473" spans="1:21" ht="48" x14ac:dyDescent="0.2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 s="23">
        <v>1437620400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 s="12">
        <f t="shared" si="271"/>
        <v>215</v>
      </c>
      <c r="P3473" s="10">
        <f t="shared" si="272"/>
        <v>35.770000000000003</v>
      </c>
      <c r="Q3473" s="14" t="s">
        <v>8354</v>
      </c>
      <c r="R3473" t="s">
        <v>8356</v>
      </c>
      <c r="S3473" s="19">
        <f t="shared" si="273"/>
        <v>41841.61215277778</v>
      </c>
      <c r="T3473" s="19">
        <f t="shared" si="274"/>
        <v>42207.916666666664</v>
      </c>
      <c r="U3473">
        <f t="shared" ref="U3473:U3536" si="275">YEAR(S3)</f>
        <v>2017</v>
      </c>
    </row>
    <row r="3474" spans="1:21" ht="48" x14ac:dyDescent="0.2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 s="23">
        <v>1437620400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 s="12">
        <f t="shared" si="271"/>
        <v>102</v>
      </c>
      <c r="P3474" s="10">
        <f t="shared" si="272"/>
        <v>88.74</v>
      </c>
      <c r="Q3474" s="14" t="s">
        <v>8354</v>
      </c>
      <c r="R3474" t="s">
        <v>8356</v>
      </c>
      <c r="S3474" s="19">
        <f t="shared" si="273"/>
        <v>41927.962164351848</v>
      </c>
      <c r="T3474" s="19">
        <f t="shared" si="274"/>
        <v>42207.916666666664</v>
      </c>
      <c r="U3474">
        <f t="shared" si="275"/>
        <v>2016</v>
      </c>
    </row>
    <row r="3475" spans="1:21" ht="48" x14ac:dyDescent="0.2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 s="23">
        <v>1437620400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 s="12">
        <f t="shared" si="271"/>
        <v>100</v>
      </c>
      <c r="P3475" s="10">
        <f t="shared" si="272"/>
        <v>148.47999999999999</v>
      </c>
      <c r="Q3475" s="14" t="s">
        <v>8354</v>
      </c>
      <c r="R3475" t="s">
        <v>8356</v>
      </c>
      <c r="S3475" s="19">
        <f t="shared" si="273"/>
        <v>42062.626111111109</v>
      </c>
      <c r="T3475" s="19">
        <f t="shared" si="274"/>
        <v>42207.916666666664</v>
      </c>
      <c r="U3475">
        <f t="shared" si="275"/>
        <v>2014</v>
      </c>
    </row>
    <row r="3476" spans="1:21" ht="48" x14ac:dyDescent="0.2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 s="23">
        <v>1437620400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 s="12">
        <f t="shared" si="271"/>
        <v>101</v>
      </c>
      <c r="P3476" s="10">
        <f t="shared" si="272"/>
        <v>51.79</v>
      </c>
      <c r="Q3476" s="14" t="s">
        <v>8354</v>
      </c>
      <c r="R3476" t="s">
        <v>8356</v>
      </c>
      <c r="S3476" s="19">
        <f t="shared" si="273"/>
        <v>42541.293182870366</v>
      </c>
      <c r="T3476" s="19">
        <f t="shared" si="274"/>
        <v>42207.916666666664</v>
      </c>
      <c r="U3476">
        <f t="shared" si="275"/>
        <v>2015</v>
      </c>
    </row>
    <row r="3477" spans="1:21" ht="48" x14ac:dyDescent="0.2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 s="23">
        <v>1437620400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 s="12">
        <f t="shared" si="271"/>
        <v>113</v>
      </c>
      <c r="P3477" s="10">
        <f t="shared" si="272"/>
        <v>20</v>
      </c>
      <c r="Q3477" s="14" t="s">
        <v>8354</v>
      </c>
      <c r="R3477" t="s">
        <v>8356</v>
      </c>
      <c r="S3477" s="19">
        <f t="shared" si="273"/>
        <v>41918.672499999993</v>
      </c>
      <c r="T3477" s="19">
        <f t="shared" si="274"/>
        <v>42207.916666666664</v>
      </c>
      <c r="U3477">
        <f t="shared" si="275"/>
        <v>2016</v>
      </c>
    </row>
    <row r="3478" spans="1:21" ht="48" x14ac:dyDescent="0.2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 s="23">
        <v>1437620400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 s="12">
        <f t="shared" si="271"/>
        <v>104</v>
      </c>
      <c r="P3478" s="10">
        <f t="shared" si="272"/>
        <v>52</v>
      </c>
      <c r="Q3478" s="14" t="s">
        <v>8354</v>
      </c>
      <c r="R3478" t="s">
        <v>8356</v>
      </c>
      <c r="S3478" s="19">
        <f t="shared" si="273"/>
        <v>41921.071643518517</v>
      </c>
      <c r="T3478" s="19">
        <f t="shared" si="274"/>
        <v>42207.916666666664</v>
      </c>
      <c r="U3478">
        <f t="shared" si="275"/>
        <v>2014</v>
      </c>
    </row>
    <row r="3479" spans="1:21" ht="48" x14ac:dyDescent="0.2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 s="23">
        <v>1437620400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 s="12">
        <f t="shared" si="271"/>
        <v>115</v>
      </c>
      <c r="P3479" s="10">
        <f t="shared" si="272"/>
        <v>53.23</v>
      </c>
      <c r="Q3479" s="14" t="s">
        <v>8354</v>
      </c>
      <c r="R3479" t="s">
        <v>8356</v>
      </c>
      <c r="S3479" s="19">
        <f t="shared" si="273"/>
        <v>42128.528275462959</v>
      </c>
      <c r="T3479" s="19">
        <f t="shared" si="274"/>
        <v>42207.916666666664</v>
      </c>
      <c r="U3479">
        <f t="shared" si="275"/>
        <v>2016</v>
      </c>
    </row>
    <row r="3480" spans="1:21" ht="48" x14ac:dyDescent="0.2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 s="23">
        <v>1437620400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 s="12">
        <f t="shared" si="271"/>
        <v>113</v>
      </c>
      <c r="P3480" s="10">
        <f t="shared" si="272"/>
        <v>39.6</v>
      </c>
      <c r="Q3480" s="14" t="s">
        <v>8354</v>
      </c>
      <c r="R3480" t="s">
        <v>8356</v>
      </c>
      <c r="S3480" s="19">
        <f t="shared" si="273"/>
        <v>42053.708587962959</v>
      </c>
      <c r="T3480" s="19">
        <f t="shared" si="274"/>
        <v>42207.916666666664</v>
      </c>
      <c r="U3480">
        <f t="shared" si="275"/>
        <v>2016</v>
      </c>
    </row>
    <row r="3481" spans="1:21" ht="48" x14ac:dyDescent="0.2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 s="23">
        <v>1437620400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 s="12">
        <f t="shared" si="271"/>
        <v>128</v>
      </c>
      <c r="P3481" s="10">
        <f t="shared" si="272"/>
        <v>34.25</v>
      </c>
      <c r="Q3481" s="14" t="s">
        <v>8354</v>
      </c>
      <c r="R3481" t="s">
        <v>8356</v>
      </c>
      <c r="S3481" s="19">
        <f t="shared" si="273"/>
        <v>41781.64675925926</v>
      </c>
      <c r="T3481" s="19">
        <f t="shared" si="274"/>
        <v>42207.916666666664</v>
      </c>
      <c r="U3481">
        <f t="shared" si="275"/>
        <v>2016</v>
      </c>
    </row>
    <row r="3482" spans="1:21" ht="48" x14ac:dyDescent="0.2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 s="23">
        <v>1437620400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 s="12">
        <f t="shared" si="271"/>
        <v>143</v>
      </c>
      <c r="P3482" s="10">
        <f t="shared" si="272"/>
        <v>164.62</v>
      </c>
      <c r="Q3482" s="14" t="s">
        <v>8354</v>
      </c>
      <c r="R3482" t="s">
        <v>8356</v>
      </c>
      <c r="S3482" s="19">
        <f t="shared" si="273"/>
        <v>42171.109108796292</v>
      </c>
      <c r="T3482" s="19">
        <f t="shared" si="274"/>
        <v>42207.916666666664</v>
      </c>
      <c r="U3482">
        <f t="shared" si="275"/>
        <v>2014</v>
      </c>
    </row>
    <row r="3483" spans="1:21" ht="48" x14ac:dyDescent="0.2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 s="23">
        <v>1437620400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 s="12">
        <f t="shared" si="271"/>
        <v>119</v>
      </c>
      <c r="P3483" s="10">
        <f t="shared" si="272"/>
        <v>125.05</v>
      </c>
      <c r="Q3483" s="14" t="s">
        <v>8354</v>
      </c>
      <c r="R3483" t="s">
        <v>8356</v>
      </c>
      <c r="S3483" s="19">
        <f t="shared" si="273"/>
        <v>41989.039212962962</v>
      </c>
      <c r="T3483" s="19">
        <f t="shared" si="274"/>
        <v>42207.916666666664</v>
      </c>
      <c r="U3483">
        <f t="shared" si="275"/>
        <v>2016</v>
      </c>
    </row>
    <row r="3484" spans="1:21" ht="48" x14ac:dyDescent="0.2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 s="23">
        <v>1437620400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 s="12">
        <f t="shared" si="271"/>
        <v>138</v>
      </c>
      <c r="P3484" s="10">
        <f t="shared" si="272"/>
        <v>51.88</v>
      </c>
      <c r="Q3484" s="14" t="s">
        <v>8354</v>
      </c>
      <c r="R3484" t="s">
        <v>8356</v>
      </c>
      <c r="S3484" s="19">
        <f t="shared" si="273"/>
        <v>41796.563263888886</v>
      </c>
      <c r="T3484" s="19">
        <f t="shared" si="274"/>
        <v>42207.916666666664</v>
      </c>
      <c r="U3484">
        <f t="shared" si="275"/>
        <v>2014</v>
      </c>
    </row>
    <row r="3485" spans="1:21" ht="48" x14ac:dyDescent="0.2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 s="23">
        <v>1437620400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 s="12">
        <f t="shared" si="271"/>
        <v>160</v>
      </c>
      <c r="P3485" s="10">
        <f t="shared" si="272"/>
        <v>40.29</v>
      </c>
      <c r="Q3485" s="14" t="s">
        <v>8354</v>
      </c>
      <c r="R3485" t="s">
        <v>8356</v>
      </c>
      <c r="S3485" s="19">
        <f t="shared" si="273"/>
        <v>41793.460428240738</v>
      </c>
      <c r="T3485" s="19">
        <f t="shared" si="274"/>
        <v>42207.916666666664</v>
      </c>
      <c r="U3485">
        <f t="shared" si="275"/>
        <v>2016</v>
      </c>
    </row>
    <row r="3486" spans="1:21" ht="48" x14ac:dyDescent="0.2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 s="23">
        <v>1437620400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 s="12">
        <f t="shared" si="271"/>
        <v>114</v>
      </c>
      <c r="P3486" s="10">
        <f t="shared" si="272"/>
        <v>64.91</v>
      </c>
      <c r="Q3486" s="14" t="s">
        <v>8354</v>
      </c>
      <c r="R3486" t="s">
        <v>8356</v>
      </c>
      <c r="S3486" s="19">
        <f t="shared" si="273"/>
        <v>42506.552071759252</v>
      </c>
      <c r="T3486" s="19">
        <f t="shared" si="274"/>
        <v>42207.916666666664</v>
      </c>
      <c r="U3486">
        <f t="shared" si="275"/>
        <v>2014</v>
      </c>
    </row>
    <row r="3487" spans="1:21" ht="48" x14ac:dyDescent="0.2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 s="23">
        <v>1437620400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 s="12">
        <f t="shared" si="271"/>
        <v>101</v>
      </c>
      <c r="P3487" s="10">
        <f t="shared" si="272"/>
        <v>55.33</v>
      </c>
      <c r="Q3487" s="14" t="s">
        <v>8354</v>
      </c>
      <c r="R3487" t="s">
        <v>8356</v>
      </c>
      <c r="S3487" s="19">
        <f t="shared" si="273"/>
        <v>42372.484722222223</v>
      </c>
      <c r="T3487" s="19">
        <f t="shared" si="274"/>
        <v>42207.916666666664</v>
      </c>
      <c r="U3487">
        <f t="shared" si="275"/>
        <v>2015</v>
      </c>
    </row>
    <row r="3488" spans="1:21" ht="48" x14ac:dyDescent="0.2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 s="23">
        <v>1437620400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 s="12">
        <f t="shared" si="271"/>
        <v>155</v>
      </c>
      <c r="P3488" s="10">
        <f t="shared" si="272"/>
        <v>83.14</v>
      </c>
      <c r="Q3488" s="14" t="s">
        <v>8354</v>
      </c>
      <c r="R3488" t="s">
        <v>8356</v>
      </c>
      <c r="S3488" s="19">
        <f t="shared" si="273"/>
        <v>42126.666678240734</v>
      </c>
      <c r="T3488" s="19">
        <f t="shared" si="274"/>
        <v>42207.916666666664</v>
      </c>
      <c r="U3488">
        <f t="shared" si="275"/>
        <v>2014</v>
      </c>
    </row>
    <row r="3489" spans="1:21" ht="48" x14ac:dyDescent="0.2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 s="23">
        <v>1437620400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 s="12">
        <f t="shared" si="271"/>
        <v>128</v>
      </c>
      <c r="P3489" s="10">
        <f t="shared" si="272"/>
        <v>38.71</v>
      </c>
      <c r="Q3489" s="14" t="s">
        <v>8354</v>
      </c>
      <c r="R3489" t="s">
        <v>8356</v>
      </c>
      <c r="S3489" s="19">
        <f t="shared" si="273"/>
        <v>42149.732083333329</v>
      </c>
      <c r="T3489" s="19">
        <f t="shared" si="274"/>
        <v>42207.916666666664</v>
      </c>
      <c r="U3489">
        <f t="shared" si="275"/>
        <v>2014</v>
      </c>
    </row>
    <row r="3490" spans="1:21" ht="48" x14ac:dyDescent="0.2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 s="23">
        <v>1437620400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 s="12">
        <f t="shared" si="271"/>
        <v>121</v>
      </c>
      <c r="P3490" s="10">
        <f t="shared" si="272"/>
        <v>125.38</v>
      </c>
      <c r="Q3490" s="14" t="s">
        <v>8354</v>
      </c>
      <c r="R3490" t="s">
        <v>8356</v>
      </c>
      <c r="S3490" s="19">
        <f t="shared" si="273"/>
        <v>42087.55972222222</v>
      </c>
      <c r="T3490" s="19">
        <f t="shared" si="274"/>
        <v>42207.916666666664</v>
      </c>
      <c r="U3490">
        <f t="shared" si="275"/>
        <v>2014</v>
      </c>
    </row>
    <row r="3491" spans="1:21" ht="48" x14ac:dyDescent="0.2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 s="23">
        <v>1437620400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 s="12">
        <f t="shared" si="271"/>
        <v>113</v>
      </c>
      <c r="P3491" s="10">
        <f t="shared" si="272"/>
        <v>78.260000000000005</v>
      </c>
      <c r="Q3491" s="14" t="s">
        <v>8354</v>
      </c>
      <c r="R3491" t="s">
        <v>8356</v>
      </c>
      <c r="S3491" s="19">
        <f t="shared" si="273"/>
        <v>41753.427442129629</v>
      </c>
      <c r="T3491" s="19">
        <f t="shared" si="274"/>
        <v>42207.916666666664</v>
      </c>
      <c r="U3491">
        <f t="shared" si="275"/>
        <v>2015</v>
      </c>
    </row>
    <row r="3492" spans="1:21" ht="48" x14ac:dyDescent="0.2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 s="23">
        <v>1437620400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 s="12">
        <f t="shared" si="271"/>
        <v>128</v>
      </c>
      <c r="P3492" s="10">
        <f t="shared" si="272"/>
        <v>47.22</v>
      </c>
      <c r="Q3492" s="14" t="s">
        <v>8354</v>
      </c>
      <c r="R3492" t="s">
        <v>8356</v>
      </c>
      <c r="S3492" s="19">
        <f t="shared" si="273"/>
        <v>42443.594027777777</v>
      </c>
      <c r="T3492" s="19">
        <f t="shared" si="274"/>
        <v>42207.916666666664</v>
      </c>
      <c r="U3492">
        <f t="shared" si="275"/>
        <v>2015</v>
      </c>
    </row>
    <row r="3493" spans="1:21" ht="48" x14ac:dyDescent="0.2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 s="23">
        <v>1437620400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 s="12">
        <f t="shared" si="271"/>
        <v>158</v>
      </c>
      <c r="P3493" s="10">
        <f t="shared" si="272"/>
        <v>79.099999999999994</v>
      </c>
      <c r="Q3493" s="14" t="s">
        <v>8354</v>
      </c>
      <c r="R3493" t="s">
        <v>8356</v>
      </c>
      <c r="S3493" s="19">
        <f t="shared" si="273"/>
        <v>42121.041481481479</v>
      </c>
      <c r="T3493" s="19">
        <f t="shared" si="274"/>
        <v>42207.916666666664</v>
      </c>
      <c r="U3493">
        <f t="shared" si="275"/>
        <v>2014</v>
      </c>
    </row>
    <row r="3494" spans="1:21" ht="48" x14ac:dyDescent="0.2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 s="23">
        <v>1437620400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 s="12">
        <f t="shared" si="271"/>
        <v>105</v>
      </c>
      <c r="P3494" s="10">
        <f t="shared" si="272"/>
        <v>114.29</v>
      </c>
      <c r="Q3494" s="14" t="s">
        <v>8354</v>
      </c>
      <c r="R3494" t="s">
        <v>8356</v>
      </c>
      <c r="S3494" s="19">
        <f t="shared" si="273"/>
        <v>42267.800891203697</v>
      </c>
      <c r="T3494" s="19">
        <f t="shared" si="274"/>
        <v>42207.916666666664</v>
      </c>
      <c r="U3494">
        <f t="shared" si="275"/>
        <v>2014</v>
      </c>
    </row>
    <row r="3495" spans="1:21" ht="48" x14ac:dyDescent="0.2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 s="23">
        <v>1437620400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 s="12">
        <f t="shared" si="271"/>
        <v>100</v>
      </c>
      <c r="P3495" s="10">
        <f t="shared" si="272"/>
        <v>51.72</v>
      </c>
      <c r="Q3495" s="14" t="s">
        <v>8354</v>
      </c>
      <c r="R3495" t="s">
        <v>8356</v>
      </c>
      <c r="S3495" s="19">
        <f t="shared" si="273"/>
        <v>41848.657824074071</v>
      </c>
      <c r="T3495" s="19">
        <f t="shared" si="274"/>
        <v>42207.916666666664</v>
      </c>
      <c r="U3495">
        <f t="shared" si="275"/>
        <v>2015</v>
      </c>
    </row>
    <row r="3496" spans="1:21" ht="48" x14ac:dyDescent="0.2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 s="23">
        <v>1437620400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 s="12">
        <f t="shared" si="271"/>
        <v>100</v>
      </c>
      <c r="P3496" s="10">
        <f t="shared" si="272"/>
        <v>30.77</v>
      </c>
      <c r="Q3496" s="14" t="s">
        <v>8354</v>
      </c>
      <c r="R3496" t="s">
        <v>8356</v>
      </c>
      <c r="S3496" s="19">
        <f t="shared" si="273"/>
        <v>42689.006655092591</v>
      </c>
      <c r="T3496" s="19">
        <f t="shared" si="274"/>
        <v>42207.916666666664</v>
      </c>
      <c r="U3496">
        <f t="shared" si="275"/>
        <v>2015</v>
      </c>
    </row>
    <row r="3497" spans="1:21" ht="48" x14ac:dyDescent="0.2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 s="23">
        <v>1437620400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 s="12">
        <f t="shared" si="271"/>
        <v>107</v>
      </c>
      <c r="P3497" s="10">
        <f t="shared" si="272"/>
        <v>74.209999999999994</v>
      </c>
      <c r="Q3497" s="14" t="s">
        <v>8354</v>
      </c>
      <c r="R3497" t="s">
        <v>8356</v>
      </c>
      <c r="S3497" s="19">
        <f t="shared" si="273"/>
        <v>41915.554502314808</v>
      </c>
      <c r="T3497" s="19">
        <f t="shared" si="274"/>
        <v>42207.916666666664</v>
      </c>
      <c r="U3497">
        <f t="shared" si="275"/>
        <v>2015</v>
      </c>
    </row>
    <row r="3498" spans="1:21" ht="48" x14ac:dyDescent="0.2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 s="23">
        <v>1437620400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 s="12">
        <f t="shared" si="271"/>
        <v>124</v>
      </c>
      <c r="P3498" s="10">
        <f t="shared" si="272"/>
        <v>47.85</v>
      </c>
      <c r="Q3498" s="14" t="s">
        <v>8354</v>
      </c>
      <c r="R3498" t="s">
        <v>8356</v>
      </c>
      <c r="S3498" s="19">
        <f t="shared" si="273"/>
        <v>42584.638495370367</v>
      </c>
      <c r="T3498" s="19">
        <f t="shared" si="274"/>
        <v>42207.916666666664</v>
      </c>
      <c r="U3498">
        <f t="shared" si="275"/>
        <v>2014</v>
      </c>
    </row>
    <row r="3499" spans="1:21" ht="48" x14ac:dyDescent="0.2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 s="23">
        <v>1437620400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 s="12">
        <f t="shared" si="271"/>
        <v>109</v>
      </c>
      <c r="P3499" s="10">
        <f t="shared" si="272"/>
        <v>34.409999999999997</v>
      </c>
      <c r="Q3499" s="14" t="s">
        <v>8354</v>
      </c>
      <c r="R3499" t="s">
        <v>8356</v>
      </c>
      <c r="S3499" s="19">
        <f t="shared" si="273"/>
        <v>42511.53361111111</v>
      </c>
      <c r="T3499" s="19">
        <f t="shared" si="274"/>
        <v>42207.916666666664</v>
      </c>
      <c r="U3499">
        <f t="shared" si="275"/>
        <v>2014</v>
      </c>
    </row>
    <row r="3500" spans="1:21" ht="48" x14ac:dyDescent="0.2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 s="23">
        <v>1437620400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 s="12">
        <f t="shared" si="271"/>
        <v>102</v>
      </c>
      <c r="P3500" s="10">
        <f t="shared" si="272"/>
        <v>40.24</v>
      </c>
      <c r="Q3500" s="14" t="s">
        <v>8354</v>
      </c>
      <c r="R3500" t="s">
        <v>8356</v>
      </c>
      <c r="S3500" s="19">
        <f t="shared" si="273"/>
        <v>42458.950277777774</v>
      </c>
      <c r="T3500" s="19">
        <f t="shared" si="274"/>
        <v>42207.916666666664</v>
      </c>
      <c r="U3500">
        <f t="shared" si="275"/>
        <v>2015</v>
      </c>
    </row>
    <row r="3501" spans="1:21" ht="48" x14ac:dyDescent="0.2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 s="23">
        <v>1437620400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 s="12">
        <f t="shared" si="271"/>
        <v>106</v>
      </c>
      <c r="P3501" s="10">
        <f t="shared" si="272"/>
        <v>60.29</v>
      </c>
      <c r="Q3501" s="14" t="s">
        <v>8354</v>
      </c>
      <c r="R3501" t="s">
        <v>8356</v>
      </c>
      <c r="S3501" s="19">
        <f t="shared" si="273"/>
        <v>42131.827835648146</v>
      </c>
      <c r="T3501" s="19">
        <f t="shared" si="274"/>
        <v>42207.916666666664</v>
      </c>
      <c r="U3501">
        <f t="shared" si="275"/>
        <v>2014</v>
      </c>
    </row>
    <row r="3502" spans="1:21" ht="48" x14ac:dyDescent="0.2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 s="23">
        <v>1437620400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 s="12">
        <f t="shared" si="271"/>
        <v>106</v>
      </c>
      <c r="P3502" s="10">
        <f t="shared" si="272"/>
        <v>25.31</v>
      </c>
      <c r="Q3502" s="14" t="s">
        <v>8354</v>
      </c>
      <c r="R3502" t="s">
        <v>8356</v>
      </c>
      <c r="S3502" s="19">
        <f t="shared" si="273"/>
        <v>42419.711087962962</v>
      </c>
      <c r="T3502" s="19">
        <f t="shared" si="274"/>
        <v>42207.916666666664</v>
      </c>
      <c r="U3502">
        <f t="shared" si="275"/>
        <v>2014</v>
      </c>
    </row>
    <row r="3503" spans="1:21" ht="48" x14ac:dyDescent="0.2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 s="23">
        <v>1437620400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 s="12">
        <f t="shared" si="271"/>
        <v>101</v>
      </c>
      <c r="P3503" s="10">
        <f t="shared" si="272"/>
        <v>35.950000000000003</v>
      </c>
      <c r="Q3503" s="14" t="s">
        <v>8354</v>
      </c>
      <c r="R3503" t="s">
        <v>8356</v>
      </c>
      <c r="S3503" s="19">
        <f t="shared" si="273"/>
        <v>42233.555497685178</v>
      </c>
      <c r="T3503" s="19">
        <f t="shared" si="274"/>
        <v>42207.916666666664</v>
      </c>
      <c r="U3503">
        <f t="shared" si="275"/>
        <v>2016</v>
      </c>
    </row>
    <row r="3504" spans="1:21" ht="48" x14ac:dyDescent="0.2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 s="23">
        <v>1437620400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 s="12">
        <f t="shared" si="271"/>
        <v>105</v>
      </c>
      <c r="P3504" s="10">
        <f t="shared" si="272"/>
        <v>136</v>
      </c>
      <c r="Q3504" s="14" t="s">
        <v>8354</v>
      </c>
      <c r="R3504" t="s">
        <v>8356</v>
      </c>
      <c r="S3504" s="19">
        <f t="shared" si="273"/>
        <v>42430.631064814814</v>
      </c>
      <c r="T3504" s="19">
        <f t="shared" si="274"/>
        <v>42207.916666666664</v>
      </c>
      <c r="U3504">
        <f t="shared" si="275"/>
        <v>2016</v>
      </c>
    </row>
    <row r="3505" spans="1:21" ht="48" x14ac:dyDescent="0.2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 s="23">
        <v>1437620400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 s="12">
        <f t="shared" si="271"/>
        <v>108</v>
      </c>
      <c r="P3505" s="10">
        <f t="shared" si="272"/>
        <v>70.760000000000005</v>
      </c>
      <c r="Q3505" s="14" t="s">
        <v>8354</v>
      </c>
      <c r="R3505" t="s">
        <v>8356</v>
      </c>
      <c r="S3505" s="19">
        <f t="shared" si="273"/>
        <v>42545.27</v>
      </c>
      <c r="T3505" s="19">
        <f t="shared" si="274"/>
        <v>42207.916666666664</v>
      </c>
      <c r="U3505">
        <f t="shared" si="275"/>
        <v>2015</v>
      </c>
    </row>
    <row r="3506" spans="1:21" ht="48" x14ac:dyDescent="0.2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 s="23">
        <v>1437620400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 s="12">
        <f t="shared" si="271"/>
        <v>100</v>
      </c>
      <c r="P3506" s="10">
        <f t="shared" si="272"/>
        <v>125</v>
      </c>
      <c r="Q3506" s="14" t="s">
        <v>8354</v>
      </c>
      <c r="R3506" t="s">
        <v>8356</v>
      </c>
      <c r="S3506" s="19">
        <f t="shared" si="273"/>
        <v>42297.540405092594</v>
      </c>
      <c r="T3506" s="19">
        <f t="shared" si="274"/>
        <v>42207.916666666664</v>
      </c>
      <c r="U3506">
        <f t="shared" si="275"/>
        <v>2014</v>
      </c>
    </row>
    <row r="3507" spans="1:21" ht="96" x14ac:dyDescent="0.2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 s="23">
        <v>1437620400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 s="12">
        <f t="shared" si="271"/>
        <v>104</v>
      </c>
      <c r="P3507" s="10">
        <f t="shared" si="272"/>
        <v>66.510000000000005</v>
      </c>
      <c r="Q3507" s="14" t="s">
        <v>8354</v>
      </c>
      <c r="R3507" t="s">
        <v>8356</v>
      </c>
      <c r="S3507" s="19">
        <f t="shared" si="273"/>
        <v>41760.727372685185</v>
      </c>
      <c r="T3507" s="19">
        <f t="shared" si="274"/>
        <v>42207.916666666664</v>
      </c>
      <c r="U3507">
        <f t="shared" si="275"/>
        <v>2015</v>
      </c>
    </row>
    <row r="3508" spans="1:21" ht="48" x14ac:dyDescent="0.2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 s="23">
        <v>1437620400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 s="12">
        <f t="shared" si="271"/>
        <v>102</v>
      </c>
      <c r="P3508" s="10">
        <f t="shared" si="272"/>
        <v>105</v>
      </c>
      <c r="Q3508" s="14" t="s">
        <v>8354</v>
      </c>
      <c r="R3508" t="s">
        <v>8356</v>
      </c>
      <c r="S3508" s="19">
        <f t="shared" si="273"/>
        <v>41829.525925925926</v>
      </c>
      <c r="T3508" s="19">
        <f t="shared" si="274"/>
        <v>42207.916666666664</v>
      </c>
      <c r="U3508">
        <f t="shared" si="275"/>
        <v>2015</v>
      </c>
    </row>
    <row r="3509" spans="1:21" ht="32" x14ac:dyDescent="0.2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 s="23">
        <v>1437620400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 s="12">
        <f t="shared" si="271"/>
        <v>104</v>
      </c>
      <c r="P3509" s="10">
        <f t="shared" si="272"/>
        <v>145</v>
      </c>
      <c r="Q3509" s="14" t="s">
        <v>8354</v>
      </c>
      <c r="R3509" t="s">
        <v>8356</v>
      </c>
      <c r="S3509" s="19">
        <f t="shared" si="273"/>
        <v>42491.714548611104</v>
      </c>
      <c r="T3509" s="19">
        <f t="shared" si="274"/>
        <v>42207.916666666664</v>
      </c>
      <c r="U3509">
        <f t="shared" si="275"/>
        <v>2015</v>
      </c>
    </row>
    <row r="3510" spans="1:21" ht="48" x14ac:dyDescent="0.2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 s="23">
        <v>1437620400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 s="12">
        <f t="shared" si="271"/>
        <v>180</v>
      </c>
      <c r="P3510" s="10">
        <f t="shared" si="272"/>
        <v>12</v>
      </c>
      <c r="Q3510" s="14" t="s">
        <v>8354</v>
      </c>
      <c r="R3510" t="s">
        <v>8356</v>
      </c>
      <c r="S3510" s="19">
        <f t="shared" si="273"/>
        <v>42477.521446759252</v>
      </c>
      <c r="T3510" s="19">
        <f t="shared" si="274"/>
        <v>42207.916666666664</v>
      </c>
      <c r="U3510">
        <f t="shared" si="275"/>
        <v>2013</v>
      </c>
    </row>
    <row r="3511" spans="1:21" ht="48" x14ac:dyDescent="0.2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 s="23">
        <v>1437620400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 s="12">
        <f t="shared" si="271"/>
        <v>106</v>
      </c>
      <c r="P3511" s="10">
        <f t="shared" si="272"/>
        <v>96.67</v>
      </c>
      <c r="Q3511" s="14" t="s">
        <v>8354</v>
      </c>
      <c r="R3511" t="s">
        <v>8356</v>
      </c>
      <c r="S3511" s="19">
        <f t="shared" si="273"/>
        <v>41950.651226851849</v>
      </c>
      <c r="T3511" s="19">
        <f t="shared" si="274"/>
        <v>42207.916666666664</v>
      </c>
      <c r="U3511">
        <f t="shared" si="275"/>
        <v>2014</v>
      </c>
    </row>
    <row r="3512" spans="1:21" ht="48" x14ac:dyDescent="0.2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 s="23">
        <v>1437620400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 s="12">
        <f t="shared" si="271"/>
        <v>101</v>
      </c>
      <c r="P3512" s="10">
        <f t="shared" si="272"/>
        <v>60.33</v>
      </c>
      <c r="Q3512" s="14" t="s">
        <v>8354</v>
      </c>
      <c r="R3512" t="s">
        <v>8356</v>
      </c>
      <c r="S3512" s="19">
        <f t="shared" si="273"/>
        <v>41802.412569444445</v>
      </c>
      <c r="T3512" s="19">
        <f t="shared" si="274"/>
        <v>42207.916666666664</v>
      </c>
      <c r="U3512">
        <f t="shared" si="275"/>
        <v>2014</v>
      </c>
    </row>
    <row r="3513" spans="1:21" ht="48" x14ac:dyDescent="0.2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 s="23">
        <v>1437620400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 s="12">
        <f t="shared" si="271"/>
        <v>101</v>
      </c>
      <c r="P3513" s="10">
        <f t="shared" si="272"/>
        <v>79.89</v>
      </c>
      <c r="Q3513" s="14" t="s">
        <v>8354</v>
      </c>
      <c r="R3513" t="s">
        <v>8356</v>
      </c>
      <c r="S3513" s="19">
        <f t="shared" si="273"/>
        <v>41927.665451388886</v>
      </c>
      <c r="T3513" s="19">
        <f t="shared" si="274"/>
        <v>42207.916666666664</v>
      </c>
      <c r="U3513">
        <f t="shared" si="275"/>
        <v>2014</v>
      </c>
    </row>
    <row r="3514" spans="1:21" ht="48" x14ac:dyDescent="0.2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 s="23">
        <v>1437620400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 s="12">
        <f t="shared" si="271"/>
        <v>100</v>
      </c>
      <c r="P3514" s="10">
        <f t="shared" si="272"/>
        <v>58.82</v>
      </c>
      <c r="Q3514" s="14" t="s">
        <v>8354</v>
      </c>
      <c r="R3514" t="s">
        <v>8356</v>
      </c>
      <c r="S3514" s="19">
        <f t="shared" si="273"/>
        <v>42057.328611111108</v>
      </c>
      <c r="T3514" s="19">
        <f t="shared" si="274"/>
        <v>42207.916666666664</v>
      </c>
      <c r="U3514">
        <f t="shared" si="275"/>
        <v>2014</v>
      </c>
    </row>
    <row r="3515" spans="1:21" ht="48" x14ac:dyDescent="0.2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 s="23">
        <v>1437620400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 s="12">
        <f t="shared" si="271"/>
        <v>118</v>
      </c>
      <c r="P3515" s="10">
        <f t="shared" si="272"/>
        <v>75.34</v>
      </c>
      <c r="Q3515" s="14" t="s">
        <v>8354</v>
      </c>
      <c r="R3515" t="s">
        <v>8356</v>
      </c>
      <c r="S3515" s="19">
        <f t="shared" si="273"/>
        <v>41780.887870370367</v>
      </c>
      <c r="T3515" s="19">
        <f t="shared" si="274"/>
        <v>42207.916666666664</v>
      </c>
      <c r="U3515">
        <f t="shared" si="275"/>
        <v>2014</v>
      </c>
    </row>
    <row r="3516" spans="1:21" ht="48" x14ac:dyDescent="0.2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 s="23">
        <v>1437620400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 s="12">
        <f t="shared" si="271"/>
        <v>110</v>
      </c>
      <c r="P3516" s="10">
        <f t="shared" si="272"/>
        <v>55</v>
      </c>
      <c r="Q3516" s="14" t="s">
        <v>8354</v>
      </c>
      <c r="R3516" t="s">
        <v>8356</v>
      </c>
      <c r="S3516" s="19">
        <f t="shared" si="273"/>
        <v>42020.638333333329</v>
      </c>
      <c r="T3516" s="19">
        <f t="shared" si="274"/>
        <v>42207.916666666664</v>
      </c>
      <c r="U3516">
        <f t="shared" si="275"/>
        <v>2014</v>
      </c>
    </row>
    <row r="3517" spans="1:21" ht="48" x14ac:dyDescent="0.2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 s="23">
        <v>1437620400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 s="12">
        <f t="shared" si="271"/>
        <v>103</v>
      </c>
      <c r="P3517" s="10">
        <f t="shared" si="272"/>
        <v>66.959999999999994</v>
      </c>
      <c r="Q3517" s="14" t="s">
        <v>8354</v>
      </c>
      <c r="R3517" t="s">
        <v>8356</v>
      </c>
      <c r="S3517" s="19">
        <f t="shared" si="273"/>
        <v>42125.564479166664</v>
      </c>
      <c r="T3517" s="19">
        <f t="shared" si="274"/>
        <v>42207.916666666664</v>
      </c>
      <c r="U3517">
        <f t="shared" si="275"/>
        <v>2016</v>
      </c>
    </row>
    <row r="3518" spans="1:21" ht="48" x14ac:dyDescent="0.2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 s="23">
        <v>1437620400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 s="12">
        <f t="shared" si="271"/>
        <v>100</v>
      </c>
      <c r="P3518" s="10">
        <f t="shared" si="272"/>
        <v>227.27</v>
      </c>
      <c r="Q3518" s="14" t="s">
        <v>8354</v>
      </c>
      <c r="R3518" t="s">
        <v>8356</v>
      </c>
      <c r="S3518" s="19">
        <f t="shared" si="273"/>
        <v>41855.801736111105</v>
      </c>
      <c r="T3518" s="19">
        <f t="shared" si="274"/>
        <v>42207.916666666664</v>
      </c>
      <c r="U3518">
        <f t="shared" si="275"/>
        <v>2015</v>
      </c>
    </row>
    <row r="3519" spans="1:21" ht="48" x14ac:dyDescent="0.2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 s="23">
        <v>1437620400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 s="12">
        <f t="shared" si="271"/>
        <v>100</v>
      </c>
      <c r="P3519" s="10">
        <f t="shared" si="272"/>
        <v>307.69</v>
      </c>
      <c r="Q3519" s="14" t="s">
        <v>8354</v>
      </c>
      <c r="R3519" t="s">
        <v>8356</v>
      </c>
      <c r="S3519" s="19">
        <f t="shared" si="273"/>
        <v>41794.609189814808</v>
      </c>
      <c r="T3519" s="19">
        <f t="shared" si="274"/>
        <v>42207.916666666664</v>
      </c>
      <c r="U3519">
        <f t="shared" si="275"/>
        <v>2014</v>
      </c>
    </row>
    <row r="3520" spans="1:21" ht="48" x14ac:dyDescent="0.2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 s="23">
        <v>1437620400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 s="12">
        <f t="shared" si="271"/>
        <v>110</v>
      </c>
      <c r="P3520" s="10">
        <f t="shared" si="272"/>
        <v>50.02</v>
      </c>
      <c r="Q3520" s="14" t="s">
        <v>8354</v>
      </c>
      <c r="R3520" t="s">
        <v>8356</v>
      </c>
      <c r="S3520" s="19">
        <f t="shared" si="273"/>
        <v>41893.575219907405</v>
      </c>
      <c r="T3520" s="19">
        <f t="shared" si="274"/>
        <v>42207.916666666664</v>
      </c>
      <c r="U3520">
        <f t="shared" si="275"/>
        <v>2015</v>
      </c>
    </row>
    <row r="3521" spans="1:21" ht="48" x14ac:dyDescent="0.2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 s="23">
        <v>1437620400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 s="12">
        <f t="shared" si="271"/>
        <v>101</v>
      </c>
      <c r="P3521" s="10">
        <f t="shared" si="272"/>
        <v>72.39</v>
      </c>
      <c r="Q3521" s="14" t="s">
        <v>8354</v>
      </c>
      <c r="R3521" t="s">
        <v>8356</v>
      </c>
      <c r="S3521" s="19">
        <f t="shared" si="273"/>
        <v>42037.390624999993</v>
      </c>
      <c r="T3521" s="19">
        <f t="shared" si="274"/>
        <v>42207.916666666664</v>
      </c>
      <c r="U3521">
        <f t="shared" si="275"/>
        <v>2015</v>
      </c>
    </row>
    <row r="3522" spans="1:21" ht="32" x14ac:dyDescent="0.2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 s="23">
        <v>1437620400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 s="12">
        <f t="shared" ref="O3522:O3585" si="276">ROUND(E3522/D3522*100,0)</f>
        <v>101</v>
      </c>
      <c r="P3522" s="10">
        <f t="shared" ref="P3522:P3585" si="277">IFERROR(ROUND(E3522/L3522,2),0)</f>
        <v>95.95</v>
      </c>
      <c r="Q3522" s="14" t="s">
        <v>8354</v>
      </c>
      <c r="R3522" t="s">
        <v>8356</v>
      </c>
      <c r="S3522" s="19">
        <f t="shared" si="273"/>
        <v>42227.615879629629</v>
      </c>
      <c r="T3522" s="19">
        <f t="shared" si="274"/>
        <v>42207.916666666664</v>
      </c>
      <c r="U3522">
        <f t="shared" si="275"/>
        <v>2014</v>
      </c>
    </row>
    <row r="3523" spans="1:21" ht="48" x14ac:dyDescent="0.2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 s="23">
        <v>1437620400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 s="12">
        <f t="shared" si="276"/>
        <v>169</v>
      </c>
      <c r="P3523" s="10">
        <f t="shared" si="277"/>
        <v>45.62</v>
      </c>
      <c r="Q3523" s="14" t="s">
        <v>8354</v>
      </c>
      <c r="R3523" t="s">
        <v>8356</v>
      </c>
      <c r="S3523" s="19">
        <f t="shared" ref="S3523:S3586" si="278">(J3523/86400)+25569+(-5/24)</f>
        <v>41881.153009259258</v>
      </c>
      <c r="T3523" s="19">
        <f t="shared" ref="T3523:T3586" si="279">(I3523/86400)+25569+(-5/24)</f>
        <v>42207.916666666664</v>
      </c>
      <c r="U3523">
        <f t="shared" si="275"/>
        <v>2015</v>
      </c>
    </row>
    <row r="3524" spans="1:21" ht="48" x14ac:dyDescent="0.2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 s="23">
        <v>1437620400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 s="12">
        <f t="shared" si="276"/>
        <v>100</v>
      </c>
      <c r="P3524" s="10">
        <f t="shared" si="277"/>
        <v>41.03</v>
      </c>
      <c r="Q3524" s="14" t="s">
        <v>8354</v>
      </c>
      <c r="R3524" t="s">
        <v>8356</v>
      </c>
      <c r="S3524" s="19">
        <f t="shared" si="278"/>
        <v>42234.581550925919</v>
      </c>
      <c r="T3524" s="19">
        <f t="shared" si="279"/>
        <v>42207.916666666664</v>
      </c>
      <c r="U3524">
        <f t="shared" si="275"/>
        <v>2014</v>
      </c>
    </row>
    <row r="3525" spans="1:21" ht="48" x14ac:dyDescent="0.2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 s="23">
        <v>1437620400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 s="12">
        <f t="shared" si="276"/>
        <v>114</v>
      </c>
      <c r="P3525" s="10">
        <f t="shared" si="277"/>
        <v>56.83</v>
      </c>
      <c r="Q3525" s="14" t="s">
        <v>8354</v>
      </c>
      <c r="R3525" t="s">
        <v>8356</v>
      </c>
      <c r="S3525" s="19">
        <f t="shared" si="278"/>
        <v>42581.189212962963</v>
      </c>
      <c r="T3525" s="19">
        <f t="shared" si="279"/>
        <v>42207.916666666664</v>
      </c>
      <c r="U3525">
        <f t="shared" si="275"/>
        <v>2014</v>
      </c>
    </row>
    <row r="3526" spans="1:21" ht="48" x14ac:dyDescent="0.2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 s="23">
        <v>1437620400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 s="12">
        <f t="shared" si="276"/>
        <v>102</v>
      </c>
      <c r="P3526" s="10">
        <f t="shared" si="277"/>
        <v>137.24</v>
      </c>
      <c r="Q3526" s="14" t="s">
        <v>8354</v>
      </c>
      <c r="R3526" t="s">
        <v>8356</v>
      </c>
      <c r="S3526" s="19">
        <f t="shared" si="278"/>
        <v>41880.555243055554</v>
      </c>
      <c r="T3526" s="19">
        <f t="shared" si="279"/>
        <v>42207.916666666664</v>
      </c>
      <c r="U3526">
        <f t="shared" si="275"/>
        <v>2015</v>
      </c>
    </row>
    <row r="3527" spans="1:21" ht="48" x14ac:dyDescent="0.2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 s="23">
        <v>1437620400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 s="12">
        <f t="shared" si="276"/>
        <v>106</v>
      </c>
      <c r="P3527" s="10">
        <f t="shared" si="277"/>
        <v>75.709999999999994</v>
      </c>
      <c r="Q3527" s="14" t="s">
        <v>8354</v>
      </c>
      <c r="R3527" t="s">
        <v>8356</v>
      </c>
      <c r="S3527" s="19">
        <f t="shared" si="278"/>
        <v>42214.487337962964</v>
      </c>
      <c r="T3527" s="19">
        <f t="shared" si="279"/>
        <v>42207.916666666664</v>
      </c>
      <c r="U3527">
        <f t="shared" si="275"/>
        <v>2016</v>
      </c>
    </row>
    <row r="3528" spans="1:21" ht="48" x14ac:dyDescent="0.2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 s="23">
        <v>1437620400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 s="12">
        <f t="shared" si="276"/>
        <v>102</v>
      </c>
      <c r="P3528" s="10">
        <f t="shared" si="277"/>
        <v>99</v>
      </c>
      <c r="Q3528" s="14" t="s">
        <v>8354</v>
      </c>
      <c r="R3528" t="s">
        <v>8356</v>
      </c>
      <c r="S3528" s="19">
        <f t="shared" si="278"/>
        <v>42460.126979166664</v>
      </c>
      <c r="T3528" s="19">
        <f t="shared" si="279"/>
        <v>42207.916666666664</v>
      </c>
      <c r="U3528">
        <f t="shared" si="275"/>
        <v>2015</v>
      </c>
    </row>
    <row r="3529" spans="1:21" ht="48" x14ac:dyDescent="0.2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 s="23">
        <v>1437620400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 s="12">
        <f t="shared" si="276"/>
        <v>117</v>
      </c>
      <c r="P3529" s="10">
        <f t="shared" si="277"/>
        <v>81.569999999999993</v>
      </c>
      <c r="Q3529" s="14" t="s">
        <v>8354</v>
      </c>
      <c r="R3529" t="s">
        <v>8356</v>
      </c>
      <c r="S3529" s="19">
        <f t="shared" si="278"/>
        <v>42166.814872685187</v>
      </c>
      <c r="T3529" s="19">
        <f t="shared" si="279"/>
        <v>42207.916666666664</v>
      </c>
      <c r="U3529">
        <f t="shared" si="275"/>
        <v>2015</v>
      </c>
    </row>
    <row r="3530" spans="1:21" ht="48" x14ac:dyDescent="0.2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 s="23">
        <v>1437620400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 s="12">
        <f t="shared" si="276"/>
        <v>101</v>
      </c>
      <c r="P3530" s="10">
        <f t="shared" si="277"/>
        <v>45.11</v>
      </c>
      <c r="Q3530" s="14" t="s">
        <v>8354</v>
      </c>
      <c r="R3530" t="s">
        <v>8356</v>
      </c>
      <c r="S3530" s="19">
        <f t="shared" si="278"/>
        <v>42733.293032407404</v>
      </c>
      <c r="T3530" s="19">
        <f t="shared" si="279"/>
        <v>42207.916666666664</v>
      </c>
      <c r="U3530">
        <f t="shared" si="275"/>
        <v>2014</v>
      </c>
    </row>
    <row r="3531" spans="1:21" ht="48" x14ac:dyDescent="0.2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 s="23">
        <v>1437620400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 s="12">
        <f t="shared" si="276"/>
        <v>132</v>
      </c>
      <c r="P3531" s="10">
        <f t="shared" si="277"/>
        <v>36.67</v>
      </c>
      <c r="Q3531" s="14" t="s">
        <v>8354</v>
      </c>
      <c r="R3531" t="s">
        <v>8356</v>
      </c>
      <c r="S3531" s="19">
        <f t="shared" si="278"/>
        <v>42177.553449074076</v>
      </c>
      <c r="T3531" s="19">
        <f t="shared" si="279"/>
        <v>42207.916666666664</v>
      </c>
      <c r="U3531">
        <f t="shared" si="275"/>
        <v>2015</v>
      </c>
    </row>
    <row r="3532" spans="1:21" ht="48" x14ac:dyDescent="0.2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 s="23">
        <v>1437620400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 s="12">
        <f t="shared" si="276"/>
        <v>100</v>
      </c>
      <c r="P3532" s="10">
        <f t="shared" si="277"/>
        <v>125</v>
      </c>
      <c r="Q3532" s="14" t="s">
        <v>8354</v>
      </c>
      <c r="R3532" t="s">
        <v>8356</v>
      </c>
      <c r="S3532" s="19">
        <f t="shared" si="278"/>
        <v>42442.41501157407</v>
      </c>
      <c r="T3532" s="19">
        <f t="shared" si="279"/>
        <v>42207.916666666664</v>
      </c>
      <c r="U3532">
        <f t="shared" si="275"/>
        <v>2014</v>
      </c>
    </row>
    <row r="3533" spans="1:21" ht="16" x14ac:dyDescent="0.2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 s="23">
        <v>1437620400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 s="12">
        <f t="shared" si="276"/>
        <v>128</v>
      </c>
      <c r="P3533" s="10">
        <f t="shared" si="277"/>
        <v>49.23</v>
      </c>
      <c r="Q3533" s="14" t="s">
        <v>8354</v>
      </c>
      <c r="R3533" t="s">
        <v>8356</v>
      </c>
      <c r="S3533" s="19">
        <f t="shared" si="278"/>
        <v>42521.44599537037</v>
      </c>
      <c r="T3533" s="19">
        <f t="shared" si="279"/>
        <v>42207.916666666664</v>
      </c>
      <c r="U3533">
        <f t="shared" si="275"/>
        <v>2013</v>
      </c>
    </row>
    <row r="3534" spans="1:21" ht="48" x14ac:dyDescent="0.2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 s="23">
        <v>1437620400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 s="12">
        <f t="shared" si="276"/>
        <v>119</v>
      </c>
      <c r="P3534" s="10">
        <f t="shared" si="277"/>
        <v>42.3</v>
      </c>
      <c r="Q3534" s="14" t="s">
        <v>8354</v>
      </c>
      <c r="R3534" t="s">
        <v>8356</v>
      </c>
      <c r="S3534" s="19">
        <f t="shared" si="278"/>
        <v>41884.391516203701</v>
      </c>
      <c r="T3534" s="19">
        <f t="shared" si="279"/>
        <v>42207.916666666664</v>
      </c>
      <c r="U3534">
        <f t="shared" si="275"/>
        <v>2013</v>
      </c>
    </row>
    <row r="3535" spans="1:21" ht="48" x14ac:dyDescent="0.2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 s="23">
        <v>1437620400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 s="12">
        <f t="shared" si="276"/>
        <v>126</v>
      </c>
      <c r="P3535" s="10">
        <f t="shared" si="277"/>
        <v>78.88</v>
      </c>
      <c r="Q3535" s="14" t="s">
        <v>8354</v>
      </c>
      <c r="R3535" t="s">
        <v>8356</v>
      </c>
      <c r="S3535" s="19">
        <f t="shared" si="278"/>
        <v>42289.552858796298</v>
      </c>
      <c r="T3535" s="19">
        <f t="shared" si="279"/>
        <v>42207.916666666664</v>
      </c>
      <c r="U3535">
        <f t="shared" si="275"/>
        <v>2013</v>
      </c>
    </row>
    <row r="3536" spans="1:21" ht="32" x14ac:dyDescent="0.2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 s="23">
        <v>1437620400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 s="12">
        <f t="shared" si="276"/>
        <v>156</v>
      </c>
      <c r="P3536" s="10">
        <f t="shared" si="277"/>
        <v>38.28</v>
      </c>
      <c r="Q3536" s="14" t="s">
        <v>8354</v>
      </c>
      <c r="R3536" t="s">
        <v>8356</v>
      </c>
      <c r="S3536" s="19">
        <f t="shared" si="278"/>
        <v>42243.416932870365</v>
      </c>
      <c r="T3536" s="19">
        <f t="shared" si="279"/>
        <v>42207.916666666664</v>
      </c>
      <c r="U3536">
        <f t="shared" si="275"/>
        <v>2013</v>
      </c>
    </row>
    <row r="3537" spans="1:21" ht="48" x14ac:dyDescent="0.2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 s="23">
        <v>1437620400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 s="12">
        <f t="shared" si="276"/>
        <v>103</v>
      </c>
      <c r="P3537" s="10">
        <f t="shared" si="277"/>
        <v>44.85</v>
      </c>
      <c r="Q3537" s="14" t="s">
        <v>8354</v>
      </c>
      <c r="R3537" t="s">
        <v>8356</v>
      </c>
      <c r="S3537" s="19">
        <f t="shared" si="278"/>
        <v>42248.431828703702</v>
      </c>
      <c r="T3537" s="19">
        <f t="shared" si="279"/>
        <v>42207.916666666664</v>
      </c>
      <c r="U3537">
        <f t="shared" ref="U3537:U3600" si="280">YEAR(S67)</f>
        <v>2014</v>
      </c>
    </row>
    <row r="3538" spans="1:21" ht="48" x14ac:dyDescent="0.2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 s="23">
        <v>1437620400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 s="12">
        <f t="shared" si="276"/>
        <v>153</v>
      </c>
      <c r="P3538" s="10">
        <f t="shared" si="277"/>
        <v>13.53</v>
      </c>
      <c r="Q3538" s="14" t="s">
        <v>8354</v>
      </c>
      <c r="R3538" t="s">
        <v>8356</v>
      </c>
      <c r="S3538" s="19">
        <f t="shared" si="278"/>
        <v>42328.518807870372</v>
      </c>
      <c r="T3538" s="19">
        <f t="shared" si="279"/>
        <v>42207.916666666664</v>
      </c>
      <c r="U3538">
        <f t="shared" si="280"/>
        <v>2016</v>
      </c>
    </row>
    <row r="3539" spans="1:21" ht="48" x14ac:dyDescent="0.2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 s="23">
        <v>1437620400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 s="12">
        <f t="shared" si="276"/>
        <v>180</v>
      </c>
      <c r="P3539" s="10">
        <f t="shared" si="277"/>
        <v>43.5</v>
      </c>
      <c r="Q3539" s="14" t="s">
        <v>8354</v>
      </c>
      <c r="R3539" t="s">
        <v>8356</v>
      </c>
      <c r="S3539" s="19">
        <f t="shared" si="278"/>
        <v>41923.146018518521</v>
      </c>
      <c r="T3539" s="19">
        <f t="shared" si="279"/>
        <v>42207.916666666664</v>
      </c>
      <c r="U3539">
        <f t="shared" si="280"/>
        <v>2012</v>
      </c>
    </row>
    <row r="3540" spans="1:21" ht="48" x14ac:dyDescent="0.2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 s="23">
        <v>1437620400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 s="12">
        <f t="shared" si="276"/>
        <v>128</v>
      </c>
      <c r="P3540" s="10">
        <f t="shared" si="277"/>
        <v>30.95</v>
      </c>
      <c r="Q3540" s="14" t="s">
        <v>8354</v>
      </c>
      <c r="R3540" t="s">
        <v>8356</v>
      </c>
      <c r="S3540" s="19">
        <f t="shared" si="278"/>
        <v>42571.212268518517</v>
      </c>
      <c r="T3540" s="19">
        <f t="shared" si="279"/>
        <v>42207.916666666664</v>
      </c>
      <c r="U3540">
        <f t="shared" si="280"/>
        <v>2014</v>
      </c>
    </row>
    <row r="3541" spans="1:21" ht="48" x14ac:dyDescent="0.2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 s="23">
        <v>1437620400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 s="12">
        <f t="shared" si="276"/>
        <v>120</v>
      </c>
      <c r="P3541" s="10">
        <f t="shared" si="277"/>
        <v>55.23</v>
      </c>
      <c r="Q3541" s="14" t="s">
        <v>8354</v>
      </c>
      <c r="R3541" t="s">
        <v>8356</v>
      </c>
      <c r="S3541" s="19">
        <f t="shared" si="278"/>
        <v>42600.547708333332</v>
      </c>
      <c r="T3541" s="19">
        <f t="shared" si="279"/>
        <v>42207.916666666664</v>
      </c>
      <c r="U3541">
        <f t="shared" si="280"/>
        <v>2011</v>
      </c>
    </row>
    <row r="3542" spans="1:21" ht="48" x14ac:dyDescent="0.2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 s="23">
        <v>1437620400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 s="12">
        <f t="shared" si="276"/>
        <v>123</v>
      </c>
      <c r="P3542" s="10">
        <f t="shared" si="277"/>
        <v>46.13</v>
      </c>
      <c r="Q3542" s="14" t="s">
        <v>8354</v>
      </c>
      <c r="R3542" t="s">
        <v>8356</v>
      </c>
      <c r="S3542" s="19">
        <f t="shared" si="278"/>
        <v>42516.795034722221</v>
      </c>
      <c r="T3542" s="19">
        <f t="shared" si="279"/>
        <v>42207.916666666664</v>
      </c>
      <c r="U3542">
        <f t="shared" si="280"/>
        <v>2011</v>
      </c>
    </row>
    <row r="3543" spans="1:21" ht="48" x14ac:dyDescent="0.2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 s="23">
        <v>1437620400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 s="12">
        <f t="shared" si="276"/>
        <v>105</v>
      </c>
      <c r="P3543" s="10">
        <f t="shared" si="277"/>
        <v>39.380000000000003</v>
      </c>
      <c r="Q3543" s="14" t="s">
        <v>8354</v>
      </c>
      <c r="R3543" t="s">
        <v>8356</v>
      </c>
      <c r="S3543" s="19">
        <f t="shared" si="278"/>
        <v>42222.521701388883</v>
      </c>
      <c r="T3543" s="19">
        <f t="shared" si="279"/>
        <v>42207.916666666664</v>
      </c>
      <c r="U3543">
        <f t="shared" si="280"/>
        <v>2012</v>
      </c>
    </row>
    <row r="3544" spans="1:21" ht="48" x14ac:dyDescent="0.2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 s="23">
        <v>1437620400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 s="12">
        <f t="shared" si="276"/>
        <v>102</v>
      </c>
      <c r="P3544" s="10">
        <f t="shared" si="277"/>
        <v>66.150000000000006</v>
      </c>
      <c r="Q3544" s="14" t="s">
        <v>8354</v>
      </c>
      <c r="R3544" t="s">
        <v>8356</v>
      </c>
      <c r="S3544" s="19">
        <f t="shared" si="278"/>
        <v>41829.391458333332</v>
      </c>
      <c r="T3544" s="19">
        <f t="shared" si="279"/>
        <v>42207.916666666664</v>
      </c>
      <c r="U3544">
        <f t="shared" si="280"/>
        <v>2012</v>
      </c>
    </row>
    <row r="3545" spans="1:21" ht="48" x14ac:dyDescent="0.2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 s="23">
        <v>1437620400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 s="12">
        <f t="shared" si="276"/>
        <v>105</v>
      </c>
      <c r="P3545" s="10">
        <f t="shared" si="277"/>
        <v>54.14</v>
      </c>
      <c r="Q3545" s="14" t="s">
        <v>8354</v>
      </c>
      <c r="R3545" t="s">
        <v>8356</v>
      </c>
      <c r="S3545" s="19">
        <f t="shared" si="278"/>
        <v>42150.546979166662</v>
      </c>
      <c r="T3545" s="19">
        <f t="shared" si="279"/>
        <v>42207.916666666664</v>
      </c>
      <c r="U3545">
        <f t="shared" si="280"/>
        <v>2011</v>
      </c>
    </row>
    <row r="3546" spans="1:21" ht="32" x14ac:dyDescent="0.2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 s="23">
        <v>1437620400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 s="12">
        <f t="shared" si="276"/>
        <v>100</v>
      </c>
      <c r="P3546" s="10">
        <f t="shared" si="277"/>
        <v>104.17</v>
      </c>
      <c r="Q3546" s="14" t="s">
        <v>8354</v>
      </c>
      <c r="R3546" t="s">
        <v>8356</v>
      </c>
      <c r="S3546" s="19">
        <f t="shared" si="278"/>
        <v>42040.623344907406</v>
      </c>
      <c r="T3546" s="19">
        <f t="shared" si="279"/>
        <v>42207.916666666664</v>
      </c>
      <c r="U3546">
        <f t="shared" si="280"/>
        <v>2015</v>
      </c>
    </row>
    <row r="3547" spans="1:21" ht="48" x14ac:dyDescent="0.2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 s="23">
        <v>1437620400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 s="12">
        <f t="shared" si="276"/>
        <v>100</v>
      </c>
      <c r="P3547" s="10">
        <f t="shared" si="277"/>
        <v>31.38</v>
      </c>
      <c r="Q3547" s="14" t="s">
        <v>8354</v>
      </c>
      <c r="R3547" t="s">
        <v>8356</v>
      </c>
      <c r="S3547" s="19">
        <f t="shared" si="278"/>
        <v>42075.599062499998</v>
      </c>
      <c r="T3547" s="19">
        <f t="shared" si="279"/>
        <v>42207.916666666664</v>
      </c>
      <c r="U3547">
        <f t="shared" si="280"/>
        <v>2013</v>
      </c>
    </row>
    <row r="3548" spans="1:21" ht="48" x14ac:dyDescent="0.2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 s="23">
        <v>1437620400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 s="12">
        <f t="shared" si="276"/>
        <v>102</v>
      </c>
      <c r="P3548" s="10">
        <f t="shared" si="277"/>
        <v>59.21</v>
      </c>
      <c r="Q3548" s="14" t="s">
        <v>8354</v>
      </c>
      <c r="R3548" t="s">
        <v>8356</v>
      </c>
      <c r="S3548" s="19">
        <f t="shared" si="278"/>
        <v>42073.452361111107</v>
      </c>
      <c r="T3548" s="19">
        <f t="shared" si="279"/>
        <v>42207.916666666664</v>
      </c>
      <c r="U3548">
        <f t="shared" si="280"/>
        <v>2011</v>
      </c>
    </row>
    <row r="3549" spans="1:21" ht="48" x14ac:dyDescent="0.2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 s="23">
        <v>1437620400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 s="12">
        <f t="shared" si="276"/>
        <v>114</v>
      </c>
      <c r="P3549" s="10">
        <f t="shared" si="277"/>
        <v>119.18</v>
      </c>
      <c r="Q3549" s="14" t="s">
        <v>8354</v>
      </c>
      <c r="R3549" t="s">
        <v>8356</v>
      </c>
      <c r="S3549" s="19">
        <f t="shared" si="278"/>
        <v>42479.870381944442</v>
      </c>
      <c r="T3549" s="19">
        <f t="shared" si="279"/>
        <v>42207.916666666664</v>
      </c>
      <c r="U3549">
        <f t="shared" si="280"/>
        <v>2012</v>
      </c>
    </row>
    <row r="3550" spans="1:21" ht="48" x14ac:dyDescent="0.2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 s="23">
        <v>1437620400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 s="12">
        <f t="shared" si="276"/>
        <v>102</v>
      </c>
      <c r="P3550" s="10">
        <f t="shared" si="277"/>
        <v>164.62</v>
      </c>
      <c r="Q3550" s="14" t="s">
        <v>8354</v>
      </c>
      <c r="R3550" t="s">
        <v>8356</v>
      </c>
      <c r="S3550" s="19">
        <f t="shared" si="278"/>
        <v>42411.733958333331</v>
      </c>
      <c r="T3550" s="19">
        <f t="shared" si="279"/>
        <v>42207.916666666664</v>
      </c>
      <c r="U3550">
        <f t="shared" si="280"/>
        <v>2016</v>
      </c>
    </row>
    <row r="3551" spans="1:21" ht="48" x14ac:dyDescent="0.2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 s="23">
        <v>1437620400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 s="12">
        <f t="shared" si="276"/>
        <v>102</v>
      </c>
      <c r="P3551" s="10">
        <f t="shared" si="277"/>
        <v>24.29</v>
      </c>
      <c r="Q3551" s="14" t="s">
        <v>8354</v>
      </c>
      <c r="R3551" t="s">
        <v>8356</v>
      </c>
      <c r="S3551" s="19">
        <f t="shared" si="278"/>
        <v>42223.186030092591</v>
      </c>
      <c r="T3551" s="19">
        <f t="shared" si="279"/>
        <v>42207.916666666664</v>
      </c>
      <c r="U3551">
        <f t="shared" si="280"/>
        <v>2014</v>
      </c>
    </row>
    <row r="3552" spans="1:21" ht="48" x14ac:dyDescent="0.2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 s="23">
        <v>1437620400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 s="12">
        <f t="shared" si="276"/>
        <v>105</v>
      </c>
      <c r="P3552" s="10">
        <f t="shared" si="277"/>
        <v>40.94</v>
      </c>
      <c r="Q3552" s="14" t="s">
        <v>8354</v>
      </c>
      <c r="R3552" t="s">
        <v>8356</v>
      </c>
      <c r="S3552" s="19">
        <f t="shared" si="278"/>
        <v>42462.685162037036</v>
      </c>
      <c r="T3552" s="19">
        <f t="shared" si="279"/>
        <v>42207.916666666664</v>
      </c>
      <c r="U3552">
        <f t="shared" si="280"/>
        <v>2013</v>
      </c>
    </row>
    <row r="3553" spans="1:21" ht="48" x14ac:dyDescent="0.2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 s="23">
        <v>1437620400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 s="12">
        <f t="shared" si="276"/>
        <v>102</v>
      </c>
      <c r="P3553" s="10">
        <f t="shared" si="277"/>
        <v>61.1</v>
      </c>
      <c r="Q3553" s="14" t="s">
        <v>8354</v>
      </c>
      <c r="R3553" t="s">
        <v>8356</v>
      </c>
      <c r="S3553" s="19">
        <f t="shared" si="278"/>
        <v>41753.307523148142</v>
      </c>
      <c r="T3553" s="19">
        <f t="shared" si="279"/>
        <v>42207.916666666664</v>
      </c>
      <c r="U3553">
        <f t="shared" si="280"/>
        <v>2012</v>
      </c>
    </row>
    <row r="3554" spans="1:21" ht="48" x14ac:dyDescent="0.2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 s="23">
        <v>1437620400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 s="12">
        <f t="shared" si="276"/>
        <v>100</v>
      </c>
      <c r="P3554" s="10">
        <f t="shared" si="277"/>
        <v>38.65</v>
      </c>
      <c r="Q3554" s="14" t="s">
        <v>8354</v>
      </c>
      <c r="R3554" t="s">
        <v>8356</v>
      </c>
      <c r="S3554" s="19">
        <f t="shared" si="278"/>
        <v>41788.378749999996</v>
      </c>
      <c r="T3554" s="19">
        <f t="shared" si="279"/>
        <v>42207.916666666664</v>
      </c>
      <c r="U3554">
        <f t="shared" si="280"/>
        <v>2011</v>
      </c>
    </row>
    <row r="3555" spans="1:21" ht="48" x14ac:dyDescent="0.2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 s="23">
        <v>1437620400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 s="12">
        <f t="shared" si="276"/>
        <v>106</v>
      </c>
      <c r="P3555" s="10">
        <f t="shared" si="277"/>
        <v>56.2</v>
      </c>
      <c r="Q3555" s="14" t="s">
        <v>8354</v>
      </c>
      <c r="R3555" t="s">
        <v>8356</v>
      </c>
      <c r="S3555" s="19">
        <f t="shared" si="278"/>
        <v>42195.820370370369</v>
      </c>
      <c r="T3555" s="19">
        <f t="shared" si="279"/>
        <v>42207.916666666664</v>
      </c>
      <c r="U3555">
        <f t="shared" si="280"/>
        <v>2015</v>
      </c>
    </row>
    <row r="3556" spans="1:21" ht="48" x14ac:dyDescent="0.2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 s="23">
        <v>1437620400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 s="12">
        <f t="shared" si="276"/>
        <v>113</v>
      </c>
      <c r="P3556" s="10">
        <f t="shared" si="277"/>
        <v>107</v>
      </c>
      <c r="Q3556" s="14" t="s">
        <v>8354</v>
      </c>
      <c r="R3556" t="s">
        <v>8356</v>
      </c>
      <c r="S3556" s="19">
        <f t="shared" si="278"/>
        <v>42015.842118055552</v>
      </c>
      <c r="T3556" s="19">
        <f t="shared" si="279"/>
        <v>42207.916666666664</v>
      </c>
      <c r="U3556">
        <f t="shared" si="280"/>
        <v>2011</v>
      </c>
    </row>
    <row r="3557" spans="1:21" ht="48" x14ac:dyDescent="0.2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 s="23">
        <v>1437620400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 s="12">
        <f t="shared" si="276"/>
        <v>100</v>
      </c>
      <c r="P3557" s="10">
        <f t="shared" si="277"/>
        <v>171.43</v>
      </c>
      <c r="Q3557" s="14" t="s">
        <v>8354</v>
      </c>
      <c r="R3557" t="s">
        <v>8356</v>
      </c>
      <c r="S3557" s="19">
        <f t="shared" si="278"/>
        <v>42661.233726851853</v>
      </c>
      <c r="T3557" s="19">
        <f t="shared" si="279"/>
        <v>42207.916666666664</v>
      </c>
      <c r="U3557">
        <f t="shared" si="280"/>
        <v>2011</v>
      </c>
    </row>
    <row r="3558" spans="1:21" ht="48" x14ac:dyDescent="0.2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 s="23">
        <v>1437620400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 s="12">
        <f t="shared" si="276"/>
        <v>100</v>
      </c>
      <c r="P3558" s="10">
        <f t="shared" si="277"/>
        <v>110.5</v>
      </c>
      <c r="Q3558" s="14" t="s">
        <v>8354</v>
      </c>
      <c r="R3558" t="s">
        <v>8356</v>
      </c>
      <c r="S3558" s="19">
        <f t="shared" si="278"/>
        <v>41808.441249999996</v>
      </c>
      <c r="T3558" s="19">
        <f t="shared" si="279"/>
        <v>42207.916666666664</v>
      </c>
      <c r="U3558">
        <f t="shared" si="280"/>
        <v>2015</v>
      </c>
    </row>
    <row r="3559" spans="1:21" ht="48" x14ac:dyDescent="0.2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 s="23">
        <v>1437620400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 s="12">
        <f t="shared" si="276"/>
        <v>100</v>
      </c>
      <c r="P3559" s="10">
        <f t="shared" si="277"/>
        <v>179.28</v>
      </c>
      <c r="Q3559" s="14" t="s">
        <v>8354</v>
      </c>
      <c r="R3559" t="s">
        <v>8356</v>
      </c>
      <c r="S3559" s="19">
        <f t="shared" si="278"/>
        <v>41730.068414351852</v>
      </c>
      <c r="T3559" s="19">
        <f t="shared" si="279"/>
        <v>42207.916666666664</v>
      </c>
      <c r="U3559">
        <f t="shared" si="280"/>
        <v>2010</v>
      </c>
    </row>
    <row r="3560" spans="1:21" ht="48" x14ac:dyDescent="0.2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 s="23">
        <v>1437620400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 s="12">
        <f t="shared" si="276"/>
        <v>144</v>
      </c>
      <c r="P3560" s="10">
        <f t="shared" si="277"/>
        <v>22.91</v>
      </c>
      <c r="Q3560" s="14" t="s">
        <v>8354</v>
      </c>
      <c r="R3560" t="s">
        <v>8356</v>
      </c>
      <c r="S3560" s="19">
        <f t="shared" si="278"/>
        <v>42139.608506944445</v>
      </c>
      <c r="T3560" s="19">
        <f t="shared" si="279"/>
        <v>42207.916666666664</v>
      </c>
      <c r="U3560">
        <f t="shared" si="280"/>
        <v>2014</v>
      </c>
    </row>
    <row r="3561" spans="1:21" ht="48" x14ac:dyDescent="0.2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 s="23">
        <v>1437620400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 s="12">
        <f t="shared" si="276"/>
        <v>104</v>
      </c>
      <c r="P3561" s="10">
        <f t="shared" si="277"/>
        <v>43.13</v>
      </c>
      <c r="Q3561" s="14" t="s">
        <v>8354</v>
      </c>
      <c r="R3561" t="s">
        <v>8356</v>
      </c>
      <c r="S3561" s="19">
        <f t="shared" si="278"/>
        <v>42193.887824074067</v>
      </c>
      <c r="T3561" s="19">
        <f t="shared" si="279"/>
        <v>42207.916666666664</v>
      </c>
      <c r="U3561">
        <f t="shared" si="280"/>
        <v>2013</v>
      </c>
    </row>
    <row r="3562" spans="1:21" ht="48" x14ac:dyDescent="0.2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 s="23">
        <v>1437620400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 s="12">
        <f t="shared" si="276"/>
        <v>108</v>
      </c>
      <c r="P3562" s="10">
        <f t="shared" si="277"/>
        <v>46.89</v>
      </c>
      <c r="Q3562" s="14" t="s">
        <v>8354</v>
      </c>
      <c r="R3562" t="s">
        <v>8356</v>
      </c>
      <c r="S3562" s="19">
        <f t="shared" si="278"/>
        <v>42115.68131944444</v>
      </c>
      <c r="T3562" s="19">
        <f t="shared" si="279"/>
        <v>42207.916666666664</v>
      </c>
      <c r="U3562">
        <f t="shared" si="280"/>
        <v>2011</v>
      </c>
    </row>
    <row r="3563" spans="1:21" ht="112" x14ac:dyDescent="0.2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 s="23">
        <v>1437620400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 s="12">
        <f t="shared" si="276"/>
        <v>102</v>
      </c>
      <c r="P3563" s="10">
        <f t="shared" si="277"/>
        <v>47.41</v>
      </c>
      <c r="Q3563" s="14" t="s">
        <v>8354</v>
      </c>
      <c r="R3563" t="s">
        <v>8356</v>
      </c>
      <c r="S3563" s="19">
        <f t="shared" si="278"/>
        <v>42203.471967592595</v>
      </c>
      <c r="T3563" s="19">
        <f t="shared" si="279"/>
        <v>42207.916666666664</v>
      </c>
      <c r="U3563">
        <f t="shared" si="280"/>
        <v>2011</v>
      </c>
    </row>
    <row r="3564" spans="1:21" ht="48" x14ac:dyDescent="0.2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 s="23">
        <v>1437620400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 s="12">
        <f t="shared" si="276"/>
        <v>149</v>
      </c>
      <c r="P3564" s="10">
        <f t="shared" si="277"/>
        <v>15.13</v>
      </c>
      <c r="Q3564" s="14" t="s">
        <v>8354</v>
      </c>
      <c r="R3564" t="s">
        <v>8356</v>
      </c>
      <c r="S3564" s="19">
        <f t="shared" si="278"/>
        <v>42433.553553240738</v>
      </c>
      <c r="T3564" s="19">
        <f t="shared" si="279"/>
        <v>42207.916666666664</v>
      </c>
      <c r="U3564">
        <f t="shared" si="280"/>
        <v>2016</v>
      </c>
    </row>
    <row r="3565" spans="1:21" ht="48" x14ac:dyDescent="0.2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 s="23">
        <v>1437620400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 s="12">
        <f t="shared" si="276"/>
        <v>105</v>
      </c>
      <c r="P3565" s="10">
        <f t="shared" si="277"/>
        <v>21.1</v>
      </c>
      <c r="Q3565" s="14" t="s">
        <v>8354</v>
      </c>
      <c r="R3565" t="s">
        <v>8356</v>
      </c>
      <c r="S3565" s="19">
        <f t="shared" si="278"/>
        <v>42555.46361111111</v>
      </c>
      <c r="T3565" s="19">
        <f t="shared" si="279"/>
        <v>42207.916666666664</v>
      </c>
      <c r="U3565">
        <f t="shared" si="280"/>
        <v>2012</v>
      </c>
    </row>
    <row r="3566" spans="1:21" ht="32" x14ac:dyDescent="0.2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 s="23">
        <v>1437620400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 s="12">
        <f t="shared" si="276"/>
        <v>101</v>
      </c>
      <c r="P3566" s="10">
        <f t="shared" si="277"/>
        <v>59.12</v>
      </c>
      <c r="Q3566" s="14" t="s">
        <v>8354</v>
      </c>
      <c r="R3566" t="s">
        <v>8356</v>
      </c>
      <c r="S3566" s="19">
        <f t="shared" si="278"/>
        <v>42236.414918981478</v>
      </c>
      <c r="T3566" s="19">
        <f t="shared" si="279"/>
        <v>42207.916666666664</v>
      </c>
      <c r="U3566">
        <f t="shared" si="280"/>
        <v>2014</v>
      </c>
    </row>
    <row r="3567" spans="1:21" ht="48" x14ac:dyDescent="0.2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 s="23">
        <v>1437620400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 s="12">
        <f t="shared" si="276"/>
        <v>131</v>
      </c>
      <c r="P3567" s="10">
        <f t="shared" si="277"/>
        <v>97.92</v>
      </c>
      <c r="Q3567" s="14" t="s">
        <v>8354</v>
      </c>
      <c r="R3567" t="s">
        <v>8356</v>
      </c>
      <c r="S3567" s="19">
        <f t="shared" si="278"/>
        <v>41974.534814814811</v>
      </c>
      <c r="T3567" s="19">
        <f t="shared" si="279"/>
        <v>42207.916666666664</v>
      </c>
      <c r="U3567">
        <f t="shared" si="280"/>
        <v>2012</v>
      </c>
    </row>
    <row r="3568" spans="1:21" ht="48" x14ac:dyDescent="0.2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 s="23">
        <v>1437620400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 s="12">
        <f t="shared" si="276"/>
        <v>105</v>
      </c>
      <c r="P3568" s="10">
        <f t="shared" si="277"/>
        <v>55.13</v>
      </c>
      <c r="Q3568" s="14" t="s">
        <v>8354</v>
      </c>
      <c r="R3568" t="s">
        <v>8356</v>
      </c>
      <c r="S3568" s="19">
        <f t="shared" si="278"/>
        <v>41997.299571759257</v>
      </c>
      <c r="T3568" s="19">
        <f t="shared" si="279"/>
        <v>42207.916666666664</v>
      </c>
      <c r="U3568">
        <f t="shared" si="280"/>
        <v>2010</v>
      </c>
    </row>
    <row r="3569" spans="1:21" ht="48" x14ac:dyDescent="0.2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 s="23">
        <v>1437620400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 s="12">
        <f t="shared" si="276"/>
        <v>109</v>
      </c>
      <c r="P3569" s="10">
        <f t="shared" si="277"/>
        <v>26.54</v>
      </c>
      <c r="Q3569" s="14" t="s">
        <v>8354</v>
      </c>
      <c r="R3569" t="s">
        <v>8356</v>
      </c>
      <c r="S3569" s="19">
        <f t="shared" si="278"/>
        <v>42135.602361111109</v>
      </c>
      <c r="T3569" s="19">
        <f t="shared" si="279"/>
        <v>42207.916666666664</v>
      </c>
      <c r="U3569">
        <f t="shared" si="280"/>
        <v>2011</v>
      </c>
    </row>
    <row r="3570" spans="1:21" ht="48" x14ac:dyDescent="0.2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 s="23">
        <v>1437620400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 s="12">
        <f t="shared" si="276"/>
        <v>111</v>
      </c>
      <c r="P3570" s="10">
        <f t="shared" si="277"/>
        <v>58.42</v>
      </c>
      <c r="Q3570" s="14" t="s">
        <v>8354</v>
      </c>
      <c r="R3570" t="s">
        <v>8356</v>
      </c>
      <c r="S3570" s="19">
        <f t="shared" si="278"/>
        <v>41869.532337962963</v>
      </c>
      <c r="T3570" s="19">
        <f t="shared" si="279"/>
        <v>42207.916666666664</v>
      </c>
      <c r="U3570">
        <f t="shared" si="280"/>
        <v>2012</v>
      </c>
    </row>
    <row r="3571" spans="1:21" ht="48" x14ac:dyDescent="0.2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 s="23">
        <v>1437620400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 s="12">
        <f t="shared" si="276"/>
        <v>100</v>
      </c>
      <c r="P3571" s="10">
        <f t="shared" si="277"/>
        <v>122.54</v>
      </c>
      <c r="Q3571" s="14" t="s">
        <v>8354</v>
      </c>
      <c r="R3571" t="s">
        <v>8356</v>
      </c>
      <c r="S3571" s="19">
        <f t="shared" si="278"/>
        <v>41982.480277777773</v>
      </c>
      <c r="T3571" s="19">
        <f t="shared" si="279"/>
        <v>42207.916666666664</v>
      </c>
      <c r="U3571">
        <f t="shared" si="280"/>
        <v>2013</v>
      </c>
    </row>
    <row r="3572" spans="1:21" ht="48" x14ac:dyDescent="0.2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 s="23">
        <v>1437620400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 s="12">
        <f t="shared" si="276"/>
        <v>114</v>
      </c>
      <c r="P3572" s="10">
        <f t="shared" si="277"/>
        <v>87.96</v>
      </c>
      <c r="Q3572" s="14" t="s">
        <v>8354</v>
      </c>
      <c r="R3572" t="s">
        <v>8356</v>
      </c>
      <c r="S3572" s="19">
        <f t="shared" si="278"/>
        <v>41976.12364583333</v>
      </c>
      <c r="T3572" s="19">
        <f t="shared" si="279"/>
        <v>42207.916666666664</v>
      </c>
      <c r="U3572">
        <f t="shared" si="280"/>
        <v>2012</v>
      </c>
    </row>
    <row r="3573" spans="1:21" ht="48" x14ac:dyDescent="0.2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 s="23">
        <v>1437620400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 s="12">
        <f t="shared" si="276"/>
        <v>122</v>
      </c>
      <c r="P3573" s="10">
        <f t="shared" si="277"/>
        <v>73.239999999999995</v>
      </c>
      <c r="Q3573" s="14" t="s">
        <v>8354</v>
      </c>
      <c r="R3573" t="s">
        <v>8356</v>
      </c>
      <c r="S3573" s="19">
        <f t="shared" si="278"/>
        <v>41912.650613425925</v>
      </c>
      <c r="T3573" s="19">
        <f t="shared" si="279"/>
        <v>42207.916666666664</v>
      </c>
      <c r="U3573">
        <f t="shared" si="280"/>
        <v>2012</v>
      </c>
    </row>
    <row r="3574" spans="1:21" ht="32" x14ac:dyDescent="0.2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 s="23">
        <v>1437620400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 s="12">
        <f t="shared" si="276"/>
        <v>100</v>
      </c>
      <c r="P3574" s="10">
        <f t="shared" si="277"/>
        <v>55.56</v>
      </c>
      <c r="Q3574" s="14" t="s">
        <v>8354</v>
      </c>
      <c r="R3574" t="s">
        <v>8356</v>
      </c>
      <c r="S3574" s="19">
        <f t="shared" si="278"/>
        <v>42146.36206018518</v>
      </c>
      <c r="T3574" s="19">
        <f t="shared" si="279"/>
        <v>42207.916666666664</v>
      </c>
      <c r="U3574">
        <f t="shared" si="280"/>
        <v>2010</v>
      </c>
    </row>
    <row r="3575" spans="1:21" ht="32" x14ac:dyDescent="0.2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 s="23">
        <v>1437620400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 s="12">
        <f t="shared" si="276"/>
        <v>103</v>
      </c>
      <c r="P3575" s="10">
        <f t="shared" si="277"/>
        <v>39.54</v>
      </c>
      <c r="Q3575" s="14" t="s">
        <v>8354</v>
      </c>
      <c r="R3575" t="s">
        <v>8356</v>
      </c>
      <c r="S3575" s="19">
        <f t="shared" si="278"/>
        <v>41921.167199074072</v>
      </c>
      <c r="T3575" s="19">
        <f t="shared" si="279"/>
        <v>42207.916666666664</v>
      </c>
      <c r="U3575">
        <f t="shared" si="280"/>
        <v>2014</v>
      </c>
    </row>
    <row r="3576" spans="1:21" ht="48" x14ac:dyDescent="0.2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 s="23">
        <v>1437620400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 s="12">
        <f t="shared" si="276"/>
        <v>106</v>
      </c>
      <c r="P3576" s="10">
        <f t="shared" si="277"/>
        <v>136.78</v>
      </c>
      <c r="Q3576" s="14" t="s">
        <v>8354</v>
      </c>
      <c r="R3576" t="s">
        <v>8356</v>
      </c>
      <c r="S3576" s="19">
        <f t="shared" si="278"/>
        <v>41926.734351851854</v>
      </c>
      <c r="T3576" s="19">
        <f t="shared" si="279"/>
        <v>42207.916666666664</v>
      </c>
      <c r="U3576">
        <f t="shared" si="280"/>
        <v>2011</v>
      </c>
    </row>
    <row r="3577" spans="1:21" ht="48" x14ac:dyDescent="0.2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 s="23">
        <v>1437620400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 s="12">
        <f t="shared" si="276"/>
        <v>101</v>
      </c>
      <c r="P3577" s="10">
        <f t="shared" si="277"/>
        <v>99.34</v>
      </c>
      <c r="Q3577" s="14" t="s">
        <v>8354</v>
      </c>
      <c r="R3577" t="s">
        <v>8356</v>
      </c>
      <c r="S3577" s="19">
        <f t="shared" si="278"/>
        <v>42561.575543981475</v>
      </c>
      <c r="T3577" s="19">
        <f t="shared" si="279"/>
        <v>42207.916666666664</v>
      </c>
      <c r="U3577">
        <f t="shared" si="280"/>
        <v>2016</v>
      </c>
    </row>
    <row r="3578" spans="1:21" ht="48" x14ac:dyDescent="0.2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 s="23">
        <v>1437620400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 s="12">
        <f t="shared" si="276"/>
        <v>100</v>
      </c>
      <c r="P3578" s="10">
        <f t="shared" si="277"/>
        <v>20</v>
      </c>
      <c r="Q3578" s="14" t="s">
        <v>8354</v>
      </c>
      <c r="R3578" t="s">
        <v>8356</v>
      </c>
      <c r="S3578" s="19">
        <f t="shared" si="278"/>
        <v>42649.340902777774</v>
      </c>
      <c r="T3578" s="19">
        <f t="shared" si="279"/>
        <v>42207.916666666664</v>
      </c>
      <c r="U3578">
        <f t="shared" si="280"/>
        <v>2012</v>
      </c>
    </row>
    <row r="3579" spans="1:21" ht="48" x14ac:dyDescent="0.2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 s="23">
        <v>1437620400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 s="12">
        <f t="shared" si="276"/>
        <v>130</v>
      </c>
      <c r="P3579" s="10">
        <f t="shared" si="277"/>
        <v>28.89</v>
      </c>
      <c r="Q3579" s="14" t="s">
        <v>8354</v>
      </c>
      <c r="R3579" t="s">
        <v>8356</v>
      </c>
      <c r="S3579" s="19">
        <f t="shared" si="278"/>
        <v>42093.578506944446</v>
      </c>
      <c r="T3579" s="19">
        <f t="shared" si="279"/>
        <v>42207.916666666664</v>
      </c>
      <c r="U3579">
        <f t="shared" si="280"/>
        <v>2011</v>
      </c>
    </row>
    <row r="3580" spans="1:21" ht="48" x14ac:dyDescent="0.2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 s="23">
        <v>1437620400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 s="12">
        <f t="shared" si="276"/>
        <v>100</v>
      </c>
      <c r="P3580" s="10">
        <f t="shared" si="277"/>
        <v>40.549999999999997</v>
      </c>
      <c r="Q3580" s="14" t="s">
        <v>8354</v>
      </c>
      <c r="R3580" t="s">
        <v>8356</v>
      </c>
      <c r="S3580" s="19">
        <f t="shared" si="278"/>
        <v>42460.525196759256</v>
      </c>
      <c r="T3580" s="19">
        <f t="shared" si="279"/>
        <v>42207.916666666664</v>
      </c>
      <c r="U3580">
        <f t="shared" si="280"/>
        <v>2013</v>
      </c>
    </row>
    <row r="3581" spans="1:21" ht="48" x14ac:dyDescent="0.2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 s="23">
        <v>1437620400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 s="12">
        <f t="shared" si="276"/>
        <v>100</v>
      </c>
      <c r="P3581" s="10">
        <f t="shared" si="277"/>
        <v>35.71</v>
      </c>
      <c r="Q3581" s="14" t="s">
        <v>8354</v>
      </c>
      <c r="R3581" t="s">
        <v>8356</v>
      </c>
      <c r="S3581" s="19">
        <f t="shared" si="278"/>
        <v>42430.553888888891</v>
      </c>
      <c r="T3581" s="19">
        <f t="shared" si="279"/>
        <v>42207.916666666664</v>
      </c>
      <c r="U3581">
        <f t="shared" si="280"/>
        <v>2011</v>
      </c>
    </row>
    <row r="3582" spans="1:21" ht="48" x14ac:dyDescent="0.2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 s="23">
        <v>1437620400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 s="12">
        <f t="shared" si="276"/>
        <v>114</v>
      </c>
      <c r="P3582" s="10">
        <f t="shared" si="277"/>
        <v>37.96</v>
      </c>
      <c r="Q3582" s="14" t="s">
        <v>8354</v>
      </c>
      <c r="R3582" t="s">
        <v>8356</v>
      </c>
      <c r="S3582" s="19">
        <f t="shared" si="278"/>
        <v>42025.967847222222</v>
      </c>
      <c r="T3582" s="19">
        <f t="shared" si="279"/>
        <v>42207.916666666664</v>
      </c>
      <c r="U3582">
        <f t="shared" si="280"/>
        <v>2013</v>
      </c>
    </row>
    <row r="3583" spans="1:21" ht="48" x14ac:dyDescent="0.2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 s="23">
        <v>1437620400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 s="12">
        <f t="shared" si="276"/>
        <v>100</v>
      </c>
      <c r="P3583" s="10">
        <f t="shared" si="277"/>
        <v>33.33</v>
      </c>
      <c r="Q3583" s="14" t="s">
        <v>8354</v>
      </c>
      <c r="R3583" t="s">
        <v>8356</v>
      </c>
      <c r="S3583" s="19">
        <f t="shared" si="278"/>
        <v>41836.26284722222</v>
      </c>
      <c r="T3583" s="19">
        <f t="shared" si="279"/>
        <v>42207.916666666664</v>
      </c>
      <c r="U3583">
        <f t="shared" si="280"/>
        <v>2015</v>
      </c>
    </row>
    <row r="3584" spans="1:21" ht="48" x14ac:dyDescent="0.2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 s="23">
        <v>1437620400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 s="12">
        <f t="shared" si="276"/>
        <v>287</v>
      </c>
      <c r="P3584" s="10">
        <f t="shared" si="277"/>
        <v>58.57</v>
      </c>
      <c r="Q3584" s="14" t="s">
        <v>8354</v>
      </c>
      <c r="R3584" t="s">
        <v>8356</v>
      </c>
      <c r="S3584" s="19">
        <f t="shared" si="278"/>
        <v>42450.887523148143</v>
      </c>
      <c r="T3584" s="19">
        <f t="shared" si="279"/>
        <v>42207.916666666664</v>
      </c>
      <c r="U3584">
        <f t="shared" si="280"/>
        <v>2014</v>
      </c>
    </row>
    <row r="3585" spans="1:21" ht="48" x14ac:dyDescent="0.2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 s="23">
        <v>1437620400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 s="12">
        <f t="shared" si="276"/>
        <v>109</v>
      </c>
      <c r="P3585" s="10">
        <f t="shared" si="277"/>
        <v>135.63</v>
      </c>
      <c r="Q3585" s="14" t="s">
        <v>8354</v>
      </c>
      <c r="R3585" t="s">
        <v>8356</v>
      </c>
      <c r="S3585" s="19">
        <f t="shared" si="278"/>
        <v>42418.217650462961</v>
      </c>
      <c r="T3585" s="19">
        <f t="shared" si="279"/>
        <v>42207.916666666664</v>
      </c>
      <c r="U3585">
        <f t="shared" si="280"/>
        <v>2011</v>
      </c>
    </row>
    <row r="3586" spans="1:21" ht="96" x14ac:dyDescent="0.2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 s="23">
        <v>1437620400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 s="12">
        <f t="shared" ref="O3586:O3649" si="281">ROUND(E3586/D3586*100,0)</f>
        <v>116</v>
      </c>
      <c r="P3586" s="10">
        <f t="shared" ref="P3586:P3649" si="282">IFERROR(ROUND(E3586/L3586,2),0)</f>
        <v>30.94</v>
      </c>
      <c r="Q3586" s="14" t="s">
        <v>8354</v>
      </c>
      <c r="R3586" t="s">
        <v>8356</v>
      </c>
      <c r="S3586" s="19">
        <f t="shared" si="278"/>
        <v>42168.108148148145</v>
      </c>
      <c r="T3586" s="19">
        <f t="shared" si="279"/>
        <v>42207.916666666664</v>
      </c>
      <c r="U3586">
        <f t="shared" si="280"/>
        <v>2011</v>
      </c>
    </row>
    <row r="3587" spans="1:21" ht="48" x14ac:dyDescent="0.2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 s="23">
        <v>1437620400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 s="12">
        <f t="shared" si="281"/>
        <v>119</v>
      </c>
      <c r="P3587" s="10">
        <f t="shared" si="282"/>
        <v>176.09</v>
      </c>
      <c r="Q3587" s="14" t="s">
        <v>8354</v>
      </c>
      <c r="R3587" t="s">
        <v>8356</v>
      </c>
      <c r="S3587" s="19">
        <f t="shared" ref="S3587:S3650" si="283">(J3587/86400)+25569+(-5/24)</f>
        <v>41964.507986111108</v>
      </c>
      <c r="T3587" s="19">
        <f t="shared" ref="T3587:T3650" si="284">(I3587/86400)+25569+(-5/24)</f>
        <v>42207.916666666664</v>
      </c>
      <c r="U3587">
        <f t="shared" si="280"/>
        <v>2012</v>
      </c>
    </row>
    <row r="3588" spans="1:21" ht="16" x14ac:dyDescent="0.2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 s="23">
        <v>1437620400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 s="12">
        <f t="shared" si="281"/>
        <v>109</v>
      </c>
      <c r="P3588" s="10">
        <f t="shared" si="282"/>
        <v>151.97999999999999</v>
      </c>
      <c r="Q3588" s="14" t="s">
        <v>8354</v>
      </c>
      <c r="R3588" t="s">
        <v>8356</v>
      </c>
      <c r="S3588" s="19">
        <f t="shared" si="283"/>
        <v>42576.489236111105</v>
      </c>
      <c r="T3588" s="19">
        <f t="shared" si="284"/>
        <v>42207.916666666664</v>
      </c>
      <c r="U3588">
        <f t="shared" si="280"/>
        <v>2011</v>
      </c>
    </row>
    <row r="3589" spans="1:21" ht="48" x14ac:dyDescent="0.2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 s="23">
        <v>1437620400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 s="12">
        <f t="shared" si="281"/>
        <v>127</v>
      </c>
      <c r="P3589" s="10">
        <f t="shared" si="282"/>
        <v>22.61</v>
      </c>
      <c r="Q3589" s="14" t="s">
        <v>8354</v>
      </c>
      <c r="R3589" t="s">
        <v>8356</v>
      </c>
      <c r="S3589" s="19">
        <f t="shared" si="283"/>
        <v>42503.331643518519</v>
      </c>
      <c r="T3589" s="19">
        <f t="shared" si="284"/>
        <v>42207.916666666664</v>
      </c>
      <c r="U3589">
        <f t="shared" si="280"/>
        <v>2010</v>
      </c>
    </row>
    <row r="3590" spans="1:21" ht="48" x14ac:dyDescent="0.2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 s="23">
        <v>1437620400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 s="12">
        <f t="shared" si="281"/>
        <v>101</v>
      </c>
      <c r="P3590" s="10">
        <f t="shared" si="282"/>
        <v>18.27</v>
      </c>
      <c r="Q3590" s="14" t="s">
        <v>8354</v>
      </c>
      <c r="R3590" t="s">
        <v>8356</v>
      </c>
      <c r="S3590" s="19">
        <f t="shared" si="283"/>
        <v>42101.620486111111</v>
      </c>
      <c r="T3590" s="19">
        <f t="shared" si="284"/>
        <v>42207.916666666664</v>
      </c>
      <c r="U3590">
        <f t="shared" si="280"/>
        <v>2011</v>
      </c>
    </row>
    <row r="3591" spans="1:21" ht="48" x14ac:dyDescent="0.2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 s="23">
        <v>1437620400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 s="12">
        <f t="shared" si="281"/>
        <v>128</v>
      </c>
      <c r="P3591" s="10">
        <f t="shared" si="282"/>
        <v>82.26</v>
      </c>
      <c r="Q3591" s="14" t="s">
        <v>8354</v>
      </c>
      <c r="R3591" t="s">
        <v>8356</v>
      </c>
      <c r="S3591" s="19">
        <f t="shared" si="283"/>
        <v>42125.439201388886</v>
      </c>
      <c r="T3591" s="19">
        <f t="shared" si="284"/>
        <v>42207.916666666664</v>
      </c>
      <c r="U3591">
        <f t="shared" si="280"/>
        <v>2011</v>
      </c>
    </row>
    <row r="3592" spans="1:21" ht="48" x14ac:dyDescent="0.2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 s="23">
        <v>1437620400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 s="12">
        <f t="shared" si="281"/>
        <v>100</v>
      </c>
      <c r="P3592" s="10">
        <f t="shared" si="282"/>
        <v>68.53</v>
      </c>
      <c r="Q3592" s="14" t="s">
        <v>8354</v>
      </c>
      <c r="R3592" t="s">
        <v>8356</v>
      </c>
      <c r="S3592" s="19">
        <f t="shared" si="283"/>
        <v>41902.125393518516</v>
      </c>
      <c r="T3592" s="19">
        <f t="shared" si="284"/>
        <v>42207.916666666664</v>
      </c>
      <c r="U3592">
        <f t="shared" si="280"/>
        <v>2016</v>
      </c>
    </row>
    <row r="3593" spans="1:21" ht="48" x14ac:dyDescent="0.2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 s="23">
        <v>1437620400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 s="12">
        <f t="shared" si="281"/>
        <v>175</v>
      </c>
      <c r="P3593" s="10">
        <f t="shared" si="282"/>
        <v>68.06</v>
      </c>
      <c r="Q3593" s="14" t="s">
        <v>8354</v>
      </c>
      <c r="R3593" t="s">
        <v>8356</v>
      </c>
      <c r="S3593" s="19">
        <f t="shared" si="283"/>
        <v>42003.74009259259</v>
      </c>
      <c r="T3593" s="19">
        <f t="shared" si="284"/>
        <v>42207.916666666664</v>
      </c>
      <c r="U3593">
        <f t="shared" si="280"/>
        <v>2015</v>
      </c>
    </row>
    <row r="3594" spans="1:21" ht="48" x14ac:dyDescent="0.2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 s="23">
        <v>1437620400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 s="12">
        <f t="shared" si="281"/>
        <v>127</v>
      </c>
      <c r="P3594" s="10">
        <f t="shared" si="282"/>
        <v>72.709999999999994</v>
      </c>
      <c r="Q3594" s="14" t="s">
        <v>8354</v>
      </c>
      <c r="R3594" t="s">
        <v>8356</v>
      </c>
      <c r="S3594" s="19">
        <f t="shared" si="283"/>
        <v>41988.621608796289</v>
      </c>
      <c r="T3594" s="19">
        <f t="shared" si="284"/>
        <v>42207.916666666664</v>
      </c>
      <c r="U3594">
        <f t="shared" si="280"/>
        <v>2016</v>
      </c>
    </row>
    <row r="3595" spans="1:21" ht="48" x14ac:dyDescent="0.2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 s="23">
        <v>1437620400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 s="12">
        <f t="shared" si="281"/>
        <v>111</v>
      </c>
      <c r="P3595" s="10">
        <f t="shared" si="282"/>
        <v>77.19</v>
      </c>
      <c r="Q3595" s="14" t="s">
        <v>8354</v>
      </c>
      <c r="R3595" t="s">
        <v>8356</v>
      </c>
      <c r="S3595" s="19">
        <f t="shared" si="283"/>
        <v>41974.690266203703</v>
      </c>
      <c r="T3595" s="19">
        <f t="shared" si="284"/>
        <v>42207.916666666664</v>
      </c>
      <c r="U3595">
        <f t="shared" si="280"/>
        <v>2014</v>
      </c>
    </row>
    <row r="3596" spans="1:21" ht="48" x14ac:dyDescent="0.2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 s="23">
        <v>1437620400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 s="12">
        <f t="shared" si="281"/>
        <v>126</v>
      </c>
      <c r="P3596" s="10">
        <f t="shared" si="282"/>
        <v>55.97</v>
      </c>
      <c r="Q3596" s="14" t="s">
        <v>8354</v>
      </c>
      <c r="R3596" t="s">
        <v>8356</v>
      </c>
      <c r="S3596" s="19">
        <f t="shared" si="283"/>
        <v>42591.858587962961</v>
      </c>
      <c r="T3596" s="19">
        <f t="shared" si="284"/>
        <v>42207.916666666664</v>
      </c>
      <c r="U3596">
        <f t="shared" si="280"/>
        <v>2015</v>
      </c>
    </row>
    <row r="3597" spans="1:21" ht="32" x14ac:dyDescent="0.2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 s="23">
        <v>1437620400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 s="12">
        <f t="shared" si="281"/>
        <v>119</v>
      </c>
      <c r="P3597" s="10">
        <f t="shared" si="282"/>
        <v>49.69</v>
      </c>
      <c r="Q3597" s="14" t="s">
        <v>8354</v>
      </c>
      <c r="R3597" t="s">
        <v>8356</v>
      </c>
      <c r="S3597" s="19">
        <f t="shared" si="283"/>
        <v>42049.800034722219</v>
      </c>
      <c r="T3597" s="19">
        <f t="shared" si="284"/>
        <v>42207.916666666664</v>
      </c>
      <c r="U3597">
        <f t="shared" si="280"/>
        <v>2016</v>
      </c>
    </row>
    <row r="3598" spans="1:21" ht="48" x14ac:dyDescent="0.2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 s="23">
        <v>1437620400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 s="12">
        <f t="shared" si="281"/>
        <v>108</v>
      </c>
      <c r="P3598" s="10">
        <f t="shared" si="282"/>
        <v>79</v>
      </c>
      <c r="Q3598" s="14" t="s">
        <v>8354</v>
      </c>
      <c r="R3598" t="s">
        <v>8356</v>
      </c>
      <c r="S3598" s="19">
        <f t="shared" si="283"/>
        <v>41856.506736111107</v>
      </c>
      <c r="T3598" s="19">
        <f t="shared" si="284"/>
        <v>42207.916666666664</v>
      </c>
      <c r="U3598">
        <f t="shared" si="280"/>
        <v>2015</v>
      </c>
    </row>
    <row r="3599" spans="1:21" ht="32" x14ac:dyDescent="0.2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 s="23">
        <v>1437620400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 s="12">
        <f t="shared" si="281"/>
        <v>103</v>
      </c>
      <c r="P3599" s="10">
        <f t="shared" si="282"/>
        <v>77.73</v>
      </c>
      <c r="Q3599" s="14" t="s">
        <v>8354</v>
      </c>
      <c r="R3599" t="s">
        <v>8356</v>
      </c>
      <c r="S3599" s="19">
        <f t="shared" si="283"/>
        <v>42417.377199074072</v>
      </c>
      <c r="T3599" s="19">
        <f t="shared" si="284"/>
        <v>42207.916666666664</v>
      </c>
      <c r="U3599">
        <f t="shared" si="280"/>
        <v>2015</v>
      </c>
    </row>
    <row r="3600" spans="1:21" ht="48" x14ac:dyDescent="0.2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 s="23">
        <v>1437620400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 s="12">
        <f t="shared" si="281"/>
        <v>110</v>
      </c>
      <c r="P3600" s="10">
        <f t="shared" si="282"/>
        <v>40.78</v>
      </c>
      <c r="Q3600" s="14" t="s">
        <v>8354</v>
      </c>
      <c r="R3600" t="s">
        <v>8356</v>
      </c>
      <c r="S3600" s="19">
        <f t="shared" si="283"/>
        <v>41866.590532407405</v>
      </c>
      <c r="T3600" s="19">
        <f t="shared" si="284"/>
        <v>42207.916666666664</v>
      </c>
      <c r="U3600">
        <f t="shared" si="280"/>
        <v>2016</v>
      </c>
    </row>
    <row r="3601" spans="1:21" ht="48" x14ac:dyDescent="0.2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 s="23">
        <v>1437620400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 s="12">
        <f t="shared" si="281"/>
        <v>202</v>
      </c>
      <c r="P3601" s="10">
        <f t="shared" si="282"/>
        <v>59.41</v>
      </c>
      <c r="Q3601" s="14" t="s">
        <v>8354</v>
      </c>
      <c r="R3601" t="s">
        <v>8356</v>
      </c>
      <c r="S3601" s="19">
        <f t="shared" si="283"/>
        <v>42220.586539351854</v>
      </c>
      <c r="T3601" s="19">
        <f t="shared" si="284"/>
        <v>42207.916666666664</v>
      </c>
      <c r="U3601">
        <f t="shared" ref="U3601:U3664" si="285">YEAR(S131)</f>
        <v>2014</v>
      </c>
    </row>
    <row r="3602" spans="1:21" ht="32" x14ac:dyDescent="0.2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 s="23">
        <v>1437620400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 s="12">
        <f t="shared" si="281"/>
        <v>130</v>
      </c>
      <c r="P3602" s="10">
        <f t="shared" si="282"/>
        <v>3.25</v>
      </c>
      <c r="Q3602" s="14" t="s">
        <v>8354</v>
      </c>
      <c r="R3602" t="s">
        <v>8356</v>
      </c>
      <c r="S3602" s="19">
        <f t="shared" si="283"/>
        <v>42628.640787037039</v>
      </c>
      <c r="T3602" s="19">
        <f t="shared" si="284"/>
        <v>42207.916666666664</v>
      </c>
      <c r="U3602">
        <f t="shared" si="285"/>
        <v>2014</v>
      </c>
    </row>
    <row r="3603" spans="1:21" ht="48" x14ac:dyDescent="0.2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 s="23">
        <v>1437620400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 s="12">
        <f t="shared" si="281"/>
        <v>104</v>
      </c>
      <c r="P3603" s="10">
        <f t="shared" si="282"/>
        <v>39.380000000000003</v>
      </c>
      <c r="Q3603" s="14" t="s">
        <v>8354</v>
      </c>
      <c r="R3603" t="s">
        <v>8356</v>
      </c>
      <c r="S3603" s="19">
        <f t="shared" si="283"/>
        <v>41990.790300925924</v>
      </c>
      <c r="T3603" s="19">
        <f t="shared" si="284"/>
        <v>42207.916666666664</v>
      </c>
      <c r="U3603">
        <f t="shared" si="285"/>
        <v>2016</v>
      </c>
    </row>
    <row r="3604" spans="1:21" ht="48" x14ac:dyDescent="0.2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 s="23">
        <v>1437620400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 s="12">
        <f t="shared" si="281"/>
        <v>100</v>
      </c>
      <c r="P3604" s="10">
        <f t="shared" si="282"/>
        <v>81.67</v>
      </c>
      <c r="Q3604" s="14" t="s">
        <v>8354</v>
      </c>
      <c r="R3604" t="s">
        <v>8356</v>
      </c>
      <c r="S3604" s="19">
        <f t="shared" si="283"/>
        <v>42447.68609953703</v>
      </c>
      <c r="T3604" s="19">
        <f t="shared" si="284"/>
        <v>42207.916666666664</v>
      </c>
      <c r="U3604">
        <f t="shared" si="285"/>
        <v>2014</v>
      </c>
    </row>
    <row r="3605" spans="1:21" ht="48" x14ac:dyDescent="0.2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 s="23">
        <v>1437620400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 s="12">
        <f t="shared" si="281"/>
        <v>171</v>
      </c>
      <c r="P3605" s="10">
        <f t="shared" si="282"/>
        <v>44.91</v>
      </c>
      <c r="Q3605" s="14" t="s">
        <v>8354</v>
      </c>
      <c r="R3605" t="s">
        <v>8356</v>
      </c>
      <c r="S3605" s="19">
        <f t="shared" si="283"/>
        <v>42283.656018518515</v>
      </c>
      <c r="T3605" s="19">
        <f t="shared" si="284"/>
        <v>42207.916666666664</v>
      </c>
      <c r="U3605">
        <f t="shared" si="285"/>
        <v>2016</v>
      </c>
    </row>
    <row r="3606" spans="1:21" ht="48" x14ac:dyDescent="0.2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 s="23">
        <v>1437620400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 s="12">
        <f t="shared" si="281"/>
        <v>113</v>
      </c>
      <c r="P3606" s="10">
        <f t="shared" si="282"/>
        <v>49.06</v>
      </c>
      <c r="Q3606" s="14" t="s">
        <v>8354</v>
      </c>
      <c r="R3606" t="s">
        <v>8356</v>
      </c>
      <c r="S3606" s="19">
        <f t="shared" si="283"/>
        <v>42482.80736111111</v>
      </c>
      <c r="T3606" s="19">
        <f t="shared" si="284"/>
        <v>42207.916666666664</v>
      </c>
      <c r="U3606">
        <f t="shared" si="285"/>
        <v>2015</v>
      </c>
    </row>
    <row r="3607" spans="1:21" ht="48" x14ac:dyDescent="0.2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 s="23">
        <v>1437620400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 s="12">
        <f t="shared" si="281"/>
        <v>184</v>
      </c>
      <c r="P3607" s="10">
        <f t="shared" si="282"/>
        <v>30.67</v>
      </c>
      <c r="Q3607" s="14" t="s">
        <v>8354</v>
      </c>
      <c r="R3607" t="s">
        <v>8356</v>
      </c>
      <c r="S3607" s="19">
        <f t="shared" si="283"/>
        <v>42383.584791666661</v>
      </c>
      <c r="T3607" s="19">
        <f t="shared" si="284"/>
        <v>42207.916666666664</v>
      </c>
      <c r="U3607">
        <f t="shared" si="285"/>
        <v>2014</v>
      </c>
    </row>
    <row r="3608" spans="1:21" ht="48" x14ac:dyDescent="0.2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 s="23">
        <v>1437620400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 s="12">
        <f t="shared" si="281"/>
        <v>130</v>
      </c>
      <c r="P3608" s="10">
        <f t="shared" si="282"/>
        <v>61.06</v>
      </c>
      <c r="Q3608" s="14" t="s">
        <v>8354</v>
      </c>
      <c r="R3608" t="s">
        <v>8356</v>
      </c>
      <c r="S3608" s="19">
        <f t="shared" si="283"/>
        <v>42566.396493055552</v>
      </c>
      <c r="T3608" s="19">
        <f t="shared" si="284"/>
        <v>42207.916666666664</v>
      </c>
      <c r="U3608">
        <f t="shared" si="285"/>
        <v>2015</v>
      </c>
    </row>
    <row r="3609" spans="1:21" ht="32" x14ac:dyDescent="0.2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 s="23">
        <v>1437620400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 s="12">
        <f t="shared" si="281"/>
        <v>105</v>
      </c>
      <c r="P3609" s="10">
        <f t="shared" si="282"/>
        <v>29</v>
      </c>
      <c r="Q3609" s="14" t="s">
        <v>8354</v>
      </c>
      <c r="R3609" t="s">
        <v>8356</v>
      </c>
      <c r="S3609" s="19">
        <f t="shared" si="283"/>
        <v>42338.755578703705</v>
      </c>
      <c r="T3609" s="19">
        <f t="shared" si="284"/>
        <v>42207.916666666664</v>
      </c>
      <c r="U3609">
        <f t="shared" si="285"/>
        <v>2015</v>
      </c>
    </row>
    <row r="3610" spans="1:21" ht="48" x14ac:dyDescent="0.2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 s="23">
        <v>1437620400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 s="12">
        <f t="shared" si="281"/>
        <v>100</v>
      </c>
      <c r="P3610" s="10">
        <f t="shared" si="282"/>
        <v>29.63</v>
      </c>
      <c r="Q3610" s="14" t="s">
        <v>8354</v>
      </c>
      <c r="R3610" t="s">
        <v>8356</v>
      </c>
      <c r="S3610" s="19">
        <f t="shared" si="283"/>
        <v>42506.501041666663</v>
      </c>
      <c r="T3610" s="19">
        <f t="shared" si="284"/>
        <v>42207.916666666664</v>
      </c>
      <c r="U3610">
        <f t="shared" si="285"/>
        <v>2015</v>
      </c>
    </row>
    <row r="3611" spans="1:21" ht="48" x14ac:dyDescent="0.2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 s="23">
        <v>1437620400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 s="12">
        <f t="shared" si="281"/>
        <v>153</v>
      </c>
      <c r="P3611" s="10">
        <f t="shared" si="282"/>
        <v>143.1</v>
      </c>
      <c r="Q3611" s="14" t="s">
        <v>8354</v>
      </c>
      <c r="R3611" t="s">
        <v>8356</v>
      </c>
      <c r="S3611" s="19">
        <f t="shared" si="283"/>
        <v>42429.783391203702</v>
      </c>
      <c r="T3611" s="19">
        <f t="shared" si="284"/>
        <v>42207.916666666664</v>
      </c>
      <c r="U3611">
        <f t="shared" si="285"/>
        <v>2015</v>
      </c>
    </row>
    <row r="3612" spans="1:21" ht="48" x14ac:dyDescent="0.2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 s="23">
        <v>1437620400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 s="12">
        <f t="shared" si="281"/>
        <v>162</v>
      </c>
      <c r="P3612" s="10">
        <f t="shared" si="282"/>
        <v>52.35</v>
      </c>
      <c r="Q3612" s="14" t="s">
        <v>8354</v>
      </c>
      <c r="R3612" t="s">
        <v>8356</v>
      </c>
      <c r="S3612" s="19">
        <f t="shared" si="283"/>
        <v>42203.22379629629</v>
      </c>
      <c r="T3612" s="19">
        <f t="shared" si="284"/>
        <v>42207.916666666664</v>
      </c>
      <c r="U3612">
        <f t="shared" si="285"/>
        <v>2015</v>
      </c>
    </row>
    <row r="3613" spans="1:21" ht="48" x14ac:dyDescent="0.2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 s="23">
        <v>1437620400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 s="12">
        <f t="shared" si="281"/>
        <v>136</v>
      </c>
      <c r="P3613" s="10">
        <f t="shared" si="282"/>
        <v>66.67</v>
      </c>
      <c r="Q3613" s="14" t="s">
        <v>8354</v>
      </c>
      <c r="R3613" t="s">
        <v>8356</v>
      </c>
      <c r="S3613" s="19">
        <f t="shared" si="283"/>
        <v>42072.162048611113</v>
      </c>
      <c r="T3613" s="19">
        <f t="shared" si="284"/>
        <v>42207.916666666664</v>
      </c>
      <c r="U3613">
        <f t="shared" si="285"/>
        <v>2015</v>
      </c>
    </row>
    <row r="3614" spans="1:21" ht="48" x14ac:dyDescent="0.2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 s="23">
        <v>1437620400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 s="12">
        <f t="shared" si="281"/>
        <v>144</v>
      </c>
      <c r="P3614" s="10">
        <f t="shared" si="282"/>
        <v>126.67</v>
      </c>
      <c r="Q3614" s="14" t="s">
        <v>8354</v>
      </c>
      <c r="R3614" t="s">
        <v>8356</v>
      </c>
      <c r="S3614" s="19">
        <f t="shared" si="283"/>
        <v>41789.518645833326</v>
      </c>
      <c r="T3614" s="19">
        <f t="shared" si="284"/>
        <v>42207.916666666664</v>
      </c>
      <c r="U3614">
        <f t="shared" si="285"/>
        <v>2014</v>
      </c>
    </row>
    <row r="3615" spans="1:21" ht="32" x14ac:dyDescent="0.2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 s="23">
        <v>1437620400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 s="12">
        <f t="shared" si="281"/>
        <v>100</v>
      </c>
      <c r="P3615" s="10">
        <f t="shared" si="282"/>
        <v>62.5</v>
      </c>
      <c r="Q3615" s="14" t="s">
        <v>8354</v>
      </c>
      <c r="R3615" t="s">
        <v>8356</v>
      </c>
      <c r="S3615" s="19">
        <f t="shared" si="283"/>
        <v>41788.381643518514</v>
      </c>
      <c r="T3615" s="19">
        <f t="shared" si="284"/>
        <v>42207.916666666664</v>
      </c>
      <c r="U3615">
        <f t="shared" si="285"/>
        <v>2016</v>
      </c>
    </row>
    <row r="3616" spans="1:21" ht="48" x14ac:dyDescent="0.2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 s="23">
        <v>1437620400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 s="12">
        <f t="shared" si="281"/>
        <v>101</v>
      </c>
      <c r="P3616" s="10">
        <f t="shared" si="282"/>
        <v>35.49</v>
      </c>
      <c r="Q3616" s="14" t="s">
        <v>8354</v>
      </c>
      <c r="R3616" t="s">
        <v>8356</v>
      </c>
      <c r="S3616" s="19">
        <f t="shared" si="283"/>
        <v>42143.833518518521</v>
      </c>
      <c r="T3616" s="19">
        <f t="shared" si="284"/>
        <v>42207.916666666664</v>
      </c>
      <c r="U3616">
        <f t="shared" si="285"/>
        <v>2015</v>
      </c>
    </row>
    <row r="3617" spans="1:21" ht="48" x14ac:dyDescent="0.2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 s="23">
        <v>1437620400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 s="12">
        <f t="shared" si="281"/>
        <v>107</v>
      </c>
      <c r="P3617" s="10">
        <f t="shared" si="282"/>
        <v>37.08</v>
      </c>
      <c r="Q3617" s="14" t="s">
        <v>8354</v>
      </c>
      <c r="R3617" t="s">
        <v>8356</v>
      </c>
      <c r="S3617" s="19">
        <f t="shared" si="283"/>
        <v>42318.385370370372</v>
      </c>
      <c r="T3617" s="19">
        <f t="shared" si="284"/>
        <v>42207.916666666664</v>
      </c>
      <c r="U3617">
        <f t="shared" si="285"/>
        <v>2015</v>
      </c>
    </row>
    <row r="3618" spans="1:21" ht="48" x14ac:dyDescent="0.2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 s="23">
        <v>1437620400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 s="12">
        <f t="shared" si="281"/>
        <v>125</v>
      </c>
      <c r="P3618" s="10">
        <f t="shared" si="282"/>
        <v>69.33</v>
      </c>
      <c r="Q3618" s="14" t="s">
        <v>8354</v>
      </c>
      <c r="R3618" t="s">
        <v>8356</v>
      </c>
      <c r="S3618" s="19">
        <f t="shared" si="283"/>
        <v>42052.741481481477</v>
      </c>
      <c r="T3618" s="19">
        <f t="shared" si="284"/>
        <v>42207.916666666664</v>
      </c>
      <c r="U3618">
        <f t="shared" si="285"/>
        <v>2016</v>
      </c>
    </row>
    <row r="3619" spans="1:21" ht="48" x14ac:dyDescent="0.2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 s="23">
        <v>1437620400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 s="12">
        <f t="shared" si="281"/>
        <v>119</v>
      </c>
      <c r="P3619" s="10">
        <f t="shared" si="282"/>
        <v>17.25</v>
      </c>
      <c r="Q3619" s="14" t="s">
        <v>8354</v>
      </c>
      <c r="R3619" t="s">
        <v>8356</v>
      </c>
      <c r="S3619" s="19">
        <f t="shared" si="283"/>
        <v>42779.401956018519</v>
      </c>
      <c r="T3619" s="19">
        <f t="shared" si="284"/>
        <v>42207.916666666664</v>
      </c>
      <c r="U3619">
        <f t="shared" si="285"/>
        <v>2014</v>
      </c>
    </row>
    <row r="3620" spans="1:21" ht="48" x14ac:dyDescent="0.2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 s="23">
        <v>1437620400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 s="12">
        <f t="shared" si="281"/>
        <v>101</v>
      </c>
      <c r="P3620" s="10">
        <f t="shared" si="282"/>
        <v>36.07</v>
      </c>
      <c r="Q3620" s="14" t="s">
        <v>8354</v>
      </c>
      <c r="R3620" t="s">
        <v>8356</v>
      </c>
      <c r="S3620" s="19">
        <f t="shared" si="283"/>
        <v>42128.419560185182</v>
      </c>
      <c r="T3620" s="19">
        <f t="shared" si="284"/>
        <v>42207.916666666664</v>
      </c>
      <c r="U3620">
        <f t="shared" si="285"/>
        <v>2016</v>
      </c>
    </row>
    <row r="3621" spans="1:21" ht="48" x14ac:dyDescent="0.2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 s="23">
        <v>1437620400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 s="12">
        <f t="shared" si="281"/>
        <v>113</v>
      </c>
      <c r="P3621" s="10">
        <f t="shared" si="282"/>
        <v>66.47</v>
      </c>
      <c r="Q3621" s="14" t="s">
        <v>8354</v>
      </c>
      <c r="R3621" t="s">
        <v>8356</v>
      </c>
      <c r="S3621" s="19">
        <f t="shared" si="283"/>
        <v>42660.923912037033</v>
      </c>
      <c r="T3621" s="19">
        <f t="shared" si="284"/>
        <v>42207.916666666664</v>
      </c>
      <c r="U3621">
        <f t="shared" si="285"/>
        <v>2014</v>
      </c>
    </row>
    <row r="3622" spans="1:21" ht="48" x14ac:dyDescent="0.2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 s="23">
        <v>1437620400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 s="12">
        <f t="shared" si="281"/>
        <v>105</v>
      </c>
      <c r="P3622" s="10">
        <f t="shared" si="282"/>
        <v>56.07</v>
      </c>
      <c r="Q3622" s="14" t="s">
        <v>8354</v>
      </c>
      <c r="R3622" t="s">
        <v>8356</v>
      </c>
      <c r="S3622" s="19">
        <f t="shared" si="283"/>
        <v>42037.72987268518</v>
      </c>
      <c r="T3622" s="19">
        <f t="shared" si="284"/>
        <v>42207.916666666664</v>
      </c>
      <c r="U3622">
        <f t="shared" si="285"/>
        <v>2015</v>
      </c>
    </row>
    <row r="3623" spans="1:21" ht="48" x14ac:dyDescent="0.2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 s="23">
        <v>1437620400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 s="12">
        <f t="shared" si="281"/>
        <v>110</v>
      </c>
      <c r="P3623" s="10">
        <f t="shared" si="282"/>
        <v>47.03</v>
      </c>
      <c r="Q3623" s="14" t="s">
        <v>8354</v>
      </c>
      <c r="R3623" t="s">
        <v>8356</v>
      </c>
      <c r="S3623" s="19">
        <f t="shared" si="283"/>
        <v>42619.727361111109</v>
      </c>
      <c r="T3623" s="19">
        <f t="shared" si="284"/>
        <v>42207.916666666664</v>
      </c>
      <c r="U3623">
        <f t="shared" si="285"/>
        <v>2015</v>
      </c>
    </row>
    <row r="3624" spans="1:21" ht="32" x14ac:dyDescent="0.2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 s="23">
        <v>1437620400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 s="12">
        <f t="shared" si="281"/>
        <v>100</v>
      </c>
      <c r="P3624" s="10">
        <f t="shared" si="282"/>
        <v>47.67</v>
      </c>
      <c r="Q3624" s="14" t="s">
        <v>8354</v>
      </c>
      <c r="R3624" t="s">
        <v>8356</v>
      </c>
      <c r="S3624" s="19">
        <f t="shared" si="283"/>
        <v>41877.013553240737</v>
      </c>
      <c r="T3624" s="19">
        <f t="shared" si="284"/>
        <v>42207.916666666664</v>
      </c>
      <c r="U3624">
        <f t="shared" si="285"/>
        <v>2014</v>
      </c>
    </row>
    <row r="3625" spans="1:21" ht="32" x14ac:dyDescent="0.2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 s="23">
        <v>1437620400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 s="12">
        <f t="shared" si="281"/>
        <v>120</v>
      </c>
      <c r="P3625" s="10">
        <f t="shared" si="282"/>
        <v>88.24</v>
      </c>
      <c r="Q3625" s="14" t="s">
        <v>8354</v>
      </c>
      <c r="R3625" t="s">
        <v>8356</v>
      </c>
      <c r="S3625" s="19">
        <f t="shared" si="283"/>
        <v>41828.528587962959</v>
      </c>
      <c r="T3625" s="19">
        <f t="shared" si="284"/>
        <v>42207.916666666664</v>
      </c>
      <c r="U3625">
        <f t="shared" si="285"/>
        <v>2014</v>
      </c>
    </row>
    <row r="3626" spans="1:21" ht="80" x14ac:dyDescent="0.2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 s="23">
        <v>1437620400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 s="12">
        <f t="shared" si="281"/>
        <v>105</v>
      </c>
      <c r="P3626" s="10">
        <f t="shared" si="282"/>
        <v>80.72</v>
      </c>
      <c r="Q3626" s="14" t="s">
        <v>8354</v>
      </c>
      <c r="R3626" t="s">
        <v>8356</v>
      </c>
      <c r="S3626" s="19">
        <f t="shared" si="283"/>
        <v>42545.56585648148</v>
      </c>
      <c r="T3626" s="19">
        <f t="shared" si="284"/>
        <v>42207.916666666664</v>
      </c>
      <c r="U3626">
        <f t="shared" si="285"/>
        <v>2015</v>
      </c>
    </row>
    <row r="3627" spans="1:21" ht="48" x14ac:dyDescent="0.2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 s="23">
        <v>1437620400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 s="12">
        <f t="shared" si="281"/>
        <v>103</v>
      </c>
      <c r="P3627" s="10">
        <f t="shared" si="282"/>
        <v>39.49</v>
      </c>
      <c r="Q3627" s="14" t="s">
        <v>8354</v>
      </c>
      <c r="R3627" t="s">
        <v>8356</v>
      </c>
      <c r="S3627" s="19">
        <f t="shared" si="283"/>
        <v>42157.444178240738</v>
      </c>
      <c r="T3627" s="19">
        <f t="shared" si="284"/>
        <v>42207.916666666664</v>
      </c>
      <c r="U3627">
        <f t="shared" si="285"/>
        <v>2015</v>
      </c>
    </row>
    <row r="3628" spans="1:21" ht="48" x14ac:dyDescent="0.2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 s="23">
        <v>1437620400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 s="12">
        <f t="shared" si="281"/>
        <v>102</v>
      </c>
      <c r="P3628" s="10">
        <f t="shared" si="282"/>
        <v>84.85</v>
      </c>
      <c r="Q3628" s="14" t="s">
        <v>8354</v>
      </c>
      <c r="R3628" t="s">
        <v>8356</v>
      </c>
      <c r="S3628" s="19">
        <f t="shared" si="283"/>
        <v>41846.458993055552</v>
      </c>
      <c r="T3628" s="19">
        <f t="shared" si="284"/>
        <v>42207.916666666664</v>
      </c>
      <c r="U3628">
        <f t="shared" si="285"/>
        <v>2014</v>
      </c>
    </row>
    <row r="3629" spans="1:21" ht="48" x14ac:dyDescent="0.2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 s="23">
        <v>1437620400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 s="12">
        <f t="shared" si="281"/>
        <v>100</v>
      </c>
      <c r="P3629" s="10">
        <f t="shared" si="282"/>
        <v>68.97</v>
      </c>
      <c r="Q3629" s="14" t="s">
        <v>8354</v>
      </c>
      <c r="R3629" t="s">
        <v>8356</v>
      </c>
      <c r="S3629" s="19">
        <f t="shared" si="283"/>
        <v>42460.533414351848</v>
      </c>
      <c r="T3629" s="19">
        <f t="shared" si="284"/>
        <v>42207.916666666664</v>
      </c>
      <c r="U3629">
        <f t="shared" si="285"/>
        <v>2016</v>
      </c>
    </row>
    <row r="3630" spans="1:21" ht="48" x14ac:dyDescent="0.2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 s="23">
        <v>1437620400</v>
      </c>
      <c r="J3630">
        <v>1444852796</v>
      </c>
      <c r="K3630" t="b">
        <v>0</v>
      </c>
      <c r="L3630">
        <v>0</v>
      </c>
      <c r="M3630" t="b">
        <v>0</v>
      </c>
      <c r="N3630" t="s">
        <v>8269</v>
      </c>
      <c r="O3630" s="12">
        <f t="shared" si="281"/>
        <v>0</v>
      </c>
      <c r="P3630" s="10">
        <f t="shared" si="282"/>
        <v>0</v>
      </c>
      <c r="Q3630" s="14" t="s">
        <v>8354</v>
      </c>
      <c r="R3630" t="s">
        <v>8356</v>
      </c>
      <c r="S3630" s="19">
        <f t="shared" si="283"/>
        <v>42291.6249537037</v>
      </c>
      <c r="T3630" s="19">
        <f t="shared" si="284"/>
        <v>42207.916666666664</v>
      </c>
      <c r="U3630">
        <f t="shared" si="285"/>
        <v>2014</v>
      </c>
    </row>
    <row r="3631" spans="1:21" ht="48" x14ac:dyDescent="0.2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 s="23">
        <v>1437620400</v>
      </c>
      <c r="J3631">
        <v>1457403364</v>
      </c>
      <c r="K3631" t="b">
        <v>0</v>
      </c>
      <c r="L3631">
        <v>2</v>
      </c>
      <c r="M3631" t="b">
        <v>0</v>
      </c>
      <c r="N3631" t="s">
        <v>8269</v>
      </c>
      <c r="O3631" s="12">
        <f t="shared" si="281"/>
        <v>0</v>
      </c>
      <c r="P3631" s="10">
        <f t="shared" si="282"/>
        <v>1</v>
      </c>
      <c r="Q3631" s="14" t="s">
        <v>8354</v>
      </c>
      <c r="R3631" t="s">
        <v>8356</v>
      </c>
      <c r="S3631" s="19">
        <f t="shared" si="283"/>
        <v>42436.886157407404</v>
      </c>
      <c r="T3631" s="19">
        <f t="shared" si="284"/>
        <v>42207.916666666664</v>
      </c>
      <c r="U3631">
        <f t="shared" si="285"/>
        <v>2016</v>
      </c>
    </row>
    <row r="3632" spans="1:21" ht="48" x14ac:dyDescent="0.2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 s="23">
        <v>1437620400</v>
      </c>
      <c r="J3632">
        <v>1414700390</v>
      </c>
      <c r="K3632" t="b">
        <v>0</v>
      </c>
      <c r="L3632">
        <v>1</v>
      </c>
      <c r="M3632" t="b">
        <v>0</v>
      </c>
      <c r="N3632" t="s">
        <v>8269</v>
      </c>
      <c r="O3632" s="12">
        <f t="shared" si="281"/>
        <v>0</v>
      </c>
      <c r="P3632" s="10">
        <f t="shared" si="282"/>
        <v>1</v>
      </c>
      <c r="Q3632" s="14" t="s">
        <v>8354</v>
      </c>
      <c r="R3632" t="s">
        <v>8356</v>
      </c>
      <c r="S3632" s="19">
        <f t="shared" si="283"/>
        <v>41942.638773148145</v>
      </c>
      <c r="T3632" s="19">
        <f t="shared" si="284"/>
        <v>42207.916666666664</v>
      </c>
      <c r="U3632">
        <f t="shared" si="285"/>
        <v>2015</v>
      </c>
    </row>
    <row r="3633" spans="1:21" ht="48" x14ac:dyDescent="0.2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 s="23">
        <v>1437620400</v>
      </c>
      <c r="J3633">
        <v>1409335497</v>
      </c>
      <c r="K3633" t="b">
        <v>0</v>
      </c>
      <c r="L3633">
        <v>59</v>
      </c>
      <c r="M3633" t="b">
        <v>0</v>
      </c>
      <c r="N3633" t="s">
        <v>8269</v>
      </c>
      <c r="O3633" s="12">
        <f t="shared" si="281"/>
        <v>51</v>
      </c>
      <c r="P3633" s="10">
        <f t="shared" si="282"/>
        <v>147.88</v>
      </c>
      <c r="Q3633" s="14" t="s">
        <v>8354</v>
      </c>
      <c r="R3633" t="s">
        <v>8356</v>
      </c>
      <c r="S3633" s="19">
        <f t="shared" si="283"/>
        <v>41880.54510416666</v>
      </c>
      <c r="T3633" s="19">
        <f t="shared" si="284"/>
        <v>42207.916666666664</v>
      </c>
      <c r="U3633">
        <f t="shared" si="285"/>
        <v>2014</v>
      </c>
    </row>
    <row r="3634" spans="1:21" ht="48" x14ac:dyDescent="0.2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 s="23">
        <v>1437620400</v>
      </c>
      <c r="J3634">
        <v>1415053749</v>
      </c>
      <c r="K3634" t="b">
        <v>0</v>
      </c>
      <c r="L3634">
        <v>1</v>
      </c>
      <c r="M3634" t="b">
        <v>0</v>
      </c>
      <c r="N3634" t="s">
        <v>8269</v>
      </c>
      <c r="O3634" s="12">
        <f t="shared" si="281"/>
        <v>20</v>
      </c>
      <c r="P3634" s="10">
        <f t="shared" si="282"/>
        <v>100</v>
      </c>
      <c r="Q3634" s="14" t="s">
        <v>8354</v>
      </c>
      <c r="R3634" t="s">
        <v>8356</v>
      </c>
      <c r="S3634" s="19">
        <f t="shared" si="283"/>
        <v>41946.728576388887</v>
      </c>
      <c r="T3634" s="19">
        <f t="shared" si="284"/>
        <v>42207.916666666664</v>
      </c>
      <c r="U3634">
        <f t="shared" si="285"/>
        <v>2014</v>
      </c>
    </row>
    <row r="3635" spans="1:21" ht="48" x14ac:dyDescent="0.2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 s="23">
        <v>1437620400</v>
      </c>
      <c r="J3635">
        <v>1475765867</v>
      </c>
      <c r="K3635" t="b">
        <v>0</v>
      </c>
      <c r="L3635">
        <v>31</v>
      </c>
      <c r="M3635" t="b">
        <v>0</v>
      </c>
      <c r="N3635" t="s">
        <v>8269</v>
      </c>
      <c r="O3635" s="12">
        <f t="shared" si="281"/>
        <v>35</v>
      </c>
      <c r="P3635" s="10">
        <f t="shared" si="282"/>
        <v>56.84</v>
      </c>
      <c r="Q3635" s="14" t="s">
        <v>8354</v>
      </c>
      <c r="R3635" t="s">
        <v>8356</v>
      </c>
      <c r="S3635" s="19">
        <f t="shared" si="283"/>
        <v>42649.415127314809</v>
      </c>
      <c r="T3635" s="19">
        <f t="shared" si="284"/>
        <v>42207.916666666664</v>
      </c>
      <c r="U3635">
        <f t="shared" si="285"/>
        <v>2015</v>
      </c>
    </row>
    <row r="3636" spans="1:21" ht="48" x14ac:dyDescent="0.2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 s="23">
        <v>1437620400</v>
      </c>
      <c r="J3636">
        <v>1480219174</v>
      </c>
      <c r="K3636" t="b">
        <v>0</v>
      </c>
      <c r="L3636">
        <v>18</v>
      </c>
      <c r="M3636" t="b">
        <v>0</v>
      </c>
      <c r="N3636" t="s">
        <v>8269</v>
      </c>
      <c r="O3636" s="12">
        <f t="shared" si="281"/>
        <v>4</v>
      </c>
      <c r="P3636" s="10">
        <f t="shared" si="282"/>
        <v>176.94</v>
      </c>
      <c r="Q3636" s="14" t="s">
        <v>8354</v>
      </c>
      <c r="R3636" t="s">
        <v>8356</v>
      </c>
      <c r="S3636" s="19">
        <f t="shared" si="283"/>
        <v>42700.958032407405</v>
      </c>
      <c r="T3636" s="19">
        <f t="shared" si="284"/>
        <v>42207.916666666664</v>
      </c>
      <c r="U3636">
        <f t="shared" si="285"/>
        <v>2014</v>
      </c>
    </row>
    <row r="3637" spans="1:21" ht="32" x14ac:dyDescent="0.2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 s="23">
        <v>1437620400</v>
      </c>
      <c r="J3637">
        <v>1458594676</v>
      </c>
      <c r="K3637" t="b">
        <v>0</v>
      </c>
      <c r="L3637">
        <v>10</v>
      </c>
      <c r="M3637" t="b">
        <v>0</v>
      </c>
      <c r="N3637" t="s">
        <v>8269</v>
      </c>
      <c r="O3637" s="12">
        <f t="shared" si="281"/>
        <v>36</v>
      </c>
      <c r="P3637" s="10">
        <f t="shared" si="282"/>
        <v>127.6</v>
      </c>
      <c r="Q3637" s="14" t="s">
        <v>8354</v>
      </c>
      <c r="R3637" t="s">
        <v>8356</v>
      </c>
      <c r="S3637" s="19">
        <f t="shared" si="283"/>
        <v>42450.674490740734</v>
      </c>
      <c r="T3637" s="19">
        <f t="shared" si="284"/>
        <v>42207.916666666664</v>
      </c>
      <c r="U3637">
        <f t="shared" si="285"/>
        <v>2015</v>
      </c>
    </row>
    <row r="3638" spans="1:21" ht="48" x14ac:dyDescent="0.2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 s="23">
        <v>1437620400</v>
      </c>
      <c r="J3638">
        <v>1439224829</v>
      </c>
      <c r="K3638" t="b">
        <v>0</v>
      </c>
      <c r="L3638">
        <v>0</v>
      </c>
      <c r="M3638" t="b">
        <v>0</v>
      </c>
      <c r="N3638" t="s">
        <v>8269</v>
      </c>
      <c r="O3638" s="12">
        <f t="shared" si="281"/>
        <v>0</v>
      </c>
      <c r="P3638" s="10">
        <f t="shared" si="282"/>
        <v>0</v>
      </c>
      <c r="Q3638" s="14" t="s">
        <v>8354</v>
      </c>
      <c r="R3638" t="s">
        <v>8356</v>
      </c>
      <c r="S3638" s="19">
        <f t="shared" si="283"/>
        <v>42226.486446759256</v>
      </c>
      <c r="T3638" s="19">
        <f t="shared" si="284"/>
        <v>42207.916666666664</v>
      </c>
      <c r="U3638">
        <f t="shared" si="285"/>
        <v>2016</v>
      </c>
    </row>
    <row r="3639" spans="1:21" ht="64" x14ac:dyDescent="0.2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 s="23">
        <v>1437620400</v>
      </c>
      <c r="J3639">
        <v>1417538935</v>
      </c>
      <c r="K3639" t="b">
        <v>0</v>
      </c>
      <c r="L3639">
        <v>14</v>
      </c>
      <c r="M3639" t="b">
        <v>0</v>
      </c>
      <c r="N3639" t="s">
        <v>8269</v>
      </c>
      <c r="O3639" s="12">
        <f t="shared" si="281"/>
        <v>31</v>
      </c>
      <c r="P3639" s="10">
        <f t="shared" si="282"/>
        <v>66.14</v>
      </c>
      <c r="Q3639" s="14" t="s">
        <v>8354</v>
      </c>
      <c r="R3639" t="s">
        <v>8356</v>
      </c>
      <c r="S3639" s="19">
        <f t="shared" si="283"/>
        <v>41975.492303240739</v>
      </c>
      <c r="T3639" s="19">
        <f t="shared" si="284"/>
        <v>42207.916666666664</v>
      </c>
      <c r="U3639">
        <f t="shared" si="285"/>
        <v>2015</v>
      </c>
    </row>
    <row r="3640" spans="1:21" ht="32" x14ac:dyDescent="0.2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 s="23">
        <v>1437620400</v>
      </c>
      <c r="J3640">
        <v>1424275732</v>
      </c>
      <c r="K3640" t="b">
        <v>0</v>
      </c>
      <c r="L3640">
        <v>2</v>
      </c>
      <c r="M3640" t="b">
        <v>0</v>
      </c>
      <c r="N3640" t="s">
        <v>8269</v>
      </c>
      <c r="O3640" s="12">
        <f t="shared" si="281"/>
        <v>7</v>
      </c>
      <c r="P3640" s="10">
        <f t="shared" si="282"/>
        <v>108</v>
      </c>
      <c r="Q3640" s="14" t="s">
        <v>8354</v>
      </c>
      <c r="R3640" t="s">
        <v>8356</v>
      </c>
      <c r="S3640" s="19">
        <f t="shared" si="283"/>
        <v>42053.464490740742</v>
      </c>
      <c r="T3640" s="19">
        <f t="shared" si="284"/>
        <v>42207.916666666664</v>
      </c>
      <c r="U3640">
        <f t="shared" si="285"/>
        <v>2015</v>
      </c>
    </row>
    <row r="3641" spans="1:21" ht="48" x14ac:dyDescent="0.2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 s="23">
        <v>1437620400</v>
      </c>
      <c r="J3641">
        <v>1470672906</v>
      </c>
      <c r="K3641" t="b">
        <v>0</v>
      </c>
      <c r="L3641">
        <v>1</v>
      </c>
      <c r="M3641" t="b">
        <v>0</v>
      </c>
      <c r="N3641" t="s">
        <v>8269</v>
      </c>
      <c r="O3641" s="12">
        <f t="shared" si="281"/>
        <v>0</v>
      </c>
      <c r="P3641" s="10">
        <f t="shared" si="282"/>
        <v>1</v>
      </c>
      <c r="Q3641" s="14" t="s">
        <v>8354</v>
      </c>
      <c r="R3641" t="s">
        <v>8356</v>
      </c>
      <c r="S3641" s="19">
        <f t="shared" si="283"/>
        <v>42590.468819444439</v>
      </c>
      <c r="T3641" s="19">
        <f t="shared" si="284"/>
        <v>42207.916666666664</v>
      </c>
      <c r="U3641">
        <f t="shared" si="285"/>
        <v>2014</v>
      </c>
    </row>
    <row r="3642" spans="1:21" ht="80" x14ac:dyDescent="0.2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 s="23">
        <v>1437620400</v>
      </c>
      <c r="J3642">
        <v>1428691530</v>
      </c>
      <c r="K3642" t="b">
        <v>0</v>
      </c>
      <c r="L3642">
        <v>3</v>
      </c>
      <c r="M3642" t="b">
        <v>0</v>
      </c>
      <c r="N3642" t="s">
        <v>8269</v>
      </c>
      <c r="O3642" s="12">
        <f t="shared" si="281"/>
        <v>6</v>
      </c>
      <c r="P3642" s="10">
        <f t="shared" si="282"/>
        <v>18.329999999999998</v>
      </c>
      <c r="Q3642" s="14" t="s">
        <v>8354</v>
      </c>
      <c r="R3642" t="s">
        <v>8356</v>
      </c>
      <c r="S3642" s="19">
        <f t="shared" si="283"/>
        <v>42104.573263888888</v>
      </c>
      <c r="T3642" s="19">
        <f t="shared" si="284"/>
        <v>42207.916666666664</v>
      </c>
      <c r="U3642">
        <f t="shared" si="285"/>
        <v>2015</v>
      </c>
    </row>
    <row r="3643" spans="1:21" ht="48" x14ac:dyDescent="0.2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 s="23">
        <v>1437620400</v>
      </c>
      <c r="J3643">
        <v>1410966179</v>
      </c>
      <c r="K3643" t="b">
        <v>0</v>
      </c>
      <c r="L3643">
        <v>0</v>
      </c>
      <c r="M3643" t="b">
        <v>0</v>
      </c>
      <c r="N3643" t="s">
        <v>8269</v>
      </c>
      <c r="O3643" s="12">
        <f t="shared" si="281"/>
        <v>0</v>
      </c>
      <c r="P3643" s="10">
        <f t="shared" si="282"/>
        <v>0</v>
      </c>
      <c r="Q3643" s="14" t="s">
        <v>8354</v>
      </c>
      <c r="R3643" t="s">
        <v>8356</v>
      </c>
      <c r="S3643" s="19">
        <f t="shared" si="283"/>
        <v>41899.41873842592</v>
      </c>
      <c r="T3643" s="19">
        <f t="shared" si="284"/>
        <v>42207.916666666664</v>
      </c>
      <c r="U3643">
        <f t="shared" si="285"/>
        <v>2016</v>
      </c>
    </row>
    <row r="3644" spans="1:21" ht="64" x14ac:dyDescent="0.2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 s="23">
        <v>1437620400</v>
      </c>
      <c r="J3644">
        <v>1445369727</v>
      </c>
      <c r="K3644" t="b">
        <v>0</v>
      </c>
      <c r="L3644">
        <v>2</v>
      </c>
      <c r="M3644" t="b">
        <v>0</v>
      </c>
      <c r="N3644" t="s">
        <v>8269</v>
      </c>
      <c r="O3644" s="12">
        <f t="shared" si="281"/>
        <v>2</v>
      </c>
      <c r="P3644" s="10">
        <f t="shared" si="282"/>
        <v>7.5</v>
      </c>
      <c r="Q3644" s="14" t="s">
        <v>8354</v>
      </c>
      <c r="R3644" t="s">
        <v>8356</v>
      </c>
      <c r="S3644" s="19">
        <f t="shared" si="283"/>
        <v>42297.607951388891</v>
      </c>
      <c r="T3644" s="19">
        <f t="shared" si="284"/>
        <v>42207.916666666664</v>
      </c>
      <c r="U3644">
        <f t="shared" si="285"/>
        <v>2015</v>
      </c>
    </row>
    <row r="3645" spans="1:21" ht="48" x14ac:dyDescent="0.2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 s="23">
        <v>1437620400</v>
      </c>
      <c r="J3645">
        <v>1444274839</v>
      </c>
      <c r="K3645" t="b">
        <v>0</v>
      </c>
      <c r="L3645">
        <v>0</v>
      </c>
      <c r="M3645" t="b">
        <v>0</v>
      </c>
      <c r="N3645" t="s">
        <v>8269</v>
      </c>
      <c r="O3645" s="12">
        <f t="shared" si="281"/>
        <v>0</v>
      </c>
      <c r="P3645" s="10">
        <f t="shared" si="282"/>
        <v>0</v>
      </c>
      <c r="Q3645" s="14" t="s">
        <v>8354</v>
      </c>
      <c r="R3645" t="s">
        <v>8356</v>
      </c>
      <c r="S3645" s="19">
        <f t="shared" si="283"/>
        <v>42284.935636574075</v>
      </c>
      <c r="T3645" s="19">
        <f t="shared" si="284"/>
        <v>42207.916666666664</v>
      </c>
      <c r="U3645">
        <f t="shared" si="285"/>
        <v>2015</v>
      </c>
    </row>
    <row r="3646" spans="1:21" ht="48" x14ac:dyDescent="0.2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 s="23">
        <v>1437620400</v>
      </c>
      <c r="J3646">
        <v>1454996887</v>
      </c>
      <c r="K3646" t="b">
        <v>0</v>
      </c>
      <c r="L3646">
        <v>12</v>
      </c>
      <c r="M3646" t="b">
        <v>0</v>
      </c>
      <c r="N3646" t="s">
        <v>8269</v>
      </c>
      <c r="O3646" s="12">
        <f t="shared" si="281"/>
        <v>16</v>
      </c>
      <c r="P3646" s="10">
        <f t="shared" si="282"/>
        <v>68.42</v>
      </c>
      <c r="Q3646" s="14" t="s">
        <v>8354</v>
      </c>
      <c r="R3646" t="s">
        <v>8356</v>
      </c>
      <c r="S3646" s="19">
        <f t="shared" si="283"/>
        <v>42409.033414351848</v>
      </c>
      <c r="T3646" s="19">
        <f t="shared" si="284"/>
        <v>42207.916666666664</v>
      </c>
      <c r="U3646">
        <f t="shared" si="285"/>
        <v>2015</v>
      </c>
    </row>
    <row r="3647" spans="1:21" ht="48" x14ac:dyDescent="0.2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 s="23">
        <v>1437620400</v>
      </c>
      <c r="J3647">
        <v>1477178238</v>
      </c>
      <c r="K3647" t="b">
        <v>0</v>
      </c>
      <c r="L3647">
        <v>1</v>
      </c>
      <c r="M3647" t="b">
        <v>0</v>
      </c>
      <c r="N3647" t="s">
        <v>8269</v>
      </c>
      <c r="O3647" s="12">
        <f t="shared" si="281"/>
        <v>0</v>
      </c>
      <c r="P3647" s="10">
        <f t="shared" si="282"/>
        <v>1</v>
      </c>
      <c r="Q3647" s="14" t="s">
        <v>8354</v>
      </c>
      <c r="R3647" t="s">
        <v>8356</v>
      </c>
      <c r="S3647" s="19">
        <f t="shared" si="283"/>
        <v>42665.762013888881</v>
      </c>
      <c r="T3647" s="19">
        <f t="shared" si="284"/>
        <v>42207.916666666664</v>
      </c>
      <c r="U3647">
        <f t="shared" si="285"/>
        <v>2014</v>
      </c>
    </row>
    <row r="3648" spans="1:21" ht="48" x14ac:dyDescent="0.2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 s="23">
        <v>1437620400</v>
      </c>
      <c r="J3648">
        <v>1431770802</v>
      </c>
      <c r="K3648" t="b">
        <v>0</v>
      </c>
      <c r="L3648">
        <v>8</v>
      </c>
      <c r="M3648" t="b">
        <v>0</v>
      </c>
      <c r="N3648" t="s">
        <v>8269</v>
      </c>
      <c r="O3648" s="12">
        <f t="shared" si="281"/>
        <v>5</v>
      </c>
      <c r="P3648" s="10">
        <f t="shared" si="282"/>
        <v>60.13</v>
      </c>
      <c r="Q3648" s="14" t="s">
        <v>8354</v>
      </c>
      <c r="R3648" t="s">
        <v>8356</v>
      </c>
      <c r="S3648" s="19">
        <f t="shared" si="283"/>
        <v>42140.21298611111</v>
      </c>
      <c r="T3648" s="19">
        <f t="shared" si="284"/>
        <v>42207.916666666664</v>
      </c>
      <c r="U3648">
        <f t="shared" si="285"/>
        <v>2015</v>
      </c>
    </row>
    <row r="3649" spans="1:21" ht="48" x14ac:dyDescent="0.2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 s="23">
        <v>1437620400</v>
      </c>
      <c r="J3649">
        <v>1471370327</v>
      </c>
      <c r="K3649" t="b">
        <v>0</v>
      </c>
      <c r="L3649">
        <v>2</v>
      </c>
      <c r="M3649" t="b">
        <v>0</v>
      </c>
      <c r="N3649" t="s">
        <v>8269</v>
      </c>
      <c r="O3649" s="12">
        <f t="shared" si="281"/>
        <v>6</v>
      </c>
      <c r="P3649" s="10">
        <f t="shared" si="282"/>
        <v>15</v>
      </c>
      <c r="Q3649" s="14" t="s">
        <v>8354</v>
      </c>
      <c r="R3649" t="s">
        <v>8356</v>
      </c>
      <c r="S3649" s="19">
        <f t="shared" si="283"/>
        <v>42598.540821759256</v>
      </c>
      <c r="T3649" s="19">
        <f t="shared" si="284"/>
        <v>42207.916666666664</v>
      </c>
      <c r="U3649">
        <f t="shared" si="285"/>
        <v>2015</v>
      </c>
    </row>
    <row r="3650" spans="1:21" ht="32" x14ac:dyDescent="0.2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 s="23">
        <v>1437620400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 s="12">
        <f t="shared" ref="O3650:O3713" si="286">ROUND(E3650/D3650*100,0)</f>
        <v>100</v>
      </c>
      <c r="P3650" s="10">
        <f t="shared" ref="P3650:P3713" si="287">IFERROR(ROUND(E3650/L3650,2),0)</f>
        <v>550.04</v>
      </c>
      <c r="Q3650" s="14" t="s">
        <v>8354</v>
      </c>
      <c r="R3650" t="s">
        <v>8356</v>
      </c>
      <c r="S3650" s="19">
        <f t="shared" si="283"/>
        <v>41887.083854166667</v>
      </c>
      <c r="T3650" s="19">
        <f t="shared" si="284"/>
        <v>42207.916666666664</v>
      </c>
      <c r="U3650">
        <f t="shared" si="285"/>
        <v>2015</v>
      </c>
    </row>
    <row r="3651" spans="1:21" ht="48" x14ac:dyDescent="0.2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 s="23">
        <v>1437620400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 s="12">
        <f t="shared" si="286"/>
        <v>104</v>
      </c>
      <c r="P3651" s="10">
        <f t="shared" si="287"/>
        <v>97.5</v>
      </c>
      <c r="Q3651" s="14" t="s">
        <v>8354</v>
      </c>
      <c r="R3651" t="s">
        <v>8356</v>
      </c>
      <c r="S3651" s="19">
        <f t="shared" ref="S3651:S3714" si="288">(J3651/86400)+25569+(-5/24)</f>
        <v>41780.504560185182</v>
      </c>
      <c r="T3651" s="19">
        <f t="shared" ref="T3651:T3714" si="289">(I3651/86400)+25569+(-5/24)</f>
        <v>42207.916666666664</v>
      </c>
      <c r="U3651">
        <f t="shared" si="285"/>
        <v>2016</v>
      </c>
    </row>
    <row r="3652" spans="1:21" ht="48" x14ac:dyDescent="0.2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 s="23">
        <v>1437620400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 s="12">
        <f t="shared" si="286"/>
        <v>100</v>
      </c>
      <c r="P3652" s="10">
        <f t="shared" si="287"/>
        <v>29.41</v>
      </c>
      <c r="Q3652" s="14" t="s">
        <v>8354</v>
      </c>
      <c r="R3652" t="s">
        <v>8356</v>
      </c>
      <c r="S3652" s="19">
        <f t="shared" si="288"/>
        <v>42381.270648148151</v>
      </c>
      <c r="T3652" s="19">
        <f t="shared" si="289"/>
        <v>42207.916666666664</v>
      </c>
      <c r="U3652">
        <f t="shared" si="285"/>
        <v>2015</v>
      </c>
    </row>
    <row r="3653" spans="1:21" ht="32" x14ac:dyDescent="0.2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 s="23">
        <v>1437620400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 s="12">
        <f t="shared" si="286"/>
        <v>104</v>
      </c>
      <c r="P3653" s="10">
        <f t="shared" si="287"/>
        <v>57.78</v>
      </c>
      <c r="Q3653" s="14" t="s">
        <v>8354</v>
      </c>
      <c r="R3653" t="s">
        <v>8356</v>
      </c>
      <c r="S3653" s="19">
        <f t="shared" si="288"/>
        <v>41828.437986111108</v>
      </c>
      <c r="T3653" s="19">
        <f t="shared" si="289"/>
        <v>42207.916666666664</v>
      </c>
      <c r="U3653">
        <f t="shared" si="285"/>
        <v>2015</v>
      </c>
    </row>
    <row r="3654" spans="1:21" ht="48" x14ac:dyDescent="0.2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 s="23">
        <v>1437620400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 s="12">
        <f t="shared" si="286"/>
        <v>251</v>
      </c>
      <c r="P3654" s="10">
        <f t="shared" si="287"/>
        <v>44.24</v>
      </c>
      <c r="Q3654" s="14" t="s">
        <v>8354</v>
      </c>
      <c r="R3654" t="s">
        <v>8356</v>
      </c>
      <c r="S3654" s="19">
        <f t="shared" si="288"/>
        <v>42596.436365740738</v>
      </c>
      <c r="T3654" s="19">
        <f t="shared" si="289"/>
        <v>42207.916666666664</v>
      </c>
      <c r="U3654">
        <f t="shared" si="285"/>
        <v>2016</v>
      </c>
    </row>
    <row r="3655" spans="1:21" ht="48" x14ac:dyDescent="0.2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 s="23">
        <v>1437620400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 s="12">
        <f t="shared" si="286"/>
        <v>101</v>
      </c>
      <c r="P3655" s="10">
        <f t="shared" si="287"/>
        <v>60.91</v>
      </c>
      <c r="Q3655" s="14" t="s">
        <v>8354</v>
      </c>
      <c r="R3655" t="s">
        <v>8356</v>
      </c>
      <c r="S3655" s="19">
        <f t="shared" si="288"/>
        <v>42191.155173611107</v>
      </c>
      <c r="T3655" s="19">
        <f t="shared" si="289"/>
        <v>42207.916666666664</v>
      </c>
      <c r="U3655">
        <f t="shared" si="285"/>
        <v>2014</v>
      </c>
    </row>
    <row r="3656" spans="1:21" ht="48" x14ac:dyDescent="0.2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 s="23">
        <v>1437620400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 s="12">
        <f t="shared" si="286"/>
        <v>174</v>
      </c>
      <c r="P3656" s="10">
        <f t="shared" si="287"/>
        <v>68.84</v>
      </c>
      <c r="Q3656" s="14" t="s">
        <v>8354</v>
      </c>
      <c r="R3656" t="s">
        <v>8356</v>
      </c>
      <c r="S3656" s="19">
        <f t="shared" si="288"/>
        <v>42440.20817129629</v>
      </c>
      <c r="T3656" s="19">
        <f t="shared" si="289"/>
        <v>42207.916666666664</v>
      </c>
      <c r="U3656">
        <f t="shared" si="285"/>
        <v>2014</v>
      </c>
    </row>
    <row r="3657" spans="1:21" ht="48" x14ac:dyDescent="0.2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 s="23">
        <v>1437620400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 s="12">
        <f t="shared" si="286"/>
        <v>116</v>
      </c>
      <c r="P3657" s="10">
        <f t="shared" si="287"/>
        <v>73.58</v>
      </c>
      <c r="Q3657" s="14" t="s">
        <v>8354</v>
      </c>
      <c r="R3657" t="s">
        <v>8356</v>
      </c>
      <c r="S3657" s="19">
        <f t="shared" si="288"/>
        <v>42173.594884259255</v>
      </c>
      <c r="T3657" s="19">
        <f t="shared" si="289"/>
        <v>42207.916666666664</v>
      </c>
      <c r="U3657">
        <f t="shared" si="285"/>
        <v>2016</v>
      </c>
    </row>
    <row r="3658" spans="1:21" ht="48" x14ac:dyDescent="0.2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 s="23">
        <v>1437620400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 s="12">
        <f t="shared" si="286"/>
        <v>106</v>
      </c>
      <c r="P3658" s="10">
        <f t="shared" si="287"/>
        <v>115.02</v>
      </c>
      <c r="Q3658" s="14" t="s">
        <v>8354</v>
      </c>
      <c r="R3658" t="s">
        <v>8356</v>
      </c>
      <c r="S3658" s="19">
        <f t="shared" si="288"/>
        <v>42737.701805555553</v>
      </c>
      <c r="T3658" s="19">
        <f t="shared" si="289"/>
        <v>42207.916666666664</v>
      </c>
      <c r="U3658">
        <f t="shared" si="285"/>
        <v>2017</v>
      </c>
    </row>
    <row r="3659" spans="1:21" ht="48" x14ac:dyDescent="0.2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 s="23">
        <v>1437620400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 s="12">
        <f t="shared" si="286"/>
        <v>111</v>
      </c>
      <c r="P3659" s="10">
        <f t="shared" si="287"/>
        <v>110.75</v>
      </c>
      <c r="Q3659" s="14" t="s">
        <v>8354</v>
      </c>
      <c r="R3659" t="s">
        <v>8356</v>
      </c>
      <c r="S3659" s="19">
        <f t="shared" si="288"/>
        <v>42499.4215162037</v>
      </c>
      <c r="T3659" s="19">
        <f t="shared" si="289"/>
        <v>42207.916666666664</v>
      </c>
      <c r="U3659">
        <f t="shared" si="285"/>
        <v>2015</v>
      </c>
    </row>
    <row r="3660" spans="1:21" ht="32" x14ac:dyDescent="0.2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 s="23">
        <v>1437620400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 s="12">
        <f t="shared" si="286"/>
        <v>101</v>
      </c>
      <c r="P3660" s="10">
        <f t="shared" si="287"/>
        <v>75.5</v>
      </c>
      <c r="Q3660" s="14" t="s">
        <v>8354</v>
      </c>
      <c r="R3660" t="s">
        <v>8356</v>
      </c>
      <c r="S3660" s="19">
        <f t="shared" si="288"/>
        <v>41775.650231481479</v>
      </c>
      <c r="T3660" s="19">
        <f t="shared" si="289"/>
        <v>42207.916666666664</v>
      </c>
      <c r="U3660">
        <f t="shared" si="285"/>
        <v>2014</v>
      </c>
    </row>
    <row r="3661" spans="1:21" ht="48" x14ac:dyDescent="0.2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 s="23">
        <v>1437620400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 s="12">
        <f t="shared" si="286"/>
        <v>102</v>
      </c>
      <c r="P3661" s="10">
        <f t="shared" si="287"/>
        <v>235.46</v>
      </c>
      <c r="Q3661" s="14" t="s">
        <v>8354</v>
      </c>
      <c r="R3661" t="s">
        <v>8356</v>
      </c>
      <c r="S3661" s="19">
        <f t="shared" si="288"/>
        <v>42055.068865740737</v>
      </c>
      <c r="T3661" s="19">
        <f t="shared" si="289"/>
        <v>42207.916666666664</v>
      </c>
      <c r="U3661">
        <f t="shared" si="285"/>
        <v>2016</v>
      </c>
    </row>
    <row r="3662" spans="1:21" ht="48" x14ac:dyDescent="0.2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 s="23">
        <v>1437620400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 s="12">
        <f t="shared" si="286"/>
        <v>100</v>
      </c>
      <c r="P3662" s="10">
        <f t="shared" si="287"/>
        <v>11.36</v>
      </c>
      <c r="Q3662" s="14" t="s">
        <v>8354</v>
      </c>
      <c r="R3662" t="s">
        <v>8356</v>
      </c>
      <c r="S3662" s="19">
        <f t="shared" si="288"/>
        <v>41971.672743055555</v>
      </c>
      <c r="T3662" s="19">
        <f t="shared" si="289"/>
        <v>42207.916666666664</v>
      </c>
      <c r="U3662">
        <f t="shared" si="285"/>
        <v>2016</v>
      </c>
    </row>
    <row r="3663" spans="1:21" ht="48" x14ac:dyDescent="0.2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 s="23">
        <v>1437620400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 s="12">
        <f t="shared" si="286"/>
        <v>111</v>
      </c>
      <c r="P3663" s="10">
        <f t="shared" si="287"/>
        <v>92.5</v>
      </c>
      <c r="Q3663" s="14" t="s">
        <v>8354</v>
      </c>
      <c r="R3663" t="s">
        <v>8356</v>
      </c>
      <c r="S3663" s="19">
        <f t="shared" si="288"/>
        <v>42447.688333333332</v>
      </c>
      <c r="T3663" s="19">
        <f t="shared" si="289"/>
        <v>42207.916666666664</v>
      </c>
      <c r="U3663">
        <f t="shared" si="285"/>
        <v>2015</v>
      </c>
    </row>
    <row r="3664" spans="1:21" ht="48" x14ac:dyDescent="0.2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 s="23">
        <v>1437620400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 s="12">
        <f t="shared" si="286"/>
        <v>101</v>
      </c>
      <c r="P3664" s="10">
        <f t="shared" si="287"/>
        <v>202.85</v>
      </c>
      <c r="Q3664" s="14" t="s">
        <v>8354</v>
      </c>
      <c r="R3664" t="s">
        <v>8356</v>
      </c>
      <c r="S3664" s="19">
        <f t="shared" si="288"/>
        <v>42064.011736111112</v>
      </c>
      <c r="T3664" s="19">
        <f t="shared" si="289"/>
        <v>42207.916666666664</v>
      </c>
      <c r="U3664">
        <f t="shared" si="285"/>
        <v>2014</v>
      </c>
    </row>
    <row r="3665" spans="1:21" ht="48" x14ac:dyDescent="0.2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 s="23">
        <v>1437620400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 s="12">
        <f t="shared" si="286"/>
        <v>104</v>
      </c>
      <c r="P3665" s="10">
        <f t="shared" si="287"/>
        <v>26</v>
      </c>
      <c r="Q3665" s="14" t="s">
        <v>8354</v>
      </c>
      <c r="R3665" t="s">
        <v>8356</v>
      </c>
      <c r="S3665" s="19">
        <f t="shared" si="288"/>
        <v>42665.243402777771</v>
      </c>
      <c r="T3665" s="19">
        <f t="shared" si="289"/>
        <v>42207.916666666664</v>
      </c>
      <c r="U3665">
        <f t="shared" ref="U3665:U3728" si="290">YEAR(S195)</f>
        <v>2014</v>
      </c>
    </row>
    <row r="3666" spans="1:21" ht="48" x14ac:dyDescent="0.2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 s="23">
        <v>1437620400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 s="12">
        <f t="shared" si="286"/>
        <v>109</v>
      </c>
      <c r="P3666" s="10">
        <f t="shared" si="287"/>
        <v>46.05</v>
      </c>
      <c r="Q3666" s="14" t="s">
        <v>8354</v>
      </c>
      <c r="R3666" t="s">
        <v>8356</v>
      </c>
      <c r="S3666" s="19">
        <f t="shared" si="288"/>
        <v>42523.04038194444</v>
      </c>
      <c r="T3666" s="19">
        <f t="shared" si="289"/>
        <v>42207.916666666664</v>
      </c>
      <c r="U3666">
        <f t="shared" si="290"/>
        <v>2016</v>
      </c>
    </row>
    <row r="3667" spans="1:21" ht="48" x14ac:dyDescent="0.2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 s="23">
        <v>1437620400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 s="12">
        <f t="shared" si="286"/>
        <v>115</v>
      </c>
      <c r="P3667" s="10">
        <f t="shared" si="287"/>
        <v>51</v>
      </c>
      <c r="Q3667" s="14" t="s">
        <v>8354</v>
      </c>
      <c r="R3667" t="s">
        <v>8356</v>
      </c>
      <c r="S3667" s="19">
        <f t="shared" si="288"/>
        <v>42294.59979166666</v>
      </c>
      <c r="T3667" s="19">
        <f t="shared" si="289"/>
        <v>42207.916666666664</v>
      </c>
      <c r="U3667">
        <f t="shared" si="290"/>
        <v>2015</v>
      </c>
    </row>
    <row r="3668" spans="1:21" ht="16" x14ac:dyDescent="0.2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 s="23">
        <v>1437620400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 s="12">
        <f t="shared" si="286"/>
        <v>100</v>
      </c>
      <c r="P3668" s="10">
        <f t="shared" si="287"/>
        <v>31.58</v>
      </c>
      <c r="Q3668" s="14" t="s">
        <v>8354</v>
      </c>
      <c r="R3668" t="s">
        <v>8356</v>
      </c>
      <c r="S3668" s="19">
        <f t="shared" si="288"/>
        <v>41822.696550925924</v>
      </c>
      <c r="T3668" s="19">
        <f t="shared" si="289"/>
        <v>42207.916666666664</v>
      </c>
      <c r="U3668">
        <f t="shared" si="290"/>
        <v>2015</v>
      </c>
    </row>
    <row r="3669" spans="1:21" ht="48" x14ac:dyDescent="0.2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 s="23">
        <v>1437620400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 s="12">
        <f t="shared" si="286"/>
        <v>103</v>
      </c>
      <c r="P3669" s="10">
        <f t="shared" si="287"/>
        <v>53.36</v>
      </c>
      <c r="Q3669" s="14" t="s">
        <v>8354</v>
      </c>
      <c r="R3669" t="s">
        <v>8356</v>
      </c>
      <c r="S3669" s="19">
        <f t="shared" si="288"/>
        <v>42173.761793981474</v>
      </c>
      <c r="T3669" s="19">
        <f t="shared" si="289"/>
        <v>42207.916666666664</v>
      </c>
      <c r="U3669">
        <f t="shared" si="290"/>
        <v>2017</v>
      </c>
    </row>
    <row r="3670" spans="1:21" ht="48" x14ac:dyDescent="0.2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 s="23">
        <v>1437620400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 s="12">
        <f t="shared" si="286"/>
        <v>104</v>
      </c>
      <c r="P3670" s="10">
        <f t="shared" si="287"/>
        <v>36.96</v>
      </c>
      <c r="Q3670" s="14" t="s">
        <v>8354</v>
      </c>
      <c r="R3670" t="s">
        <v>8356</v>
      </c>
      <c r="S3670" s="19">
        <f t="shared" si="288"/>
        <v>42185.347824074073</v>
      </c>
      <c r="T3670" s="19">
        <f t="shared" si="289"/>
        <v>42207.916666666664</v>
      </c>
      <c r="U3670">
        <f t="shared" si="290"/>
        <v>2014</v>
      </c>
    </row>
    <row r="3671" spans="1:21" ht="48" x14ac:dyDescent="0.2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 s="23">
        <v>1437620400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 s="12">
        <f t="shared" si="286"/>
        <v>138</v>
      </c>
      <c r="P3671" s="10">
        <f t="shared" si="287"/>
        <v>81.290000000000006</v>
      </c>
      <c r="Q3671" s="14" t="s">
        <v>8354</v>
      </c>
      <c r="R3671" t="s">
        <v>8356</v>
      </c>
      <c r="S3671" s="19">
        <f t="shared" si="288"/>
        <v>42136.466863425921</v>
      </c>
      <c r="T3671" s="19">
        <f t="shared" si="289"/>
        <v>42207.916666666664</v>
      </c>
      <c r="U3671">
        <f t="shared" si="290"/>
        <v>2016</v>
      </c>
    </row>
    <row r="3672" spans="1:21" ht="48" x14ac:dyDescent="0.2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 s="23">
        <v>1437620400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 s="12">
        <f t="shared" si="286"/>
        <v>110</v>
      </c>
      <c r="P3672" s="10">
        <f t="shared" si="287"/>
        <v>20.079999999999998</v>
      </c>
      <c r="Q3672" s="14" t="s">
        <v>8354</v>
      </c>
      <c r="R3672" t="s">
        <v>8356</v>
      </c>
      <c r="S3672" s="19">
        <f t="shared" si="288"/>
        <v>42142.305682870363</v>
      </c>
      <c r="T3672" s="19">
        <f t="shared" si="289"/>
        <v>42207.916666666664</v>
      </c>
      <c r="U3672">
        <f t="shared" si="290"/>
        <v>2014</v>
      </c>
    </row>
    <row r="3673" spans="1:21" ht="48" x14ac:dyDescent="0.2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 s="23">
        <v>1437620400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 s="12">
        <f t="shared" si="286"/>
        <v>101</v>
      </c>
      <c r="P3673" s="10">
        <f t="shared" si="287"/>
        <v>88.25</v>
      </c>
      <c r="Q3673" s="14" t="s">
        <v>8354</v>
      </c>
      <c r="R3673" t="s">
        <v>8356</v>
      </c>
      <c r="S3673" s="19">
        <f t="shared" si="288"/>
        <v>41820.419756944444</v>
      </c>
      <c r="T3673" s="19">
        <f t="shared" si="289"/>
        <v>42207.916666666664</v>
      </c>
      <c r="U3673">
        <f t="shared" si="290"/>
        <v>2015</v>
      </c>
    </row>
    <row r="3674" spans="1:21" ht="48" x14ac:dyDescent="0.2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 s="23">
        <v>1437620400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 s="12">
        <f t="shared" si="286"/>
        <v>102</v>
      </c>
      <c r="P3674" s="10">
        <f t="shared" si="287"/>
        <v>53.44</v>
      </c>
      <c r="Q3674" s="14" t="s">
        <v>8354</v>
      </c>
      <c r="R3674" t="s">
        <v>8356</v>
      </c>
      <c r="S3674" s="19">
        <f t="shared" si="288"/>
        <v>41878.738240740735</v>
      </c>
      <c r="T3674" s="19">
        <f t="shared" si="289"/>
        <v>42207.916666666664</v>
      </c>
      <c r="U3674">
        <f t="shared" si="290"/>
        <v>2015</v>
      </c>
    </row>
    <row r="3675" spans="1:21" ht="48" x14ac:dyDescent="0.2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 s="23">
        <v>1437620400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 s="12">
        <f t="shared" si="286"/>
        <v>114</v>
      </c>
      <c r="P3675" s="10">
        <f t="shared" si="287"/>
        <v>39.869999999999997</v>
      </c>
      <c r="Q3675" s="14" t="s">
        <v>8354</v>
      </c>
      <c r="R3675" t="s">
        <v>8356</v>
      </c>
      <c r="S3675" s="19">
        <f t="shared" si="288"/>
        <v>41914.086770833332</v>
      </c>
      <c r="T3675" s="19">
        <f t="shared" si="289"/>
        <v>42207.916666666664</v>
      </c>
      <c r="U3675">
        <f t="shared" si="290"/>
        <v>2014</v>
      </c>
    </row>
    <row r="3676" spans="1:21" ht="48" x14ac:dyDescent="0.2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 s="23">
        <v>1437620400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 s="12">
        <f t="shared" si="286"/>
        <v>100</v>
      </c>
      <c r="P3676" s="10">
        <f t="shared" si="287"/>
        <v>145.16</v>
      </c>
      <c r="Q3676" s="14" t="s">
        <v>8354</v>
      </c>
      <c r="R3676" t="s">
        <v>8356</v>
      </c>
      <c r="S3676" s="19">
        <f t="shared" si="288"/>
        <v>42556.664687499993</v>
      </c>
      <c r="T3676" s="19">
        <f t="shared" si="289"/>
        <v>42207.916666666664</v>
      </c>
      <c r="U3676">
        <f t="shared" si="290"/>
        <v>2016</v>
      </c>
    </row>
    <row r="3677" spans="1:21" ht="48" x14ac:dyDescent="0.2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 s="23">
        <v>1437620400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 s="12">
        <f t="shared" si="286"/>
        <v>140</v>
      </c>
      <c r="P3677" s="10">
        <f t="shared" si="287"/>
        <v>23.33</v>
      </c>
      <c r="Q3677" s="14" t="s">
        <v>8354</v>
      </c>
      <c r="R3677" t="s">
        <v>8356</v>
      </c>
      <c r="S3677" s="19">
        <f t="shared" si="288"/>
        <v>42493.388680555552</v>
      </c>
      <c r="T3677" s="19">
        <f t="shared" si="289"/>
        <v>42207.916666666664</v>
      </c>
      <c r="U3677">
        <f t="shared" si="290"/>
        <v>2015</v>
      </c>
    </row>
    <row r="3678" spans="1:21" ht="48" x14ac:dyDescent="0.2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 s="23">
        <v>1437620400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 s="12">
        <f t="shared" si="286"/>
        <v>129</v>
      </c>
      <c r="P3678" s="10">
        <f t="shared" si="287"/>
        <v>64.38</v>
      </c>
      <c r="Q3678" s="14" t="s">
        <v>8354</v>
      </c>
      <c r="R3678" t="s">
        <v>8356</v>
      </c>
      <c r="S3678" s="19">
        <f t="shared" si="288"/>
        <v>41876.607453703698</v>
      </c>
      <c r="T3678" s="19">
        <f t="shared" si="289"/>
        <v>42207.916666666664</v>
      </c>
      <c r="U3678">
        <f t="shared" si="290"/>
        <v>2016</v>
      </c>
    </row>
    <row r="3679" spans="1:21" ht="32" x14ac:dyDescent="0.2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 s="23">
        <v>1437620400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 s="12">
        <f t="shared" si="286"/>
        <v>103</v>
      </c>
      <c r="P3679" s="10">
        <f t="shared" si="287"/>
        <v>62.05</v>
      </c>
      <c r="Q3679" s="14" t="s">
        <v>8354</v>
      </c>
      <c r="R3679" t="s">
        <v>8356</v>
      </c>
      <c r="S3679" s="19">
        <f t="shared" si="288"/>
        <v>41802.365949074076</v>
      </c>
      <c r="T3679" s="19">
        <f t="shared" si="289"/>
        <v>42207.916666666664</v>
      </c>
      <c r="U3679">
        <f t="shared" si="290"/>
        <v>2014</v>
      </c>
    </row>
    <row r="3680" spans="1:21" ht="32" x14ac:dyDescent="0.2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 s="23">
        <v>1437620400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 s="12">
        <f t="shared" si="286"/>
        <v>103</v>
      </c>
      <c r="P3680" s="10">
        <f t="shared" si="287"/>
        <v>66.13</v>
      </c>
      <c r="Q3680" s="14" t="s">
        <v>8354</v>
      </c>
      <c r="R3680" t="s">
        <v>8356</v>
      </c>
      <c r="S3680" s="19">
        <f t="shared" si="288"/>
        <v>42120.322893518511</v>
      </c>
      <c r="T3680" s="19">
        <f t="shared" si="289"/>
        <v>42207.916666666664</v>
      </c>
      <c r="U3680">
        <f t="shared" si="290"/>
        <v>2014</v>
      </c>
    </row>
    <row r="3681" spans="1:21" ht="48" x14ac:dyDescent="0.2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 s="23">
        <v>1437620400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 s="12">
        <f t="shared" si="286"/>
        <v>110</v>
      </c>
      <c r="P3681" s="10">
        <f t="shared" si="287"/>
        <v>73.400000000000006</v>
      </c>
      <c r="Q3681" s="14" t="s">
        <v>8354</v>
      </c>
      <c r="R3681" t="s">
        <v>8356</v>
      </c>
      <c r="S3681" s="19">
        <f t="shared" si="288"/>
        <v>41786.553020833329</v>
      </c>
      <c r="T3681" s="19">
        <f t="shared" si="289"/>
        <v>42207.916666666664</v>
      </c>
      <c r="U3681">
        <f t="shared" si="290"/>
        <v>2015</v>
      </c>
    </row>
    <row r="3682" spans="1:21" ht="32" x14ac:dyDescent="0.2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 s="23">
        <v>1437620400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 s="12">
        <f t="shared" si="286"/>
        <v>113</v>
      </c>
      <c r="P3682" s="10">
        <f t="shared" si="287"/>
        <v>99.5</v>
      </c>
      <c r="Q3682" s="14" t="s">
        <v>8354</v>
      </c>
      <c r="R3682" t="s">
        <v>8356</v>
      </c>
      <c r="S3682" s="19">
        <f t="shared" si="288"/>
        <v>42627.245763888888</v>
      </c>
      <c r="T3682" s="19">
        <f t="shared" si="289"/>
        <v>42207.916666666664</v>
      </c>
      <c r="U3682">
        <f t="shared" si="290"/>
        <v>2015</v>
      </c>
    </row>
    <row r="3683" spans="1:21" ht="64" x14ac:dyDescent="0.2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 s="23">
        <v>1437620400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 s="12">
        <f t="shared" si="286"/>
        <v>112</v>
      </c>
      <c r="P3683" s="10">
        <f t="shared" si="287"/>
        <v>62.17</v>
      </c>
      <c r="Q3683" s="14" t="s">
        <v>8354</v>
      </c>
      <c r="R3683" t="s">
        <v>8356</v>
      </c>
      <c r="S3683" s="19">
        <f t="shared" si="288"/>
        <v>42374.443171296291</v>
      </c>
      <c r="T3683" s="19">
        <f t="shared" si="289"/>
        <v>42207.916666666664</v>
      </c>
      <c r="U3683">
        <f t="shared" si="290"/>
        <v>2015</v>
      </c>
    </row>
    <row r="3684" spans="1:21" ht="48" x14ac:dyDescent="0.2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 s="23">
        <v>1437620400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 s="12">
        <f t="shared" si="286"/>
        <v>139</v>
      </c>
      <c r="P3684" s="10">
        <f t="shared" si="287"/>
        <v>62.33</v>
      </c>
      <c r="Q3684" s="14" t="s">
        <v>8354</v>
      </c>
      <c r="R3684" t="s">
        <v>8356</v>
      </c>
      <c r="S3684" s="19">
        <f t="shared" si="288"/>
        <v>41772.477060185185</v>
      </c>
      <c r="T3684" s="19">
        <f t="shared" si="289"/>
        <v>42207.916666666664</v>
      </c>
      <c r="U3684">
        <f t="shared" si="290"/>
        <v>2016</v>
      </c>
    </row>
    <row r="3685" spans="1:21" ht="48" x14ac:dyDescent="0.2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 s="23">
        <v>1437620400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 s="12">
        <f t="shared" si="286"/>
        <v>111</v>
      </c>
      <c r="P3685" s="10">
        <f t="shared" si="287"/>
        <v>58.79</v>
      </c>
      <c r="Q3685" s="14" t="s">
        <v>8354</v>
      </c>
      <c r="R3685" t="s">
        <v>8356</v>
      </c>
      <c r="S3685" s="19">
        <f t="shared" si="288"/>
        <v>42632.908518518518</v>
      </c>
      <c r="T3685" s="19">
        <f t="shared" si="289"/>
        <v>42207.916666666664</v>
      </c>
      <c r="U3685">
        <f t="shared" si="290"/>
        <v>2015</v>
      </c>
    </row>
    <row r="3686" spans="1:21" ht="48" x14ac:dyDescent="0.2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 s="23">
        <v>1437620400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 s="12">
        <f t="shared" si="286"/>
        <v>139</v>
      </c>
      <c r="P3686" s="10">
        <f t="shared" si="287"/>
        <v>45.35</v>
      </c>
      <c r="Q3686" s="14" t="s">
        <v>8354</v>
      </c>
      <c r="R3686" t="s">
        <v>8356</v>
      </c>
      <c r="S3686" s="19">
        <f t="shared" si="288"/>
        <v>42218.97206018518</v>
      </c>
      <c r="T3686" s="19">
        <f t="shared" si="289"/>
        <v>42207.916666666664</v>
      </c>
      <c r="U3686">
        <f t="shared" si="290"/>
        <v>2015</v>
      </c>
    </row>
    <row r="3687" spans="1:21" ht="48" x14ac:dyDescent="0.2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 s="23">
        <v>1437620400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 s="12">
        <f t="shared" si="286"/>
        <v>106</v>
      </c>
      <c r="P3687" s="10">
        <f t="shared" si="287"/>
        <v>41.94</v>
      </c>
      <c r="Q3687" s="14" t="s">
        <v>8354</v>
      </c>
      <c r="R3687" t="s">
        <v>8356</v>
      </c>
      <c r="S3687" s="19">
        <f t="shared" si="288"/>
        <v>41753.384942129625</v>
      </c>
      <c r="T3687" s="19">
        <f t="shared" si="289"/>
        <v>42207.916666666664</v>
      </c>
      <c r="U3687">
        <f t="shared" si="290"/>
        <v>2016</v>
      </c>
    </row>
    <row r="3688" spans="1:21" ht="48" x14ac:dyDescent="0.2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 s="23">
        <v>1437620400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 s="12">
        <f t="shared" si="286"/>
        <v>101</v>
      </c>
      <c r="P3688" s="10">
        <f t="shared" si="287"/>
        <v>59.17</v>
      </c>
      <c r="Q3688" s="14" t="s">
        <v>8354</v>
      </c>
      <c r="R3688" t="s">
        <v>8356</v>
      </c>
      <c r="S3688" s="19">
        <f t="shared" si="288"/>
        <v>42230.454398148147</v>
      </c>
      <c r="T3688" s="19">
        <f t="shared" si="289"/>
        <v>42207.916666666664</v>
      </c>
      <c r="U3688">
        <f t="shared" si="290"/>
        <v>2015</v>
      </c>
    </row>
    <row r="3689" spans="1:21" ht="48" x14ac:dyDescent="0.2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 s="23">
        <v>1437620400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 s="12">
        <f t="shared" si="286"/>
        <v>100</v>
      </c>
      <c r="P3689" s="10">
        <f t="shared" si="287"/>
        <v>200.49</v>
      </c>
      <c r="Q3689" s="14" t="s">
        <v>8354</v>
      </c>
      <c r="R3689" t="s">
        <v>8356</v>
      </c>
      <c r="S3689" s="19">
        <f t="shared" si="288"/>
        <v>41787.009895833333</v>
      </c>
      <c r="T3689" s="19">
        <f t="shared" si="289"/>
        <v>42207.916666666664</v>
      </c>
      <c r="U3689">
        <f t="shared" si="290"/>
        <v>2014</v>
      </c>
    </row>
    <row r="3690" spans="1:21" ht="48" x14ac:dyDescent="0.2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 s="23">
        <v>1437620400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 s="12">
        <f t="shared" si="286"/>
        <v>109</v>
      </c>
      <c r="P3690" s="10">
        <f t="shared" si="287"/>
        <v>83.97</v>
      </c>
      <c r="Q3690" s="14" t="s">
        <v>8354</v>
      </c>
      <c r="R3690" t="s">
        <v>8356</v>
      </c>
      <c r="S3690" s="19">
        <f t="shared" si="288"/>
        <v>41829.578749999993</v>
      </c>
      <c r="T3690" s="19">
        <f t="shared" si="289"/>
        <v>42207.916666666664</v>
      </c>
      <c r="U3690">
        <f t="shared" si="290"/>
        <v>2015</v>
      </c>
    </row>
    <row r="3691" spans="1:21" ht="48" x14ac:dyDescent="0.2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 s="23">
        <v>1437620400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 s="12">
        <f t="shared" si="286"/>
        <v>118</v>
      </c>
      <c r="P3691" s="10">
        <f t="shared" si="287"/>
        <v>57.26</v>
      </c>
      <c r="Q3691" s="14" t="s">
        <v>8354</v>
      </c>
      <c r="R3691" t="s">
        <v>8356</v>
      </c>
      <c r="S3691" s="19">
        <f t="shared" si="288"/>
        <v>42147.61850694444</v>
      </c>
      <c r="T3691" s="19">
        <f t="shared" si="289"/>
        <v>42207.916666666664</v>
      </c>
      <c r="U3691">
        <f t="shared" si="290"/>
        <v>2016</v>
      </c>
    </row>
    <row r="3692" spans="1:21" ht="48" x14ac:dyDescent="0.2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 s="23">
        <v>1437620400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 s="12">
        <f t="shared" si="286"/>
        <v>120</v>
      </c>
      <c r="P3692" s="10">
        <f t="shared" si="287"/>
        <v>58.06</v>
      </c>
      <c r="Q3692" s="14" t="s">
        <v>8354</v>
      </c>
      <c r="R3692" t="s">
        <v>8356</v>
      </c>
      <c r="S3692" s="19">
        <f t="shared" si="288"/>
        <v>41940.38984953703</v>
      </c>
      <c r="T3692" s="19">
        <f t="shared" si="289"/>
        <v>42207.916666666664</v>
      </c>
      <c r="U3692">
        <f t="shared" si="290"/>
        <v>2015</v>
      </c>
    </row>
    <row r="3693" spans="1:21" ht="32" x14ac:dyDescent="0.2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 s="23">
        <v>1437620400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 s="12">
        <f t="shared" si="286"/>
        <v>128</v>
      </c>
      <c r="P3693" s="10">
        <f t="shared" si="287"/>
        <v>186.8</v>
      </c>
      <c r="Q3693" s="14" t="s">
        <v>8354</v>
      </c>
      <c r="R3693" t="s">
        <v>8356</v>
      </c>
      <c r="S3693" s="19">
        <f t="shared" si="288"/>
        <v>42020.492233796293</v>
      </c>
      <c r="T3693" s="19">
        <f t="shared" si="289"/>
        <v>42207.916666666664</v>
      </c>
      <c r="U3693">
        <f t="shared" si="290"/>
        <v>2015</v>
      </c>
    </row>
    <row r="3694" spans="1:21" ht="32" x14ac:dyDescent="0.2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 s="23">
        <v>1437620400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 s="12">
        <f t="shared" si="286"/>
        <v>126</v>
      </c>
      <c r="P3694" s="10">
        <f t="shared" si="287"/>
        <v>74.12</v>
      </c>
      <c r="Q3694" s="14" t="s">
        <v>8354</v>
      </c>
      <c r="R3694" t="s">
        <v>8356</v>
      </c>
      <c r="S3694" s="19">
        <f t="shared" si="288"/>
        <v>41891.756701388884</v>
      </c>
      <c r="T3694" s="19">
        <f t="shared" si="289"/>
        <v>42207.916666666664</v>
      </c>
      <c r="U3694">
        <f t="shared" si="290"/>
        <v>2015</v>
      </c>
    </row>
    <row r="3695" spans="1:21" ht="48" x14ac:dyDescent="0.2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 s="23">
        <v>1437620400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 s="12">
        <f t="shared" si="286"/>
        <v>129</v>
      </c>
      <c r="P3695" s="10">
        <f t="shared" si="287"/>
        <v>30.71</v>
      </c>
      <c r="Q3695" s="14" t="s">
        <v>8354</v>
      </c>
      <c r="R3695" t="s">
        <v>8356</v>
      </c>
      <c r="S3695" s="19">
        <f t="shared" si="288"/>
        <v>42308.98297453703</v>
      </c>
      <c r="T3695" s="19">
        <f t="shared" si="289"/>
        <v>42207.916666666664</v>
      </c>
      <c r="U3695">
        <f t="shared" si="290"/>
        <v>2016</v>
      </c>
    </row>
    <row r="3696" spans="1:21" ht="48" x14ac:dyDescent="0.2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 s="23">
        <v>1437620400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 s="12">
        <f t="shared" si="286"/>
        <v>107</v>
      </c>
      <c r="P3696" s="10">
        <f t="shared" si="287"/>
        <v>62.67</v>
      </c>
      <c r="Q3696" s="14" t="s">
        <v>8354</v>
      </c>
      <c r="R3696" t="s">
        <v>8356</v>
      </c>
      <c r="S3696" s="19">
        <f t="shared" si="288"/>
        <v>42489.925543981481</v>
      </c>
      <c r="T3696" s="19">
        <f t="shared" si="289"/>
        <v>42207.916666666664</v>
      </c>
      <c r="U3696">
        <f t="shared" si="290"/>
        <v>2015</v>
      </c>
    </row>
    <row r="3697" spans="1:21" ht="64" x14ac:dyDescent="0.2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 s="23">
        <v>1437620400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 s="12">
        <f t="shared" si="286"/>
        <v>100</v>
      </c>
      <c r="P3697" s="10">
        <f t="shared" si="287"/>
        <v>121.36</v>
      </c>
      <c r="Q3697" s="14" t="s">
        <v>8354</v>
      </c>
      <c r="R3697" t="s">
        <v>8356</v>
      </c>
      <c r="S3697" s="19">
        <f t="shared" si="288"/>
        <v>41995.662152777775</v>
      </c>
      <c r="T3697" s="19">
        <f t="shared" si="289"/>
        <v>42207.916666666664</v>
      </c>
      <c r="U3697">
        <f t="shared" si="290"/>
        <v>2016</v>
      </c>
    </row>
    <row r="3698" spans="1:21" ht="48" x14ac:dyDescent="0.2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 s="23">
        <v>1437620400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 s="12">
        <f t="shared" si="286"/>
        <v>155</v>
      </c>
      <c r="P3698" s="10">
        <f t="shared" si="287"/>
        <v>39.74</v>
      </c>
      <c r="Q3698" s="14" t="s">
        <v>8354</v>
      </c>
      <c r="R3698" t="s">
        <v>8356</v>
      </c>
      <c r="S3698" s="19">
        <f t="shared" si="288"/>
        <v>41988.408749999995</v>
      </c>
      <c r="T3698" s="19">
        <f t="shared" si="289"/>
        <v>42207.916666666664</v>
      </c>
      <c r="U3698">
        <f t="shared" si="290"/>
        <v>2015</v>
      </c>
    </row>
    <row r="3699" spans="1:21" ht="48" x14ac:dyDescent="0.2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 s="23">
        <v>1437620400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 s="12">
        <f t="shared" si="286"/>
        <v>108</v>
      </c>
      <c r="P3699" s="10">
        <f t="shared" si="287"/>
        <v>72</v>
      </c>
      <c r="Q3699" s="14" t="s">
        <v>8354</v>
      </c>
      <c r="R3699" t="s">
        <v>8356</v>
      </c>
      <c r="S3699" s="19">
        <f t="shared" si="288"/>
        <v>42479.2575</v>
      </c>
      <c r="T3699" s="19">
        <f t="shared" si="289"/>
        <v>42207.916666666664</v>
      </c>
      <c r="U3699">
        <f t="shared" si="290"/>
        <v>2015</v>
      </c>
    </row>
    <row r="3700" spans="1:21" ht="32" x14ac:dyDescent="0.2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 s="23">
        <v>1437620400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 s="12">
        <f t="shared" si="286"/>
        <v>111</v>
      </c>
      <c r="P3700" s="10">
        <f t="shared" si="287"/>
        <v>40.630000000000003</v>
      </c>
      <c r="Q3700" s="14" t="s">
        <v>8354</v>
      </c>
      <c r="R3700" t="s">
        <v>8356</v>
      </c>
      <c r="S3700" s="19">
        <f t="shared" si="288"/>
        <v>42401.598229166666</v>
      </c>
      <c r="T3700" s="19">
        <f t="shared" si="289"/>
        <v>42207.916666666664</v>
      </c>
      <c r="U3700">
        <f t="shared" si="290"/>
        <v>2015</v>
      </c>
    </row>
    <row r="3701" spans="1:21" ht="48" x14ac:dyDescent="0.2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 s="23">
        <v>1437620400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 s="12">
        <f t="shared" si="286"/>
        <v>101</v>
      </c>
      <c r="P3701" s="10">
        <f t="shared" si="287"/>
        <v>63</v>
      </c>
      <c r="Q3701" s="14" t="s">
        <v>8354</v>
      </c>
      <c r="R3701" t="s">
        <v>8356</v>
      </c>
      <c r="S3701" s="19">
        <f t="shared" si="288"/>
        <v>41897.393703703703</v>
      </c>
      <c r="T3701" s="19">
        <f t="shared" si="289"/>
        <v>42207.916666666664</v>
      </c>
      <c r="U3701">
        <f t="shared" si="290"/>
        <v>2016</v>
      </c>
    </row>
    <row r="3702" spans="1:21" ht="32" x14ac:dyDescent="0.2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 s="23">
        <v>1437620400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 s="12">
        <f t="shared" si="286"/>
        <v>121</v>
      </c>
      <c r="P3702" s="10">
        <f t="shared" si="287"/>
        <v>33.67</v>
      </c>
      <c r="Q3702" s="14" t="s">
        <v>8354</v>
      </c>
      <c r="R3702" t="s">
        <v>8356</v>
      </c>
      <c r="S3702" s="19">
        <f t="shared" si="288"/>
        <v>41882.37731481481</v>
      </c>
      <c r="T3702" s="19">
        <f t="shared" si="289"/>
        <v>42207.916666666664</v>
      </c>
      <c r="U3702">
        <f t="shared" si="290"/>
        <v>2015</v>
      </c>
    </row>
    <row r="3703" spans="1:21" ht="48" x14ac:dyDescent="0.2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 s="23">
        <v>1437620400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 s="12">
        <f t="shared" si="286"/>
        <v>100</v>
      </c>
      <c r="P3703" s="10">
        <f t="shared" si="287"/>
        <v>38.590000000000003</v>
      </c>
      <c r="Q3703" s="14" t="s">
        <v>8354</v>
      </c>
      <c r="R3703" t="s">
        <v>8356</v>
      </c>
      <c r="S3703" s="19">
        <f t="shared" si="288"/>
        <v>42129.333252314813</v>
      </c>
      <c r="T3703" s="19">
        <f t="shared" si="289"/>
        <v>42207.916666666664</v>
      </c>
      <c r="U3703">
        <f t="shared" si="290"/>
        <v>2015</v>
      </c>
    </row>
    <row r="3704" spans="1:21" ht="48" x14ac:dyDescent="0.2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 s="23">
        <v>1437620400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 s="12">
        <f t="shared" si="286"/>
        <v>109</v>
      </c>
      <c r="P3704" s="10">
        <f t="shared" si="287"/>
        <v>155.94999999999999</v>
      </c>
      <c r="Q3704" s="14" t="s">
        <v>8354</v>
      </c>
      <c r="R3704" t="s">
        <v>8356</v>
      </c>
      <c r="S3704" s="19">
        <f t="shared" si="288"/>
        <v>42524.329675925925</v>
      </c>
      <c r="T3704" s="19">
        <f t="shared" si="289"/>
        <v>42207.916666666664</v>
      </c>
      <c r="U3704">
        <f t="shared" si="290"/>
        <v>2015</v>
      </c>
    </row>
    <row r="3705" spans="1:21" ht="48" x14ac:dyDescent="0.2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 s="23">
        <v>1437620400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 s="12">
        <f t="shared" si="286"/>
        <v>123</v>
      </c>
      <c r="P3705" s="10">
        <f t="shared" si="287"/>
        <v>43.2</v>
      </c>
      <c r="Q3705" s="14" t="s">
        <v>8354</v>
      </c>
      <c r="R3705" t="s">
        <v>8356</v>
      </c>
      <c r="S3705" s="19">
        <f t="shared" si="288"/>
        <v>42556.296157407407</v>
      </c>
      <c r="T3705" s="19">
        <f t="shared" si="289"/>
        <v>42207.916666666664</v>
      </c>
      <c r="U3705">
        <f t="shared" si="290"/>
        <v>2016</v>
      </c>
    </row>
    <row r="3706" spans="1:21" ht="48" x14ac:dyDescent="0.2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 s="23">
        <v>1437620400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 s="12">
        <f t="shared" si="286"/>
        <v>136</v>
      </c>
      <c r="P3706" s="10">
        <f t="shared" si="287"/>
        <v>15.15</v>
      </c>
      <c r="Q3706" s="14" t="s">
        <v>8354</v>
      </c>
      <c r="R3706" t="s">
        <v>8356</v>
      </c>
      <c r="S3706" s="19">
        <f t="shared" si="288"/>
        <v>42461.481412037036</v>
      </c>
      <c r="T3706" s="19">
        <f t="shared" si="289"/>
        <v>42207.916666666664</v>
      </c>
      <c r="U3706">
        <f t="shared" si="290"/>
        <v>2015</v>
      </c>
    </row>
    <row r="3707" spans="1:21" ht="48" x14ac:dyDescent="0.2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 s="23">
        <v>1437620400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 s="12">
        <f t="shared" si="286"/>
        <v>103</v>
      </c>
      <c r="P3707" s="10">
        <f t="shared" si="287"/>
        <v>83.57</v>
      </c>
      <c r="Q3707" s="14" t="s">
        <v>8354</v>
      </c>
      <c r="R3707" t="s">
        <v>8356</v>
      </c>
      <c r="S3707" s="19">
        <f t="shared" si="288"/>
        <v>41792.334652777776</v>
      </c>
      <c r="T3707" s="19">
        <f t="shared" si="289"/>
        <v>42207.916666666664</v>
      </c>
      <c r="U3707">
        <f t="shared" si="290"/>
        <v>2015</v>
      </c>
    </row>
    <row r="3708" spans="1:21" ht="48" x14ac:dyDescent="0.2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 s="23">
        <v>1437620400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 s="12">
        <f t="shared" si="286"/>
        <v>121</v>
      </c>
      <c r="P3708" s="10">
        <f t="shared" si="287"/>
        <v>140</v>
      </c>
      <c r="Q3708" s="14" t="s">
        <v>8354</v>
      </c>
      <c r="R3708" t="s">
        <v>8356</v>
      </c>
      <c r="S3708" s="19">
        <f t="shared" si="288"/>
        <v>41879.705428240741</v>
      </c>
      <c r="T3708" s="19">
        <f t="shared" si="289"/>
        <v>42207.916666666664</v>
      </c>
      <c r="U3708">
        <f t="shared" si="290"/>
        <v>2015</v>
      </c>
    </row>
    <row r="3709" spans="1:21" ht="32" x14ac:dyDescent="0.2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 s="23">
        <v>1437620400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 s="12">
        <f t="shared" si="286"/>
        <v>186</v>
      </c>
      <c r="P3709" s="10">
        <f t="shared" si="287"/>
        <v>80.87</v>
      </c>
      <c r="Q3709" s="14" t="s">
        <v>8354</v>
      </c>
      <c r="R3709" t="s">
        <v>8356</v>
      </c>
      <c r="S3709" s="19">
        <f t="shared" si="288"/>
        <v>42551.840023148143</v>
      </c>
      <c r="T3709" s="19">
        <f t="shared" si="289"/>
        <v>42207.916666666664</v>
      </c>
      <c r="U3709">
        <f t="shared" si="290"/>
        <v>2016</v>
      </c>
    </row>
    <row r="3710" spans="1:21" ht="48" x14ac:dyDescent="0.2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 s="23">
        <v>1437620400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 s="12">
        <f t="shared" si="286"/>
        <v>300</v>
      </c>
      <c r="P3710" s="10">
        <f t="shared" si="287"/>
        <v>53.85</v>
      </c>
      <c r="Q3710" s="14" t="s">
        <v>8354</v>
      </c>
      <c r="R3710" t="s">
        <v>8356</v>
      </c>
      <c r="S3710" s="19">
        <f t="shared" si="288"/>
        <v>41809.933865740742</v>
      </c>
      <c r="T3710" s="19">
        <f t="shared" si="289"/>
        <v>42207.916666666664</v>
      </c>
      <c r="U3710">
        <f t="shared" si="290"/>
        <v>2016</v>
      </c>
    </row>
    <row r="3711" spans="1:21" ht="48" x14ac:dyDescent="0.2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 s="23">
        <v>1437620400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 s="12">
        <f t="shared" si="286"/>
        <v>108</v>
      </c>
      <c r="P3711" s="10">
        <f t="shared" si="287"/>
        <v>30.93</v>
      </c>
      <c r="Q3711" s="14" t="s">
        <v>8354</v>
      </c>
      <c r="R3711" t="s">
        <v>8356</v>
      </c>
      <c r="S3711" s="19">
        <f t="shared" si="288"/>
        <v>41785.499374999999</v>
      </c>
      <c r="T3711" s="19">
        <f t="shared" si="289"/>
        <v>42207.916666666664</v>
      </c>
      <c r="U3711">
        <f t="shared" si="290"/>
        <v>2015</v>
      </c>
    </row>
    <row r="3712" spans="1:21" ht="32" x14ac:dyDescent="0.2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 s="23">
        <v>1437620400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 s="12">
        <f t="shared" si="286"/>
        <v>141</v>
      </c>
      <c r="P3712" s="10">
        <f t="shared" si="287"/>
        <v>67.959999999999994</v>
      </c>
      <c r="Q3712" s="14" t="s">
        <v>8354</v>
      </c>
      <c r="R3712" t="s">
        <v>8356</v>
      </c>
      <c r="S3712" s="19">
        <f t="shared" si="288"/>
        <v>42072.367916666662</v>
      </c>
      <c r="T3712" s="19">
        <f t="shared" si="289"/>
        <v>42207.916666666664</v>
      </c>
      <c r="U3712">
        <f t="shared" si="290"/>
        <v>2013</v>
      </c>
    </row>
    <row r="3713" spans="1:21" ht="32" x14ac:dyDescent="0.2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 s="23">
        <v>1437620400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 s="12">
        <f t="shared" si="286"/>
        <v>114</v>
      </c>
      <c r="P3713" s="10">
        <f t="shared" si="287"/>
        <v>27.14</v>
      </c>
      <c r="Q3713" s="14" t="s">
        <v>8354</v>
      </c>
      <c r="R3713" t="s">
        <v>8356</v>
      </c>
      <c r="S3713" s="19">
        <f t="shared" si="288"/>
        <v>41779.5158912037</v>
      </c>
      <c r="T3713" s="19">
        <f t="shared" si="289"/>
        <v>42207.916666666664</v>
      </c>
      <c r="U3713">
        <f t="shared" si="290"/>
        <v>2014</v>
      </c>
    </row>
    <row r="3714" spans="1:21" ht="48" x14ac:dyDescent="0.2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 s="23">
        <v>1437620400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 s="12">
        <f t="shared" ref="O3714:O3777" si="291">ROUND(E3714/D3714*100,0)</f>
        <v>154</v>
      </c>
      <c r="P3714" s="10">
        <f t="shared" ref="P3714:P3777" si="292">IFERROR(ROUND(E3714/L3714,2),0)</f>
        <v>110.87</v>
      </c>
      <c r="Q3714" s="14" t="s">
        <v>8354</v>
      </c>
      <c r="R3714" t="s">
        <v>8356</v>
      </c>
      <c r="S3714" s="19">
        <f t="shared" si="288"/>
        <v>42133.963738425919</v>
      </c>
      <c r="T3714" s="19">
        <f t="shared" si="289"/>
        <v>42207.916666666664</v>
      </c>
      <c r="U3714">
        <f t="shared" si="290"/>
        <v>2011</v>
      </c>
    </row>
    <row r="3715" spans="1:21" ht="48" x14ac:dyDescent="0.2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 s="23">
        <v>1437620400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 s="12">
        <f t="shared" si="291"/>
        <v>102</v>
      </c>
      <c r="P3715" s="10">
        <f t="shared" si="292"/>
        <v>106.84</v>
      </c>
      <c r="Q3715" s="14" t="s">
        <v>8354</v>
      </c>
      <c r="R3715" t="s">
        <v>8356</v>
      </c>
      <c r="S3715" s="19">
        <f t="shared" ref="S3715:S3778" si="293">(J3715/86400)+25569+(-5/24)</f>
        <v>42505.529699074068</v>
      </c>
      <c r="T3715" s="19">
        <f t="shared" ref="T3715:T3778" si="294">(I3715/86400)+25569+(-5/24)</f>
        <v>42207.916666666664</v>
      </c>
      <c r="U3715">
        <f t="shared" si="290"/>
        <v>2014</v>
      </c>
    </row>
    <row r="3716" spans="1:21" ht="48" x14ac:dyDescent="0.2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 s="23">
        <v>1437620400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 s="12">
        <f t="shared" si="291"/>
        <v>102</v>
      </c>
      <c r="P3716" s="10">
        <f t="shared" si="292"/>
        <v>105.52</v>
      </c>
      <c r="Q3716" s="14" t="s">
        <v>8354</v>
      </c>
      <c r="R3716" t="s">
        <v>8356</v>
      </c>
      <c r="S3716" s="19">
        <f t="shared" si="293"/>
        <v>42118.347997685181</v>
      </c>
      <c r="T3716" s="19">
        <f t="shared" si="294"/>
        <v>42207.916666666664</v>
      </c>
      <c r="U3716">
        <f t="shared" si="290"/>
        <v>2010</v>
      </c>
    </row>
    <row r="3717" spans="1:21" ht="48" x14ac:dyDescent="0.2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 s="23">
        <v>1437620400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 s="12">
        <f t="shared" si="291"/>
        <v>103</v>
      </c>
      <c r="P3717" s="10">
        <f t="shared" si="292"/>
        <v>132.96</v>
      </c>
      <c r="Q3717" s="14" t="s">
        <v>8354</v>
      </c>
      <c r="R3717" t="s">
        <v>8356</v>
      </c>
      <c r="S3717" s="19">
        <f t="shared" si="293"/>
        <v>42036.787256944437</v>
      </c>
      <c r="T3717" s="19">
        <f t="shared" si="294"/>
        <v>42207.916666666664</v>
      </c>
      <c r="U3717">
        <f t="shared" si="290"/>
        <v>2012</v>
      </c>
    </row>
    <row r="3718" spans="1:21" ht="48" x14ac:dyDescent="0.2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 s="23">
        <v>1437620400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 s="12">
        <f t="shared" si="291"/>
        <v>156</v>
      </c>
      <c r="P3718" s="10">
        <f t="shared" si="292"/>
        <v>51.92</v>
      </c>
      <c r="Q3718" s="14" t="s">
        <v>8354</v>
      </c>
      <c r="R3718" t="s">
        <v>8356</v>
      </c>
      <c r="S3718" s="19">
        <f t="shared" si="293"/>
        <v>42360.679502314808</v>
      </c>
      <c r="T3718" s="19">
        <f t="shared" si="294"/>
        <v>42207.916666666664</v>
      </c>
      <c r="U3718">
        <f t="shared" si="290"/>
        <v>2010</v>
      </c>
    </row>
    <row r="3719" spans="1:21" ht="48" x14ac:dyDescent="0.2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 s="23">
        <v>1437620400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 s="12">
        <f t="shared" si="291"/>
        <v>101</v>
      </c>
      <c r="P3719" s="10">
        <f t="shared" si="292"/>
        <v>310</v>
      </c>
      <c r="Q3719" s="14" t="s">
        <v>8354</v>
      </c>
      <c r="R3719" t="s">
        <v>8356</v>
      </c>
      <c r="S3719" s="19">
        <f t="shared" si="293"/>
        <v>42102.657974537033</v>
      </c>
      <c r="T3719" s="19">
        <f t="shared" si="294"/>
        <v>42207.916666666664</v>
      </c>
      <c r="U3719">
        <f t="shared" si="290"/>
        <v>2010</v>
      </c>
    </row>
    <row r="3720" spans="1:21" ht="48" x14ac:dyDescent="0.2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 s="23">
        <v>1437620400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 s="12">
        <f t="shared" si="291"/>
        <v>239</v>
      </c>
      <c r="P3720" s="10">
        <f t="shared" si="292"/>
        <v>26.02</v>
      </c>
      <c r="Q3720" s="14" t="s">
        <v>8354</v>
      </c>
      <c r="R3720" t="s">
        <v>8356</v>
      </c>
      <c r="S3720" s="19">
        <f t="shared" si="293"/>
        <v>42032.507812499993</v>
      </c>
      <c r="T3720" s="19">
        <f t="shared" si="294"/>
        <v>42207.916666666664</v>
      </c>
      <c r="U3720">
        <f t="shared" si="290"/>
        <v>2011</v>
      </c>
    </row>
    <row r="3721" spans="1:21" ht="32" x14ac:dyDescent="0.2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 s="23">
        <v>1437620400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 s="12">
        <f t="shared" si="291"/>
        <v>210</v>
      </c>
      <c r="P3721" s="10">
        <f t="shared" si="292"/>
        <v>105</v>
      </c>
      <c r="Q3721" s="14" t="s">
        <v>8354</v>
      </c>
      <c r="R3721" t="s">
        <v>8356</v>
      </c>
      <c r="S3721" s="19">
        <f t="shared" si="293"/>
        <v>42147.521597222221</v>
      </c>
      <c r="T3721" s="19">
        <f t="shared" si="294"/>
        <v>42207.916666666664</v>
      </c>
      <c r="U3721">
        <f t="shared" si="290"/>
        <v>2010</v>
      </c>
    </row>
    <row r="3722" spans="1:21" ht="32" x14ac:dyDescent="0.2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 s="23">
        <v>1437620400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 s="12">
        <f t="shared" si="291"/>
        <v>105</v>
      </c>
      <c r="P3722" s="10">
        <f t="shared" si="292"/>
        <v>86.23</v>
      </c>
      <c r="Q3722" s="14" t="s">
        <v>8354</v>
      </c>
      <c r="R3722" t="s">
        <v>8356</v>
      </c>
      <c r="S3722" s="19">
        <f t="shared" si="293"/>
        <v>42165.784791666665</v>
      </c>
      <c r="T3722" s="19">
        <f t="shared" si="294"/>
        <v>42207.916666666664</v>
      </c>
      <c r="U3722">
        <f t="shared" si="290"/>
        <v>2013</v>
      </c>
    </row>
    <row r="3723" spans="1:21" ht="48" x14ac:dyDescent="0.2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 s="23">
        <v>1437620400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 s="12">
        <f t="shared" si="291"/>
        <v>101</v>
      </c>
      <c r="P3723" s="10">
        <f t="shared" si="292"/>
        <v>114.55</v>
      </c>
      <c r="Q3723" s="14" t="s">
        <v>8354</v>
      </c>
      <c r="R3723" t="s">
        <v>8356</v>
      </c>
      <c r="S3723" s="19">
        <f t="shared" si="293"/>
        <v>41927.727824074071</v>
      </c>
      <c r="T3723" s="19">
        <f t="shared" si="294"/>
        <v>42207.916666666664</v>
      </c>
      <c r="U3723">
        <f t="shared" si="290"/>
        <v>2012</v>
      </c>
    </row>
    <row r="3724" spans="1:21" ht="64" x14ac:dyDescent="0.2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 s="23">
        <v>1437620400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 s="12">
        <f t="shared" si="291"/>
        <v>111</v>
      </c>
      <c r="P3724" s="10">
        <f t="shared" si="292"/>
        <v>47.66</v>
      </c>
      <c r="Q3724" s="14" t="s">
        <v>8354</v>
      </c>
      <c r="R3724" t="s">
        <v>8356</v>
      </c>
      <c r="S3724" s="19">
        <f t="shared" si="293"/>
        <v>42381.463506944441</v>
      </c>
      <c r="T3724" s="19">
        <f t="shared" si="294"/>
        <v>42207.916666666664</v>
      </c>
      <c r="U3724">
        <f t="shared" si="290"/>
        <v>2010</v>
      </c>
    </row>
    <row r="3725" spans="1:21" ht="32" x14ac:dyDescent="0.2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 s="23">
        <v>1437620400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 s="12">
        <f t="shared" si="291"/>
        <v>102</v>
      </c>
      <c r="P3725" s="10">
        <f t="shared" si="292"/>
        <v>72.89</v>
      </c>
      <c r="Q3725" s="14" t="s">
        <v>8354</v>
      </c>
      <c r="R3725" t="s">
        <v>8356</v>
      </c>
      <c r="S3725" s="19">
        <f t="shared" si="293"/>
        <v>41943.544699074067</v>
      </c>
      <c r="T3725" s="19">
        <f t="shared" si="294"/>
        <v>42207.916666666664</v>
      </c>
      <c r="U3725">
        <f t="shared" si="290"/>
        <v>2012</v>
      </c>
    </row>
    <row r="3726" spans="1:21" ht="48" x14ac:dyDescent="0.2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 s="23">
        <v>1437620400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 s="12">
        <f t="shared" si="291"/>
        <v>103</v>
      </c>
      <c r="P3726" s="10">
        <f t="shared" si="292"/>
        <v>49.55</v>
      </c>
      <c r="Q3726" s="14" t="s">
        <v>8354</v>
      </c>
      <c r="R3726" t="s">
        <v>8356</v>
      </c>
      <c r="S3726" s="19">
        <f t="shared" si="293"/>
        <v>42465.283101851848</v>
      </c>
      <c r="T3726" s="19">
        <f t="shared" si="294"/>
        <v>42207.916666666664</v>
      </c>
      <c r="U3726">
        <f t="shared" si="290"/>
        <v>2015</v>
      </c>
    </row>
    <row r="3727" spans="1:21" ht="48" x14ac:dyDescent="0.2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 s="23">
        <v>1437620400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 s="12">
        <f t="shared" si="291"/>
        <v>127</v>
      </c>
      <c r="P3727" s="10">
        <f t="shared" si="292"/>
        <v>25.4</v>
      </c>
      <c r="Q3727" s="14" t="s">
        <v>8354</v>
      </c>
      <c r="R3727" t="s">
        <v>8356</v>
      </c>
      <c r="S3727" s="19">
        <f t="shared" si="293"/>
        <v>42401.736886574072</v>
      </c>
      <c r="T3727" s="19">
        <f t="shared" si="294"/>
        <v>42207.916666666664</v>
      </c>
      <c r="U3727">
        <f t="shared" si="290"/>
        <v>2011</v>
      </c>
    </row>
    <row r="3728" spans="1:21" ht="48" x14ac:dyDescent="0.2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 s="23">
        <v>1437620400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 s="12">
        <f t="shared" si="291"/>
        <v>339</v>
      </c>
      <c r="P3728" s="10">
        <f t="shared" si="292"/>
        <v>62.59</v>
      </c>
      <c r="Q3728" s="14" t="s">
        <v>8354</v>
      </c>
      <c r="R3728" t="s">
        <v>8356</v>
      </c>
      <c r="S3728" s="19">
        <f t="shared" si="293"/>
        <v>42461.932534722218</v>
      </c>
      <c r="T3728" s="19">
        <f t="shared" si="294"/>
        <v>42207.916666666664</v>
      </c>
      <c r="U3728">
        <f t="shared" si="290"/>
        <v>2013</v>
      </c>
    </row>
    <row r="3729" spans="1:21" ht="48" x14ac:dyDescent="0.2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 s="23">
        <v>1437620400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 s="12">
        <f t="shared" si="291"/>
        <v>101</v>
      </c>
      <c r="P3729" s="10">
        <f t="shared" si="292"/>
        <v>61.06</v>
      </c>
      <c r="Q3729" s="14" t="s">
        <v>8354</v>
      </c>
      <c r="R3729" t="s">
        <v>8356</v>
      </c>
      <c r="S3729" s="19">
        <f t="shared" si="293"/>
        <v>42632.139976851853</v>
      </c>
      <c r="T3729" s="19">
        <f t="shared" si="294"/>
        <v>42207.916666666664</v>
      </c>
      <c r="U3729">
        <f t="shared" ref="U3729:U3792" si="295">YEAR(S259)</f>
        <v>2016</v>
      </c>
    </row>
    <row r="3730" spans="1:21" ht="32" x14ac:dyDescent="0.2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 s="23">
        <v>1437620400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 s="12">
        <f t="shared" si="291"/>
        <v>9</v>
      </c>
      <c r="P3730" s="10">
        <f t="shared" si="292"/>
        <v>60.06</v>
      </c>
      <c r="Q3730" s="14" t="s">
        <v>8354</v>
      </c>
      <c r="R3730" t="s">
        <v>8356</v>
      </c>
      <c r="S3730" s="19">
        <f t="shared" si="293"/>
        <v>42204.962685185186</v>
      </c>
      <c r="T3730" s="19">
        <f t="shared" si="294"/>
        <v>42207.916666666664</v>
      </c>
      <c r="U3730">
        <f t="shared" si="295"/>
        <v>2011</v>
      </c>
    </row>
    <row r="3731" spans="1:21" ht="48" x14ac:dyDescent="0.2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 s="23">
        <v>1437620400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 s="12">
        <f t="shared" si="291"/>
        <v>7</v>
      </c>
      <c r="P3731" s="10">
        <f t="shared" si="292"/>
        <v>72.400000000000006</v>
      </c>
      <c r="Q3731" s="14" t="s">
        <v>8354</v>
      </c>
      <c r="R3731" t="s">
        <v>8356</v>
      </c>
      <c r="S3731" s="19">
        <f t="shared" si="293"/>
        <v>42040.996666666666</v>
      </c>
      <c r="T3731" s="19">
        <f t="shared" si="294"/>
        <v>42207.916666666664</v>
      </c>
      <c r="U3731">
        <f t="shared" si="295"/>
        <v>2015</v>
      </c>
    </row>
    <row r="3732" spans="1:21" ht="48" x14ac:dyDescent="0.2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 s="23">
        <v>1437620400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 s="12">
        <f t="shared" si="291"/>
        <v>10</v>
      </c>
      <c r="P3732" s="10">
        <f t="shared" si="292"/>
        <v>100</v>
      </c>
      <c r="Q3732" s="14" t="s">
        <v>8354</v>
      </c>
      <c r="R3732" t="s">
        <v>8356</v>
      </c>
      <c r="S3732" s="19">
        <f t="shared" si="293"/>
        <v>42203.46943287037</v>
      </c>
      <c r="T3732" s="19">
        <f t="shared" si="294"/>
        <v>42207.916666666664</v>
      </c>
      <c r="U3732">
        <f t="shared" si="295"/>
        <v>2010</v>
      </c>
    </row>
    <row r="3733" spans="1:21" ht="48" x14ac:dyDescent="0.2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 s="23">
        <v>1437620400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 s="12">
        <f t="shared" si="291"/>
        <v>11</v>
      </c>
      <c r="P3733" s="10">
        <f t="shared" si="292"/>
        <v>51.67</v>
      </c>
      <c r="Q3733" s="14" t="s">
        <v>8354</v>
      </c>
      <c r="R3733" t="s">
        <v>8356</v>
      </c>
      <c r="S3733" s="19">
        <f t="shared" si="293"/>
        <v>41983.544513888883</v>
      </c>
      <c r="T3733" s="19">
        <f t="shared" si="294"/>
        <v>42207.916666666664</v>
      </c>
      <c r="U3733">
        <f t="shared" si="295"/>
        <v>2012</v>
      </c>
    </row>
    <row r="3734" spans="1:21" ht="32" x14ac:dyDescent="0.2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 s="23">
        <v>1437620400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 s="12">
        <f t="shared" si="291"/>
        <v>15</v>
      </c>
      <c r="P3734" s="10">
        <f t="shared" si="292"/>
        <v>32.75</v>
      </c>
      <c r="Q3734" s="14" t="s">
        <v>8354</v>
      </c>
      <c r="R3734" t="s">
        <v>8356</v>
      </c>
      <c r="S3734" s="19">
        <f t="shared" si="293"/>
        <v>41968.469131944446</v>
      </c>
      <c r="T3734" s="19">
        <f t="shared" si="294"/>
        <v>42207.916666666664</v>
      </c>
      <c r="U3734">
        <f t="shared" si="295"/>
        <v>2011</v>
      </c>
    </row>
    <row r="3735" spans="1:21" ht="48" x14ac:dyDescent="0.2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 s="23">
        <v>1437620400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 s="12">
        <f t="shared" si="291"/>
        <v>0</v>
      </c>
      <c r="P3735" s="10">
        <f t="shared" si="292"/>
        <v>0</v>
      </c>
      <c r="Q3735" s="14" t="s">
        <v>8354</v>
      </c>
      <c r="R3735" t="s">
        <v>8356</v>
      </c>
      <c r="S3735" s="19">
        <f t="shared" si="293"/>
        <v>42102.816064814811</v>
      </c>
      <c r="T3735" s="19">
        <f t="shared" si="294"/>
        <v>42207.916666666664</v>
      </c>
      <c r="U3735">
        <f t="shared" si="295"/>
        <v>2012</v>
      </c>
    </row>
    <row r="3736" spans="1:21" ht="48" x14ac:dyDescent="0.2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 s="23">
        <v>1437620400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 s="12">
        <f t="shared" si="291"/>
        <v>28</v>
      </c>
      <c r="P3736" s="10">
        <f t="shared" si="292"/>
        <v>61</v>
      </c>
      <c r="Q3736" s="14" t="s">
        <v>8354</v>
      </c>
      <c r="R3736" t="s">
        <v>8356</v>
      </c>
      <c r="S3736" s="19">
        <f t="shared" si="293"/>
        <v>42089.693240740737</v>
      </c>
      <c r="T3736" s="19">
        <f t="shared" si="294"/>
        <v>42207.916666666664</v>
      </c>
      <c r="U3736">
        <f t="shared" si="295"/>
        <v>2012</v>
      </c>
    </row>
    <row r="3737" spans="1:21" ht="32" x14ac:dyDescent="0.2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 s="23">
        <v>1437620400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 s="12">
        <f t="shared" si="291"/>
        <v>13</v>
      </c>
      <c r="P3737" s="10">
        <f t="shared" si="292"/>
        <v>10</v>
      </c>
      <c r="Q3737" s="14" t="s">
        <v>8354</v>
      </c>
      <c r="R3737" t="s">
        <v>8356</v>
      </c>
      <c r="S3737" s="19">
        <f t="shared" si="293"/>
        <v>42122.484826388885</v>
      </c>
      <c r="T3737" s="19">
        <f t="shared" si="294"/>
        <v>42207.916666666664</v>
      </c>
      <c r="U3737">
        <f t="shared" si="295"/>
        <v>2010</v>
      </c>
    </row>
    <row r="3738" spans="1:21" ht="48" x14ac:dyDescent="0.2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 s="23">
        <v>1437620400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 s="12">
        <f t="shared" si="291"/>
        <v>1</v>
      </c>
      <c r="P3738" s="10">
        <f t="shared" si="292"/>
        <v>10</v>
      </c>
      <c r="Q3738" s="14" t="s">
        <v>8354</v>
      </c>
      <c r="R3738" t="s">
        <v>8356</v>
      </c>
      <c r="S3738" s="19">
        <f t="shared" si="293"/>
        <v>42048.503391203696</v>
      </c>
      <c r="T3738" s="19">
        <f t="shared" si="294"/>
        <v>42207.916666666664</v>
      </c>
      <c r="U3738">
        <f t="shared" si="295"/>
        <v>2010</v>
      </c>
    </row>
    <row r="3739" spans="1:21" ht="32" x14ac:dyDescent="0.2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 s="23">
        <v>1437620400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 s="12">
        <f t="shared" si="291"/>
        <v>21</v>
      </c>
      <c r="P3739" s="10">
        <f t="shared" si="292"/>
        <v>37.5</v>
      </c>
      <c r="Q3739" s="14" t="s">
        <v>8354</v>
      </c>
      <c r="R3739" t="s">
        <v>8356</v>
      </c>
      <c r="S3739" s="19">
        <f t="shared" si="293"/>
        <v>42297.482673611106</v>
      </c>
      <c r="T3739" s="19">
        <f t="shared" si="294"/>
        <v>42207.916666666664</v>
      </c>
      <c r="U3739">
        <f t="shared" si="295"/>
        <v>2014</v>
      </c>
    </row>
    <row r="3740" spans="1:21" ht="32" x14ac:dyDescent="0.2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 s="23">
        <v>1437620400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 s="12">
        <f t="shared" si="291"/>
        <v>18</v>
      </c>
      <c r="P3740" s="10">
        <f t="shared" si="292"/>
        <v>45</v>
      </c>
      <c r="Q3740" s="14" t="s">
        <v>8354</v>
      </c>
      <c r="R3740" t="s">
        <v>8356</v>
      </c>
      <c r="S3740" s="19">
        <f t="shared" si="293"/>
        <v>41813.730381944442</v>
      </c>
      <c r="T3740" s="19">
        <f t="shared" si="294"/>
        <v>42207.916666666664</v>
      </c>
      <c r="U3740">
        <f t="shared" si="295"/>
        <v>2011</v>
      </c>
    </row>
    <row r="3741" spans="1:21" ht="48" x14ac:dyDescent="0.2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 s="23">
        <v>1437620400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 s="12">
        <f t="shared" si="291"/>
        <v>20</v>
      </c>
      <c r="P3741" s="10">
        <f t="shared" si="292"/>
        <v>100.63</v>
      </c>
      <c r="Q3741" s="14" t="s">
        <v>8354</v>
      </c>
      <c r="R3741" t="s">
        <v>8356</v>
      </c>
      <c r="S3741" s="19">
        <f t="shared" si="293"/>
        <v>42548.241527777776</v>
      </c>
      <c r="T3741" s="19">
        <f t="shared" si="294"/>
        <v>42207.916666666664</v>
      </c>
      <c r="U3741">
        <f t="shared" si="295"/>
        <v>2017</v>
      </c>
    </row>
    <row r="3742" spans="1:21" ht="48" x14ac:dyDescent="0.2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 s="23">
        <v>1437620400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 s="12">
        <f t="shared" si="291"/>
        <v>18</v>
      </c>
      <c r="P3742" s="10">
        <f t="shared" si="292"/>
        <v>25.57</v>
      </c>
      <c r="Q3742" s="14" t="s">
        <v>8354</v>
      </c>
      <c r="R3742" t="s">
        <v>8356</v>
      </c>
      <c r="S3742" s="19">
        <f t="shared" si="293"/>
        <v>41832.881423611107</v>
      </c>
      <c r="T3742" s="19">
        <f t="shared" si="294"/>
        <v>42207.916666666664</v>
      </c>
      <c r="U3742">
        <f t="shared" si="295"/>
        <v>2011</v>
      </c>
    </row>
    <row r="3743" spans="1:21" ht="48" x14ac:dyDescent="0.2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 s="23">
        <v>1437620400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 s="12">
        <f t="shared" si="291"/>
        <v>0</v>
      </c>
      <c r="P3743" s="10">
        <f t="shared" si="292"/>
        <v>0</v>
      </c>
      <c r="Q3743" s="14" t="s">
        <v>8354</v>
      </c>
      <c r="R3743" t="s">
        <v>8356</v>
      </c>
      <c r="S3743" s="19">
        <f t="shared" si="293"/>
        <v>42325.712384259255</v>
      </c>
      <c r="T3743" s="19">
        <f t="shared" si="294"/>
        <v>42207.916666666664</v>
      </c>
      <c r="U3743">
        <f t="shared" si="295"/>
        <v>2013</v>
      </c>
    </row>
    <row r="3744" spans="1:21" ht="48" x14ac:dyDescent="0.2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 s="23">
        <v>1437620400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 s="12">
        <f t="shared" si="291"/>
        <v>2</v>
      </c>
      <c r="P3744" s="10">
        <f t="shared" si="292"/>
        <v>25</v>
      </c>
      <c r="Q3744" s="14" t="s">
        <v>8354</v>
      </c>
      <c r="R3744" t="s">
        <v>8356</v>
      </c>
      <c r="S3744" s="19">
        <f t="shared" si="293"/>
        <v>41858.006296296291</v>
      </c>
      <c r="T3744" s="19">
        <f t="shared" si="294"/>
        <v>42207.916666666664</v>
      </c>
      <c r="U3744">
        <f t="shared" si="295"/>
        <v>2010</v>
      </c>
    </row>
    <row r="3745" spans="1:21" ht="32" x14ac:dyDescent="0.2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 s="23">
        <v>1437620400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 s="12">
        <f t="shared" si="291"/>
        <v>0</v>
      </c>
      <c r="P3745" s="10">
        <f t="shared" si="292"/>
        <v>0</v>
      </c>
      <c r="Q3745" s="14" t="s">
        <v>8354</v>
      </c>
      <c r="R3745" t="s">
        <v>8356</v>
      </c>
      <c r="S3745" s="19">
        <f t="shared" si="293"/>
        <v>41793.501898148148</v>
      </c>
      <c r="T3745" s="19">
        <f t="shared" si="294"/>
        <v>42207.916666666664</v>
      </c>
      <c r="U3745">
        <f t="shared" si="295"/>
        <v>2011</v>
      </c>
    </row>
    <row r="3746" spans="1:21" ht="48" x14ac:dyDescent="0.2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 s="23">
        <v>1437620400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 s="12">
        <f t="shared" si="291"/>
        <v>0</v>
      </c>
      <c r="P3746" s="10">
        <f t="shared" si="292"/>
        <v>0</v>
      </c>
      <c r="Q3746" s="14" t="s">
        <v>8354</v>
      </c>
      <c r="R3746" t="s">
        <v>8356</v>
      </c>
      <c r="S3746" s="19">
        <f t="shared" si="293"/>
        <v>41793.605925925927</v>
      </c>
      <c r="T3746" s="19">
        <f t="shared" si="294"/>
        <v>42207.916666666664</v>
      </c>
      <c r="U3746">
        <f t="shared" si="295"/>
        <v>2012</v>
      </c>
    </row>
    <row r="3747" spans="1:21" ht="48" x14ac:dyDescent="0.2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 s="23">
        <v>1437620400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 s="12">
        <f t="shared" si="291"/>
        <v>10</v>
      </c>
      <c r="P3747" s="10">
        <f t="shared" si="292"/>
        <v>10</v>
      </c>
      <c r="Q3747" s="14" t="s">
        <v>8354</v>
      </c>
      <c r="R3747" t="s">
        <v>8356</v>
      </c>
      <c r="S3747" s="19">
        <f t="shared" si="293"/>
        <v>41831.489606481475</v>
      </c>
      <c r="T3747" s="19">
        <f t="shared" si="294"/>
        <v>42207.916666666664</v>
      </c>
      <c r="U3747">
        <f t="shared" si="295"/>
        <v>2012</v>
      </c>
    </row>
    <row r="3748" spans="1:21" ht="16" x14ac:dyDescent="0.2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 s="23">
        <v>1437620400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 s="12">
        <f t="shared" si="291"/>
        <v>2</v>
      </c>
      <c r="P3748" s="10">
        <f t="shared" si="292"/>
        <v>202</v>
      </c>
      <c r="Q3748" s="14" t="s">
        <v>8354</v>
      </c>
      <c r="R3748" t="s">
        <v>8356</v>
      </c>
      <c r="S3748" s="19">
        <f t="shared" si="293"/>
        <v>42621.18100694444</v>
      </c>
      <c r="T3748" s="19">
        <f t="shared" si="294"/>
        <v>42207.916666666664</v>
      </c>
      <c r="U3748">
        <f t="shared" si="295"/>
        <v>2012</v>
      </c>
    </row>
    <row r="3749" spans="1:21" ht="32" x14ac:dyDescent="0.2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 s="23">
        <v>1437620400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 s="12">
        <f t="shared" si="291"/>
        <v>1</v>
      </c>
      <c r="P3749" s="10">
        <f t="shared" si="292"/>
        <v>25</v>
      </c>
      <c r="Q3749" s="14" t="s">
        <v>8354</v>
      </c>
      <c r="R3749" t="s">
        <v>8356</v>
      </c>
      <c r="S3749" s="19">
        <f t="shared" si="293"/>
        <v>42164.091388888883</v>
      </c>
      <c r="T3749" s="19">
        <f t="shared" si="294"/>
        <v>42207.916666666664</v>
      </c>
      <c r="U3749">
        <f t="shared" si="295"/>
        <v>2015</v>
      </c>
    </row>
    <row r="3750" spans="1:21" ht="48" x14ac:dyDescent="0.2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 s="23">
        <v>1437620400</v>
      </c>
      <c r="J3750">
        <v>1453827436</v>
      </c>
      <c r="K3750" t="b">
        <v>0</v>
      </c>
      <c r="L3750">
        <v>52</v>
      </c>
      <c r="M3750" t="b">
        <v>1</v>
      </c>
      <c r="N3750" t="s">
        <v>8269</v>
      </c>
      <c r="O3750" s="12">
        <f t="shared" si="291"/>
        <v>104</v>
      </c>
      <c r="P3750" s="10">
        <f t="shared" si="292"/>
        <v>99.54</v>
      </c>
      <c r="Q3750" s="14" t="s">
        <v>8354</v>
      </c>
      <c r="R3750" t="s">
        <v>8356</v>
      </c>
      <c r="S3750" s="19">
        <f t="shared" si="293"/>
        <v>42395.498101851852</v>
      </c>
      <c r="T3750" s="19">
        <f t="shared" si="294"/>
        <v>42207.916666666664</v>
      </c>
      <c r="U3750">
        <f t="shared" si="295"/>
        <v>2012</v>
      </c>
    </row>
    <row r="3751" spans="1:21" ht="48" x14ac:dyDescent="0.2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 s="23">
        <v>1437620400</v>
      </c>
      <c r="J3751">
        <v>1459220588</v>
      </c>
      <c r="K3751" t="b">
        <v>0</v>
      </c>
      <c r="L3751">
        <v>7</v>
      </c>
      <c r="M3751" t="b">
        <v>1</v>
      </c>
      <c r="N3751" t="s">
        <v>8269</v>
      </c>
      <c r="O3751" s="12">
        <f t="shared" si="291"/>
        <v>105</v>
      </c>
      <c r="P3751" s="10">
        <f t="shared" si="292"/>
        <v>75</v>
      </c>
      <c r="Q3751" s="14" t="s">
        <v>8354</v>
      </c>
      <c r="R3751" t="s">
        <v>8356</v>
      </c>
      <c r="S3751" s="19">
        <f t="shared" si="293"/>
        <v>42457.918842592589</v>
      </c>
      <c r="T3751" s="19">
        <f t="shared" si="294"/>
        <v>42207.916666666664</v>
      </c>
      <c r="U3751">
        <f t="shared" si="295"/>
        <v>2017</v>
      </c>
    </row>
    <row r="3752" spans="1:21" ht="96" x14ac:dyDescent="0.2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 s="23">
        <v>1437620400</v>
      </c>
      <c r="J3752">
        <v>1421105608</v>
      </c>
      <c r="K3752" t="b">
        <v>0</v>
      </c>
      <c r="L3752">
        <v>28</v>
      </c>
      <c r="M3752" t="b">
        <v>1</v>
      </c>
      <c r="N3752" t="s">
        <v>8269</v>
      </c>
      <c r="O3752" s="12">
        <f t="shared" si="291"/>
        <v>100</v>
      </c>
      <c r="P3752" s="10">
        <f t="shared" si="292"/>
        <v>215.25</v>
      </c>
      <c r="Q3752" s="14" t="s">
        <v>8354</v>
      </c>
      <c r="R3752" t="s">
        <v>8356</v>
      </c>
      <c r="S3752" s="19">
        <f t="shared" si="293"/>
        <v>42016.773240740738</v>
      </c>
      <c r="T3752" s="19">
        <f t="shared" si="294"/>
        <v>42207.916666666664</v>
      </c>
      <c r="U3752">
        <f t="shared" si="295"/>
        <v>2014</v>
      </c>
    </row>
    <row r="3753" spans="1:21" ht="48" x14ac:dyDescent="0.2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 s="23">
        <v>1437620400</v>
      </c>
      <c r="J3753">
        <v>1454460673</v>
      </c>
      <c r="K3753" t="b">
        <v>0</v>
      </c>
      <c r="L3753">
        <v>11</v>
      </c>
      <c r="M3753" t="b">
        <v>1</v>
      </c>
      <c r="N3753" t="s">
        <v>8269</v>
      </c>
      <c r="O3753" s="12">
        <f t="shared" si="291"/>
        <v>133</v>
      </c>
      <c r="P3753" s="10">
        <f t="shared" si="292"/>
        <v>120.55</v>
      </c>
      <c r="Q3753" s="14" t="s">
        <v>8354</v>
      </c>
      <c r="R3753" t="s">
        <v>8356</v>
      </c>
      <c r="S3753" s="19">
        <f t="shared" si="293"/>
        <v>42402.827233796292</v>
      </c>
      <c r="T3753" s="19">
        <f t="shared" si="294"/>
        <v>42207.916666666664</v>
      </c>
      <c r="U3753">
        <f t="shared" si="295"/>
        <v>2009</v>
      </c>
    </row>
    <row r="3754" spans="1:21" ht="64" x14ac:dyDescent="0.2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 s="23">
        <v>1437620400</v>
      </c>
      <c r="J3754">
        <v>1473189335</v>
      </c>
      <c r="K3754" t="b">
        <v>0</v>
      </c>
      <c r="L3754">
        <v>15</v>
      </c>
      <c r="M3754" t="b">
        <v>1</v>
      </c>
      <c r="N3754" t="s">
        <v>8269</v>
      </c>
      <c r="O3754" s="12">
        <f t="shared" si="291"/>
        <v>113</v>
      </c>
      <c r="P3754" s="10">
        <f t="shared" si="292"/>
        <v>37.67</v>
      </c>
      <c r="Q3754" s="14" t="s">
        <v>8354</v>
      </c>
      <c r="R3754" t="s">
        <v>8356</v>
      </c>
      <c r="S3754" s="19">
        <f t="shared" si="293"/>
        <v>42619.594155092585</v>
      </c>
      <c r="T3754" s="19">
        <f t="shared" si="294"/>
        <v>42207.916666666664</v>
      </c>
      <c r="U3754">
        <f t="shared" si="295"/>
        <v>2010</v>
      </c>
    </row>
    <row r="3755" spans="1:21" ht="48" x14ac:dyDescent="0.2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 s="23">
        <v>1437620400</v>
      </c>
      <c r="J3755">
        <v>1430768800</v>
      </c>
      <c r="K3755" t="b">
        <v>0</v>
      </c>
      <c r="L3755">
        <v>30</v>
      </c>
      <c r="M3755" t="b">
        <v>1</v>
      </c>
      <c r="N3755" t="s">
        <v>8269</v>
      </c>
      <c r="O3755" s="12">
        <f t="shared" si="291"/>
        <v>103</v>
      </c>
      <c r="P3755" s="10">
        <f t="shared" si="292"/>
        <v>172.23</v>
      </c>
      <c r="Q3755" s="14" t="s">
        <v>8354</v>
      </c>
      <c r="R3755" t="s">
        <v>8356</v>
      </c>
      <c r="S3755" s="19">
        <f t="shared" si="293"/>
        <v>42128.615740740737</v>
      </c>
      <c r="T3755" s="19">
        <f t="shared" si="294"/>
        <v>42207.916666666664</v>
      </c>
      <c r="U3755">
        <f t="shared" si="295"/>
        <v>2011</v>
      </c>
    </row>
    <row r="3756" spans="1:21" ht="48" x14ac:dyDescent="0.2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 s="23">
        <v>1437620400</v>
      </c>
      <c r="J3756">
        <v>1403125737</v>
      </c>
      <c r="K3756" t="b">
        <v>0</v>
      </c>
      <c r="L3756">
        <v>27</v>
      </c>
      <c r="M3756" t="b">
        <v>1</v>
      </c>
      <c r="N3756" t="s">
        <v>8269</v>
      </c>
      <c r="O3756" s="12">
        <f t="shared" si="291"/>
        <v>120</v>
      </c>
      <c r="P3756" s="10">
        <f t="shared" si="292"/>
        <v>111.11</v>
      </c>
      <c r="Q3756" s="14" t="s">
        <v>8354</v>
      </c>
      <c r="R3756" t="s">
        <v>8356</v>
      </c>
      <c r="S3756" s="19">
        <f t="shared" si="293"/>
        <v>41808.67288194444</v>
      </c>
      <c r="T3756" s="19">
        <f t="shared" si="294"/>
        <v>42207.916666666664</v>
      </c>
      <c r="U3756">
        <f t="shared" si="295"/>
        <v>2011</v>
      </c>
    </row>
    <row r="3757" spans="1:21" ht="48" x14ac:dyDescent="0.2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 s="23">
        <v>1437620400</v>
      </c>
      <c r="J3757">
        <v>1458161307</v>
      </c>
      <c r="K3757" t="b">
        <v>0</v>
      </c>
      <c r="L3757">
        <v>28</v>
      </c>
      <c r="M3757" t="b">
        <v>1</v>
      </c>
      <c r="N3757" t="s">
        <v>8269</v>
      </c>
      <c r="O3757" s="12">
        <f t="shared" si="291"/>
        <v>130</v>
      </c>
      <c r="P3757" s="10">
        <f t="shared" si="292"/>
        <v>25.46</v>
      </c>
      <c r="Q3757" s="14" t="s">
        <v>8354</v>
      </c>
      <c r="R3757" t="s">
        <v>8356</v>
      </c>
      <c r="S3757" s="19">
        <f t="shared" si="293"/>
        <v>42445.658645833326</v>
      </c>
      <c r="T3757" s="19">
        <f t="shared" si="294"/>
        <v>42207.916666666664</v>
      </c>
      <c r="U3757">
        <f t="shared" si="295"/>
        <v>2013</v>
      </c>
    </row>
    <row r="3758" spans="1:21" ht="48" x14ac:dyDescent="0.2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 s="23">
        <v>1437620400</v>
      </c>
      <c r="J3758">
        <v>1399923198</v>
      </c>
      <c r="K3758" t="b">
        <v>0</v>
      </c>
      <c r="L3758">
        <v>17</v>
      </c>
      <c r="M3758" t="b">
        <v>1</v>
      </c>
      <c r="N3758" t="s">
        <v>8269</v>
      </c>
      <c r="O3758" s="12">
        <f t="shared" si="291"/>
        <v>101</v>
      </c>
      <c r="P3758" s="10">
        <f t="shared" si="292"/>
        <v>267.64999999999998</v>
      </c>
      <c r="Q3758" s="14" t="s">
        <v>8354</v>
      </c>
      <c r="R3758" t="s">
        <v>8356</v>
      </c>
      <c r="S3758" s="19">
        <f t="shared" si="293"/>
        <v>41771.606458333328</v>
      </c>
      <c r="T3758" s="19">
        <f t="shared" si="294"/>
        <v>42207.916666666664</v>
      </c>
      <c r="U3758">
        <f t="shared" si="295"/>
        <v>2013</v>
      </c>
    </row>
    <row r="3759" spans="1:21" ht="48" x14ac:dyDescent="0.2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 s="23">
        <v>1437620400</v>
      </c>
      <c r="J3759">
        <v>1415737515</v>
      </c>
      <c r="K3759" t="b">
        <v>0</v>
      </c>
      <c r="L3759">
        <v>50</v>
      </c>
      <c r="M3759" t="b">
        <v>1</v>
      </c>
      <c r="N3759" t="s">
        <v>8269</v>
      </c>
      <c r="O3759" s="12">
        <f t="shared" si="291"/>
        <v>109</v>
      </c>
      <c r="P3759" s="10">
        <f t="shared" si="292"/>
        <v>75.959999999999994</v>
      </c>
      <c r="Q3759" s="14" t="s">
        <v>8354</v>
      </c>
      <c r="R3759" t="s">
        <v>8356</v>
      </c>
      <c r="S3759" s="19">
        <f t="shared" si="293"/>
        <v>41954.642534722218</v>
      </c>
      <c r="T3759" s="19">
        <f t="shared" si="294"/>
        <v>42207.916666666664</v>
      </c>
      <c r="U3759">
        <f t="shared" si="295"/>
        <v>2012</v>
      </c>
    </row>
    <row r="3760" spans="1:21" ht="32" x14ac:dyDescent="0.2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 s="23">
        <v>1437620400</v>
      </c>
      <c r="J3760">
        <v>1397819938</v>
      </c>
      <c r="K3760" t="b">
        <v>0</v>
      </c>
      <c r="L3760">
        <v>26</v>
      </c>
      <c r="M3760" t="b">
        <v>1</v>
      </c>
      <c r="N3760" t="s">
        <v>8269</v>
      </c>
      <c r="O3760" s="12">
        <f t="shared" si="291"/>
        <v>102</v>
      </c>
      <c r="P3760" s="10">
        <f t="shared" si="292"/>
        <v>59.04</v>
      </c>
      <c r="Q3760" s="14" t="s">
        <v>8354</v>
      </c>
      <c r="R3760" t="s">
        <v>8356</v>
      </c>
      <c r="S3760" s="19">
        <f t="shared" si="293"/>
        <v>41747.263171296298</v>
      </c>
      <c r="T3760" s="19">
        <f t="shared" si="294"/>
        <v>42207.916666666664</v>
      </c>
      <c r="U3760">
        <f t="shared" si="295"/>
        <v>2012</v>
      </c>
    </row>
    <row r="3761" spans="1:21" ht="32" x14ac:dyDescent="0.2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 s="23">
        <v>1437620400</v>
      </c>
      <c r="J3761">
        <v>1435372553</v>
      </c>
      <c r="K3761" t="b">
        <v>0</v>
      </c>
      <c r="L3761">
        <v>88</v>
      </c>
      <c r="M3761" t="b">
        <v>1</v>
      </c>
      <c r="N3761" t="s">
        <v>8269</v>
      </c>
      <c r="O3761" s="12">
        <f t="shared" si="291"/>
        <v>110</v>
      </c>
      <c r="P3761" s="10">
        <f t="shared" si="292"/>
        <v>50.11</v>
      </c>
      <c r="Q3761" s="14" t="s">
        <v>8354</v>
      </c>
      <c r="R3761" t="s">
        <v>8356</v>
      </c>
      <c r="S3761" s="19">
        <f t="shared" si="293"/>
        <v>42181.899918981479</v>
      </c>
      <c r="T3761" s="19">
        <f t="shared" si="294"/>
        <v>42207.916666666664</v>
      </c>
      <c r="U3761">
        <f t="shared" si="295"/>
        <v>2013</v>
      </c>
    </row>
    <row r="3762" spans="1:21" ht="48" x14ac:dyDescent="0.2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 s="23">
        <v>1437620400</v>
      </c>
      <c r="J3762">
        <v>1397133386</v>
      </c>
      <c r="K3762" t="b">
        <v>0</v>
      </c>
      <c r="L3762">
        <v>91</v>
      </c>
      <c r="M3762" t="b">
        <v>1</v>
      </c>
      <c r="N3762" t="s">
        <v>8269</v>
      </c>
      <c r="O3762" s="12">
        <f t="shared" si="291"/>
        <v>101</v>
      </c>
      <c r="P3762" s="10">
        <f t="shared" si="292"/>
        <v>55.5</v>
      </c>
      <c r="Q3762" s="14" t="s">
        <v>8354</v>
      </c>
      <c r="R3762" t="s">
        <v>8356</v>
      </c>
      <c r="S3762" s="19">
        <f t="shared" si="293"/>
        <v>41739.316967592589</v>
      </c>
      <c r="T3762" s="19">
        <f t="shared" si="294"/>
        <v>42207.916666666664</v>
      </c>
      <c r="U3762">
        <f t="shared" si="295"/>
        <v>2010</v>
      </c>
    </row>
    <row r="3763" spans="1:21" ht="48" x14ac:dyDescent="0.2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 s="23">
        <v>1437620400</v>
      </c>
      <c r="J3763">
        <v>1434625937</v>
      </c>
      <c r="K3763" t="b">
        <v>0</v>
      </c>
      <c r="L3763">
        <v>3</v>
      </c>
      <c r="M3763" t="b">
        <v>1</v>
      </c>
      <c r="N3763" t="s">
        <v>8269</v>
      </c>
      <c r="O3763" s="12">
        <f t="shared" si="291"/>
        <v>100</v>
      </c>
      <c r="P3763" s="10">
        <f t="shared" si="292"/>
        <v>166.67</v>
      </c>
      <c r="Q3763" s="14" t="s">
        <v>8354</v>
      </c>
      <c r="R3763" t="s">
        <v>8356</v>
      </c>
      <c r="S3763" s="19">
        <f t="shared" si="293"/>
        <v>42173.258530092593</v>
      </c>
      <c r="T3763" s="19">
        <f t="shared" si="294"/>
        <v>42207.916666666664</v>
      </c>
      <c r="U3763">
        <f t="shared" si="295"/>
        <v>2013</v>
      </c>
    </row>
    <row r="3764" spans="1:21" ht="48" x14ac:dyDescent="0.2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 s="23">
        <v>1437620400</v>
      </c>
      <c r="J3764">
        <v>1436383889</v>
      </c>
      <c r="K3764" t="b">
        <v>0</v>
      </c>
      <c r="L3764">
        <v>28</v>
      </c>
      <c r="M3764" t="b">
        <v>1</v>
      </c>
      <c r="N3764" t="s">
        <v>8269</v>
      </c>
      <c r="O3764" s="12">
        <f t="shared" si="291"/>
        <v>106</v>
      </c>
      <c r="P3764" s="10">
        <f t="shared" si="292"/>
        <v>47.43</v>
      </c>
      <c r="Q3764" s="14" t="s">
        <v>8354</v>
      </c>
      <c r="R3764" t="s">
        <v>8356</v>
      </c>
      <c r="S3764" s="19">
        <f t="shared" si="293"/>
        <v>42193.605196759258</v>
      </c>
      <c r="T3764" s="19">
        <f t="shared" si="294"/>
        <v>42207.916666666664</v>
      </c>
      <c r="U3764">
        <f t="shared" si="295"/>
        <v>2011</v>
      </c>
    </row>
    <row r="3765" spans="1:21" ht="32" x14ac:dyDescent="0.2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 s="23">
        <v>1437620400</v>
      </c>
      <c r="J3765">
        <v>1425319226</v>
      </c>
      <c r="K3765" t="b">
        <v>0</v>
      </c>
      <c r="L3765">
        <v>77</v>
      </c>
      <c r="M3765" t="b">
        <v>1</v>
      </c>
      <c r="N3765" t="s">
        <v>8269</v>
      </c>
      <c r="O3765" s="12">
        <f t="shared" si="291"/>
        <v>100</v>
      </c>
      <c r="P3765" s="10">
        <f t="shared" si="292"/>
        <v>64.94</v>
      </c>
      <c r="Q3765" s="14" t="s">
        <v>8354</v>
      </c>
      <c r="R3765" t="s">
        <v>8356</v>
      </c>
      <c r="S3765" s="19">
        <f t="shared" si="293"/>
        <v>42065.541967592588</v>
      </c>
      <c r="T3765" s="19">
        <f t="shared" si="294"/>
        <v>42207.916666666664</v>
      </c>
      <c r="U3765">
        <f t="shared" si="295"/>
        <v>2014</v>
      </c>
    </row>
    <row r="3766" spans="1:21" ht="48" x14ac:dyDescent="0.2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 s="23">
        <v>1437620400</v>
      </c>
      <c r="J3766">
        <v>1462824832</v>
      </c>
      <c r="K3766" t="b">
        <v>0</v>
      </c>
      <c r="L3766">
        <v>27</v>
      </c>
      <c r="M3766" t="b">
        <v>1</v>
      </c>
      <c r="N3766" t="s">
        <v>8269</v>
      </c>
      <c r="O3766" s="12">
        <f t="shared" si="291"/>
        <v>100</v>
      </c>
      <c r="P3766" s="10">
        <f t="shared" si="292"/>
        <v>55.56</v>
      </c>
      <c r="Q3766" s="14" t="s">
        <v>8354</v>
      </c>
      <c r="R3766" t="s">
        <v>8356</v>
      </c>
      <c r="S3766" s="19">
        <f t="shared" si="293"/>
        <v>42499.634629629632</v>
      </c>
      <c r="T3766" s="19">
        <f t="shared" si="294"/>
        <v>42207.916666666664</v>
      </c>
      <c r="U3766">
        <f t="shared" si="295"/>
        <v>2010</v>
      </c>
    </row>
    <row r="3767" spans="1:21" ht="48" x14ac:dyDescent="0.2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 s="23">
        <v>1437620400</v>
      </c>
      <c r="J3767">
        <v>1404153482</v>
      </c>
      <c r="K3767" t="b">
        <v>0</v>
      </c>
      <c r="L3767">
        <v>107</v>
      </c>
      <c r="M3767" t="b">
        <v>1</v>
      </c>
      <c r="N3767" t="s">
        <v>8269</v>
      </c>
      <c r="O3767" s="12">
        <f t="shared" si="291"/>
        <v>113</v>
      </c>
      <c r="P3767" s="10">
        <f t="shared" si="292"/>
        <v>74.22</v>
      </c>
      <c r="Q3767" s="14" t="s">
        <v>8354</v>
      </c>
      <c r="R3767" t="s">
        <v>8356</v>
      </c>
      <c r="S3767" s="19">
        <f t="shared" si="293"/>
        <v>41820.568078703705</v>
      </c>
      <c r="T3767" s="19">
        <f t="shared" si="294"/>
        <v>42207.916666666664</v>
      </c>
      <c r="U3767">
        <f t="shared" si="295"/>
        <v>2013</v>
      </c>
    </row>
    <row r="3768" spans="1:21" ht="32" x14ac:dyDescent="0.2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 s="23">
        <v>1437620400</v>
      </c>
      <c r="J3768">
        <v>1401336045</v>
      </c>
      <c r="K3768" t="b">
        <v>0</v>
      </c>
      <c r="L3768">
        <v>96</v>
      </c>
      <c r="M3768" t="b">
        <v>1</v>
      </c>
      <c r="N3768" t="s">
        <v>8269</v>
      </c>
      <c r="O3768" s="12">
        <f t="shared" si="291"/>
        <v>103</v>
      </c>
      <c r="P3768" s="10">
        <f t="shared" si="292"/>
        <v>106.93</v>
      </c>
      <c r="Q3768" s="14" t="s">
        <v>8354</v>
      </c>
      <c r="R3768" t="s">
        <v>8356</v>
      </c>
      <c r="S3768" s="19">
        <f t="shared" si="293"/>
        <v>41787.958854166667</v>
      </c>
      <c r="T3768" s="19">
        <f t="shared" si="294"/>
        <v>42207.916666666664</v>
      </c>
      <c r="U3768">
        <f t="shared" si="295"/>
        <v>2012</v>
      </c>
    </row>
    <row r="3769" spans="1:21" ht="48" x14ac:dyDescent="0.2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 s="23">
        <v>1437620400</v>
      </c>
      <c r="J3769">
        <v>1423960097</v>
      </c>
      <c r="K3769" t="b">
        <v>0</v>
      </c>
      <c r="L3769">
        <v>56</v>
      </c>
      <c r="M3769" t="b">
        <v>1</v>
      </c>
      <c r="N3769" t="s">
        <v>8269</v>
      </c>
      <c r="O3769" s="12">
        <f t="shared" si="291"/>
        <v>117</v>
      </c>
      <c r="P3769" s="10">
        <f t="shared" si="292"/>
        <v>41.7</v>
      </c>
      <c r="Q3769" s="14" t="s">
        <v>8354</v>
      </c>
      <c r="R3769" t="s">
        <v>8356</v>
      </c>
      <c r="S3769" s="19">
        <f t="shared" si="293"/>
        <v>42049.811307870368</v>
      </c>
      <c r="T3769" s="19">
        <f t="shared" si="294"/>
        <v>42207.916666666664</v>
      </c>
      <c r="U3769">
        <f t="shared" si="295"/>
        <v>2015</v>
      </c>
    </row>
    <row r="3770" spans="1:21" ht="48" x14ac:dyDescent="0.2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 s="23">
        <v>1437620400</v>
      </c>
      <c r="J3770">
        <v>1400002090</v>
      </c>
      <c r="K3770" t="b">
        <v>0</v>
      </c>
      <c r="L3770">
        <v>58</v>
      </c>
      <c r="M3770" t="b">
        <v>1</v>
      </c>
      <c r="N3770" t="s">
        <v>8269</v>
      </c>
      <c r="O3770" s="12">
        <f t="shared" si="291"/>
        <v>108</v>
      </c>
      <c r="P3770" s="10">
        <f t="shared" si="292"/>
        <v>74.239999999999995</v>
      </c>
      <c r="Q3770" s="14" t="s">
        <v>8354</v>
      </c>
      <c r="R3770" t="s">
        <v>8356</v>
      </c>
      <c r="S3770" s="19">
        <f t="shared" si="293"/>
        <v>41772.519560185181</v>
      </c>
      <c r="T3770" s="19">
        <f t="shared" si="294"/>
        <v>42207.916666666664</v>
      </c>
      <c r="U3770">
        <f t="shared" si="295"/>
        <v>2014</v>
      </c>
    </row>
    <row r="3771" spans="1:21" ht="48" x14ac:dyDescent="0.2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 s="23">
        <v>1437620400</v>
      </c>
      <c r="J3771">
        <v>1458138079</v>
      </c>
      <c r="K3771" t="b">
        <v>0</v>
      </c>
      <c r="L3771">
        <v>15</v>
      </c>
      <c r="M3771" t="b">
        <v>1</v>
      </c>
      <c r="N3771" t="s">
        <v>8269</v>
      </c>
      <c r="O3771" s="12">
        <f t="shared" si="291"/>
        <v>100</v>
      </c>
      <c r="P3771" s="10">
        <f t="shared" si="292"/>
        <v>73.33</v>
      </c>
      <c r="Q3771" s="14" t="s">
        <v>8354</v>
      </c>
      <c r="R3771" t="s">
        <v>8356</v>
      </c>
      <c r="S3771" s="19">
        <f t="shared" si="293"/>
        <v>42445.389803240738</v>
      </c>
      <c r="T3771" s="19">
        <f t="shared" si="294"/>
        <v>42207.916666666664</v>
      </c>
      <c r="U3771">
        <f t="shared" si="295"/>
        <v>2010</v>
      </c>
    </row>
    <row r="3772" spans="1:21" ht="48" x14ac:dyDescent="0.2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 s="23">
        <v>1437620400</v>
      </c>
      <c r="J3772">
        <v>1431642010</v>
      </c>
      <c r="K3772" t="b">
        <v>0</v>
      </c>
      <c r="L3772">
        <v>20</v>
      </c>
      <c r="M3772" t="b">
        <v>1</v>
      </c>
      <c r="N3772" t="s">
        <v>8269</v>
      </c>
      <c r="O3772" s="12">
        <f t="shared" si="291"/>
        <v>100</v>
      </c>
      <c r="P3772" s="10">
        <f t="shared" si="292"/>
        <v>100</v>
      </c>
      <c r="Q3772" s="14" t="s">
        <v>8354</v>
      </c>
      <c r="R3772" t="s">
        <v>8356</v>
      </c>
      <c r="S3772" s="19">
        <f t="shared" si="293"/>
        <v>42138.722337962965</v>
      </c>
      <c r="T3772" s="19">
        <f t="shared" si="294"/>
        <v>42207.916666666664</v>
      </c>
      <c r="U3772">
        <f t="shared" si="295"/>
        <v>2011</v>
      </c>
    </row>
    <row r="3773" spans="1:21" ht="32" x14ac:dyDescent="0.2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 s="23">
        <v>1437620400</v>
      </c>
      <c r="J3773">
        <v>1462307652</v>
      </c>
      <c r="K3773" t="b">
        <v>0</v>
      </c>
      <c r="L3773">
        <v>38</v>
      </c>
      <c r="M3773" t="b">
        <v>1</v>
      </c>
      <c r="N3773" t="s">
        <v>8269</v>
      </c>
      <c r="O3773" s="12">
        <f t="shared" si="291"/>
        <v>146</v>
      </c>
      <c r="P3773" s="10">
        <f t="shared" si="292"/>
        <v>38.42</v>
      </c>
      <c r="Q3773" s="14" t="s">
        <v>8354</v>
      </c>
      <c r="R3773" t="s">
        <v>8356</v>
      </c>
      <c r="S3773" s="19">
        <f t="shared" si="293"/>
        <v>42493.64875</v>
      </c>
      <c r="T3773" s="19">
        <f t="shared" si="294"/>
        <v>42207.916666666664</v>
      </c>
      <c r="U3773">
        <f t="shared" si="295"/>
        <v>2013</v>
      </c>
    </row>
    <row r="3774" spans="1:21" ht="48" x14ac:dyDescent="0.2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 s="23">
        <v>1437620400</v>
      </c>
      <c r="J3774">
        <v>1478616506</v>
      </c>
      <c r="K3774" t="b">
        <v>0</v>
      </c>
      <c r="L3774">
        <v>33</v>
      </c>
      <c r="M3774" t="b">
        <v>1</v>
      </c>
      <c r="N3774" t="s">
        <v>8269</v>
      </c>
      <c r="O3774" s="12">
        <f t="shared" si="291"/>
        <v>110</v>
      </c>
      <c r="P3774" s="10">
        <f t="shared" si="292"/>
        <v>166.97</v>
      </c>
      <c r="Q3774" s="14" t="s">
        <v>8354</v>
      </c>
      <c r="R3774" t="s">
        <v>8356</v>
      </c>
      <c r="S3774" s="19">
        <f t="shared" si="293"/>
        <v>42682.408634259256</v>
      </c>
      <c r="T3774" s="19">
        <f t="shared" si="294"/>
        <v>42207.916666666664</v>
      </c>
      <c r="U3774">
        <f t="shared" si="295"/>
        <v>2012</v>
      </c>
    </row>
    <row r="3775" spans="1:21" ht="32" x14ac:dyDescent="0.2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 s="23">
        <v>1437620400</v>
      </c>
      <c r="J3775">
        <v>1476317247</v>
      </c>
      <c r="K3775" t="b">
        <v>0</v>
      </c>
      <c r="L3775">
        <v>57</v>
      </c>
      <c r="M3775" t="b">
        <v>1</v>
      </c>
      <c r="N3775" t="s">
        <v>8269</v>
      </c>
      <c r="O3775" s="12">
        <f t="shared" si="291"/>
        <v>108</v>
      </c>
      <c r="P3775" s="10">
        <f t="shared" si="292"/>
        <v>94.91</v>
      </c>
      <c r="Q3775" s="14" t="s">
        <v>8354</v>
      </c>
      <c r="R3775" t="s">
        <v>8356</v>
      </c>
      <c r="S3775" s="19">
        <f t="shared" si="293"/>
        <v>42655.796840277777</v>
      </c>
      <c r="T3775" s="19">
        <f t="shared" si="294"/>
        <v>42207.916666666664</v>
      </c>
      <c r="U3775">
        <f t="shared" si="295"/>
        <v>2012</v>
      </c>
    </row>
    <row r="3776" spans="1:21" ht="48" x14ac:dyDescent="0.2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 s="23">
        <v>1437620400</v>
      </c>
      <c r="J3776">
        <v>1427223655</v>
      </c>
      <c r="K3776" t="b">
        <v>0</v>
      </c>
      <c r="L3776">
        <v>25</v>
      </c>
      <c r="M3776" t="b">
        <v>1</v>
      </c>
      <c r="N3776" t="s">
        <v>8269</v>
      </c>
      <c r="O3776" s="12">
        <f t="shared" si="291"/>
        <v>100</v>
      </c>
      <c r="P3776" s="10">
        <f t="shared" si="292"/>
        <v>100</v>
      </c>
      <c r="Q3776" s="14" t="s">
        <v>8354</v>
      </c>
      <c r="R3776" t="s">
        <v>8356</v>
      </c>
      <c r="S3776" s="19">
        <f t="shared" si="293"/>
        <v>42087.583969907406</v>
      </c>
      <c r="T3776" s="19">
        <f t="shared" si="294"/>
        <v>42207.916666666664</v>
      </c>
      <c r="U3776">
        <f t="shared" si="295"/>
        <v>2012</v>
      </c>
    </row>
    <row r="3777" spans="1:21" ht="48" x14ac:dyDescent="0.2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 s="23">
        <v>1437620400</v>
      </c>
      <c r="J3777">
        <v>1426199843</v>
      </c>
      <c r="K3777" t="b">
        <v>0</v>
      </c>
      <c r="L3777">
        <v>14</v>
      </c>
      <c r="M3777" t="b">
        <v>1</v>
      </c>
      <c r="N3777" t="s">
        <v>8269</v>
      </c>
      <c r="O3777" s="12">
        <f t="shared" si="291"/>
        <v>100</v>
      </c>
      <c r="P3777" s="10">
        <f t="shared" si="292"/>
        <v>143.21</v>
      </c>
      <c r="Q3777" s="14" t="s">
        <v>8354</v>
      </c>
      <c r="R3777" t="s">
        <v>8356</v>
      </c>
      <c r="S3777" s="19">
        <f t="shared" si="293"/>
        <v>42075.734293981477</v>
      </c>
      <c r="T3777" s="19">
        <f t="shared" si="294"/>
        <v>42207.916666666664</v>
      </c>
      <c r="U3777">
        <f t="shared" si="295"/>
        <v>2012</v>
      </c>
    </row>
    <row r="3778" spans="1:21" ht="64" x14ac:dyDescent="0.2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 s="23">
        <v>1437620400</v>
      </c>
      <c r="J3778">
        <v>1403599778</v>
      </c>
      <c r="K3778" t="b">
        <v>0</v>
      </c>
      <c r="L3778">
        <v>94</v>
      </c>
      <c r="M3778" t="b">
        <v>1</v>
      </c>
      <c r="N3778" t="s">
        <v>8269</v>
      </c>
      <c r="O3778" s="12">
        <f t="shared" ref="O3778:O3841" si="296">ROUND(E3778/D3778*100,0)</f>
        <v>107</v>
      </c>
      <c r="P3778" s="10">
        <f t="shared" ref="P3778:P3841" si="297">IFERROR(ROUND(E3778/L3778,2),0)</f>
        <v>90.82</v>
      </c>
      <c r="Q3778" s="14" t="s">
        <v>8354</v>
      </c>
      <c r="R3778" t="s">
        <v>8356</v>
      </c>
      <c r="S3778" s="19">
        <f t="shared" si="293"/>
        <v>41814.159467592588</v>
      </c>
      <c r="T3778" s="19">
        <f t="shared" si="294"/>
        <v>42207.916666666664</v>
      </c>
      <c r="U3778">
        <f t="shared" si="295"/>
        <v>2013</v>
      </c>
    </row>
    <row r="3779" spans="1:21" ht="48" x14ac:dyDescent="0.2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 s="23">
        <v>1437620400</v>
      </c>
      <c r="J3779">
        <v>1409884821</v>
      </c>
      <c r="K3779" t="b">
        <v>0</v>
      </c>
      <c r="L3779">
        <v>59</v>
      </c>
      <c r="M3779" t="b">
        <v>1</v>
      </c>
      <c r="N3779" t="s">
        <v>8269</v>
      </c>
      <c r="O3779" s="12">
        <f t="shared" si="296"/>
        <v>143</v>
      </c>
      <c r="P3779" s="10">
        <f t="shared" si="297"/>
        <v>48.54</v>
      </c>
      <c r="Q3779" s="14" t="s">
        <v>8354</v>
      </c>
      <c r="R3779" t="s">
        <v>8356</v>
      </c>
      <c r="S3779" s="19">
        <f t="shared" ref="S3779:S3842" si="298">(J3779/86400)+25569+(-5/24)</f>
        <v>41886.903020833335</v>
      </c>
      <c r="T3779" s="19">
        <f t="shared" ref="T3779:T3842" si="299">(I3779/86400)+25569+(-5/24)</f>
        <v>42207.916666666664</v>
      </c>
      <c r="U3779">
        <f t="shared" si="295"/>
        <v>2013</v>
      </c>
    </row>
    <row r="3780" spans="1:21" ht="32" x14ac:dyDescent="0.2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 s="23">
        <v>1437620400</v>
      </c>
      <c r="J3780">
        <v>1418758780</v>
      </c>
      <c r="K3780" t="b">
        <v>0</v>
      </c>
      <c r="L3780">
        <v>36</v>
      </c>
      <c r="M3780" t="b">
        <v>1</v>
      </c>
      <c r="N3780" t="s">
        <v>8269</v>
      </c>
      <c r="O3780" s="12">
        <f t="shared" si="296"/>
        <v>105</v>
      </c>
      <c r="P3780" s="10">
        <f t="shared" si="297"/>
        <v>70.03</v>
      </c>
      <c r="Q3780" s="14" t="s">
        <v>8354</v>
      </c>
      <c r="R3780" t="s">
        <v>8356</v>
      </c>
      <c r="S3780" s="19">
        <f t="shared" si="298"/>
        <v>41989.610879629625</v>
      </c>
      <c r="T3780" s="19">
        <f t="shared" si="299"/>
        <v>42207.916666666664</v>
      </c>
      <c r="U3780">
        <f t="shared" si="295"/>
        <v>2011</v>
      </c>
    </row>
    <row r="3781" spans="1:21" ht="32" x14ac:dyDescent="0.2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 s="23">
        <v>1437620400</v>
      </c>
      <c r="J3781">
        <v>1456421940</v>
      </c>
      <c r="K3781" t="b">
        <v>0</v>
      </c>
      <c r="L3781">
        <v>115</v>
      </c>
      <c r="M3781" t="b">
        <v>1</v>
      </c>
      <c r="N3781" t="s">
        <v>8269</v>
      </c>
      <c r="O3781" s="12">
        <f t="shared" si="296"/>
        <v>104</v>
      </c>
      <c r="P3781" s="10">
        <f t="shared" si="297"/>
        <v>135.63</v>
      </c>
      <c r="Q3781" s="14" t="s">
        <v>8354</v>
      </c>
      <c r="R3781" t="s">
        <v>8356</v>
      </c>
      <c r="S3781" s="19">
        <f t="shared" si="298"/>
        <v>42425.527083333327</v>
      </c>
      <c r="T3781" s="19">
        <f t="shared" si="299"/>
        <v>42207.916666666664</v>
      </c>
      <c r="U3781">
        <f t="shared" si="295"/>
        <v>2012</v>
      </c>
    </row>
    <row r="3782" spans="1:21" ht="48" x14ac:dyDescent="0.2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 s="23">
        <v>1437620400</v>
      </c>
      <c r="J3782">
        <v>1433999785</v>
      </c>
      <c r="K3782" t="b">
        <v>0</v>
      </c>
      <c r="L3782">
        <v>30</v>
      </c>
      <c r="M3782" t="b">
        <v>1</v>
      </c>
      <c r="N3782" t="s">
        <v>8269</v>
      </c>
      <c r="O3782" s="12">
        <f t="shared" si="296"/>
        <v>120</v>
      </c>
      <c r="P3782" s="10">
        <f t="shared" si="297"/>
        <v>100</v>
      </c>
      <c r="Q3782" s="14" t="s">
        <v>8354</v>
      </c>
      <c r="R3782" t="s">
        <v>8356</v>
      </c>
      <c r="S3782" s="19">
        <f t="shared" si="298"/>
        <v>42166.011400462965</v>
      </c>
      <c r="T3782" s="19">
        <f t="shared" si="299"/>
        <v>42207.916666666664</v>
      </c>
      <c r="U3782">
        <f t="shared" si="295"/>
        <v>2011</v>
      </c>
    </row>
    <row r="3783" spans="1:21" ht="48" x14ac:dyDescent="0.2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 s="23">
        <v>1437620400</v>
      </c>
      <c r="J3783">
        <v>1408050685</v>
      </c>
      <c r="K3783" t="b">
        <v>0</v>
      </c>
      <c r="L3783">
        <v>52</v>
      </c>
      <c r="M3783" t="b">
        <v>1</v>
      </c>
      <c r="N3783" t="s">
        <v>8269</v>
      </c>
      <c r="O3783" s="12">
        <f t="shared" si="296"/>
        <v>110</v>
      </c>
      <c r="P3783" s="10">
        <f t="shared" si="297"/>
        <v>94.9</v>
      </c>
      <c r="Q3783" s="14" t="s">
        <v>8354</v>
      </c>
      <c r="R3783" t="s">
        <v>8356</v>
      </c>
      <c r="S3783" s="19">
        <f t="shared" si="298"/>
        <v>41865.674594907403</v>
      </c>
      <c r="T3783" s="19">
        <f t="shared" si="299"/>
        <v>42207.916666666664</v>
      </c>
      <c r="U3783">
        <f t="shared" si="295"/>
        <v>2011</v>
      </c>
    </row>
    <row r="3784" spans="1:21" ht="48" x14ac:dyDescent="0.2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 s="23">
        <v>1437620400</v>
      </c>
      <c r="J3784">
        <v>1466887297</v>
      </c>
      <c r="K3784" t="b">
        <v>0</v>
      </c>
      <c r="L3784">
        <v>27</v>
      </c>
      <c r="M3784" t="b">
        <v>1</v>
      </c>
      <c r="N3784" t="s">
        <v>8269</v>
      </c>
      <c r="O3784" s="12">
        <f t="shared" si="296"/>
        <v>102</v>
      </c>
      <c r="P3784" s="10">
        <f t="shared" si="297"/>
        <v>75.37</v>
      </c>
      <c r="Q3784" s="14" t="s">
        <v>8354</v>
      </c>
      <c r="R3784" t="s">
        <v>8356</v>
      </c>
      <c r="S3784" s="19">
        <f t="shared" si="298"/>
        <v>42546.653900462959</v>
      </c>
      <c r="T3784" s="19">
        <f t="shared" si="299"/>
        <v>42207.916666666664</v>
      </c>
      <c r="U3784">
        <f t="shared" si="295"/>
        <v>2013</v>
      </c>
    </row>
    <row r="3785" spans="1:21" ht="48" x14ac:dyDescent="0.2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 s="23">
        <v>1437620400</v>
      </c>
      <c r="J3785">
        <v>1455938520</v>
      </c>
      <c r="K3785" t="b">
        <v>0</v>
      </c>
      <c r="L3785">
        <v>24</v>
      </c>
      <c r="M3785" t="b">
        <v>1</v>
      </c>
      <c r="N3785" t="s">
        <v>8269</v>
      </c>
      <c r="O3785" s="12">
        <f t="shared" si="296"/>
        <v>129</v>
      </c>
      <c r="P3785" s="10">
        <f t="shared" si="297"/>
        <v>64.459999999999994</v>
      </c>
      <c r="Q3785" s="14" t="s">
        <v>8354</v>
      </c>
      <c r="R3785" t="s">
        <v>8356</v>
      </c>
      <c r="S3785" s="19">
        <f t="shared" si="298"/>
        <v>42419.931944444441</v>
      </c>
      <c r="T3785" s="19">
        <f t="shared" si="299"/>
        <v>42207.916666666664</v>
      </c>
      <c r="U3785">
        <f t="shared" si="295"/>
        <v>2010</v>
      </c>
    </row>
    <row r="3786" spans="1:21" ht="48" x14ac:dyDescent="0.2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 s="23">
        <v>1437620400</v>
      </c>
      <c r="J3786">
        <v>1465601532</v>
      </c>
      <c r="K3786" t="b">
        <v>0</v>
      </c>
      <c r="L3786">
        <v>10</v>
      </c>
      <c r="M3786" t="b">
        <v>1</v>
      </c>
      <c r="N3786" t="s">
        <v>8269</v>
      </c>
      <c r="O3786" s="12">
        <f t="shared" si="296"/>
        <v>115</v>
      </c>
      <c r="P3786" s="10">
        <f t="shared" si="297"/>
        <v>115</v>
      </c>
      <c r="Q3786" s="14" t="s">
        <v>8354</v>
      </c>
      <c r="R3786" t="s">
        <v>8356</v>
      </c>
      <c r="S3786" s="19">
        <f t="shared" si="298"/>
        <v>42531.772361111107</v>
      </c>
      <c r="T3786" s="19">
        <f t="shared" si="299"/>
        <v>42207.916666666664</v>
      </c>
      <c r="U3786">
        <f t="shared" si="295"/>
        <v>2013</v>
      </c>
    </row>
    <row r="3787" spans="1:21" ht="48" x14ac:dyDescent="0.2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 s="23">
        <v>1437620400</v>
      </c>
      <c r="J3787">
        <v>1467040769</v>
      </c>
      <c r="K3787" t="b">
        <v>0</v>
      </c>
      <c r="L3787">
        <v>30</v>
      </c>
      <c r="M3787" t="b">
        <v>1</v>
      </c>
      <c r="N3787" t="s">
        <v>8269</v>
      </c>
      <c r="O3787" s="12">
        <f t="shared" si="296"/>
        <v>151</v>
      </c>
      <c r="P3787" s="10">
        <f t="shared" si="297"/>
        <v>100.5</v>
      </c>
      <c r="Q3787" s="14" t="s">
        <v>8354</v>
      </c>
      <c r="R3787" t="s">
        <v>8356</v>
      </c>
      <c r="S3787" s="19">
        <f t="shared" si="298"/>
        <v>42548.430196759255</v>
      </c>
      <c r="T3787" s="19">
        <f t="shared" si="299"/>
        <v>42207.916666666664</v>
      </c>
      <c r="U3787">
        <f t="shared" si="295"/>
        <v>2012</v>
      </c>
    </row>
    <row r="3788" spans="1:21" ht="48" x14ac:dyDescent="0.2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 s="23">
        <v>1437620400</v>
      </c>
      <c r="J3788">
        <v>1461718475</v>
      </c>
      <c r="K3788" t="b">
        <v>0</v>
      </c>
      <c r="L3788">
        <v>71</v>
      </c>
      <c r="M3788" t="b">
        <v>1</v>
      </c>
      <c r="N3788" t="s">
        <v>8269</v>
      </c>
      <c r="O3788" s="12">
        <f t="shared" si="296"/>
        <v>111</v>
      </c>
      <c r="P3788" s="10">
        <f t="shared" si="297"/>
        <v>93.77</v>
      </c>
      <c r="Q3788" s="14" t="s">
        <v>8354</v>
      </c>
      <c r="R3788" t="s">
        <v>8356</v>
      </c>
      <c r="S3788" s="19">
        <f t="shared" si="298"/>
        <v>42486.829571759255</v>
      </c>
      <c r="T3788" s="19">
        <f t="shared" si="299"/>
        <v>42207.916666666664</v>
      </c>
      <c r="U3788">
        <f t="shared" si="295"/>
        <v>2014</v>
      </c>
    </row>
    <row r="3789" spans="1:21" ht="48" x14ac:dyDescent="0.2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 s="23">
        <v>1437620400</v>
      </c>
      <c r="J3789">
        <v>1434113406</v>
      </c>
      <c r="K3789" t="b">
        <v>0</v>
      </c>
      <c r="L3789">
        <v>10</v>
      </c>
      <c r="M3789" t="b">
        <v>1</v>
      </c>
      <c r="N3789" t="s">
        <v>8269</v>
      </c>
      <c r="O3789" s="12">
        <f t="shared" si="296"/>
        <v>100</v>
      </c>
      <c r="P3789" s="10">
        <f t="shared" si="297"/>
        <v>35.1</v>
      </c>
      <c r="Q3789" s="14" t="s">
        <v>8354</v>
      </c>
      <c r="R3789" t="s">
        <v>8356</v>
      </c>
      <c r="S3789" s="19">
        <f t="shared" si="298"/>
        <v>42167.326458333329</v>
      </c>
      <c r="T3789" s="19">
        <f t="shared" si="299"/>
        <v>42207.916666666664</v>
      </c>
      <c r="U3789">
        <f t="shared" si="295"/>
        <v>2013</v>
      </c>
    </row>
    <row r="3790" spans="1:21" ht="80" x14ac:dyDescent="0.2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 s="23">
        <v>1437620400</v>
      </c>
      <c r="J3790">
        <v>1448469719</v>
      </c>
      <c r="K3790" t="b">
        <v>0</v>
      </c>
      <c r="L3790">
        <v>1</v>
      </c>
      <c r="M3790" t="b">
        <v>0</v>
      </c>
      <c r="N3790" t="s">
        <v>8269</v>
      </c>
      <c r="O3790" s="12">
        <f t="shared" si="296"/>
        <v>1</v>
      </c>
      <c r="P3790" s="10">
        <f t="shared" si="297"/>
        <v>500</v>
      </c>
      <c r="Q3790" s="14" t="s">
        <v>8354</v>
      </c>
      <c r="R3790" t="s">
        <v>8356</v>
      </c>
      <c r="S3790" s="19">
        <f t="shared" si="298"/>
        <v>42333.487488425926</v>
      </c>
      <c r="T3790" s="19">
        <f t="shared" si="299"/>
        <v>42207.916666666664</v>
      </c>
      <c r="U3790">
        <f t="shared" si="295"/>
        <v>2013</v>
      </c>
    </row>
    <row r="3791" spans="1:21" ht="48" x14ac:dyDescent="0.2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 s="23">
        <v>1437620400</v>
      </c>
      <c r="J3791">
        <v>1431630618</v>
      </c>
      <c r="K3791" t="b">
        <v>0</v>
      </c>
      <c r="L3791">
        <v>4</v>
      </c>
      <c r="M3791" t="b">
        <v>0</v>
      </c>
      <c r="N3791" t="s">
        <v>8269</v>
      </c>
      <c r="O3791" s="12">
        <f t="shared" si="296"/>
        <v>3</v>
      </c>
      <c r="P3791" s="10">
        <f t="shared" si="297"/>
        <v>29</v>
      </c>
      <c r="Q3791" s="14" t="s">
        <v>8354</v>
      </c>
      <c r="R3791" t="s">
        <v>8356</v>
      </c>
      <c r="S3791" s="19">
        <f t="shared" si="298"/>
        <v>42138.590486111112</v>
      </c>
      <c r="T3791" s="19">
        <f t="shared" si="299"/>
        <v>42207.916666666664</v>
      </c>
      <c r="U3791">
        <f t="shared" si="295"/>
        <v>2009</v>
      </c>
    </row>
    <row r="3792" spans="1:21" ht="48" x14ac:dyDescent="0.2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 s="23">
        <v>1437620400</v>
      </c>
      <c r="J3792">
        <v>1477238423</v>
      </c>
      <c r="K3792" t="b">
        <v>0</v>
      </c>
      <c r="L3792">
        <v>0</v>
      </c>
      <c r="M3792" t="b">
        <v>0</v>
      </c>
      <c r="N3792" t="s">
        <v>8269</v>
      </c>
      <c r="O3792" s="12">
        <f t="shared" si="296"/>
        <v>0</v>
      </c>
      <c r="P3792" s="10">
        <f t="shared" si="297"/>
        <v>0</v>
      </c>
      <c r="Q3792" s="14" t="s">
        <v>8354</v>
      </c>
      <c r="R3792" t="s">
        <v>8356</v>
      </c>
      <c r="S3792" s="19">
        <f t="shared" si="298"/>
        <v>42666.458599537036</v>
      </c>
      <c r="T3792" s="19">
        <f t="shared" si="299"/>
        <v>42207.916666666664</v>
      </c>
      <c r="U3792">
        <f t="shared" si="295"/>
        <v>2015</v>
      </c>
    </row>
    <row r="3793" spans="1:21" ht="32" x14ac:dyDescent="0.2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 s="23">
        <v>1437620400</v>
      </c>
      <c r="J3793">
        <v>1399480592</v>
      </c>
      <c r="K3793" t="b">
        <v>0</v>
      </c>
      <c r="L3793">
        <v>0</v>
      </c>
      <c r="M3793" t="b">
        <v>0</v>
      </c>
      <c r="N3793" t="s">
        <v>8269</v>
      </c>
      <c r="O3793" s="12">
        <f t="shared" si="296"/>
        <v>0</v>
      </c>
      <c r="P3793" s="10">
        <f t="shared" si="297"/>
        <v>0</v>
      </c>
      <c r="Q3793" s="14" t="s">
        <v>8354</v>
      </c>
      <c r="R3793" t="s">
        <v>8356</v>
      </c>
      <c r="S3793" s="19">
        <f t="shared" si="298"/>
        <v>41766.4837037037</v>
      </c>
      <c r="T3793" s="19">
        <f t="shared" si="299"/>
        <v>42207.916666666664</v>
      </c>
      <c r="U3793">
        <f t="shared" ref="U3793:U3856" si="300">YEAR(S323)</f>
        <v>2016</v>
      </c>
    </row>
    <row r="3794" spans="1:21" ht="32" x14ac:dyDescent="0.2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 s="23">
        <v>1437620400</v>
      </c>
      <c r="J3794">
        <v>1434365022</v>
      </c>
      <c r="K3794" t="b">
        <v>0</v>
      </c>
      <c r="L3794">
        <v>2</v>
      </c>
      <c r="M3794" t="b">
        <v>0</v>
      </c>
      <c r="N3794" t="s">
        <v>8269</v>
      </c>
      <c r="O3794" s="12">
        <f t="shared" si="296"/>
        <v>0</v>
      </c>
      <c r="P3794" s="10">
        <f t="shared" si="297"/>
        <v>17.5</v>
      </c>
      <c r="Q3794" s="14" t="s">
        <v>8354</v>
      </c>
      <c r="R3794" t="s">
        <v>8356</v>
      </c>
      <c r="S3794" s="19">
        <f t="shared" si="298"/>
        <v>42170.238680555551</v>
      </c>
      <c r="T3794" s="19">
        <f t="shared" si="299"/>
        <v>42207.916666666664</v>
      </c>
      <c r="U3794">
        <f t="shared" si="300"/>
        <v>2016</v>
      </c>
    </row>
    <row r="3795" spans="1:21" ht="48" x14ac:dyDescent="0.2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 s="23">
        <v>1437620400</v>
      </c>
      <c r="J3795">
        <v>1416954729</v>
      </c>
      <c r="K3795" t="b">
        <v>0</v>
      </c>
      <c r="L3795">
        <v>24</v>
      </c>
      <c r="M3795" t="b">
        <v>0</v>
      </c>
      <c r="N3795" t="s">
        <v>8269</v>
      </c>
      <c r="O3795" s="12">
        <f t="shared" si="296"/>
        <v>60</v>
      </c>
      <c r="P3795" s="10">
        <f t="shared" si="297"/>
        <v>174</v>
      </c>
      <c r="Q3795" s="14" t="s">
        <v>8354</v>
      </c>
      <c r="R3795" t="s">
        <v>8356</v>
      </c>
      <c r="S3795" s="19">
        <f t="shared" si="298"/>
        <v>41968.73065972222</v>
      </c>
      <c r="T3795" s="19">
        <f t="shared" si="299"/>
        <v>42207.916666666664</v>
      </c>
      <c r="U3795">
        <f t="shared" si="300"/>
        <v>2016</v>
      </c>
    </row>
    <row r="3796" spans="1:21" ht="48" x14ac:dyDescent="0.2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 s="23">
        <v>1437620400</v>
      </c>
      <c r="J3796">
        <v>1431093354</v>
      </c>
      <c r="K3796" t="b">
        <v>0</v>
      </c>
      <c r="L3796">
        <v>1</v>
      </c>
      <c r="M3796" t="b">
        <v>0</v>
      </c>
      <c r="N3796" t="s">
        <v>8269</v>
      </c>
      <c r="O3796" s="12">
        <f t="shared" si="296"/>
        <v>1</v>
      </c>
      <c r="P3796" s="10">
        <f t="shared" si="297"/>
        <v>50</v>
      </c>
      <c r="Q3796" s="14" t="s">
        <v>8354</v>
      </c>
      <c r="R3796" t="s">
        <v>8356</v>
      </c>
      <c r="S3796" s="19">
        <f t="shared" si="298"/>
        <v>42132.372152777774</v>
      </c>
      <c r="T3796" s="19">
        <f t="shared" si="299"/>
        <v>42207.916666666664</v>
      </c>
      <c r="U3796">
        <f t="shared" si="300"/>
        <v>2015</v>
      </c>
    </row>
    <row r="3797" spans="1:21" ht="48" x14ac:dyDescent="0.2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 s="23">
        <v>1437620400</v>
      </c>
      <c r="J3797">
        <v>1437042490</v>
      </c>
      <c r="K3797" t="b">
        <v>0</v>
      </c>
      <c r="L3797">
        <v>2</v>
      </c>
      <c r="M3797" t="b">
        <v>0</v>
      </c>
      <c r="N3797" t="s">
        <v>8269</v>
      </c>
      <c r="O3797" s="12">
        <f t="shared" si="296"/>
        <v>2</v>
      </c>
      <c r="P3797" s="10">
        <f t="shared" si="297"/>
        <v>5</v>
      </c>
      <c r="Q3797" s="14" t="s">
        <v>8354</v>
      </c>
      <c r="R3797" t="s">
        <v>8356</v>
      </c>
      <c r="S3797" s="19">
        <f t="shared" si="298"/>
        <v>42201.227893518517</v>
      </c>
      <c r="T3797" s="19">
        <f t="shared" si="299"/>
        <v>42207.916666666664</v>
      </c>
      <c r="U3797">
        <f t="shared" si="300"/>
        <v>2016</v>
      </c>
    </row>
    <row r="3798" spans="1:21" ht="48" x14ac:dyDescent="0.2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 s="23">
        <v>1437620400</v>
      </c>
      <c r="J3798">
        <v>1479170556</v>
      </c>
      <c r="K3798" t="b">
        <v>0</v>
      </c>
      <c r="L3798">
        <v>1</v>
      </c>
      <c r="M3798" t="b">
        <v>0</v>
      </c>
      <c r="N3798" t="s">
        <v>8269</v>
      </c>
      <c r="O3798" s="12">
        <f t="shared" si="296"/>
        <v>0</v>
      </c>
      <c r="P3798" s="10">
        <f t="shared" si="297"/>
        <v>1</v>
      </c>
      <c r="Q3798" s="14" t="s">
        <v>8354</v>
      </c>
      <c r="R3798" t="s">
        <v>8356</v>
      </c>
      <c r="S3798" s="19">
        <f t="shared" si="298"/>
        <v>42688.821250000001</v>
      </c>
      <c r="T3798" s="19">
        <f t="shared" si="299"/>
        <v>42207.916666666664</v>
      </c>
      <c r="U3798">
        <f t="shared" si="300"/>
        <v>2017</v>
      </c>
    </row>
    <row r="3799" spans="1:21" ht="48" x14ac:dyDescent="0.2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 s="23">
        <v>1437620400</v>
      </c>
      <c r="J3799">
        <v>1426972165</v>
      </c>
      <c r="K3799" t="b">
        <v>0</v>
      </c>
      <c r="L3799">
        <v>37</v>
      </c>
      <c r="M3799" t="b">
        <v>0</v>
      </c>
      <c r="N3799" t="s">
        <v>8269</v>
      </c>
      <c r="O3799" s="12">
        <f t="shared" si="296"/>
        <v>90</v>
      </c>
      <c r="P3799" s="10">
        <f t="shared" si="297"/>
        <v>145.41</v>
      </c>
      <c r="Q3799" s="14" t="s">
        <v>8354</v>
      </c>
      <c r="R3799" t="s">
        <v>8356</v>
      </c>
      <c r="S3799" s="19">
        <f t="shared" si="298"/>
        <v>42084.673206018517</v>
      </c>
      <c r="T3799" s="19">
        <f t="shared" si="299"/>
        <v>42207.916666666664</v>
      </c>
      <c r="U3799">
        <f t="shared" si="300"/>
        <v>2015</v>
      </c>
    </row>
    <row r="3800" spans="1:21" ht="48" x14ac:dyDescent="0.2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 s="23">
        <v>1437620400</v>
      </c>
      <c r="J3800">
        <v>1405099248</v>
      </c>
      <c r="K3800" t="b">
        <v>0</v>
      </c>
      <c r="L3800">
        <v>5</v>
      </c>
      <c r="M3800" t="b">
        <v>0</v>
      </c>
      <c r="N3800" t="s">
        <v>8269</v>
      </c>
      <c r="O3800" s="12">
        <f t="shared" si="296"/>
        <v>1</v>
      </c>
      <c r="P3800" s="10">
        <f t="shared" si="297"/>
        <v>205</v>
      </c>
      <c r="Q3800" s="14" t="s">
        <v>8354</v>
      </c>
      <c r="R3800" t="s">
        <v>8356</v>
      </c>
      <c r="S3800" s="19">
        <f t="shared" si="298"/>
        <v>41831.514444444438</v>
      </c>
      <c r="T3800" s="19">
        <f t="shared" si="299"/>
        <v>42207.916666666664</v>
      </c>
      <c r="U3800">
        <f t="shared" si="300"/>
        <v>2015</v>
      </c>
    </row>
    <row r="3801" spans="1:21" ht="32" x14ac:dyDescent="0.2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 s="23">
        <v>1437620400</v>
      </c>
      <c r="J3801">
        <v>1455142843</v>
      </c>
      <c r="K3801" t="b">
        <v>0</v>
      </c>
      <c r="L3801">
        <v>4</v>
      </c>
      <c r="M3801" t="b">
        <v>0</v>
      </c>
      <c r="N3801" t="s">
        <v>8269</v>
      </c>
      <c r="O3801" s="12">
        <f t="shared" si="296"/>
        <v>4</v>
      </c>
      <c r="P3801" s="10">
        <f t="shared" si="297"/>
        <v>100.5</v>
      </c>
      <c r="Q3801" s="14" t="s">
        <v>8354</v>
      </c>
      <c r="R3801" t="s">
        <v>8356</v>
      </c>
      <c r="S3801" s="19">
        <f t="shared" si="298"/>
        <v>42410.722719907404</v>
      </c>
      <c r="T3801" s="19">
        <f t="shared" si="299"/>
        <v>42207.916666666664</v>
      </c>
      <c r="U3801">
        <f t="shared" si="300"/>
        <v>2015</v>
      </c>
    </row>
    <row r="3802" spans="1:21" ht="48" x14ac:dyDescent="0.2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 s="23">
        <v>1437620400</v>
      </c>
      <c r="J3802">
        <v>1418146883</v>
      </c>
      <c r="K3802" t="b">
        <v>0</v>
      </c>
      <c r="L3802">
        <v>16</v>
      </c>
      <c r="M3802" t="b">
        <v>0</v>
      </c>
      <c r="N3802" t="s">
        <v>8269</v>
      </c>
      <c r="O3802" s="12">
        <f t="shared" si="296"/>
        <v>4</v>
      </c>
      <c r="P3802" s="10">
        <f t="shared" si="297"/>
        <v>55.06</v>
      </c>
      <c r="Q3802" s="14" t="s">
        <v>8354</v>
      </c>
      <c r="R3802" t="s">
        <v>8356</v>
      </c>
      <c r="S3802" s="19">
        <f t="shared" si="298"/>
        <v>41982.528738425921</v>
      </c>
      <c r="T3802" s="19">
        <f t="shared" si="299"/>
        <v>42207.916666666664</v>
      </c>
      <c r="U3802">
        <f t="shared" si="300"/>
        <v>2013</v>
      </c>
    </row>
    <row r="3803" spans="1:21" ht="48" x14ac:dyDescent="0.2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 s="23">
        <v>1437620400</v>
      </c>
      <c r="J3803">
        <v>1417536816</v>
      </c>
      <c r="K3803" t="b">
        <v>0</v>
      </c>
      <c r="L3803">
        <v>9</v>
      </c>
      <c r="M3803" t="b">
        <v>0</v>
      </c>
      <c r="N3803" t="s">
        <v>8269</v>
      </c>
      <c r="O3803" s="12">
        <f t="shared" si="296"/>
        <v>9</v>
      </c>
      <c r="P3803" s="10">
        <f t="shared" si="297"/>
        <v>47.33</v>
      </c>
      <c r="Q3803" s="14" t="s">
        <v>8354</v>
      </c>
      <c r="R3803" t="s">
        <v>8356</v>
      </c>
      <c r="S3803" s="19">
        <f t="shared" si="298"/>
        <v>41975.467777777776</v>
      </c>
      <c r="T3803" s="19">
        <f t="shared" si="299"/>
        <v>42207.916666666664</v>
      </c>
      <c r="U3803">
        <f t="shared" si="300"/>
        <v>2016</v>
      </c>
    </row>
    <row r="3804" spans="1:21" ht="48" x14ac:dyDescent="0.2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 s="23">
        <v>1437620400</v>
      </c>
      <c r="J3804">
        <v>1442890906</v>
      </c>
      <c r="K3804" t="b">
        <v>0</v>
      </c>
      <c r="L3804">
        <v>0</v>
      </c>
      <c r="M3804" t="b">
        <v>0</v>
      </c>
      <c r="N3804" t="s">
        <v>8269</v>
      </c>
      <c r="O3804" s="12">
        <f t="shared" si="296"/>
        <v>0</v>
      </c>
      <c r="P3804" s="10">
        <f t="shared" si="297"/>
        <v>0</v>
      </c>
      <c r="Q3804" s="14" t="s">
        <v>8354</v>
      </c>
      <c r="R3804" t="s">
        <v>8356</v>
      </c>
      <c r="S3804" s="19">
        <f t="shared" si="298"/>
        <v>42268.917893518512</v>
      </c>
      <c r="T3804" s="19">
        <f t="shared" si="299"/>
        <v>42207.916666666664</v>
      </c>
      <c r="U3804">
        <f t="shared" si="300"/>
        <v>2015</v>
      </c>
    </row>
    <row r="3805" spans="1:21" ht="32" x14ac:dyDescent="0.2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 s="23">
        <v>1437620400</v>
      </c>
      <c r="J3805">
        <v>1454541568</v>
      </c>
      <c r="K3805" t="b">
        <v>0</v>
      </c>
      <c r="L3805">
        <v>40</v>
      </c>
      <c r="M3805" t="b">
        <v>0</v>
      </c>
      <c r="N3805" t="s">
        <v>8269</v>
      </c>
      <c r="O3805" s="12">
        <f t="shared" si="296"/>
        <v>20</v>
      </c>
      <c r="P3805" s="10">
        <f t="shared" si="297"/>
        <v>58.95</v>
      </c>
      <c r="Q3805" s="14" t="s">
        <v>8354</v>
      </c>
      <c r="R3805" t="s">
        <v>8356</v>
      </c>
      <c r="S3805" s="19">
        <f t="shared" si="298"/>
        <v>42403.763518518514</v>
      </c>
      <c r="T3805" s="19">
        <f t="shared" si="299"/>
        <v>42207.916666666664</v>
      </c>
      <c r="U3805">
        <f t="shared" si="300"/>
        <v>2016</v>
      </c>
    </row>
    <row r="3806" spans="1:21" ht="48" x14ac:dyDescent="0.2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 s="23">
        <v>1437620400</v>
      </c>
      <c r="J3806">
        <v>1465172024</v>
      </c>
      <c r="K3806" t="b">
        <v>0</v>
      </c>
      <c r="L3806">
        <v>0</v>
      </c>
      <c r="M3806" t="b">
        <v>0</v>
      </c>
      <c r="N3806" t="s">
        <v>8269</v>
      </c>
      <c r="O3806" s="12">
        <f t="shared" si="296"/>
        <v>0</v>
      </c>
      <c r="P3806" s="10">
        <f t="shared" si="297"/>
        <v>0</v>
      </c>
      <c r="Q3806" s="14" t="s">
        <v>8354</v>
      </c>
      <c r="R3806" t="s">
        <v>8356</v>
      </c>
      <c r="S3806" s="19">
        <f t="shared" si="298"/>
        <v>42526.801203703704</v>
      </c>
      <c r="T3806" s="19">
        <f t="shared" si="299"/>
        <v>42207.916666666664</v>
      </c>
      <c r="U3806">
        <f t="shared" si="300"/>
        <v>2015</v>
      </c>
    </row>
    <row r="3807" spans="1:21" ht="48" x14ac:dyDescent="0.2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 s="23">
        <v>1437620400</v>
      </c>
      <c r="J3807">
        <v>1406668640</v>
      </c>
      <c r="K3807" t="b">
        <v>0</v>
      </c>
      <c r="L3807">
        <v>2</v>
      </c>
      <c r="M3807" t="b">
        <v>0</v>
      </c>
      <c r="N3807" t="s">
        <v>8269</v>
      </c>
      <c r="O3807" s="12">
        <f t="shared" si="296"/>
        <v>0</v>
      </c>
      <c r="P3807" s="10">
        <f t="shared" si="297"/>
        <v>1.5</v>
      </c>
      <c r="Q3807" s="14" t="s">
        <v>8354</v>
      </c>
      <c r="R3807" t="s">
        <v>8356</v>
      </c>
      <c r="S3807" s="19">
        <f t="shared" si="298"/>
        <v>41849.678703703699</v>
      </c>
      <c r="T3807" s="19">
        <f t="shared" si="299"/>
        <v>42207.916666666664</v>
      </c>
      <c r="U3807">
        <f t="shared" si="300"/>
        <v>2015</v>
      </c>
    </row>
    <row r="3808" spans="1:21" ht="48" x14ac:dyDescent="0.2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 s="23">
        <v>1437620400</v>
      </c>
      <c r="J3808">
        <v>1402294381</v>
      </c>
      <c r="K3808" t="b">
        <v>0</v>
      </c>
      <c r="L3808">
        <v>1</v>
      </c>
      <c r="M3808" t="b">
        <v>0</v>
      </c>
      <c r="N3808" t="s">
        <v>8269</v>
      </c>
      <c r="O3808" s="12">
        <f t="shared" si="296"/>
        <v>0</v>
      </c>
      <c r="P3808" s="10">
        <f t="shared" si="297"/>
        <v>5</v>
      </c>
      <c r="Q3808" s="14" t="s">
        <v>8354</v>
      </c>
      <c r="R3808" t="s">
        <v>8356</v>
      </c>
      <c r="S3808" s="19">
        <f t="shared" si="298"/>
        <v>41799.050706018512</v>
      </c>
      <c r="T3808" s="19">
        <f t="shared" si="299"/>
        <v>42207.916666666664</v>
      </c>
      <c r="U3808">
        <f t="shared" si="300"/>
        <v>2015</v>
      </c>
    </row>
    <row r="3809" spans="1:21" ht="48" x14ac:dyDescent="0.2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 s="23">
        <v>1437620400</v>
      </c>
      <c r="J3809">
        <v>1427492939</v>
      </c>
      <c r="K3809" t="b">
        <v>0</v>
      </c>
      <c r="L3809">
        <v>9</v>
      </c>
      <c r="M3809" t="b">
        <v>0</v>
      </c>
      <c r="N3809" t="s">
        <v>8269</v>
      </c>
      <c r="O3809" s="12">
        <f t="shared" si="296"/>
        <v>30</v>
      </c>
      <c r="P3809" s="10">
        <f t="shared" si="297"/>
        <v>50.56</v>
      </c>
      <c r="Q3809" s="14" t="s">
        <v>8354</v>
      </c>
      <c r="R3809" t="s">
        <v>8356</v>
      </c>
      <c r="S3809" s="19">
        <f t="shared" si="298"/>
        <v>42090.700682870367</v>
      </c>
      <c r="T3809" s="19">
        <f t="shared" si="299"/>
        <v>42207.916666666664</v>
      </c>
      <c r="U3809">
        <f t="shared" si="300"/>
        <v>2015</v>
      </c>
    </row>
    <row r="3810" spans="1:21" ht="48" x14ac:dyDescent="0.2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 s="23">
        <v>1437620400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 s="12">
        <f t="shared" si="296"/>
        <v>100</v>
      </c>
      <c r="P3810" s="10">
        <f t="shared" si="297"/>
        <v>41.67</v>
      </c>
      <c r="Q3810" s="14" t="s">
        <v>8354</v>
      </c>
      <c r="R3810" t="s">
        <v>8356</v>
      </c>
      <c r="S3810" s="19">
        <f t="shared" si="298"/>
        <v>42059.24559027778</v>
      </c>
      <c r="T3810" s="19">
        <f t="shared" si="299"/>
        <v>42207.916666666664</v>
      </c>
      <c r="U3810">
        <f t="shared" si="300"/>
        <v>2016</v>
      </c>
    </row>
    <row r="3811" spans="1:21" ht="48" x14ac:dyDescent="0.2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 s="23">
        <v>1437620400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 s="12">
        <f t="shared" si="296"/>
        <v>101</v>
      </c>
      <c r="P3811" s="10">
        <f t="shared" si="297"/>
        <v>53.29</v>
      </c>
      <c r="Q3811" s="14" t="s">
        <v>8354</v>
      </c>
      <c r="R3811" t="s">
        <v>8356</v>
      </c>
      <c r="S3811" s="19">
        <f t="shared" si="298"/>
        <v>41800.318368055552</v>
      </c>
      <c r="T3811" s="19">
        <f t="shared" si="299"/>
        <v>42207.916666666664</v>
      </c>
      <c r="U3811">
        <f t="shared" si="300"/>
        <v>2015</v>
      </c>
    </row>
    <row r="3812" spans="1:21" ht="48" x14ac:dyDescent="0.2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 s="23">
        <v>1437620400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 s="12">
        <f t="shared" si="296"/>
        <v>122</v>
      </c>
      <c r="P3812" s="10">
        <f t="shared" si="297"/>
        <v>70.23</v>
      </c>
      <c r="Q3812" s="14" t="s">
        <v>8354</v>
      </c>
      <c r="R3812" t="s">
        <v>8356</v>
      </c>
      <c r="S3812" s="19">
        <f t="shared" si="298"/>
        <v>42054.640717592592</v>
      </c>
      <c r="T3812" s="19">
        <f t="shared" si="299"/>
        <v>42207.916666666664</v>
      </c>
      <c r="U3812">
        <f t="shared" si="300"/>
        <v>2017</v>
      </c>
    </row>
    <row r="3813" spans="1:21" ht="48" x14ac:dyDescent="0.2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 s="23">
        <v>1437620400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 s="12">
        <f t="shared" si="296"/>
        <v>330</v>
      </c>
      <c r="P3813" s="10">
        <f t="shared" si="297"/>
        <v>43.42</v>
      </c>
      <c r="Q3813" s="14" t="s">
        <v>8354</v>
      </c>
      <c r="R3813" t="s">
        <v>8356</v>
      </c>
      <c r="S3813" s="19">
        <f t="shared" si="298"/>
        <v>42487.418668981474</v>
      </c>
      <c r="T3813" s="19">
        <f t="shared" si="299"/>
        <v>42207.916666666664</v>
      </c>
      <c r="U3813">
        <f t="shared" si="300"/>
        <v>2014</v>
      </c>
    </row>
    <row r="3814" spans="1:21" ht="48" x14ac:dyDescent="0.2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 s="23">
        <v>1437620400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 s="12">
        <f t="shared" si="296"/>
        <v>110</v>
      </c>
      <c r="P3814" s="10">
        <f t="shared" si="297"/>
        <v>199.18</v>
      </c>
      <c r="Q3814" s="14" t="s">
        <v>8354</v>
      </c>
      <c r="R3814" t="s">
        <v>8356</v>
      </c>
      <c r="S3814" s="19">
        <f t="shared" si="298"/>
        <v>42109.542916666665</v>
      </c>
      <c r="T3814" s="19">
        <f t="shared" si="299"/>
        <v>42207.916666666664</v>
      </c>
      <c r="U3814">
        <f t="shared" si="300"/>
        <v>2016</v>
      </c>
    </row>
    <row r="3815" spans="1:21" ht="48" x14ac:dyDescent="0.2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 s="23">
        <v>1437620400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 s="12">
        <f t="shared" si="296"/>
        <v>101</v>
      </c>
      <c r="P3815" s="10">
        <f t="shared" si="297"/>
        <v>78.52</v>
      </c>
      <c r="Q3815" s="14" t="s">
        <v>8354</v>
      </c>
      <c r="R3815" t="s">
        <v>8356</v>
      </c>
      <c r="S3815" s="19">
        <f t="shared" si="298"/>
        <v>42497.067372685182</v>
      </c>
      <c r="T3815" s="19">
        <f t="shared" si="299"/>
        <v>42207.916666666664</v>
      </c>
      <c r="U3815">
        <f t="shared" si="300"/>
        <v>2014</v>
      </c>
    </row>
    <row r="3816" spans="1:21" ht="48" x14ac:dyDescent="0.2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 s="23">
        <v>1437620400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 s="12">
        <f t="shared" si="296"/>
        <v>140</v>
      </c>
      <c r="P3816" s="10">
        <f t="shared" si="297"/>
        <v>61.82</v>
      </c>
      <c r="Q3816" s="14" t="s">
        <v>8354</v>
      </c>
      <c r="R3816" t="s">
        <v>8356</v>
      </c>
      <c r="S3816" s="19">
        <f t="shared" si="298"/>
        <v>42058.695740740739</v>
      </c>
      <c r="T3816" s="19">
        <f t="shared" si="299"/>
        <v>42207.916666666664</v>
      </c>
      <c r="U3816">
        <f t="shared" si="300"/>
        <v>2015</v>
      </c>
    </row>
    <row r="3817" spans="1:21" ht="32" x14ac:dyDescent="0.2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 s="23">
        <v>1437620400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 s="12">
        <f t="shared" si="296"/>
        <v>100</v>
      </c>
      <c r="P3817" s="10">
        <f t="shared" si="297"/>
        <v>50</v>
      </c>
      <c r="Q3817" s="14" t="s">
        <v>8354</v>
      </c>
      <c r="R3817" t="s">
        <v>8356</v>
      </c>
      <c r="S3817" s="19">
        <f t="shared" si="298"/>
        <v>42207.051585648143</v>
      </c>
      <c r="T3817" s="19">
        <f t="shared" si="299"/>
        <v>42207.916666666664</v>
      </c>
      <c r="U3817">
        <f t="shared" si="300"/>
        <v>2015</v>
      </c>
    </row>
    <row r="3818" spans="1:21" ht="64" x14ac:dyDescent="0.2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 s="23">
        <v>1437620400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 s="12">
        <f t="shared" si="296"/>
        <v>119</v>
      </c>
      <c r="P3818" s="10">
        <f t="shared" si="297"/>
        <v>48.34</v>
      </c>
      <c r="Q3818" s="14" t="s">
        <v>8354</v>
      </c>
      <c r="R3818" t="s">
        <v>8356</v>
      </c>
      <c r="S3818" s="19">
        <f t="shared" si="298"/>
        <v>41807.481747685182</v>
      </c>
      <c r="T3818" s="19">
        <f t="shared" si="299"/>
        <v>42207.916666666664</v>
      </c>
      <c r="U3818">
        <f t="shared" si="300"/>
        <v>2015</v>
      </c>
    </row>
    <row r="3819" spans="1:21" ht="48" x14ac:dyDescent="0.2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 s="23">
        <v>1437620400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 s="12">
        <f t="shared" si="296"/>
        <v>107</v>
      </c>
      <c r="P3819" s="10">
        <f t="shared" si="297"/>
        <v>107.25</v>
      </c>
      <c r="Q3819" s="14" t="s">
        <v>8354</v>
      </c>
      <c r="R3819" t="s">
        <v>8356</v>
      </c>
      <c r="S3819" s="19">
        <f t="shared" si="298"/>
        <v>42284.488611111105</v>
      </c>
      <c r="T3819" s="19">
        <f t="shared" si="299"/>
        <v>42207.916666666664</v>
      </c>
      <c r="U3819">
        <f t="shared" si="300"/>
        <v>2015</v>
      </c>
    </row>
    <row r="3820" spans="1:21" ht="48" x14ac:dyDescent="0.2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 s="23">
        <v>1437620400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 s="12">
        <f t="shared" si="296"/>
        <v>228</v>
      </c>
      <c r="P3820" s="10">
        <f t="shared" si="297"/>
        <v>57</v>
      </c>
      <c r="Q3820" s="14" t="s">
        <v>8354</v>
      </c>
      <c r="R3820" t="s">
        <v>8356</v>
      </c>
      <c r="S3820" s="19">
        <f t="shared" si="298"/>
        <v>42045.634050925924</v>
      </c>
      <c r="T3820" s="19">
        <f t="shared" si="299"/>
        <v>42207.916666666664</v>
      </c>
      <c r="U3820">
        <f t="shared" si="300"/>
        <v>2015</v>
      </c>
    </row>
    <row r="3821" spans="1:21" ht="32" x14ac:dyDescent="0.2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 s="23">
        <v>1437620400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 s="12">
        <f t="shared" si="296"/>
        <v>106</v>
      </c>
      <c r="P3821" s="10">
        <f t="shared" si="297"/>
        <v>40.92</v>
      </c>
      <c r="Q3821" s="14" t="s">
        <v>8354</v>
      </c>
      <c r="R3821" t="s">
        <v>8356</v>
      </c>
      <c r="S3821" s="19">
        <f t="shared" si="298"/>
        <v>42184.001203703701</v>
      </c>
      <c r="T3821" s="19">
        <f t="shared" si="299"/>
        <v>42207.916666666664</v>
      </c>
      <c r="U3821">
        <f t="shared" si="300"/>
        <v>2017</v>
      </c>
    </row>
    <row r="3822" spans="1:21" ht="48" x14ac:dyDescent="0.2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 s="23">
        <v>1437620400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 s="12">
        <f t="shared" si="296"/>
        <v>143</v>
      </c>
      <c r="P3822" s="10">
        <f t="shared" si="297"/>
        <v>21.5</v>
      </c>
      <c r="Q3822" s="14" t="s">
        <v>8354</v>
      </c>
      <c r="R3822" t="s">
        <v>8356</v>
      </c>
      <c r="S3822" s="19">
        <f t="shared" si="298"/>
        <v>42160.443483796298</v>
      </c>
      <c r="T3822" s="19">
        <f t="shared" si="299"/>
        <v>42207.916666666664</v>
      </c>
      <c r="U3822">
        <f t="shared" si="300"/>
        <v>2016</v>
      </c>
    </row>
    <row r="3823" spans="1:21" ht="48" x14ac:dyDescent="0.2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 s="23">
        <v>1437620400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 s="12">
        <f t="shared" si="296"/>
        <v>105</v>
      </c>
      <c r="P3823" s="10">
        <f t="shared" si="297"/>
        <v>79.540000000000006</v>
      </c>
      <c r="Q3823" s="14" t="s">
        <v>8354</v>
      </c>
      <c r="R3823" t="s">
        <v>8356</v>
      </c>
      <c r="S3823" s="19">
        <f t="shared" si="298"/>
        <v>42340.972303240742</v>
      </c>
      <c r="T3823" s="19">
        <f t="shared" si="299"/>
        <v>42207.916666666664</v>
      </c>
      <c r="U3823">
        <f t="shared" si="300"/>
        <v>2016</v>
      </c>
    </row>
    <row r="3824" spans="1:21" ht="48" x14ac:dyDescent="0.2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 s="23">
        <v>1437620400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 s="12">
        <f t="shared" si="296"/>
        <v>110</v>
      </c>
      <c r="P3824" s="10">
        <f t="shared" si="297"/>
        <v>72.38</v>
      </c>
      <c r="Q3824" s="14" t="s">
        <v>8354</v>
      </c>
      <c r="R3824" t="s">
        <v>8356</v>
      </c>
      <c r="S3824" s="19">
        <f t="shared" si="298"/>
        <v>42329.629826388882</v>
      </c>
      <c r="T3824" s="19">
        <f t="shared" si="299"/>
        <v>42207.916666666664</v>
      </c>
      <c r="U3824">
        <f t="shared" si="300"/>
        <v>2014</v>
      </c>
    </row>
    <row r="3825" spans="1:21" ht="48" x14ac:dyDescent="0.2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 s="23">
        <v>1437620400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 s="12">
        <f t="shared" si="296"/>
        <v>106</v>
      </c>
      <c r="P3825" s="10">
        <f t="shared" si="297"/>
        <v>64.63</v>
      </c>
      <c r="Q3825" s="14" t="s">
        <v>8354</v>
      </c>
      <c r="R3825" t="s">
        <v>8356</v>
      </c>
      <c r="S3825" s="19">
        <f t="shared" si="298"/>
        <v>42170.701898148145</v>
      </c>
      <c r="T3825" s="19">
        <f t="shared" si="299"/>
        <v>42207.916666666664</v>
      </c>
      <c r="U3825">
        <f t="shared" si="300"/>
        <v>2015</v>
      </c>
    </row>
    <row r="3826" spans="1:21" ht="48" x14ac:dyDescent="0.2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 s="23">
        <v>1437620400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 s="12">
        <f t="shared" si="296"/>
        <v>108</v>
      </c>
      <c r="P3826" s="10">
        <f t="shared" si="297"/>
        <v>38.57</v>
      </c>
      <c r="Q3826" s="14" t="s">
        <v>8354</v>
      </c>
      <c r="R3826" t="s">
        <v>8356</v>
      </c>
      <c r="S3826" s="19">
        <f t="shared" si="298"/>
        <v>42571.417858796289</v>
      </c>
      <c r="T3826" s="19">
        <f t="shared" si="299"/>
        <v>42207.916666666664</v>
      </c>
      <c r="U3826">
        <f t="shared" si="300"/>
        <v>2016</v>
      </c>
    </row>
    <row r="3827" spans="1:21" ht="48" x14ac:dyDescent="0.2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 s="23">
        <v>1437620400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 s="12">
        <f t="shared" si="296"/>
        <v>105</v>
      </c>
      <c r="P3827" s="10">
        <f t="shared" si="297"/>
        <v>107.57</v>
      </c>
      <c r="Q3827" s="14" t="s">
        <v>8354</v>
      </c>
      <c r="R3827" t="s">
        <v>8356</v>
      </c>
      <c r="S3827" s="19">
        <f t="shared" si="298"/>
        <v>42150.861273148148</v>
      </c>
      <c r="T3827" s="19">
        <f t="shared" si="299"/>
        <v>42207.916666666664</v>
      </c>
      <c r="U3827">
        <f t="shared" si="300"/>
        <v>2014</v>
      </c>
    </row>
    <row r="3828" spans="1:21" ht="32" x14ac:dyDescent="0.2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 s="23">
        <v>1437620400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 s="12">
        <f t="shared" si="296"/>
        <v>119</v>
      </c>
      <c r="P3828" s="10">
        <f t="shared" si="297"/>
        <v>27.5</v>
      </c>
      <c r="Q3828" s="14" t="s">
        <v>8354</v>
      </c>
      <c r="R3828" t="s">
        <v>8356</v>
      </c>
      <c r="S3828" s="19">
        <f t="shared" si="298"/>
        <v>42101.215208333328</v>
      </c>
      <c r="T3828" s="19">
        <f t="shared" si="299"/>
        <v>42207.916666666664</v>
      </c>
      <c r="U3828">
        <f t="shared" si="300"/>
        <v>2016</v>
      </c>
    </row>
    <row r="3829" spans="1:21" ht="64" x14ac:dyDescent="0.2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 s="23">
        <v>1437620400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 s="12">
        <f t="shared" si="296"/>
        <v>153</v>
      </c>
      <c r="P3829" s="10">
        <f t="shared" si="297"/>
        <v>70.459999999999994</v>
      </c>
      <c r="Q3829" s="14" t="s">
        <v>8354</v>
      </c>
      <c r="R3829" t="s">
        <v>8356</v>
      </c>
      <c r="S3829" s="19">
        <f t="shared" si="298"/>
        <v>42034.719918981478</v>
      </c>
      <c r="T3829" s="19">
        <f t="shared" si="299"/>
        <v>42207.916666666664</v>
      </c>
      <c r="U3829">
        <f t="shared" si="300"/>
        <v>2015</v>
      </c>
    </row>
    <row r="3830" spans="1:21" ht="48" x14ac:dyDescent="0.2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 s="23">
        <v>1437620400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 s="12">
        <f t="shared" si="296"/>
        <v>100</v>
      </c>
      <c r="P3830" s="10">
        <f t="shared" si="297"/>
        <v>178.57</v>
      </c>
      <c r="Q3830" s="14" t="s">
        <v>8354</v>
      </c>
      <c r="R3830" t="s">
        <v>8356</v>
      </c>
      <c r="S3830" s="19">
        <f t="shared" si="298"/>
        <v>41944.319293981483</v>
      </c>
      <c r="T3830" s="19">
        <f t="shared" si="299"/>
        <v>42207.916666666664</v>
      </c>
      <c r="U3830">
        <f t="shared" si="300"/>
        <v>2016</v>
      </c>
    </row>
    <row r="3831" spans="1:21" ht="48" x14ac:dyDescent="0.2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 s="23">
        <v>1437620400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 s="12">
        <f t="shared" si="296"/>
        <v>100</v>
      </c>
      <c r="P3831" s="10">
        <f t="shared" si="297"/>
        <v>62.63</v>
      </c>
      <c r="Q3831" s="14" t="s">
        <v>8354</v>
      </c>
      <c r="R3831" t="s">
        <v>8356</v>
      </c>
      <c r="S3831" s="19">
        <f t="shared" si="298"/>
        <v>42593.657071759262</v>
      </c>
      <c r="T3831" s="19">
        <f t="shared" si="299"/>
        <v>42207.916666666664</v>
      </c>
      <c r="U3831">
        <f t="shared" si="300"/>
        <v>2014</v>
      </c>
    </row>
    <row r="3832" spans="1:21" ht="48" x14ac:dyDescent="0.2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 s="23">
        <v>1437620400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 s="12">
        <f t="shared" si="296"/>
        <v>225</v>
      </c>
      <c r="P3832" s="10">
        <f t="shared" si="297"/>
        <v>75</v>
      </c>
      <c r="Q3832" s="14" t="s">
        <v>8354</v>
      </c>
      <c r="R3832" t="s">
        <v>8356</v>
      </c>
      <c r="S3832" s="19">
        <f t="shared" si="298"/>
        <v>42503.532534722217</v>
      </c>
      <c r="T3832" s="19">
        <f t="shared" si="299"/>
        <v>42207.916666666664</v>
      </c>
      <c r="U3832">
        <f t="shared" si="300"/>
        <v>2015</v>
      </c>
    </row>
    <row r="3833" spans="1:21" ht="48" x14ac:dyDescent="0.2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 s="23">
        <v>1437620400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 s="12">
        <f t="shared" si="296"/>
        <v>106</v>
      </c>
      <c r="P3833" s="10">
        <f t="shared" si="297"/>
        <v>58.9</v>
      </c>
      <c r="Q3833" s="14" t="s">
        <v>8354</v>
      </c>
      <c r="R3833" t="s">
        <v>8356</v>
      </c>
      <c r="S3833" s="19">
        <f t="shared" si="298"/>
        <v>41927.640567129631</v>
      </c>
      <c r="T3833" s="19">
        <f t="shared" si="299"/>
        <v>42207.916666666664</v>
      </c>
      <c r="U3833">
        <f t="shared" si="300"/>
        <v>2014</v>
      </c>
    </row>
    <row r="3834" spans="1:21" ht="48" x14ac:dyDescent="0.2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 s="23">
        <v>1437620400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 s="12">
        <f t="shared" si="296"/>
        <v>105</v>
      </c>
      <c r="P3834" s="10">
        <f t="shared" si="297"/>
        <v>139.56</v>
      </c>
      <c r="Q3834" s="14" t="s">
        <v>8354</v>
      </c>
      <c r="R3834" t="s">
        <v>8356</v>
      </c>
      <c r="S3834" s="19">
        <f t="shared" si="298"/>
        <v>42374.906655092585</v>
      </c>
      <c r="T3834" s="19">
        <f t="shared" si="299"/>
        <v>42207.916666666664</v>
      </c>
      <c r="U3834">
        <f t="shared" si="300"/>
        <v>2014</v>
      </c>
    </row>
    <row r="3835" spans="1:21" ht="48" x14ac:dyDescent="0.2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 s="23">
        <v>1437620400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 s="12">
        <f t="shared" si="296"/>
        <v>117</v>
      </c>
      <c r="P3835" s="10">
        <f t="shared" si="297"/>
        <v>70</v>
      </c>
      <c r="Q3835" s="14" t="s">
        <v>8354</v>
      </c>
      <c r="R3835" t="s">
        <v>8356</v>
      </c>
      <c r="S3835" s="19">
        <f t="shared" si="298"/>
        <v>41963.664027777777</v>
      </c>
      <c r="T3835" s="19">
        <f t="shared" si="299"/>
        <v>42207.916666666664</v>
      </c>
      <c r="U3835">
        <f t="shared" si="300"/>
        <v>2010</v>
      </c>
    </row>
    <row r="3836" spans="1:21" ht="48" x14ac:dyDescent="0.2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 s="23">
        <v>1437620400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 s="12">
        <f t="shared" si="296"/>
        <v>109</v>
      </c>
      <c r="P3836" s="10">
        <f t="shared" si="297"/>
        <v>57.39</v>
      </c>
      <c r="Q3836" s="14" t="s">
        <v>8354</v>
      </c>
      <c r="R3836" t="s">
        <v>8356</v>
      </c>
      <c r="S3836" s="19">
        <f t="shared" si="298"/>
        <v>42143.236886574072</v>
      </c>
      <c r="T3836" s="19">
        <f t="shared" si="299"/>
        <v>42207.916666666664</v>
      </c>
      <c r="U3836">
        <f t="shared" si="300"/>
        <v>2014</v>
      </c>
    </row>
    <row r="3837" spans="1:21" ht="48" x14ac:dyDescent="0.2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 s="23">
        <v>1437620400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 s="12">
        <f t="shared" si="296"/>
        <v>160</v>
      </c>
      <c r="P3837" s="10">
        <f t="shared" si="297"/>
        <v>40</v>
      </c>
      <c r="Q3837" s="14" t="s">
        <v>8354</v>
      </c>
      <c r="R3837" t="s">
        <v>8356</v>
      </c>
      <c r="S3837" s="19">
        <f t="shared" si="298"/>
        <v>42460.733888888884</v>
      </c>
      <c r="T3837" s="19">
        <f t="shared" si="299"/>
        <v>42207.916666666664</v>
      </c>
      <c r="U3837">
        <f t="shared" si="300"/>
        <v>2014</v>
      </c>
    </row>
    <row r="3838" spans="1:21" ht="48" x14ac:dyDescent="0.2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 s="23">
        <v>1437620400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 s="12">
        <f t="shared" si="296"/>
        <v>113</v>
      </c>
      <c r="P3838" s="10">
        <f t="shared" si="297"/>
        <v>64.290000000000006</v>
      </c>
      <c r="Q3838" s="14" t="s">
        <v>8354</v>
      </c>
      <c r="R3838" t="s">
        <v>8356</v>
      </c>
      <c r="S3838" s="19">
        <f t="shared" si="298"/>
        <v>42553.718194444438</v>
      </c>
      <c r="T3838" s="19">
        <f t="shared" si="299"/>
        <v>42207.916666666664</v>
      </c>
      <c r="U3838">
        <f t="shared" si="300"/>
        <v>2012</v>
      </c>
    </row>
    <row r="3839" spans="1:21" ht="32" x14ac:dyDescent="0.2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 s="23">
        <v>1437620400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 s="12">
        <f t="shared" si="296"/>
        <v>102</v>
      </c>
      <c r="P3839" s="10">
        <f t="shared" si="297"/>
        <v>120.12</v>
      </c>
      <c r="Q3839" s="14" t="s">
        <v>8354</v>
      </c>
      <c r="R3839" t="s">
        <v>8356</v>
      </c>
      <c r="S3839" s="19">
        <f t="shared" si="298"/>
        <v>42152.557384259257</v>
      </c>
      <c r="T3839" s="19">
        <f t="shared" si="299"/>
        <v>42207.916666666664</v>
      </c>
      <c r="U3839">
        <f t="shared" si="300"/>
        <v>2013</v>
      </c>
    </row>
    <row r="3840" spans="1:21" ht="48" x14ac:dyDescent="0.2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 s="23">
        <v>1437620400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 s="12">
        <f t="shared" si="296"/>
        <v>101</v>
      </c>
      <c r="P3840" s="10">
        <f t="shared" si="297"/>
        <v>1008.24</v>
      </c>
      <c r="Q3840" s="14" t="s">
        <v>8354</v>
      </c>
      <c r="R3840" t="s">
        <v>8356</v>
      </c>
      <c r="S3840" s="19">
        <f t="shared" si="298"/>
        <v>42116.502418981479</v>
      </c>
      <c r="T3840" s="19">
        <f t="shared" si="299"/>
        <v>42207.916666666664</v>
      </c>
      <c r="U3840">
        <f t="shared" si="300"/>
        <v>2015</v>
      </c>
    </row>
    <row r="3841" spans="1:21" ht="48" x14ac:dyDescent="0.2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 s="23">
        <v>1437620400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 s="12">
        <f t="shared" si="296"/>
        <v>101</v>
      </c>
      <c r="P3841" s="10">
        <f t="shared" si="297"/>
        <v>63.28</v>
      </c>
      <c r="Q3841" s="14" t="s">
        <v>8354</v>
      </c>
      <c r="R3841" t="s">
        <v>8356</v>
      </c>
      <c r="S3841" s="19">
        <f t="shared" si="298"/>
        <v>42154.934305555558</v>
      </c>
      <c r="T3841" s="19">
        <f t="shared" si="299"/>
        <v>42207.916666666664</v>
      </c>
      <c r="U3841">
        <f t="shared" si="300"/>
        <v>2011</v>
      </c>
    </row>
    <row r="3842" spans="1:21" ht="48" x14ac:dyDescent="0.2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 s="23">
        <v>1437620400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 s="12">
        <f t="shared" ref="O3842:O3905" si="301">ROUND(E3842/D3842*100,0)</f>
        <v>6500</v>
      </c>
      <c r="P3842" s="10">
        <f t="shared" ref="P3842:P3905" si="302">IFERROR(ROUND(E3842/L3842,2),0)</f>
        <v>21.67</v>
      </c>
      <c r="Q3842" s="14" t="s">
        <v>8354</v>
      </c>
      <c r="R3842" t="s">
        <v>8356</v>
      </c>
      <c r="S3842" s="19">
        <f t="shared" si="298"/>
        <v>42432.493391203701</v>
      </c>
      <c r="T3842" s="19">
        <f t="shared" si="299"/>
        <v>42207.916666666664</v>
      </c>
      <c r="U3842">
        <f t="shared" si="300"/>
        <v>2016</v>
      </c>
    </row>
    <row r="3843" spans="1:21" ht="48" x14ac:dyDescent="0.2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 s="23">
        <v>1437620400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 s="12">
        <f t="shared" si="301"/>
        <v>9</v>
      </c>
      <c r="P3843" s="10">
        <f t="shared" si="302"/>
        <v>25.65</v>
      </c>
      <c r="Q3843" s="14" t="s">
        <v>8354</v>
      </c>
      <c r="R3843" t="s">
        <v>8356</v>
      </c>
      <c r="S3843" s="19">
        <f t="shared" ref="S3843:S3906" si="303">(J3843/86400)+25569+(-5/24)</f>
        <v>41780.57739583333</v>
      </c>
      <c r="T3843" s="19">
        <f t="shared" ref="T3843:T3906" si="304">(I3843/86400)+25569+(-5/24)</f>
        <v>42207.916666666664</v>
      </c>
      <c r="U3843">
        <f t="shared" si="300"/>
        <v>2012</v>
      </c>
    </row>
    <row r="3844" spans="1:21" ht="48" x14ac:dyDescent="0.2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 s="23">
        <v>1437620400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 s="12">
        <f t="shared" si="301"/>
        <v>22</v>
      </c>
      <c r="P3844" s="10">
        <f t="shared" si="302"/>
        <v>47.7</v>
      </c>
      <c r="Q3844" s="14" t="s">
        <v>8354</v>
      </c>
      <c r="R3844" t="s">
        <v>8356</v>
      </c>
      <c r="S3844" s="19">
        <f t="shared" si="303"/>
        <v>41740.285324074073</v>
      </c>
      <c r="T3844" s="19">
        <f t="shared" si="304"/>
        <v>42207.916666666664</v>
      </c>
      <c r="U3844">
        <f t="shared" si="300"/>
        <v>2016</v>
      </c>
    </row>
    <row r="3845" spans="1:21" ht="48" x14ac:dyDescent="0.2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 s="23">
        <v>1437620400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 s="12">
        <f t="shared" si="301"/>
        <v>21</v>
      </c>
      <c r="P3845" s="10">
        <f t="shared" si="302"/>
        <v>56.05</v>
      </c>
      <c r="Q3845" s="14" t="s">
        <v>8354</v>
      </c>
      <c r="R3845" t="s">
        <v>8356</v>
      </c>
      <c r="S3845" s="19">
        <f t="shared" si="303"/>
        <v>41765.864166666666</v>
      </c>
      <c r="T3845" s="19">
        <f t="shared" si="304"/>
        <v>42207.916666666664</v>
      </c>
      <c r="U3845">
        <f t="shared" si="300"/>
        <v>2012</v>
      </c>
    </row>
    <row r="3846" spans="1:21" ht="48" x14ac:dyDescent="0.2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 s="23">
        <v>1437620400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 s="12">
        <f t="shared" si="301"/>
        <v>41</v>
      </c>
      <c r="P3846" s="10">
        <f t="shared" si="302"/>
        <v>81.319999999999993</v>
      </c>
      <c r="Q3846" s="14" t="s">
        <v>8354</v>
      </c>
      <c r="R3846" t="s">
        <v>8356</v>
      </c>
      <c r="S3846" s="19">
        <f t="shared" si="303"/>
        <v>41766.408958333333</v>
      </c>
      <c r="T3846" s="19">
        <f t="shared" si="304"/>
        <v>42207.916666666664</v>
      </c>
      <c r="U3846">
        <f t="shared" si="300"/>
        <v>2011</v>
      </c>
    </row>
    <row r="3847" spans="1:21" ht="64" x14ac:dyDescent="0.2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 s="23">
        <v>1437620400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 s="12">
        <f t="shared" si="301"/>
        <v>2</v>
      </c>
      <c r="P3847" s="10">
        <f t="shared" si="302"/>
        <v>70.17</v>
      </c>
      <c r="Q3847" s="14" t="s">
        <v>8354</v>
      </c>
      <c r="R3847" t="s">
        <v>8356</v>
      </c>
      <c r="S3847" s="19">
        <f t="shared" si="303"/>
        <v>42248.418680555558</v>
      </c>
      <c r="T3847" s="19">
        <f t="shared" si="304"/>
        <v>42207.916666666664</v>
      </c>
      <c r="U3847">
        <f t="shared" si="300"/>
        <v>2014</v>
      </c>
    </row>
    <row r="3848" spans="1:21" ht="48" x14ac:dyDescent="0.2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 s="23">
        <v>1437620400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 s="12">
        <f t="shared" si="301"/>
        <v>3</v>
      </c>
      <c r="P3848" s="10">
        <f t="shared" si="302"/>
        <v>23.63</v>
      </c>
      <c r="Q3848" s="14" t="s">
        <v>8354</v>
      </c>
      <c r="R3848" t="s">
        <v>8356</v>
      </c>
      <c r="S3848" s="19">
        <f t="shared" si="303"/>
        <v>41885.01321759259</v>
      </c>
      <c r="T3848" s="19">
        <f t="shared" si="304"/>
        <v>42207.916666666664</v>
      </c>
      <c r="U3848">
        <f t="shared" si="300"/>
        <v>2016</v>
      </c>
    </row>
    <row r="3849" spans="1:21" ht="48" x14ac:dyDescent="0.2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 s="23">
        <v>1437620400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 s="12">
        <f t="shared" si="301"/>
        <v>16</v>
      </c>
      <c r="P3849" s="10">
        <f t="shared" si="302"/>
        <v>188.56</v>
      </c>
      <c r="Q3849" s="14" t="s">
        <v>8354</v>
      </c>
      <c r="R3849" t="s">
        <v>8356</v>
      </c>
      <c r="S3849" s="19">
        <f t="shared" si="303"/>
        <v>42159.016099537032</v>
      </c>
      <c r="T3849" s="19">
        <f t="shared" si="304"/>
        <v>42207.916666666664</v>
      </c>
      <c r="U3849">
        <f t="shared" si="300"/>
        <v>2015</v>
      </c>
    </row>
    <row r="3850" spans="1:21" ht="48" x14ac:dyDescent="0.2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 s="23">
        <v>1437620400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 s="12">
        <f t="shared" si="301"/>
        <v>16</v>
      </c>
      <c r="P3850" s="10">
        <f t="shared" si="302"/>
        <v>49.51</v>
      </c>
      <c r="Q3850" s="14" t="s">
        <v>8354</v>
      </c>
      <c r="R3850" t="s">
        <v>8356</v>
      </c>
      <c r="S3850" s="19">
        <f t="shared" si="303"/>
        <v>42265.608668981477</v>
      </c>
      <c r="T3850" s="19">
        <f t="shared" si="304"/>
        <v>42207.916666666664</v>
      </c>
      <c r="U3850">
        <f t="shared" si="300"/>
        <v>2016</v>
      </c>
    </row>
    <row r="3851" spans="1:21" ht="48" x14ac:dyDescent="0.2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 s="23">
        <v>1437620400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 s="12">
        <f t="shared" si="301"/>
        <v>7</v>
      </c>
      <c r="P3851" s="10">
        <f t="shared" si="302"/>
        <v>75.459999999999994</v>
      </c>
      <c r="Q3851" s="14" t="s">
        <v>8354</v>
      </c>
      <c r="R3851" t="s">
        <v>8356</v>
      </c>
      <c r="S3851" s="19">
        <f t="shared" si="303"/>
        <v>42136.558842592589</v>
      </c>
      <c r="T3851" s="19">
        <f t="shared" si="304"/>
        <v>42207.916666666664</v>
      </c>
      <c r="U3851">
        <f t="shared" si="300"/>
        <v>2012</v>
      </c>
    </row>
    <row r="3852" spans="1:21" ht="32" x14ac:dyDescent="0.2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 s="23">
        <v>1437620400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 s="12">
        <f t="shared" si="301"/>
        <v>4</v>
      </c>
      <c r="P3852" s="10">
        <f t="shared" si="302"/>
        <v>9.5</v>
      </c>
      <c r="Q3852" s="14" t="s">
        <v>8354</v>
      </c>
      <c r="R3852" t="s">
        <v>8356</v>
      </c>
      <c r="S3852" s="19">
        <f t="shared" si="303"/>
        <v>41974.916006944441</v>
      </c>
      <c r="T3852" s="19">
        <f t="shared" si="304"/>
        <v>42207.916666666664</v>
      </c>
      <c r="U3852">
        <f t="shared" si="300"/>
        <v>2015</v>
      </c>
    </row>
    <row r="3853" spans="1:21" ht="48" x14ac:dyDescent="0.2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 s="23">
        <v>1437620400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 s="12">
        <f t="shared" si="301"/>
        <v>34</v>
      </c>
      <c r="P3853" s="10">
        <f t="shared" si="302"/>
        <v>35.5</v>
      </c>
      <c r="Q3853" s="14" t="s">
        <v>8354</v>
      </c>
      <c r="R3853" t="s">
        <v>8356</v>
      </c>
      <c r="S3853" s="19">
        <f t="shared" si="303"/>
        <v>42172.23123842592</v>
      </c>
      <c r="T3853" s="19">
        <f t="shared" si="304"/>
        <v>42207.916666666664</v>
      </c>
      <c r="U3853">
        <f t="shared" si="300"/>
        <v>2012</v>
      </c>
    </row>
    <row r="3854" spans="1:21" ht="48" x14ac:dyDescent="0.2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 s="23">
        <v>1437620400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 s="12">
        <f t="shared" si="301"/>
        <v>0</v>
      </c>
      <c r="P3854" s="10">
        <f t="shared" si="302"/>
        <v>10</v>
      </c>
      <c r="Q3854" s="14" t="s">
        <v>8354</v>
      </c>
      <c r="R3854" t="s">
        <v>8356</v>
      </c>
      <c r="S3854" s="19">
        <f t="shared" si="303"/>
        <v>42064.982361111113</v>
      </c>
      <c r="T3854" s="19">
        <f t="shared" si="304"/>
        <v>42207.916666666664</v>
      </c>
      <c r="U3854">
        <f t="shared" si="300"/>
        <v>2012</v>
      </c>
    </row>
    <row r="3855" spans="1:21" ht="32" x14ac:dyDescent="0.2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 s="23">
        <v>1437620400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 s="12">
        <f t="shared" si="301"/>
        <v>0</v>
      </c>
      <c r="P3855" s="10">
        <f t="shared" si="302"/>
        <v>13</v>
      </c>
      <c r="Q3855" s="14" t="s">
        <v>8354</v>
      </c>
      <c r="R3855" t="s">
        <v>8356</v>
      </c>
      <c r="S3855" s="19">
        <f t="shared" si="303"/>
        <v>41848.631689814814</v>
      </c>
      <c r="T3855" s="19">
        <f t="shared" si="304"/>
        <v>42207.916666666664</v>
      </c>
      <c r="U3855">
        <f t="shared" si="300"/>
        <v>2014</v>
      </c>
    </row>
    <row r="3856" spans="1:21" ht="32" x14ac:dyDescent="0.2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 s="23">
        <v>1437620400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 s="12">
        <f t="shared" si="301"/>
        <v>16</v>
      </c>
      <c r="P3856" s="10">
        <f t="shared" si="302"/>
        <v>89.4</v>
      </c>
      <c r="Q3856" s="14" t="s">
        <v>8354</v>
      </c>
      <c r="R3856" t="s">
        <v>8356</v>
      </c>
      <c r="S3856" s="19">
        <f t="shared" si="303"/>
        <v>42103.67659722222</v>
      </c>
      <c r="T3856" s="19">
        <f t="shared" si="304"/>
        <v>42207.916666666664</v>
      </c>
      <c r="U3856">
        <f t="shared" si="300"/>
        <v>2014</v>
      </c>
    </row>
    <row r="3857" spans="1:21" ht="48" x14ac:dyDescent="0.2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 s="23">
        <v>1437620400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 s="12">
        <f t="shared" si="301"/>
        <v>3</v>
      </c>
      <c r="P3857" s="10">
        <f t="shared" si="302"/>
        <v>25</v>
      </c>
      <c r="Q3857" s="14" t="s">
        <v>8354</v>
      </c>
      <c r="R3857" t="s">
        <v>8356</v>
      </c>
      <c r="S3857" s="19">
        <f t="shared" si="303"/>
        <v>42059.762395833335</v>
      </c>
      <c r="T3857" s="19">
        <f t="shared" si="304"/>
        <v>42207.916666666664</v>
      </c>
      <c r="U3857">
        <f t="shared" ref="U3857:U3920" si="305">YEAR(S387)</f>
        <v>2014</v>
      </c>
    </row>
    <row r="3858" spans="1:21" ht="48" x14ac:dyDescent="0.2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 s="23">
        <v>1437620400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 s="12">
        <f t="shared" si="301"/>
        <v>0</v>
      </c>
      <c r="P3858" s="10">
        <f t="shared" si="302"/>
        <v>1</v>
      </c>
      <c r="Q3858" s="14" t="s">
        <v>8354</v>
      </c>
      <c r="R3858" t="s">
        <v>8356</v>
      </c>
      <c r="S3858" s="19">
        <f t="shared" si="303"/>
        <v>42041.534756944442</v>
      </c>
      <c r="T3858" s="19">
        <f t="shared" si="304"/>
        <v>42207.916666666664</v>
      </c>
      <c r="U3858">
        <f t="shared" si="305"/>
        <v>2015</v>
      </c>
    </row>
    <row r="3859" spans="1:21" ht="48" x14ac:dyDescent="0.2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 s="23">
        <v>1437620400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 s="12">
        <f t="shared" si="301"/>
        <v>5</v>
      </c>
      <c r="P3859" s="10">
        <f t="shared" si="302"/>
        <v>65</v>
      </c>
      <c r="Q3859" s="14" t="s">
        <v>8354</v>
      </c>
      <c r="R3859" t="s">
        <v>8356</v>
      </c>
      <c r="S3859" s="19">
        <f t="shared" si="303"/>
        <v>41829.528819444444</v>
      </c>
      <c r="T3859" s="19">
        <f t="shared" si="304"/>
        <v>42207.916666666664</v>
      </c>
      <c r="U3859">
        <f t="shared" si="305"/>
        <v>2015</v>
      </c>
    </row>
    <row r="3860" spans="1:21" ht="48" x14ac:dyDescent="0.2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 s="23">
        <v>1437620400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 s="12">
        <f t="shared" si="301"/>
        <v>2</v>
      </c>
      <c r="P3860" s="10">
        <f t="shared" si="302"/>
        <v>10</v>
      </c>
      <c r="Q3860" s="14" t="s">
        <v>8354</v>
      </c>
      <c r="R3860" t="s">
        <v>8356</v>
      </c>
      <c r="S3860" s="19">
        <f t="shared" si="303"/>
        <v>42128.222731481474</v>
      </c>
      <c r="T3860" s="19">
        <f t="shared" si="304"/>
        <v>42207.916666666664</v>
      </c>
      <c r="U3860">
        <f t="shared" si="305"/>
        <v>2016</v>
      </c>
    </row>
    <row r="3861" spans="1:21" ht="48" x14ac:dyDescent="0.2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 s="23">
        <v>1437620400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 s="12">
        <f t="shared" si="301"/>
        <v>0</v>
      </c>
      <c r="P3861" s="10">
        <f t="shared" si="302"/>
        <v>1</v>
      </c>
      <c r="Q3861" s="14" t="s">
        <v>8354</v>
      </c>
      <c r="R3861" t="s">
        <v>8356</v>
      </c>
      <c r="S3861" s="19">
        <f t="shared" si="303"/>
        <v>41789.685266203705</v>
      </c>
      <c r="T3861" s="19">
        <f t="shared" si="304"/>
        <v>42207.916666666664</v>
      </c>
      <c r="U3861">
        <f t="shared" si="305"/>
        <v>2014</v>
      </c>
    </row>
    <row r="3862" spans="1:21" ht="48" x14ac:dyDescent="0.2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 s="23">
        <v>1437620400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 s="12">
        <f t="shared" si="301"/>
        <v>18</v>
      </c>
      <c r="P3862" s="10">
        <f t="shared" si="302"/>
        <v>81.540000000000006</v>
      </c>
      <c r="Q3862" s="14" t="s">
        <v>8354</v>
      </c>
      <c r="R3862" t="s">
        <v>8356</v>
      </c>
      <c r="S3862" s="19">
        <f t="shared" si="303"/>
        <v>41833.452662037038</v>
      </c>
      <c r="T3862" s="19">
        <f t="shared" si="304"/>
        <v>42207.916666666664</v>
      </c>
      <c r="U3862">
        <f t="shared" si="305"/>
        <v>2015</v>
      </c>
    </row>
    <row r="3863" spans="1:21" ht="16" x14ac:dyDescent="0.2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 s="23">
        <v>1437620400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 s="12">
        <f t="shared" si="301"/>
        <v>5</v>
      </c>
      <c r="P3863" s="10">
        <f t="shared" si="302"/>
        <v>100</v>
      </c>
      <c r="Q3863" s="14" t="s">
        <v>8354</v>
      </c>
      <c r="R3863" t="s">
        <v>8356</v>
      </c>
      <c r="S3863" s="19">
        <f t="shared" si="303"/>
        <v>41914.381678240738</v>
      </c>
      <c r="T3863" s="19">
        <f t="shared" si="304"/>
        <v>42207.916666666664</v>
      </c>
      <c r="U3863">
        <f t="shared" si="305"/>
        <v>2011</v>
      </c>
    </row>
    <row r="3864" spans="1:21" ht="32" x14ac:dyDescent="0.2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 s="23">
        <v>1437620400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 s="12">
        <f t="shared" si="301"/>
        <v>0</v>
      </c>
      <c r="P3864" s="10">
        <f t="shared" si="302"/>
        <v>1</v>
      </c>
      <c r="Q3864" s="14" t="s">
        <v>8354</v>
      </c>
      <c r="R3864" t="s">
        <v>8356</v>
      </c>
      <c r="S3864" s="19">
        <f t="shared" si="303"/>
        <v>42611.052731481475</v>
      </c>
      <c r="T3864" s="19">
        <f t="shared" si="304"/>
        <v>42207.916666666664</v>
      </c>
      <c r="U3864">
        <f t="shared" si="305"/>
        <v>2011</v>
      </c>
    </row>
    <row r="3865" spans="1:21" ht="48" x14ac:dyDescent="0.2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 s="23">
        <v>1437620400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 s="12">
        <f t="shared" si="301"/>
        <v>0</v>
      </c>
      <c r="P3865" s="10">
        <f t="shared" si="302"/>
        <v>0</v>
      </c>
      <c r="Q3865" s="14" t="s">
        <v>8354</v>
      </c>
      <c r="R3865" t="s">
        <v>8356</v>
      </c>
      <c r="S3865" s="19">
        <f t="shared" si="303"/>
        <v>42253.424826388888</v>
      </c>
      <c r="T3865" s="19">
        <f t="shared" si="304"/>
        <v>42207.916666666664</v>
      </c>
      <c r="U3865">
        <f t="shared" si="305"/>
        <v>2013</v>
      </c>
    </row>
    <row r="3866" spans="1:21" ht="48" x14ac:dyDescent="0.2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 s="23">
        <v>1437620400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 s="12">
        <f t="shared" si="301"/>
        <v>1</v>
      </c>
      <c r="P3866" s="10">
        <f t="shared" si="302"/>
        <v>20</v>
      </c>
      <c r="Q3866" s="14" t="s">
        <v>8354</v>
      </c>
      <c r="R3866" t="s">
        <v>8356</v>
      </c>
      <c r="S3866" s="19">
        <f t="shared" si="303"/>
        <v>42295.683495370373</v>
      </c>
      <c r="T3866" s="19">
        <f t="shared" si="304"/>
        <v>42207.916666666664</v>
      </c>
      <c r="U3866">
        <f t="shared" si="305"/>
        <v>2016</v>
      </c>
    </row>
    <row r="3867" spans="1:21" ht="48" x14ac:dyDescent="0.2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 s="23">
        <v>1437620400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 s="12">
        <f t="shared" si="301"/>
        <v>27</v>
      </c>
      <c r="P3867" s="10">
        <f t="shared" si="302"/>
        <v>46.43</v>
      </c>
      <c r="Q3867" s="14" t="s">
        <v>8354</v>
      </c>
      <c r="R3867" t="s">
        <v>8356</v>
      </c>
      <c r="S3867" s="19">
        <f t="shared" si="303"/>
        <v>41841.44326388889</v>
      </c>
      <c r="T3867" s="19">
        <f t="shared" si="304"/>
        <v>42207.916666666664</v>
      </c>
      <c r="U3867">
        <f t="shared" si="305"/>
        <v>2012</v>
      </c>
    </row>
    <row r="3868" spans="1:21" ht="32" x14ac:dyDescent="0.2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 s="23">
        <v>1437620400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 s="12">
        <f t="shared" si="301"/>
        <v>1</v>
      </c>
      <c r="P3868" s="10">
        <f t="shared" si="302"/>
        <v>5.5</v>
      </c>
      <c r="Q3868" s="14" t="s">
        <v>8354</v>
      </c>
      <c r="R3868" t="s">
        <v>8356</v>
      </c>
      <c r="S3868" s="19">
        <f t="shared" si="303"/>
        <v>42402.738668981481</v>
      </c>
      <c r="T3868" s="19">
        <f t="shared" si="304"/>
        <v>42207.916666666664</v>
      </c>
      <c r="U3868">
        <f t="shared" si="305"/>
        <v>2012</v>
      </c>
    </row>
    <row r="3869" spans="1:21" ht="48" x14ac:dyDescent="0.2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 s="23">
        <v>1437620400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 s="12">
        <f t="shared" si="301"/>
        <v>13</v>
      </c>
      <c r="P3869" s="10">
        <f t="shared" si="302"/>
        <v>50.2</v>
      </c>
      <c r="Q3869" s="14" t="s">
        <v>8354</v>
      </c>
      <c r="R3869" t="s">
        <v>8356</v>
      </c>
      <c r="S3869" s="19">
        <f t="shared" si="303"/>
        <v>42509.605775462966</v>
      </c>
      <c r="T3869" s="19">
        <f t="shared" si="304"/>
        <v>42207.916666666664</v>
      </c>
      <c r="U3869">
        <f t="shared" si="305"/>
        <v>2010</v>
      </c>
    </row>
    <row r="3870" spans="1:21" ht="16" x14ac:dyDescent="0.2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 s="23">
        <v>1437620400</v>
      </c>
      <c r="J3870">
        <v>1408031405</v>
      </c>
      <c r="K3870" t="b">
        <v>0</v>
      </c>
      <c r="L3870">
        <v>1</v>
      </c>
      <c r="M3870" t="b">
        <v>0</v>
      </c>
      <c r="N3870" t="s">
        <v>8269</v>
      </c>
      <c r="O3870" s="12">
        <f t="shared" si="301"/>
        <v>0</v>
      </c>
      <c r="P3870" s="10">
        <f t="shared" si="302"/>
        <v>10</v>
      </c>
      <c r="Q3870" s="14" t="s">
        <v>8354</v>
      </c>
      <c r="R3870" t="s">
        <v>8356</v>
      </c>
      <c r="S3870" s="19">
        <f t="shared" si="303"/>
        <v>41865.45144675926</v>
      </c>
      <c r="T3870" s="19">
        <f t="shared" si="304"/>
        <v>42207.916666666664</v>
      </c>
      <c r="U3870">
        <f t="shared" si="305"/>
        <v>2015</v>
      </c>
    </row>
    <row r="3871" spans="1:21" ht="32" x14ac:dyDescent="0.2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 s="23">
        <v>1437620400</v>
      </c>
      <c r="J3871">
        <v>1423761792</v>
      </c>
      <c r="K3871" t="b">
        <v>0</v>
      </c>
      <c r="L3871">
        <v>15</v>
      </c>
      <c r="M3871" t="b">
        <v>0</v>
      </c>
      <c r="N3871" t="s">
        <v>8269</v>
      </c>
      <c r="O3871" s="12">
        <f t="shared" si="301"/>
        <v>3</v>
      </c>
      <c r="P3871" s="10">
        <f t="shared" si="302"/>
        <v>30.13</v>
      </c>
      <c r="Q3871" s="14" t="s">
        <v>8354</v>
      </c>
      <c r="R3871" t="s">
        <v>8356</v>
      </c>
      <c r="S3871" s="19">
        <f t="shared" si="303"/>
        <v>42047.516111111108</v>
      </c>
      <c r="T3871" s="19">
        <f t="shared" si="304"/>
        <v>42207.916666666664</v>
      </c>
      <c r="U3871">
        <f t="shared" si="305"/>
        <v>2016</v>
      </c>
    </row>
    <row r="3872" spans="1:21" ht="48" x14ac:dyDescent="0.2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 s="23">
        <v>1437620400</v>
      </c>
      <c r="J3872">
        <v>1401768478</v>
      </c>
      <c r="K3872" t="b">
        <v>0</v>
      </c>
      <c r="L3872">
        <v>10</v>
      </c>
      <c r="M3872" t="b">
        <v>0</v>
      </c>
      <c r="N3872" t="s">
        <v>8269</v>
      </c>
      <c r="O3872" s="12">
        <f t="shared" si="301"/>
        <v>15</v>
      </c>
      <c r="P3872" s="10">
        <f t="shared" si="302"/>
        <v>150</v>
      </c>
      <c r="Q3872" s="14" t="s">
        <v>8354</v>
      </c>
      <c r="R3872" t="s">
        <v>8356</v>
      </c>
      <c r="S3872" s="19">
        <f t="shared" si="303"/>
        <v>41792.963865740741</v>
      </c>
      <c r="T3872" s="19">
        <f t="shared" si="304"/>
        <v>42207.916666666664</v>
      </c>
      <c r="U3872">
        <f t="shared" si="305"/>
        <v>2014</v>
      </c>
    </row>
    <row r="3873" spans="1:21" ht="32" x14ac:dyDescent="0.2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 s="23">
        <v>1437620400</v>
      </c>
      <c r="J3873">
        <v>1485629050</v>
      </c>
      <c r="K3873" t="b">
        <v>0</v>
      </c>
      <c r="L3873">
        <v>3</v>
      </c>
      <c r="M3873" t="b">
        <v>0</v>
      </c>
      <c r="N3873" t="s">
        <v>8269</v>
      </c>
      <c r="O3873" s="12">
        <f t="shared" si="301"/>
        <v>3</v>
      </c>
      <c r="P3873" s="10">
        <f t="shared" si="302"/>
        <v>13.33</v>
      </c>
      <c r="Q3873" s="14" t="s">
        <v>8354</v>
      </c>
      <c r="R3873" t="s">
        <v>8356</v>
      </c>
      <c r="S3873" s="19">
        <f t="shared" si="303"/>
        <v>42763.572337962956</v>
      </c>
      <c r="T3873" s="19">
        <f t="shared" si="304"/>
        <v>42207.916666666664</v>
      </c>
      <c r="U3873">
        <f t="shared" si="305"/>
        <v>2011</v>
      </c>
    </row>
    <row r="3874" spans="1:21" ht="48" x14ac:dyDescent="0.2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 s="23">
        <v>1437620400</v>
      </c>
      <c r="J3874">
        <v>1435202996</v>
      </c>
      <c r="K3874" t="b">
        <v>0</v>
      </c>
      <c r="L3874">
        <v>0</v>
      </c>
      <c r="M3874" t="b">
        <v>0</v>
      </c>
      <c r="N3874" t="s">
        <v>8269</v>
      </c>
      <c r="O3874" s="12">
        <f t="shared" si="301"/>
        <v>0</v>
      </c>
      <c r="P3874" s="10">
        <f t="shared" si="302"/>
        <v>0</v>
      </c>
      <c r="Q3874" s="14" t="s">
        <v>8354</v>
      </c>
      <c r="R3874" t="s">
        <v>8356</v>
      </c>
      <c r="S3874" s="19">
        <f t="shared" si="303"/>
        <v>42179.9374537037</v>
      </c>
      <c r="T3874" s="19">
        <f t="shared" si="304"/>
        <v>42207.916666666664</v>
      </c>
      <c r="U3874">
        <f t="shared" si="305"/>
        <v>2015</v>
      </c>
    </row>
    <row r="3875" spans="1:21" ht="48" x14ac:dyDescent="0.2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 s="23">
        <v>1437620400</v>
      </c>
      <c r="J3875">
        <v>1441730535</v>
      </c>
      <c r="K3875" t="b">
        <v>0</v>
      </c>
      <c r="L3875">
        <v>0</v>
      </c>
      <c r="M3875" t="b">
        <v>0</v>
      </c>
      <c r="N3875" t="s">
        <v>8269</v>
      </c>
      <c r="O3875" s="12">
        <f t="shared" si="301"/>
        <v>0</v>
      </c>
      <c r="P3875" s="10">
        <f t="shared" si="302"/>
        <v>0</v>
      </c>
      <c r="Q3875" s="14" t="s">
        <v>8354</v>
      </c>
      <c r="R3875" t="s">
        <v>8356</v>
      </c>
      <c r="S3875" s="19">
        <f t="shared" si="303"/>
        <v>42255.487673611111</v>
      </c>
      <c r="T3875" s="19">
        <f t="shared" si="304"/>
        <v>42207.916666666664</v>
      </c>
      <c r="U3875">
        <f t="shared" si="305"/>
        <v>2011</v>
      </c>
    </row>
    <row r="3876" spans="1:21" ht="48" x14ac:dyDescent="0.2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 s="23">
        <v>1437620400</v>
      </c>
      <c r="J3876">
        <v>1420244622</v>
      </c>
      <c r="K3876" t="b">
        <v>0</v>
      </c>
      <c r="L3876">
        <v>0</v>
      </c>
      <c r="M3876" t="b">
        <v>0</v>
      </c>
      <c r="N3876" t="s">
        <v>8269</v>
      </c>
      <c r="O3876" s="12">
        <f t="shared" si="301"/>
        <v>0</v>
      </c>
      <c r="P3876" s="10">
        <f t="shared" si="302"/>
        <v>0</v>
      </c>
      <c r="Q3876" s="14" t="s">
        <v>8354</v>
      </c>
      <c r="R3876" t="s">
        <v>8356</v>
      </c>
      <c r="S3876" s="19">
        <f t="shared" si="303"/>
        <v>42006.808124999996</v>
      </c>
      <c r="T3876" s="19">
        <f t="shared" si="304"/>
        <v>42207.916666666664</v>
      </c>
      <c r="U3876">
        <f t="shared" si="305"/>
        <v>2014</v>
      </c>
    </row>
    <row r="3877" spans="1:21" ht="48" x14ac:dyDescent="0.2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 s="23">
        <v>1437620400</v>
      </c>
      <c r="J3877">
        <v>1472804365</v>
      </c>
      <c r="K3877" t="b">
        <v>0</v>
      </c>
      <c r="L3877">
        <v>0</v>
      </c>
      <c r="M3877" t="b">
        <v>0</v>
      </c>
      <c r="N3877" t="s">
        <v>8269</v>
      </c>
      <c r="O3877" s="12">
        <f t="shared" si="301"/>
        <v>0</v>
      </c>
      <c r="P3877" s="10">
        <f t="shared" si="302"/>
        <v>0</v>
      </c>
      <c r="Q3877" s="14" t="s">
        <v>8354</v>
      </c>
      <c r="R3877" t="s">
        <v>8356</v>
      </c>
      <c r="S3877" s="19">
        <f t="shared" si="303"/>
        <v>42615.138483796291</v>
      </c>
      <c r="T3877" s="19">
        <f t="shared" si="304"/>
        <v>42207.916666666664</v>
      </c>
      <c r="U3877">
        <f t="shared" si="305"/>
        <v>2014</v>
      </c>
    </row>
    <row r="3878" spans="1:21" ht="48" x14ac:dyDescent="0.2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 s="23">
        <v>1437620400</v>
      </c>
      <c r="J3878">
        <v>1451833128</v>
      </c>
      <c r="K3878" t="b">
        <v>0</v>
      </c>
      <c r="L3878">
        <v>46</v>
      </c>
      <c r="M3878" t="b">
        <v>0</v>
      </c>
      <c r="N3878" t="s">
        <v>8269</v>
      </c>
      <c r="O3878" s="12">
        <f t="shared" si="301"/>
        <v>53</v>
      </c>
      <c r="P3878" s="10">
        <f t="shared" si="302"/>
        <v>44.76</v>
      </c>
      <c r="Q3878" s="14" t="s">
        <v>8354</v>
      </c>
      <c r="R3878" t="s">
        <v>8356</v>
      </c>
      <c r="S3878" s="19">
        <f t="shared" si="303"/>
        <v>42372.415833333333</v>
      </c>
      <c r="T3878" s="19">
        <f t="shared" si="304"/>
        <v>42207.916666666664</v>
      </c>
      <c r="U3878">
        <f t="shared" si="305"/>
        <v>2011</v>
      </c>
    </row>
    <row r="3879" spans="1:21" ht="48" x14ac:dyDescent="0.2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 s="23">
        <v>1437620400</v>
      </c>
      <c r="J3879">
        <v>1478621752</v>
      </c>
      <c r="K3879" t="b">
        <v>0</v>
      </c>
      <c r="L3879">
        <v>14</v>
      </c>
      <c r="M3879" t="b">
        <v>0</v>
      </c>
      <c r="N3879" t="s">
        <v>8269</v>
      </c>
      <c r="O3879" s="12">
        <f t="shared" si="301"/>
        <v>5</v>
      </c>
      <c r="P3879" s="10">
        <f t="shared" si="302"/>
        <v>88.64</v>
      </c>
      <c r="Q3879" s="14" t="s">
        <v>8354</v>
      </c>
      <c r="R3879" t="s">
        <v>8356</v>
      </c>
      <c r="S3879" s="19">
        <f t="shared" si="303"/>
        <v>42682.469351851854</v>
      </c>
      <c r="T3879" s="19">
        <f t="shared" si="304"/>
        <v>42207.916666666664</v>
      </c>
      <c r="U3879">
        <f t="shared" si="305"/>
        <v>2011</v>
      </c>
    </row>
    <row r="3880" spans="1:21" ht="48" x14ac:dyDescent="0.2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 s="23">
        <v>1437620400</v>
      </c>
      <c r="J3880">
        <v>1433014746</v>
      </c>
      <c r="K3880" t="b">
        <v>0</v>
      </c>
      <c r="L3880">
        <v>1</v>
      </c>
      <c r="M3880" t="b">
        <v>0</v>
      </c>
      <c r="N3880" t="s">
        <v>8269</v>
      </c>
      <c r="O3880" s="12">
        <f t="shared" si="301"/>
        <v>0</v>
      </c>
      <c r="P3880" s="10">
        <f t="shared" si="302"/>
        <v>10</v>
      </c>
      <c r="Q3880" s="14" t="s">
        <v>8354</v>
      </c>
      <c r="R3880" t="s">
        <v>8356</v>
      </c>
      <c r="S3880" s="19">
        <f t="shared" si="303"/>
        <v>42154.610486111109</v>
      </c>
      <c r="T3880" s="19">
        <f t="shared" si="304"/>
        <v>42207.916666666664</v>
      </c>
      <c r="U3880">
        <f t="shared" si="305"/>
        <v>2013</v>
      </c>
    </row>
    <row r="3881" spans="1:21" ht="48" x14ac:dyDescent="0.2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 s="23">
        <v>1437620400</v>
      </c>
      <c r="J3881">
        <v>1419626396</v>
      </c>
      <c r="K3881" t="b">
        <v>0</v>
      </c>
      <c r="L3881">
        <v>0</v>
      </c>
      <c r="M3881" t="b">
        <v>0</v>
      </c>
      <c r="N3881" t="s">
        <v>8269</v>
      </c>
      <c r="O3881" s="12">
        <f t="shared" si="301"/>
        <v>0</v>
      </c>
      <c r="P3881" s="10">
        <f t="shared" si="302"/>
        <v>0</v>
      </c>
      <c r="Q3881" s="14" t="s">
        <v>8354</v>
      </c>
      <c r="R3881" t="s">
        <v>8356</v>
      </c>
      <c r="S3881" s="19">
        <f t="shared" si="303"/>
        <v>41999.652731481481</v>
      </c>
      <c r="T3881" s="19">
        <f t="shared" si="304"/>
        <v>42207.916666666664</v>
      </c>
      <c r="U3881">
        <f t="shared" si="305"/>
        <v>2016</v>
      </c>
    </row>
    <row r="3882" spans="1:21" ht="48" x14ac:dyDescent="0.2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 s="23">
        <v>1437620400</v>
      </c>
      <c r="J3882">
        <v>1403724820</v>
      </c>
      <c r="K3882" t="b">
        <v>0</v>
      </c>
      <c r="L3882">
        <v>17</v>
      </c>
      <c r="M3882" t="b">
        <v>0</v>
      </c>
      <c r="N3882" t="s">
        <v>8269</v>
      </c>
      <c r="O3882" s="12">
        <f t="shared" si="301"/>
        <v>13</v>
      </c>
      <c r="P3882" s="10">
        <f t="shared" si="302"/>
        <v>57.65</v>
      </c>
      <c r="Q3882" s="14" t="s">
        <v>8354</v>
      </c>
      <c r="R3882" t="s">
        <v>8356</v>
      </c>
      <c r="S3882" s="19">
        <f t="shared" si="303"/>
        <v>41815.606712962959</v>
      </c>
      <c r="T3882" s="19">
        <f t="shared" si="304"/>
        <v>42207.916666666664</v>
      </c>
      <c r="U3882">
        <f t="shared" si="305"/>
        <v>2015</v>
      </c>
    </row>
    <row r="3883" spans="1:21" ht="32" x14ac:dyDescent="0.2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 s="23">
        <v>1437620400</v>
      </c>
      <c r="J3883">
        <v>1484958399</v>
      </c>
      <c r="K3883" t="b">
        <v>0</v>
      </c>
      <c r="L3883">
        <v>1</v>
      </c>
      <c r="M3883" t="b">
        <v>0</v>
      </c>
      <c r="N3883" t="s">
        <v>8269</v>
      </c>
      <c r="O3883" s="12">
        <f t="shared" si="301"/>
        <v>5</v>
      </c>
      <c r="P3883" s="10">
        <f t="shared" si="302"/>
        <v>25</v>
      </c>
      <c r="Q3883" s="14" t="s">
        <v>8354</v>
      </c>
      <c r="R3883" t="s">
        <v>8356</v>
      </c>
      <c r="S3883" s="19">
        <f t="shared" si="303"/>
        <v>42755.810173611106</v>
      </c>
      <c r="T3883" s="19">
        <f t="shared" si="304"/>
        <v>42207.916666666664</v>
      </c>
      <c r="U3883">
        <f t="shared" si="305"/>
        <v>2013</v>
      </c>
    </row>
    <row r="3884" spans="1:21" ht="48" x14ac:dyDescent="0.2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 s="23">
        <v>1437620400</v>
      </c>
      <c r="J3884">
        <v>1451950570</v>
      </c>
      <c r="K3884" t="b">
        <v>0</v>
      </c>
      <c r="L3884">
        <v>0</v>
      </c>
      <c r="M3884" t="b">
        <v>0</v>
      </c>
      <c r="N3884" t="s">
        <v>8269</v>
      </c>
      <c r="O3884" s="12">
        <f t="shared" si="301"/>
        <v>0</v>
      </c>
      <c r="P3884" s="10">
        <f t="shared" si="302"/>
        <v>0</v>
      </c>
      <c r="Q3884" s="14" t="s">
        <v>8354</v>
      </c>
      <c r="R3884" t="s">
        <v>8356</v>
      </c>
      <c r="S3884" s="19">
        <f t="shared" si="303"/>
        <v>42373.77511574074</v>
      </c>
      <c r="T3884" s="19">
        <f t="shared" si="304"/>
        <v>42207.916666666664</v>
      </c>
      <c r="U3884">
        <f t="shared" si="305"/>
        <v>2012</v>
      </c>
    </row>
    <row r="3885" spans="1:21" ht="48" x14ac:dyDescent="0.2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 s="23">
        <v>1437620400</v>
      </c>
      <c r="J3885">
        <v>1407076069</v>
      </c>
      <c r="K3885" t="b">
        <v>0</v>
      </c>
      <c r="L3885">
        <v>0</v>
      </c>
      <c r="M3885" t="b">
        <v>0</v>
      </c>
      <c r="N3885" t="s">
        <v>8269</v>
      </c>
      <c r="O3885" s="12">
        <f t="shared" si="301"/>
        <v>0</v>
      </c>
      <c r="P3885" s="10">
        <f t="shared" si="302"/>
        <v>0</v>
      </c>
      <c r="Q3885" s="14" t="s">
        <v>8354</v>
      </c>
      <c r="R3885" t="s">
        <v>8356</v>
      </c>
      <c r="S3885" s="19">
        <f t="shared" si="303"/>
        <v>41854.394317129627</v>
      </c>
      <c r="T3885" s="19">
        <f t="shared" si="304"/>
        <v>42207.916666666664</v>
      </c>
      <c r="U3885">
        <f t="shared" si="305"/>
        <v>2012</v>
      </c>
    </row>
    <row r="3886" spans="1:21" ht="48" x14ac:dyDescent="0.2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 s="23">
        <v>1437620400</v>
      </c>
      <c r="J3886">
        <v>1425322792</v>
      </c>
      <c r="K3886" t="b">
        <v>0</v>
      </c>
      <c r="L3886">
        <v>0</v>
      </c>
      <c r="M3886" t="b">
        <v>0</v>
      </c>
      <c r="N3886" t="s">
        <v>8269</v>
      </c>
      <c r="O3886" s="12">
        <f t="shared" si="301"/>
        <v>0</v>
      </c>
      <c r="P3886" s="10">
        <f t="shared" si="302"/>
        <v>0</v>
      </c>
      <c r="Q3886" s="14" t="s">
        <v>8354</v>
      </c>
      <c r="R3886" t="s">
        <v>8356</v>
      </c>
      <c r="S3886" s="19">
        <f t="shared" si="303"/>
        <v>42065.583240740736</v>
      </c>
      <c r="T3886" s="19">
        <f t="shared" si="304"/>
        <v>42207.916666666664</v>
      </c>
      <c r="U3886">
        <f t="shared" si="305"/>
        <v>2013</v>
      </c>
    </row>
    <row r="3887" spans="1:21" ht="48" x14ac:dyDescent="0.2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 s="23">
        <v>1437620400</v>
      </c>
      <c r="J3887">
        <v>1460242191</v>
      </c>
      <c r="K3887" t="b">
        <v>0</v>
      </c>
      <c r="L3887">
        <v>0</v>
      </c>
      <c r="M3887" t="b">
        <v>0</v>
      </c>
      <c r="N3887" t="s">
        <v>8269</v>
      </c>
      <c r="O3887" s="12">
        <f t="shared" si="301"/>
        <v>0</v>
      </c>
      <c r="P3887" s="10">
        <f t="shared" si="302"/>
        <v>0</v>
      </c>
      <c r="Q3887" s="14" t="s">
        <v>8354</v>
      </c>
      <c r="R3887" t="s">
        <v>8356</v>
      </c>
      <c r="S3887" s="19">
        <f t="shared" si="303"/>
        <v>42469.742951388886</v>
      </c>
      <c r="T3887" s="19">
        <f t="shared" si="304"/>
        <v>42207.916666666664</v>
      </c>
      <c r="U3887">
        <f t="shared" si="305"/>
        <v>2014</v>
      </c>
    </row>
    <row r="3888" spans="1:21" ht="16" x14ac:dyDescent="0.2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 s="23">
        <v>1437620400</v>
      </c>
      <c r="J3888">
        <v>1415683702</v>
      </c>
      <c r="K3888" t="b">
        <v>0</v>
      </c>
      <c r="L3888">
        <v>0</v>
      </c>
      <c r="M3888" t="b">
        <v>0</v>
      </c>
      <c r="N3888" t="s">
        <v>8269</v>
      </c>
      <c r="O3888" s="12">
        <f t="shared" si="301"/>
        <v>0</v>
      </c>
      <c r="P3888" s="10">
        <f t="shared" si="302"/>
        <v>0</v>
      </c>
      <c r="Q3888" s="14" t="s">
        <v>8354</v>
      </c>
      <c r="R3888" t="s">
        <v>8356</v>
      </c>
      <c r="S3888" s="19">
        <f t="shared" si="303"/>
        <v>41954.019699074073</v>
      </c>
      <c r="T3888" s="19">
        <f t="shared" si="304"/>
        <v>42207.916666666664</v>
      </c>
      <c r="U3888">
        <f t="shared" si="305"/>
        <v>2014</v>
      </c>
    </row>
    <row r="3889" spans="1:21" ht="48" x14ac:dyDescent="0.2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 s="23">
        <v>1437620400</v>
      </c>
      <c r="J3889">
        <v>1426538129</v>
      </c>
      <c r="K3889" t="b">
        <v>0</v>
      </c>
      <c r="L3889">
        <v>2</v>
      </c>
      <c r="M3889" t="b">
        <v>0</v>
      </c>
      <c r="N3889" t="s">
        <v>8269</v>
      </c>
      <c r="O3889" s="12">
        <f t="shared" si="301"/>
        <v>2</v>
      </c>
      <c r="P3889" s="10">
        <f t="shared" si="302"/>
        <v>17.5</v>
      </c>
      <c r="Q3889" s="14" t="s">
        <v>8354</v>
      </c>
      <c r="R3889" t="s">
        <v>8356</v>
      </c>
      <c r="S3889" s="19">
        <f t="shared" si="303"/>
        <v>42079.649641203701</v>
      </c>
      <c r="T3889" s="19">
        <f t="shared" si="304"/>
        <v>42207.916666666664</v>
      </c>
      <c r="U3889">
        <f t="shared" si="305"/>
        <v>2013</v>
      </c>
    </row>
    <row r="3890" spans="1:21" ht="48" x14ac:dyDescent="0.2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 s="23">
        <v>1437620400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 s="12">
        <f t="shared" si="301"/>
        <v>27</v>
      </c>
      <c r="P3890" s="10">
        <f t="shared" si="302"/>
        <v>38.71</v>
      </c>
      <c r="Q3890" s="14" t="s">
        <v>8354</v>
      </c>
      <c r="R3890" t="s">
        <v>8356</v>
      </c>
      <c r="S3890" s="19">
        <f t="shared" si="303"/>
        <v>42762.337476851848</v>
      </c>
      <c r="T3890" s="19">
        <f t="shared" si="304"/>
        <v>42207.916666666664</v>
      </c>
      <c r="U3890">
        <f t="shared" si="305"/>
        <v>2015</v>
      </c>
    </row>
    <row r="3891" spans="1:21" ht="48" x14ac:dyDescent="0.2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 s="23">
        <v>1437620400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 s="12">
        <f t="shared" si="301"/>
        <v>1</v>
      </c>
      <c r="P3891" s="10">
        <f t="shared" si="302"/>
        <v>13.11</v>
      </c>
      <c r="Q3891" s="14" t="s">
        <v>8354</v>
      </c>
      <c r="R3891" t="s">
        <v>8356</v>
      </c>
      <c r="S3891" s="19">
        <f t="shared" si="303"/>
        <v>41976.796643518515</v>
      </c>
      <c r="T3891" s="19">
        <f t="shared" si="304"/>
        <v>42207.916666666664</v>
      </c>
      <c r="U3891">
        <f t="shared" si="305"/>
        <v>2013</v>
      </c>
    </row>
    <row r="3892" spans="1:21" ht="48" x14ac:dyDescent="0.2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 s="23">
        <v>1437620400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 s="12">
        <f t="shared" si="301"/>
        <v>17</v>
      </c>
      <c r="P3892" s="10">
        <f t="shared" si="302"/>
        <v>315.5</v>
      </c>
      <c r="Q3892" s="14" t="s">
        <v>8354</v>
      </c>
      <c r="R3892" t="s">
        <v>8356</v>
      </c>
      <c r="S3892" s="19">
        <f t="shared" si="303"/>
        <v>42171.55027777778</v>
      </c>
      <c r="T3892" s="19">
        <f t="shared" si="304"/>
        <v>42207.916666666664</v>
      </c>
      <c r="U3892">
        <f t="shared" si="305"/>
        <v>2014</v>
      </c>
    </row>
    <row r="3893" spans="1:21" ht="32" x14ac:dyDescent="0.2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 s="23">
        <v>1437620400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 s="12">
        <f t="shared" si="301"/>
        <v>33</v>
      </c>
      <c r="P3893" s="10">
        <f t="shared" si="302"/>
        <v>37.14</v>
      </c>
      <c r="Q3893" s="14" t="s">
        <v>8354</v>
      </c>
      <c r="R3893" t="s">
        <v>8356</v>
      </c>
      <c r="S3893" s="19">
        <f t="shared" si="303"/>
        <v>42055.924120370364</v>
      </c>
      <c r="T3893" s="19">
        <f t="shared" si="304"/>
        <v>42207.916666666664</v>
      </c>
      <c r="U3893">
        <f t="shared" si="305"/>
        <v>2015</v>
      </c>
    </row>
    <row r="3894" spans="1:21" ht="48" x14ac:dyDescent="0.2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 s="23">
        <v>1437620400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 s="12">
        <f t="shared" si="301"/>
        <v>0</v>
      </c>
      <c r="P3894" s="10">
        <f t="shared" si="302"/>
        <v>0</v>
      </c>
      <c r="Q3894" s="14" t="s">
        <v>8354</v>
      </c>
      <c r="R3894" t="s">
        <v>8356</v>
      </c>
      <c r="S3894" s="19">
        <f t="shared" si="303"/>
        <v>41867.443946759253</v>
      </c>
      <c r="T3894" s="19">
        <f t="shared" si="304"/>
        <v>42207.916666666664</v>
      </c>
      <c r="U3894">
        <f t="shared" si="305"/>
        <v>2014</v>
      </c>
    </row>
    <row r="3895" spans="1:21" ht="48" x14ac:dyDescent="0.2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 s="23">
        <v>1437620400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 s="12">
        <f t="shared" si="301"/>
        <v>22</v>
      </c>
      <c r="P3895" s="10">
        <f t="shared" si="302"/>
        <v>128.27000000000001</v>
      </c>
      <c r="Q3895" s="14" t="s">
        <v>8354</v>
      </c>
      <c r="R3895" t="s">
        <v>8356</v>
      </c>
      <c r="S3895" s="19">
        <f t="shared" si="303"/>
        <v>41779.449537037035</v>
      </c>
      <c r="T3895" s="19">
        <f t="shared" si="304"/>
        <v>42207.916666666664</v>
      </c>
      <c r="U3895">
        <f t="shared" si="305"/>
        <v>2013</v>
      </c>
    </row>
    <row r="3896" spans="1:21" ht="48" x14ac:dyDescent="0.2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 s="23">
        <v>1437620400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 s="12">
        <f t="shared" si="301"/>
        <v>3</v>
      </c>
      <c r="P3896" s="10">
        <f t="shared" si="302"/>
        <v>47.27</v>
      </c>
      <c r="Q3896" s="14" t="s">
        <v>8354</v>
      </c>
      <c r="R3896" t="s">
        <v>8356</v>
      </c>
      <c r="S3896" s="19">
        <f t="shared" si="303"/>
        <v>42679.750138888885</v>
      </c>
      <c r="T3896" s="19">
        <f t="shared" si="304"/>
        <v>42207.916666666664</v>
      </c>
      <c r="U3896">
        <f t="shared" si="305"/>
        <v>2012</v>
      </c>
    </row>
    <row r="3897" spans="1:21" ht="48" x14ac:dyDescent="0.2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 s="23">
        <v>1437620400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 s="12">
        <f t="shared" si="301"/>
        <v>5</v>
      </c>
      <c r="P3897" s="10">
        <f t="shared" si="302"/>
        <v>50</v>
      </c>
      <c r="Q3897" s="14" t="s">
        <v>8354</v>
      </c>
      <c r="R3897" t="s">
        <v>8356</v>
      </c>
      <c r="S3897" s="19">
        <f t="shared" si="303"/>
        <v>42032.041875000003</v>
      </c>
      <c r="T3897" s="19">
        <f t="shared" si="304"/>
        <v>42207.916666666664</v>
      </c>
      <c r="U3897">
        <f t="shared" si="305"/>
        <v>2015</v>
      </c>
    </row>
    <row r="3898" spans="1:21" ht="48" x14ac:dyDescent="0.2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 s="23">
        <v>1437620400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 s="12">
        <f t="shared" si="301"/>
        <v>11</v>
      </c>
      <c r="P3898" s="10">
        <f t="shared" si="302"/>
        <v>42.5</v>
      </c>
      <c r="Q3898" s="14" t="s">
        <v>8354</v>
      </c>
      <c r="R3898" t="s">
        <v>8356</v>
      </c>
      <c r="S3898" s="19">
        <f t="shared" si="303"/>
        <v>41792.983541666668</v>
      </c>
      <c r="T3898" s="19">
        <f t="shared" si="304"/>
        <v>42207.916666666664</v>
      </c>
      <c r="U3898">
        <f t="shared" si="305"/>
        <v>2016</v>
      </c>
    </row>
    <row r="3899" spans="1:21" ht="48" x14ac:dyDescent="0.2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 s="23">
        <v>1437620400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 s="12">
        <f t="shared" si="301"/>
        <v>18</v>
      </c>
      <c r="P3899" s="10">
        <f t="shared" si="302"/>
        <v>44</v>
      </c>
      <c r="Q3899" s="14" t="s">
        <v>8354</v>
      </c>
      <c r="R3899" t="s">
        <v>8356</v>
      </c>
      <c r="S3899" s="19">
        <f t="shared" si="303"/>
        <v>41982.665312499994</v>
      </c>
      <c r="T3899" s="19">
        <f t="shared" si="304"/>
        <v>42207.916666666664</v>
      </c>
      <c r="U3899">
        <f t="shared" si="305"/>
        <v>2015</v>
      </c>
    </row>
    <row r="3900" spans="1:21" ht="64" x14ac:dyDescent="0.2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 s="23">
        <v>1437620400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 s="12">
        <f t="shared" si="301"/>
        <v>33</v>
      </c>
      <c r="P3900" s="10">
        <f t="shared" si="302"/>
        <v>50.88</v>
      </c>
      <c r="Q3900" s="14" t="s">
        <v>8354</v>
      </c>
      <c r="R3900" t="s">
        <v>8356</v>
      </c>
      <c r="S3900" s="19">
        <f t="shared" si="303"/>
        <v>42193.273958333331</v>
      </c>
      <c r="T3900" s="19">
        <f t="shared" si="304"/>
        <v>42207.916666666664</v>
      </c>
      <c r="U3900">
        <f t="shared" si="305"/>
        <v>2014</v>
      </c>
    </row>
    <row r="3901" spans="1:21" ht="48" x14ac:dyDescent="0.2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 s="23">
        <v>1437620400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 s="12">
        <f t="shared" si="301"/>
        <v>1</v>
      </c>
      <c r="P3901" s="10">
        <f t="shared" si="302"/>
        <v>62.5</v>
      </c>
      <c r="Q3901" s="14" t="s">
        <v>8354</v>
      </c>
      <c r="R3901" t="s">
        <v>8356</v>
      </c>
      <c r="S3901" s="19">
        <f t="shared" si="303"/>
        <v>41843.566678240742</v>
      </c>
      <c r="T3901" s="19">
        <f t="shared" si="304"/>
        <v>42207.916666666664</v>
      </c>
      <c r="U3901">
        <f t="shared" si="305"/>
        <v>2009</v>
      </c>
    </row>
    <row r="3902" spans="1:21" ht="32" x14ac:dyDescent="0.2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 s="23">
        <v>1437620400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 s="12">
        <f t="shared" si="301"/>
        <v>5</v>
      </c>
      <c r="P3902" s="10">
        <f t="shared" si="302"/>
        <v>27</v>
      </c>
      <c r="Q3902" s="14" t="s">
        <v>8354</v>
      </c>
      <c r="R3902" t="s">
        <v>8356</v>
      </c>
      <c r="S3902" s="19">
        <f t="shared" si="303"/>
        <v>42135.884155092594</v>
      </c>
      <c r="T3902" s="19">
        <f t="shared" si="304"/>
        <v>42207.916666666664</v>
      </c>
      <c r="U3902">
        <f t="shared" si="305"/>
        <v>2013</v>
      </c>
    </row>
    <row r="3903" spans="1:21" ht="48" x14ac:dyDescent="0.2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 s="23">
        <v>1437620400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 s="12">
        <f t="shared" si="301"/>
        <v>1</v>
      </c>
      <c r="P3903" s="10">
        <f t="shared" si="302"/>
        <v>25</v>
      </c>
      <c r="Q3903" s="14" t="s">
        <v>8354</v>
      </c>
      <c r="R3903" t="s">
        <v>8356</v>
      </c>
      <c r="S3903" s="19">
        <f t="shared" si="303"/>
        <v>42317.618043981478</v>
      </c>
      <c r="T3903" s="19">
        <f t="shared" si="304"/>
        <v>42207.916666666664</v>
      </c>
      <c r="U3903">
        <f t="shared" si="305"/>
        <v>2016</v>
      </c>
    </row>
    <row r="3904" spans="1:21" ht="48" x14ac:dyDescent="0.2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 s="23">
        <v>1437620400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 s="12">
        <f t="shared" si="301"/>
        <v>49</v>
      </c>
      <c r="P3904" s="10">
        <f t="shared" si="302"/>
        <v>47.26</v>
      </c>
      <c r="Q3904" s="14" t="s">
        <v>8354</v>
      </c>
      <c r="R3904" t="s">
        <v>8356</v>
      </c>
      <c r="S3904" s="19">
        <f t="shared" si="303"/>
        <v>42663.259745370371</v>
      </c>
      <c r="T3904" s="19">
        <f t="shared" si="304"/>
        <v>42207.916666666664</v>
      </c>
      <c r="U3904">
        <f t="shared" si="305"/>
        <v>2015</v>
      </c>
    </row>
    <row r="3905" spans="1:21" ht="48" x14ac:dyDescent="0.2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 s="23">
        <v>1437620400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 s="12">
        <f t="shared" si="301"/>
        <v>0</v>
      </c>
      <c r="P3905" s="10">
        <f t="shared" si="302"/>
        <v>0</v>
      </c>
      <c r="Q3905" s="14" t="s">
        <v>8354</v>
      </c>
      <c r="R3905" t="s">
        <v>8356</v>
      </c>
      <c r="S3905" s="19">
        <f t="shared" si="303"/>
        <v>42185.802835648145</v>
      </c>
      <c r="T3905" s="19">
        <f t="shared" si="304"/>
        <v>42207.916666666664</v>
      </c>
      <c r="U3905">
        <f t="shared" si="305"/>
        <v>2015</v>
      </c>
    </row>
    <row r="3906" spans="1:21" ht="16" x14ac:dyDescent="0.2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 s="23">
        <v>1437620400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 s="12">
        <f t="shared" ref="O3906:O3969" si="306">ROUND(E3906/D3906*100,0)</f>
        <v>0</v>
      </c>
      <c r="P3906" s="10">
        <f t="shared" ref="P3906:P3969" si="307">IFERROR(ROUND(E3906/L3906,2),0)</f>
        <v>1.5</v>
      </c>
      <c r="Q3906" s="14" t="s">
        <v>8354</v>
      </c>
      <c r="R3906" t="s">
        <v>8356</v>
      </c>
      <c r="S3906" s="19">
        <f t="shared" si="303"/>
        <v>42095.020833333336</v>
      </c>
      <c r="T3906" s="19">
        <f t="shared" si="304"/>
        <v>42207.916666666664</v>
      </c>
      <c r="U3906">
        <f t="shared" si="305"/>
        <v>2013</v>
      </c>
    </row>
    <row r="3907" spans="1:21" ht="48" x14ac:dyDescent="0.2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 s="23">
        <v>1437620400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 s="12">
        <f t="shared" si="306"/>
        <v>12</v>
      </c>
      <c r="P3907" s="10">
        <f t="shared" si="307"/>
        <v>24.71</v>
      </c>
      <c r="Q3907" s="14" t="s">
        <v>8354</v>
      </c>
      <c r="R3907" t="s">
        <v>8356</v>
      </c>
      <c r="S3907" s="19">
        <f t="shared" ref="S3907:S3970" si="308">(J3907/86400)+25569+(-5/24)</f>
        <v>42124.415543981479</v>
      </c>
      <c r="T3907" s="19">
        <f t="shared" ref="T3907:T3970" si="309">(I3907/86400)+25569+(-5/24)</f>
        <v>42207.916666666664</v>
      </c>
      <c r="U3907">
        <f t="shared" si="305"/>
        <v>2013</v>
      </c>
    </row>
    <row r="3908" spans="1:21" ht="48" x14ac:dyDescent="0.2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 s="23">
        <v>1437620400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 s="12">
        <f t="shared" si="306"/>
        <v>67</v>
      </c>
      <c r="P3908" s="10">
        <f t="shared" si="307"/>
        <v>63.13</v>
      </c>
      <c r="Q3908" s="14" t="s">
        <v>8354</v>
      </c>
      <c r="R3908" t="s">
        <v>8356</v>
      </c>
      <c r="S3908" s="19">
        <f t="shared" si="308"/>
        <v>42143.709409722222</v>
      </c>
      <c r="T3908" s="19">
        <f t="shared" si="309"/>
        <v>42207.916666666664</v>
      </c>
      <c r="U3908">
        <f t="shared" si="305"/>
        <v>2013</v>
      </c>
    </row>
    <row r="3909" spans="1:21" ht="32" x14ac:dyDescent="0.2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 s="23">
        <v>1437620400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 s="12">
        <f t="shared" si="306"/>
        <v>15</v>
      </c>
      <c r="P3909" s="10">
        <f t="shared" si="307"/>
        <v>38.25</v>
      </c>
      <c r="Q3909" s="14" t="s">
        <v>8354</v>
      </c>
      <c r="R3909" t="s">
        <v>8356</v>
      </c>
      <c r="S3909" s="19">
        <f t="shared" si="308"/>
        <v>41906.611180555556</v>
      </c>
      <c r="T3909" s="19">
        <f t="shared" si="309"/>
        <v>42207.916666666664</v>
      </c>
      <c r="U3909">
        <f t="shared" si="305"/>
        <v>2016</v>
      </c>
    </row>
    <row r="3910" spans="1:21" ht="48" x14ac:dyDescent="0.2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 s="23">
        <v>1437620400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 s="12">
        <f t="shared" si="306"/>
        <v>9</v>
      </c>
      <c r="P3910" s="10">
        <f t="shared" si="307"/>
        <v>16.25</v>
      </c>
      <c r="Q3910" s="14" t="s">
        <v>8354</v>
      </c>
      <c r="R3910" t="s">
        <v>8356</v>
      </c>
      <c r="S3910" s="19">
        <f t="shared" si="308"/>
        <v>41833.927037037036</v>
      </c>
      <c r="T3910" s="19">
        <f t="shared" si="309"/>
        <v>42207.916666666664</v>
      </c>
      <c r="U3910">
        <f t="shared" si="305"/>
        <v>2015</v>
      </c>
    </row>
    <row r="3911" spans="1:21" ht="48" x14ac:dyDescent="0.2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 s="23">
        <v>1437620400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 s="12">
        <f t="shared" si="306"/>
        <v>0</v>
      </c>
      <c r="P3911" s="10">
        <f t="shared" si="307"/>
        <v>33.75</v>
      </c>
      <c r="Q3911" s="14" t="s">
        <v>8354</v>
      </c>
      <c r="R3911" t="s">
        <v>8356</v>
      </c>
      <c r="S3911" s="19">
        <f t="shared" si="308"/>
        <v>41863.150949074072</v>
      </c>
      <c r="T3911" s="19">
        <f t="shared" si="309"/>
        <v>42207.916666666664</v>
      </c>
      <c r="U3911">
        <f t="shared" si="305"/>
        <v>2014</v>
      </c>
    </row>
    <row r="3912" spans="1:21" ht="48" x14ac:dyDescent="0.2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 s="23">
        <v>1437620400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 s="12">
        <f t="shared" si="306"/>
        <v>3</v>
      </c>
      <c r="P3912" s="10">
        <f t="shared" si="307"/>
        <v>61.67</v>
      </c>
      <c r="Q3912" s="14" t="s">
        <v>8354</v>
      </c>
      <c r="R3912" t="s">
        <v>8356</v>
      </c>
      <c r="S3912" s="19">
        <f t="shared" si="308"/>
        <v>42224.548576388886</v>
      </c>
      <c r="T3912" s="19">
        <f t="shared" si="309"/>
        <v>42207.916666666664</v>
      </c>
      <c r="U3912">
        <f t="shared" si="305"/>
        <v>2016</v>
      </c>
    </row>
    <row r="3913" spans="1:21" ht="48" x14ac:dyDescent="0.2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 s="23">
        <v>1437620400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 s="12">
        <f t="shared" si="306"/>
        <v>37</v>
      </c>
      <c r="P3913" s="10">
        <f t="shared" si="307"/>
        <v>83.14</v>
      </c>
      <c r="Q3913" s="14" t="s">
        <v>8354</v>
      </c>
      <c r="R3913" t="s">
        <v>8356</v>
      </c>
      <c r="S3913" s="19">
        <f t="shared" si="308"/>
        <v>41939.603900462964</v>
      </c>
      <c r="T3913" s="19">
        <f t="shared" si="309"/>
        <v>42207.916666666664</v>
      </c>
      <c r="U3913">
        <f t="shared" si="305"/>
        <v>2013</v>
      </c>
    </row>
    <row r="3914" spans="1:21" ht="48" x14ac:dyDescent="0.2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 s="23">
        <v>1437620400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 s="12">
        <f t="shared" si="306"/>
        <v>0</v>
      </c>
      <c r="P3914" s="10">
        <f t="shared" si="307"/>
        <v>1</v>
      </c>
      <c r="Q3914" s="14" t="s">
        <v>8354</v>
      </c>
      <c r="R3914" t="s">
        <v>8356</v>
      </c>
      <c r="S3914" s="19">
        <f t="shared" si="308"/>
        <v>42059.061689814807</v>
      </c>
      <c r="T3914" s="19">
        <f t="shared" si="309"/>
        <v>42207.916666666664</v>
      </c>
      <c r="U3914">
        <f t="shared" si="305"/>
        <v>2015</v>
      </c>
    </row>
    <row r="3915" spans="1:21" ht="48" x14ac:dyDescent="0.2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 s="23">
        <v>1437620400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 s="12">
        <f t="shared" si="306"/>
        <v>10</v>
      </c>
      <c r="P3915" s="10">
        <f t="shared" si="307"/>
        <v>142.86000000000001</v>
      </c>
      <c r="Q3915" s="14" t="s">
        <v>8354</v>
      </c>
      <c r="R3915" t="s">
        <v>8356</v>
      </c>
      <c r="S3915" s="19">
        <f t="shared" si="308"/>
        <v>42308.002881944441</v>
      </c>
      <c r="T3915" s="19">
        <f t="shared" si="309"/>
        <v>42207.916666666664</v>
      </c>
      <c r="U3915">
        <f t="shared" si="305"/>
        <v>2014</v>
      </c>
    </row>
    <row r="3916" spans="1:21" ht="48" x14ac:dyDescent="0.2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 s="23">
        <v>1437620400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 s="12">
        <f t="shared" si="306"/>
        <v>36</v>
      </c>
      <c r="P3916" s="10">
        <f t="shared" si="307"/>
        <v>33.67</v>
      </c>
      <c r="Q3916" s="14" t="s">
        <v>8354</v>
      </c>
      <c r="R3916" t="s">
        <v>8356</v>
      </c>
      <c r="S3916" s="19">
        <f t="shared" si="308"/>
        <v>42114.610601851855</v>
      </c>
      <c r="T3916" s="19">
        <f t="shared" si="309"/>
        <v>42207.916666666664</v>
      </c>
      <c r="U3916">
        <f t="shared" si="305"/>
        <v>2011</v>
      </c>
    </row>
    <row r="3917" spans="1:21" ht="48" x14ac:dyDescent="0.2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 s="23">
        <v>1437620400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 s="12">
        <f t="shared" si="306"/>
        <v>0</v>
      </c>
      <c r="P3917" s="10">
        <f t="shared" si="307"/>
        <v>5</v>
      </c>
      <c r="Q3917" s="14" t="s">
        <v>8354</v>
      </c>
      <c r="R3917" t="s">
        <v>8356</v>
      </c>
      <c r="S3917" s="19">
        <f t="shared" si="308"/>
        <v>42492.776724537034</v>
      </c>
      <c r="T3917" s="19">
        <f t="shared" si="309"/>
        <v>42207.916666666664</v>
      </c>
      <c r="U3917">
        <f t="shared" si="305"/>
        <v>2015</v>
      </c>
    </row>
    <row r="3918" spans="1:21" ht="48" x14ac:dyDescent="0.2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 s="23">
        <v>1437620400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 s="12">
        <f t="shared" si="306"/>
        <v>0</v>
      </c>
      <c r="P3918" s="10">
        <f t="shared" si="307"/>
        <v>0</v>
      </c>
      <c r="Q3918" s="14" t="s">
        <v>8354</v>
      </c>
      <c r="R3918" t="s">
        <v>8356</v>
      </c>
      <c r="S3918" s="19">
        <f t="shared" si="308"/>
        <v>42494.263333333329</v>
      </c>
      <c r="T3918" s="19">
        <f t="shared" si="309"/>
        <v>42207.916666666664</v>
      </c>
      <c r="U3918">
        <f t="shared" si="305"/>
        <v>2015</v>
      </c>
    </row>
    <row r="3919" spans="1:21" ht="48" x14ac:dyDescent="0.2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 s="23">
        <v>1437620400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 s="12">
        <f t="shared" si="306"/>
        <v>0</v>
      </c>
      <c r="P3919" s="10">
        <f t="shared" si="307"/>
        <v>10</v>
      </c>
      <c r="Q3919" s="14" t="s">
        <v>8354</v>
      </c>
      <c r="R3919" t="s">
        <v>8356</v>
      </c>
      <c r="S3919" s="19">
        <f t="shared" si="308"/>
        <v>41863.318993055553</v>
      </c>
      <c r="T3919" s="19">
        <f t="shared" si="309"/>
        <v>42207.916666666664</v>
      </c>
      <c r="U3919">
        <f t="shared" si="305"/>
        <v>2013</v>
      </c>
    </row>
    <row r="3920" spans="1:21" ht="48" x14ac:dyDescent="0.2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 s="23">
        <v>1437620400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 s="12">
        <f t="shared" si="306"/>
        <v>0</v>
      </c>
      <c r="P3920" s="10">
        <f t="shared" si="307"/>
        <v>40</v>
      </c>
      <c r="Q3920" s="14" t="s">
        <v>8354</v>
      </c>
      <c r="R3920" t="s">
        <v>8356</v>
      </c>
      <c r="S3920" s="19">
        <f t="shared" si="308"/>
        <v>41843.456284722219</v>
      </c>
      <c r="T3920" s="19">
        <f t="shared" si="309"/>
        <v>42207.916666666664</v>
      </c>
      <c r="U3920">
        <f t="shared" si="305"/>
        <v>2014</v>
      </c>
    </row>
    <row r="3921" spans="1:21" ht="48" x14ac:dyDescent="0.2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 s="23">
        <v>1437620400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 s="12">
        <f t="shared" si="306"/>
        <v>2</v>
      </c>
      <c r="P3921" s="10">
        <f t="shared" si="307"/>
        <v>30</v>
      </c>
      <c r="Q3921" s="14" t="s">
        <v>8354</v>
      </c>
      <c r="R3921" t="s">
        <v>8356</v>
      </c>
      <c r="S3921" s="19">
        <f t="shared" si="308"/>
        <v>42358.476539351854</v>
      </c>
      <c r="T3921" s="19">
        <f t="shared" si="309"/>
        <v>42207.916666666664</v>
      </c>
      <c r="U3921">
        <f t="shared" ref="U3921:U3984" si="310">YEAR(S451)</f>
        <v>2013</v>
      </c>
    </row>
    <row r="3922" spans="1:21" ht="48" x14ac:dyDescent="0.2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 s="23">
        <v>1437620400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 s="12">
        <f t="shared" si="306"/>
        <v>5</v>
      </c>
      <c r="P3922" s="10">
        <f t="shared" si="307"/>
        <v>45</v>
      </c>
      <c r="Q3922" s="14" t="s">
        <v>8354</v>
      </c>
      <c r="R3922" t="s">
        <v>8356</v>
      </c>
      <c r="S3922" s="19">
        <f t="shared" si="308"/>
        <v>42657.178935185184</v>
      </c>
      <c r="T3922" s="19">
        <f t="shared" si="309"/>
        <v>42207.916666666664</v>
      </c>
      <c r="U3922">
        <f t="shared" si="310"/>
        <v>2014</v>
      </c>
    </row>
    <row r="3923" spans="1:21" ht="48" x14ac:dyDescent="0.2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 s="23">
        <v>1437620400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 s="12">
        <f t="shared" si="306"/>
        <v>0</v>
      </c>
      <c r="P3923" s="10">
        <f t="shared" si="307"/>
        <v>0</v>
      </c>
      <c r="Q3923" s="14" t="s">
        <v>8354</v>
      </c>
      <c r="R3923" t="s">
        <v>8356</v>
      </c>
      <c r="S3923" s="19">
        <f t="shared" si="308"/>
        <v>41926.333969907406</v>
      </c>
      <c r="T3923" s="19">
        <f t="shared" si="309"/>
        <v>42207.916666666664</v>
      </c>
      <c r="U3923">
        <f t="shared" si="310"/>
        <v>2013</v>
      </c>
    </row>
    <row r="3924" spans="1:21" ht="48" x14ac:dyDescent="0.2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 s="23">
        <v>1437620400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 s="12">
        <f t="shared" si="306"/>
        <v>8</v>
      </c>
      <c r="P3924" s="10">
        <f t="shared" si="307"/>
        <v>10.17</v>
      </c>
      <c r="Q3924" s="14" t="s">
        <v>8354</v>
      </c>
      <c r="R3924" t="s">
        <v>8356</v>
      </c>
      <c r="S3924" s="19">
        <f t="shared" si="308"/>
        <v>42020.560300925928</v>
      </c>
      <c r="T3924" s="19">
        <f t="shared" si="309"/>
        <v>42207.916666666664</v>
      </c>
      <c r="U3924">
        <f t="shared" si="310"/>
        <v>2015</v>
      </c>
    </row>
    <row r="3925" spans="1:21" ht="48" x14ac:dyDescent="0.2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 s="23">
        <v>1437620400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 s="12">
        <f t="shared" si="306"/>
        <v>12</v>
      </c>
      <c r="P3925" s="10">
        <f t="shared" si="307"/>
        <v>81.41</v>
      </c>
      <c r="Q3925" s="14" t="s">
        <v>8354</v>
      </c>
      <c r="R3925" t="s">
        <v>8356</v>
      </c>
      <c r="S3925" s="19">
        <f t="shared" si="308"/>
        <v>42075.771655092591</v>
      </c>
      <c r="T3925" s="19">
        <f t="shared" si="309"/>
        <v>42207.916666666664</v>
      </c>
      <c r="U3925">
        <f t="shared" si="310"/>
        <v>2015</v>
      </c>
    </row>
    <row r="3926" spans="1:21" ht="48" x14ac:dyDescent="0.2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 s="23">
        <v>1437620400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 s="12">
        <f t="shared" si="306"/>
        <v>15</v>
      </c>
      <c r="P3926" s="10">
        <f t="shared" si="307"/>
        <v>57.25</v>
      </c>
      <c r="Q3926" s="14" t="s">
        <v>8354</v>
      </c>
      <c r="R3926" t="s">
        <v>8356</v>
      </c>
      <c r="S3926" s="19">
        <f t="shared" si="308"/>
        <v>41786.751412037032</v>
      </c>
      <c r="T3926" s="19">
        <f t="shared" si="309"/>
        <v>42207.916666666664</v>
      </c>
      <c r="U3926">
        <f t="shared" si="310"/>
        <v>2014</v>
      </c>
    </row>
    <row r="3927" spans="1:21" ht="48" x14ac:dyDescent="0.2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 s="23">
        <v>1437620400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 s="12">
        <f t="shared" si="306"/>
        <v>10</v>
      </c>
      <c r="P3927" s="10">
        <f t="shared" si="307"/>
        <v>5</v>
      </c>
      <c r="Q3927" s="14" t="s">
        <v>8354</v>
      </c>
      <c r="R3927" t="s">
        <v>8356</v>
      </c>
      <c r="S3927" s="19">
        <f t="shared" si="308"/>
        <v>41820.662488425922</v>
      </c>
      <c r="T3927" s="19">
        <f t="shared" si="309"/>
        <v>42207.916666666664</v>
      </c>
      <c r="U3927">
        <f t="shared" si="310"/>
        <v>2012</v>
      </c>
    </row>
    <row r="3928" spans="1:21" ht="32" x14ac:dyDescent="0.2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 s="23">
        <v>1437620400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 s="12">
        <f t="shared" si="306"/>
        <v>0</v>
      </c>
      <c r="P3928" s="10">
        <f t="shared" si="307"/>
        <v>15</v>
      </c>
      <c r="Q3928" s="14" t="s">
        <v>8354</v>
      </c>
      <c r="R3928" t="s">
        <v>8356</v>
      </c>
      <c r="S3928" s="19">
        <f t="shared" si="308"/>
        <v>41969.876712962963</v>
      </c>
      <c r="T3928" s="19">
        <f t="shared" si="309"/>
        <v>42207.916666666664</v>
      </c>
      <c r="U3928">
        <f t="shared" si="310"/>
        <v>2013</v>
      </c>
    </row>
    <row r="3929" spans="1:21" ht="48" x14ac:dyDescent="0.2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 s="23">
        <v>1437620400</v>
      </c>
      <c r="J3929">
        <v>1404973504</v>
      </c>
      <c r="K3929" t="b">
        <v>0</v>
      </c>
      <c r="L3929">
        <v>2</v>
      </c>
      <c r="M3929" t="b">
        <v>0</v>
      </c>
      <c r="N3929" t="s">
        <v>8301</v>
      </c>
      <c r="O3929" s="12">
        <f t="shared" si="306"/>
        <v>1</v>
      </c>
      <c r="P3929" s="10">
        <f t="shared" si="307"/>
        <v>12.5</v>
      </c>
      <c r="Q3929" s="14" t="s">
        <v>8354</v>
      </c>
      <c r="R3929" t="s">
        <v>8357</v>
      </c>
      <c r="S3929" s="19">
        <f t="shared" si="308"/>
        <v>41830.059074074074</v>
      </c>
      <c r="T3929" s="19">
        <f t="shared" si="309"/>
        <v>42207.916666666664</v>
      </c>
      <c r="U3929">
        <f t="shared" si="310"/>
        <v>2014</v>
      </c>
    </row>
    <row r="3930" spans="1:21" ht="48" x14ac:dyDescent="0.2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 s="23">
        <v>1437620400</v>
      </c>
      <c r="J3930">
        <v>1442593427</v>
      </c>
      <c r="K3930" t="b">
        <v>0</v>
      </c>
      <c r="L3930">
        <v>7</v>
      </c>
      <c r="M3930" t="b">
        <v>0</v>
      </c>
      <c r="N3930" t="s">
        <v>8301</v>
      </c>
      <c r="O3930" s="12">
        <f t="shared" si="306"/>
        <v>13</v>
      </c>
      <c r="P3930" s="10">
        <f t="shared" si="307"/>
        <v>93</v>
      </c>
      <c r="Q3930" s="14" t="s">
        <v>8354</v>
      </c>
      <c r="R3930" t="s">
        <v>8357</v>
      </c>
      <c r="S3930" s="19">
        <f t="shared" si="308"/>
        <v>42265.474849537037</v>
      </c>
      <c r="T3930" s="19">
        <f t="shared" si="309"/>
        <v>42207.916666666664</v>
      </c>
      <c r="U3930">
        <f t="shared" si="310"/>
        <v>2013</v>
      </c>
    </row>
    <row r="3931" spans="1:21" ht="48" x14ac:dyDescent="0.2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 s="23">
        <v>1437620400</v>
      </c>
      <c r="J3931">
        <v>1471636265</v>
      </c>
      <c r="K3931" t="b">
        <v>0</v>
      </c>
      <c r="L3931">
        <v>14</v>
      </c>
      <c r="M3931" t="b">
        <v>0</v>
      </c>
      <c r="N3931" t="s">
        <v>8301</v>
      </c>
      <c r="O3931" s="12">
        <f t="shared" si="306"/>
        <v>2</v>
      </c>
      <c r="P3931" s="10">
        <f t="shared" si="307"/>
        <v>32.36</v>
      </c>
      <c r="Q3931" s="14" t="s">
        <v>8354</v>
      </c>
      <c r="R3931" t="s">
        <v>8357</v>
      </c>
      <c r="S3931" s="19">
        <f t="shared" si="308"/>
        <v>42601.618807870364</v>
      </c>
      <c r="T3931" s="19">
        <f t="shared" si="309"/>
        <v>42207.916666666664</v>
      </c>
      <c r="U3931">
        <f t="shared" si="310"/>
        <v>2011</v>
      </c>
    </row>
    <row r="3932" spans="1:21" ht="48" x14ac:dyDescent="0.2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 s="23">
        <v>1437620400</v>
      </c>
      <c r="J3932">
        <v>1457078868</v>
      </c>
      <c r="K3932" t="b">
        <v>0</v>
      </c>
      <c r="L3932">
        <v>0</v>
      </c>
      <c r="M3932" t="b">
        <v>0</v>
      </c>
      <c r="N3932" t="s">
        <v>8301</v>
      </c>
      <c r="O3932" s="12">
        <f t="shared" si="306"/>
        <v>0</v>
      </c>
      <c r="P3932" s="10">
        <f t="shared" si="307"/>
        <v>0</v>
      </c>
      <c r="Q3932" s="14" t="s">
        <v>8354</v>
      </c>
      <c r="R3932" t="s">
        <v>8357</v>
      </c>
      <c r="S3932" s="19">
        <f t="shared" si="308"/>
        <v>42433.13041666666</v>
      </c>
      <c r="T3932" s="19">
        <f t="shared" si="309"/>
        <v>42207.916666666664</v>
      </c>
      <c r="U3932">
        <f t="shared" si="310"/>
        <v>2014</v>
      </c>
    </row>
    <row r="3933" spans="1:21" ht="48" x14ac:dyDescent="0.2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 s="23">
        <v>1437620400</v>
      </c>
      <c r="J3933">
        <v>1439350707</v>
      </c>
      <c r="K3933" t="b">
        <v>0</v>
      </c>
      <c r="L3933">
        <v>0</v>
      </c>
      <c r="M3933" t="b">
        <v>0</v>
      </c>
      <c r="N3933" t="s">
        <v>8301</v>
      </c>
      <c r="O3933" s="12">
        <f t="shared" si="306"/>
        <v>0</v>
      </c>
      <c r="P3933" s="10">
        <f t="shared" si="307"/>
        <v>0</v>
      </c>
      <c r="Q3933" s="14" t="s">
        <v>8354</v>
      </c>
      <c r="R3933" t="s">
        <v>8357</v>
      </c>
      <c r="S3933" s="19">
        <f t="shared" si="308"/>
        <v>42227.943368055552</v>
      </c>
      <c r="T3933" s="19">
        <f t="shared" si="309"/>
        <v>42207.916666666664</v>
      </c>
      <c r="U3933">
        <f t="shared" si="310"/>
        <v>2013</v>
      </c>
    </row>
    <row r="3934" spans="1:21" ht="48" x14ac:dyDescent="0.2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 s="23">
        <v>1437620400</v>
      </c>
      <c r="J3934">
        <v>1455508964</v>
      </c>
      <c r="K3934" t="b">
        <v>0</v>
      </c>
      <c r="L3934">
        <v>1</v>
      </c>
      <c r="M3934" t="b">
        <v>0</v>
      </c>
      <c r="N3934" t="s">
        <v>8301</v>
      </c>
      <c r="O3934" s="12">
        <f t="shared" si="306"/>
        <v>0</v>
      </c>
      <c r="P3934" s="10">
        <f t="shared" si="307"/>
        <v>1</v>
      </c>
      <c r="Q3934" s="14" t="s">
        <v>8354</v>
      </c>
      <c r="R3934" t="s">
        <v>8357</v>
      </c>
      <c r="S3934" s="19">
        <f t="shared" si="308"/>
        <v>42414.960231481477</v>
      </c>
      <c r="T3934" s="19">
        <f t="shared" si="309"/>
        <v>42207.916666666664</v>
      </c>
      <c r="U3934">
        <f t="shared" si="310"/>
        <v>2011</v>
      </c>
    </row>
    <row r="3935" spans="1:21" ht="48" x14ac:dyDescent="0.2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 s="23">
        <v>1437620400</v>
      </c>
      <c r="J3935">
        <v>1466205262</v>
      </c>
      <c r="K3935" t="b">
        <v>0</v>
      </c>
      <c r="L3935">
        <v>12</v>
      </c>
      <c r="M3935" t="b">
        <v>0</v>
      </c>
      <c r="N3935" t="s">
        <v>8301</v>
      </c>
      <c r="O3935" s="12">
        <f t="shared" si="306"/>
        <v>16</v>
      </c>
      <c r="P3935" s="10">
        <f t="shared" si="307"/>
        <v>91.83</v>
      </c>
      <c r="Q3935" s="14" t="s">
        <v>8354</v>
      </c>
      <c r="R3935" t="s">
        <v>8357</v>
      </c>
      <c r="S3935" s="19">
        <f t="shared" si="308"/>
        <v>42538.759976851848</v>
      </c>
      <c r="T3935" s="19">
        <f t="shared" si="309"/>
        <v>42207.916666666664</v>
      </c>
      <c r="U3935">
        <f t="shared" si="310"/>
        <v>2011</v>
      </c>
    </row>
    <row r="3936" spans="1:21" ht="48" x14ac:dyDescent="0.2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 s="23">
        <v>1437620400</v>
      </c>
      <c r="J3936">
        <v>1439827639</v>
      </c>
      <c r="K3936" t="b">
        <v>0</v>
      </c>
      <c r="L3936">
        <v>12</v>
      </c>
      <c r="M3936" t="b">
        <v>0</v>
      </c>
      <c r="N3936" t="s">
        <v>8301</v>
      </c>
      <c r="O3936" s="12">
        <f t="shared" si="306"/>
        <v>11</v>
      </c>
      <c r="P3936" s="10">
        <f t="shared" si="307"/>
        <v>45.83</v>
      </c>
      <c r="Q3936" s="14" t="s">
        <v>8354</v>
      </c>
      <c r="R3936" t="s">
        <v>8357</v>
      </c>
      <c r="S3936" s="19">
        <f t="shared" si="308"/>
        <v>42233.463414351849</v>
      </c>
      <c r="T3936" s="19">
        <f t="shared" si="309"/>
        <v>42207.916666666664</v>
      </c>
      <c r="U3936">
        <f t="shared" si="310"/>
        <v>2016</v>
      </c>
    </row>
    <row r="3937" spans="1:21" ht="64" x14ac:dyDescent="0.2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 s="23">
        <v>1437620400</v>
      </c>
      <c r="J3937">
        <v>1438789546</v>
      </c>
      <c r="K3937" t="b">
        <v>0</v>
      </c>
      <c r="L3937">
        <v>23</v>
      </c>
      <c r="M3937" t="b">
        <v>0</v>
      </c>
      <c r="N3937" t="s">
        <v>8301</v>
      </c>
      <c r="O3937" s="12">
        <f t="shared" si="306"/>
        <v>44</v>
      </c>
      <c r="P3937" s="10">
        <f t="shared" si="307"/>
        <v>57.17</v>
      </c>
      <c r="Q3937" s="14" t="s">
        <v>8354</v>
      </c>
      <c r="R3937" t="s">
        <v>8357</v>
      </c>
      <c r="S3937" s="19">
        <f t="shared" si="308"/>
        <v>42221.448449074072</v>
      </c>
      <c r="T3937" s="19">
        <f t="shared" si="309"/>
        <v>42207.916666666664</v>
      </c>
      <c r="U3937">
        <f t="shared" si="310"/>
        <v>2014</v>
      </c>
    </row>
    <row r="3938" spans="1:21" ht="48" x14ac:dyDescent="0.2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 s="23">
        <v>1437620400</v>
      </c>
      <c r="J3938">
        <v>1477981120</v>
      </c>
      <c r="K3938" t="b">
        <v>0</v>
      </c>
      <c r="L3938">
        <v>0</v>
      </c>
      <c r="M3938" t="b">
        <v>0</v>
      </c>
      <c r="N3938" t="s">
        <v>8301</v>
      </c>
      <c r="O3938" s="12">
        <f t="shared" si="306"/>
        <v>0</v>
      </c>
      <c r="P3938" s="10">
        <f t="shared" si="307"/>
        <v>0</v>
      </c>
      <c r="Q3938" s="14" t="s">
        <v>8354</v>
      </c>
      <c r="R3938" t="s">
        <v>8357</v>
      </c>
      <c r="S3938" s="19">
        <f t="shared" si="308"/>
        <v>42675.054629629631</v>
      </c>
      <c r="T3938" s="19">
        <f t="shared" si="309"/>
        <v>42207.916666666664</v>
      </c>
      <c r="U3938">
        <f t="shared" si="310"/>
        <v>2012</v>
      </c>
    </row>
    <row r="3939" spans="1:21" ht="48" x14ac:dyDescent="0.2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 s="23">
        <v>1437620400</v>
      </c>
      <c r="J3939">
        <v>1465830560</v>
      </c>
      <c r="K3939" t="b">
        <v>0</v>
      </c>
      <c r="L3939">
        <v>10</v>
      </c>
      <c r="M3939" t="b">
        <v>0</v>
      </c>
      <c r="N3939" t="s">
        <v>8301</v>
      </c>
      <c r="O3939" s="12">
        <f t="shared" si="306"/>
        <v>86</v>
      </c>
      <c r="P3939" s="10">
        <f t="shared" si="307"/>
        <v>248.5</v>
      </c>
      <c r="Q3939" s="14" t="s">
        <v>8354</v>
      </c>
      <c r="R3939" t="s">
        <v>8357</v>
      </c>
      <c r="S3939" s="19">
        <f t="shared" si="308"/>
        <v>42534.423148148147</v>
      </c>
      <c r="T3939" s="19">
        <f t="shared" si="309"/>
        <v>42207.916666666664</v>
      </c>
      <c r="U3939">
        <f t="shared" si="310"/>
        <v>2012</v>
      </c>
    </row>
    <row r="3940" spans="1:21" ht="48" x14ac:dyDescent="0.2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 s="23">
        <v>1437620400</v>
      </c>
      <c r="J3940">
        <v>1432763054</v>
      </c>
      <c r="K3940" t="b">
        <v>0</v>
      </c>
      <c r="L3940">
        <v>5</v>
      </c>
      <c r="M3940" t="b">
        <v>0</v>
      </c>
      <c r="N3940" t="s">
        <v>8301</v>
      </c>
      <c r="O3940" s="12">
        <f t="shared" si="306"/>
        <v>12</v>
      </c>
      <c r="P3940" s="10">
        <f t="shared" si="307"/>
        <v>79.400000000000006</v>
      </c>
      <c r="Q3940" s="14" t="s">
        <v>8354</v>
      </c>
      <c r="R3940" t="s">
        <v>8357</v>
      </c>
      <c r="S3940" s="19">
        <f t="shared" si="308"/>
        <v>42151.697384259256</v>
      </c>
      <c r="T3940" s="19">
        <f t="shared" si="309"/>
        <v>42207.916666666664</v>
      </c>
      <c r="U3940">
        <f t="shared" si="310"/>
        <v>2012</v>
      </c>
    </row>
    <row r="3941" spans="1:21" ht="48" x14ac:dyDescent="0.2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 s="23">
        <v>1437620400</v>
      </c>
      <c r="J3941">
        <v>1412328979</v>
      </c>
      <c r="K3941" t="b">
        <v>0</v>
      </c>
      <c r="L3941">
        <v>1</v>
      </c>
      <c r="M3941" t="b">
        <v>0</v>
      </c>
      <c r="N3941" t="s">
        <v>8301</v>
      </c>
      <c r="O3941" s="12">
        <f t="shared" si="306"/>
        <v>0</v>
      </c>
      <c r="P3941" s="10">
        <f t="shared" si="307"/>
        <v>5</v>
      </c>
      <c r="Q3941" s="14" t="s">
        <v>8354</v>
      </c>
      <c r="R3941" t="s">
        <v>8357</v>
      </c>
      <c r="S3941" s="19">
        <f t="shared" si="308"/>
        <v>41915.191886574074</v>
      </c>
      <c r="T3941" s="19">
        <f t="shared" si="309"/>
        <v>42207.916666666664</v>
      </c>
      <c r="U3941">
        <f t="shared" si="310"/>
        <v>2014</v>
      </c>
    </row>
    <row r="3942" spans="1:21" ht="48" x14ac:dyDescent="0.2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 s="23">
        <v>1437620400</v>
      </c>
      <c r="J3942">
        <v>1416311351</v>
      </c>
      <c r="K3942" t="b">
        <v>0</v>
      </c>
      <c r="L3942">
        <v>2</v>
      </c>
      <c r="M3942" t="b">
        <v>0</v>
      </c>
      <c r="N3942" t="s">
        <v>8301</v>
      </c>
      <c r="O3942" s="12">
        <f t="shared" si="306"/>
        <v>0</v>
      </c>
      <c r="P3942" s="10">
        <f t="shared" si="307"/>
        <v>5.5</v>
      </c>
      <c r="Q3942" s="14" t="s">
        <v>8354</v>
      </c>
      <c r="R3942" t="s">
        <v>8357</v>
      </c>
      <c r="S3942" s="19">
        <f t="shared" si="308"/>
        <v>41961.284155092588</v>
      </c>
      <c r="T3942" s="19">
        <f t="shared" si="309"/>
        <v>42207.916666666664</v>
      </c>
      <c r="U3942">
        <f t="shared" si="310"/>
        <v>2013</v>
      </c>
    </row>
    <row r="3943" spans="1:21" ht="48" x14ac:dyDescent="0.2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 s="23">
        <v>1437620400</v>
      </c>
      <c r="J3943">
        <v>1414505137</v>
      </c>
      <c r="K3943" t="b">
        <v>0</v>
      </c>
      <c r="L3943">
        <v>2</v>
      </c>
      <c r="M3943" t="b">
        <v>0</v>
      </c>
      <c r="N3943" t="s">
        <v>8301</v>
      </c>
      <c r="O3943" s="12">
        <f t="shared" si="306"/>
        <v>1</v>
      </c>
      <c r="P3943" s="10">
        <f t="shared" si="307"/>
        <v>25</v>
      </c>
      <c r="Q3943" s="14" t="s">
        <v>8354</v>
      </c>
      <c r="R3943" t="s">
        <v>8357</v>
      </c>
      <c r="S3943" s="19">
        <f t="shared" si="308"/>
        <v>41940.378900462958</v>
      </c>
      <c r="T3943" s="19">
        <f t="shared" si="309"/>
        <v>42207.916666666664</v>
      </c>
      <c r="U3943">
        <f t="shared" si="310"/>
        <v>2014</v>
      </c>
    </row>
    <row r="3944" spans="1:21" ht="48" x14ac:dyDescent="0.2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 s="23">
        <v>1437620400</v>
      </c>
      <c r="J3944">
        <v>1429306914</v>
      </c>
      <c r="K3944" t="b">
        <v>0</v>
      </c>
      <c r="L3944">
        <v>0</v>
      </c>
      <c r="M3944" t="b">
        <v>0</v>
      </c>
      <c r="N3944" t="s">
        <v>8301</v>
      </c>
      <c r="O3944" s="12">
        <f t="shared" si="306"/>
        <v>0</v>
      </c>
      <c r="P3944" s="10">
        <f t="shared" si="307"/>
        <v>0</v>
      </c>
      <c r="Q3944" s="14" t="s">
        <v>8354</v>
      </c>
      <c r="R3944" t="s">
        <v>8357</v>
      </c>
      <c r="S3944" s="19">
        <f t="shared" si="308"/>
        <v>42111.695763888885</v>
      </c>
      <c r="T3944" s="19">
        <f t="shared" si="309"/>
        <v>42207.916666666664</v>
      </c>
      <c r="U3944">
        <f t="shared" si="310"/>
        <v>2014</v>
      </c>
    </row>
    <row r="3945" spans="1:21" ht="48" x14ac:dyDescent="0.2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 s="23">
        <v>1437620400</v>
      </c>
      <c r="J3945">
        <v>1443811268</v>
      </c>
      <c r="K3945" t="b">
        <v>0</v>
      </c>
      <c r="L3945">
        <v>13</v>
      </c>
      <c r="M3945" t="b">
        <v>0</v>
      </c>
      <c r="N3945" t="s">
        <v>8301</v>
      </c>
      <c r="O3945" s="12">
        <f t="shared" si="306"/>
        <v>36</v>
      </c>
      <c r="P3945" s="10">
        <f t="shared" si="307"/>
        <v>137.08000000000001</v>
      </c>
      <c r="Q3945" s="14" t="s">
        <v>8354</v>
      </c>
      <c r="R3945" t="s">
        <v>8357</v>
      </c>
      <c r="S3945" s="19">
        <f t="shared" si="308"/>
        <v>42279.570231481477</v>
      </c>
      <c r="T3945" s="19">
        <f t="shared" si="309"/>
        <v>42207.916666666664</v>
      </c>
      <c r="U3945">
        <f t="shared" si="310"/>
        <v>2014</v>
      </c>
    </row>
    <row r="3946" spans="1:21" ht="48" x14ac:dyDescent="0.2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 s="23">
        <v>1437620400</v>
      </c>
      <c r="J3946">
        <v>1438098875</v>
      </c>
      <c r="K3946" t="b">
        <v>0</v>
      </c>
      <c r="L3946">
        <v>0</v>
      </c>
      <c r="M3946" t="b">
        <v>0</v>
      </c>
      <c r="N3946" t="s">
        <v>8301</v>
      </c>
      <c r="O3946" s="12">
        <f t="shared" si="306"/>
        <v>0</v>
      </c>
      <c r="P3946" s="10">
        <f t="shared" si="307"/>
        <v>0</v>
      </c>
      <c r="Q3946" s="14" t="s">
        <v>8354</v>
      </c>
      <c r="R3946" t="s">
        <v>8357</v>
      </c>
      <c r="S3946" s="19">
        <f t="shared" si="308"/>
        <v>42213.454571759255</v>
      </c>
      <c r="T3946" s="19">
        <f t="shared" si="309"/>
        <v>42207.916666666664</v>
      </c>
      <c r="U3946">
        <f t="shared" si="310"/>
        <v>2017</v>
      </c>
    </row>
    <row r="3947" spans="1:21" ht="48" x14ac:dyDescent="0.2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 s="23">
        <v>1437620400</v>
      </c>
      <c r="J3947">
        <v>1429125268</v>
      </c>
      <c r="K3947" t="b">
        <v>0</v>
      </c>
      <c r="L3947">
        <v>1</v>
      </c>
      <c r="M3947" t="b">
        <v>0</v>
      </c>
      <c r="N3947" t="s">
        <v>8301</v>
      </c>
      <c r="O3947" s="12">
        <f t="shared" si="306"/>
        <v>0</v>
      </c>
      <c r="P3947" s="10">
        <f t="shared" si="307"/>
        <v>5</v>
      </c>
      <c r="Q3947" s="14" t="s">
        <v>8354</v>
      </c>
      <c r="R3947" t="s">
        <v>8357</v>
      </c>
      <c r="S3947" s="19">
        <f t="shared" si="308"/>
        <v>42109.593379629623</v>
      </c>
      <c r="T3947" s="19">
        <f t="shared" si="309"/>
        <v>42207.916666666664</v>
      </c>
      <c r="U3947">
        <f t="shared" si="310"/>
        <v>2015</v>
      </c>
    </row>
    <row r="3948" spans="1:21" ht="32" x14ac:dyDescent="0.2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 s="23">
        <v>1437620400</v>
      </c>
      <c r="J3948">
        <v>1422388822</v>
      </c>
      <c r="K3948" t="b">
        <v>0</v>
      </c>
      <c r="L3948">
        <v>5</v>
      </c>
      <c r="M3948" t="b">
        <v>0</v>
      </c>
      <c r="N3948" t="s">
        <v>8301</v>
      </c>
      <c r="O3948" s="12">
        <f t="shared" si="306"/>
        <v>3</v>
      </c>
      <c r="P3948" s="10">
        <f t="shared" si="307"/>
        <v>39</v>
      </c>
      <c r="Q3948" s="14" t="s">
        <v>8354</v>
      </c>
      <c r="R3948" t="s">
        <v>8357</v>
      </c>
      <c r="S3948" s="19">
        <f t="shared" si="308"/>
        <v>42031.625254629624</v>
      </c>
      <c r="T3948" s="19">
        <f t="shared" si="309"/>
        <v>42207.916666666664</v>
      </c>
      <c r="U3948">
        <f t="shared" si="310"/>
        <v>2014</v>
      </c>
    </row>
    <row r="3949" spans="1:21" ht="48" x14ac:dyDescent="0.2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 s="23">
        <v>1437620400</v>
      </c>
      <c r="J3949">
        <v>1472786744</v>
      </c>
      <c r="K3949" t="b">
        <v>0</v>
      </c>
      <c r="L3949">
        <v>2</v>
      </c>
      <c r="M3949" t="b">
        <v>0</v>
      </c>
      <c r="N3949" t="s">
        <v>8301</v>
      </c>
      <c r="O3949" s="12">
        <f t="shared" si="306"/>
        <v>3</v>
      </c>
      <c r="P3949" s="10">
        <f t="shared" si="307"/>
        <v>50.5</v>
      </c>
      <c r="Q3949" s="14" t="s">
        <v>8354</v>
      </c>
      <c r="R3949" t="s">
        <v>8357</v>
      </c>
      <c r="S3949" s="19">
        <f t="shared" si="308"/>
        <v>42614.934537037036</v>
      </c>
      <c r="T3949" s="19">
        <f t="shared" si="309"/>
        <v>42207.916666666664</v>
      </c>
      <c r="U3949">
        <f t="shared" si="310"/>
        <v>2012</v>
      </c>
    </row>
    <row r="3950" spans="1:21" ht="48" x14ac:dyDescent="0.2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 s="23">
        <v>1437620400</v>
      </c>
      <c r="J3950">
        <v>1404892123</v>
      </c>
      <c r="K3950" t="b">
        <v>0</v>
      </c>
      <c r="L3950">
        <v>0</v>
      </c>
      <c r="M3950" t="b">
        <v>0</v>
      </c>
      <c r="N3950" t="s">
        <v>8301</v>
      </c>
      <c r="O3950" s="12">
        <f t="shared" si="306"/>
        <v>0</v>
      </c>
      <c r="P3950" s="10">
        <f t="shared" si="307"/>
        <v>0</v>
      </c>
      <c r="Q3950" s="14" t="s">
        <v>8354</v>
      </c>
      <c r="R3950" t="s">
        <v>8357</v>
      </c>
      <c r="S3950" s="19">
        <f t="shared" si="308"/>
        <v>41829.117164351854</v>
      </c>
      <c r="T3950" s="19">
        <f t="shared" si="309"/>
        <v>42207.916666666664</v>
      </c>
      <c r="U3950">
        <f t="shared" si="310"/>
        <v>2015</v>
      </c>
    </row>
    <row r="3951" spans="1:21" ht="48" x14ac:dyDescent="0.2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 s="23">
        <v>1437620400</v>
      </c>
      <c r="J3951">
        <v>1421031221</v>
      </c>
      <c r="K3951" t="b">
        <v>0</v>
      </c>
      <c r="L3951">
        <v>32</v>
      </c>
      <c r="M3951" t="b">
        <v>0</v>
      </c>
      <c r="N3951" t="s">
        <v>8301</v>
      </c>
      <c r="O3951" s="12">
        <f t="shared" si="306"/>
        <v>16</v>
      </c>
      <c r="P3951" s="10">
        <f t="shared" si="307"/>
        <v>49.28</v>
      </c>
      <c r="Q3951" s="14" t="s">
        <v>8354</v>
      </c>
      <c r="R3951" t="s">
        <v>8357</v>
      </c>
      <c r="S3951" s="19">
        <f t="shared" si="308"/>
        <v>42015.912280092591</v>
      </c>
      <c r="T3951" s="19">
        <f t="shared" si="309"/>
        <v>42207.916666666664</v>
      </c>
      <c r="U3951">
        <f t="shared" si="310"/>
        <v>2014</v>
      </c>
    </row>
    <row r="3952" spans="1:21" ht="48" x14ac:dyDescent="0.2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 s="23">
        <v>1437620400</v>
      </c>
      <c r="J3952">
        <v>1457628680</v>
      </c>
      <c r="K3952" t="b">
        <v>0</v>
      </c>
      <c r="L3952">
        <v>1</v>
      </c>
      <c r="M3952" t="b">
        <v>0</v>
      </c>
      <c r="N3952" t="s">
        <v>8301</v>
      </c>
      <c r="O3952" s="12">
        <f t="shared" si="306"/>
        <v>1</v>
      </c>
      <c r="P3952" s="10">
        <f t="shared" si="307"/>
        <v>25</v>
      </c>
      <c r="Q3952" s="14" t="s">
        <v>8354</v>
      </c>
      <c r="R3952" t="s">
        <v>8357</v>
      </c>
      <c r="S3952" s="19">
        <f t="shared" si="308"/>
        <v>42439.493981481479</v>
      </c>
      <c r="T3952" s="19">
        <f t="shared" si="309"/>
        <v>42207.916666666664</v>
      </c>
      <c r="U3952">
        <f t="shared" si="310"/>
        <v>2013</v>
      </c>
    </row>
    <row r="3953" spans="1:21" ht="48" x14ac:dyDescent="0.2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 s="23">
        <v>1437620400</v>
      </c>
      <c r="J3953">
        <v>1457120942</v>
      </c>
      <c r="K3953" t="b">
        <v>0</v>
      </c>
      <c r="L3953">
        <v>1</v>
      </c>
      <c r="M3953" t="b">
        <v>0</v>
      </c>
      <c r="N3953" t="s">
        <v>8301</v>
      </c>
      <c r="O3953" s="12">
        <f t="shared" si="306"/>
        <v>0</v>
      </c>
      <c r="P3953" s="10">
        <f t="shared" si="307"/>
        <v>1</v>
      </c>
      <c r="Q3953" s="14" t="s">
        <v>8354</v>
      </c>
      <c r="R3953" t="s">
        <v>8357</v>
      </c>
      <c r="S3953" s="19">
        <f t="shared" si="308"/>
        <v>42433.617384259262</v>
      </c>
      <c r="T3953" s="19">
        <f t="shared" si="309"/>
        <v>42207.916666666664</v>
      </c>
      <c r="U3953">
        <f t="shared" si="310"/>
        <v>2012</v>
      </c>
    </row>
    <row r="3954" spans="1:21" ht="48" x14ac:dyDescent="0.2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 s="23">
        <v>1437620400</v>
      </c>
      <c r="J3954">
        <v>1440701890</v>
      </c>
      <c r="K3954" t="b">
        <v>0</v>
      </c>
      <c r="L3954">
        <v>1</v>
      </c>
      <c r="M3954" t="b">
        <v>0</v>
      </c>
      <c r="N3954" t="s">
        <v>8301</v>
      </c>
      <c r="O3954" s="12">
        <f t="shared" si="306"/>
        <v>0</v>
      </c>
      <c r="P3954" s="10">
        <f t="shared" si="307"/>
        <v>25</v>
      </c>
      <c r="Q3954" s="14" t="s">
        <v>8354</v>
      </c>
      <c r="R3954" t="s">
        <v>8357</v>
      </c>
      <c r="S3954" s="19">
        <f t="shared" si="308"/>
        <v>42243.582060185181</v>
      </c>
      <c r="T3954" s="19">
        <f t="shared" si="309"/>
        <v>42207.916666666664</v>
      </c>
      <c r="U3954">
        <f t="shared" si="310"/>
        <v>2016</v>
      </c>
    </row>
    <row r="3955" spans="1:21" ht="48" x14ac:dyDescent="0.2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 s="23">
        <v>1437620400</v>
      </c>
      <c r="J3955">
        <v>1467162586</v>
      </c>
      <c r="K3955" t="b">
        <v>0</v>
      </c>
      <c r="L3955">
        <v>0</v>
      </c>
      <c r="M3955" t="b">
        <v>0</v>
      </c>
      <c r="N3955" t="s">
        <v>8301</v>
      </c>
      <c r="O3955" s="12">
        <f t="shared" si="306"/>
        <v>0</v>
      </c>
      <c r="P3955" s="10">
        <f t="shared" si="307"/>
        <v>0</v>
      </c>
      <c r="Q3955" s="14" t="s">
        <v>8354</v>
      </c>
      <c r="R3955" t="s">
        <v>8357</v>
      </c>
      <c r="S3955" s="19">
        <f t="shared" si="308"/>
        <v>42549.840115740742</v>
      </c>
      <c r="T3955" s="19">
        <f t="shared" si="309"/>
        <v>42207.916666666664</v>
      </c>
      <c r="U3955">
        <f t="shared" si="310"/>
        <v>2012</v>
      </c>
    </row>
    <row r="3956" spans="1:21" ht="48" x14ac:dyDescent="0.2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 s="23">
        <v>1437620400</v>
      </c>
      <c r="J3956">
        <v>1400168264</v>
      </c>
      <c r="K3956" t="b">
        <v>0</v>
      </c>
      <c r="L3956">
        <v>0</v>
      </c>
      <c r="M3956" t="b">
        <v>0</v>
      </c>
      <c r="N3956" t="s">
        <v>8301</v>
      </c>
      <c r="O3956" s="12">
        <f t="shared" si="306"/>
        <v>0</v>
      </c>
      <c r="P3956" s="10">
        <f t="shared" si="307"/>
        <v>0</v>
      </c>
      <c r="Q3956" s="14" t="s">
        <v>8354</v>
      </c>
      <c r="R3956" t="s">
        <v>8357</v>
      </c>
      <c r="S3956" s="19">
        <f t="shared" si="308"/>
        <v>41774.442870370367</v>
      </c>
      <c r="T3956" s="19">
        <f t="shared" si="309"/>
        <v>42207.916666666664</v>
      </c>
      <c r="U3956">
        <f t="shared" si="310"/>
        <v>2015</v>
      </c>
    </row>
    <row r="3957" spans="1:21" ht="48" x14ac:dyDescent="0.2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 s="23">
        <v>1437620400</v>
      </c>
      <c r="J3957">
        <v>1446150141</v>
      </c>
      <c r="K3957" t="b">
        <v>0</v>
      </c>
      <c r="L3957">
        <v>8</v>
      </c>
      <c r="M3957" t="b">
        <v>0</v>
      </c>
      <c r="N3957" t="s">
        <v>8301</v>
      </c>
      <c r="O3957" s="12">
        <f t="shared" si="306"/>
        <v>24</v>
      </c>
      <c r="P3957" s="10">
        <f t="shared" si="307"/>
        <v>53.13</v>
      </c>
      <c r="Q3957" s="14" t="s">
        <v>8354</v>
      </c>
      <c r="R3957" t="s">
        <v>8357</v>
      </c>
      <c r="S3957" s="19">
        <f t="shared" si="308"/>
        <v>42306.640520833331</v>
      </c>
      <c r="T3957" s="19">
        <f t="shared" si="309"/>
        <v>42207.916666666664</v>
      </c>
      <c r="U3957">
        <f t="shared" si="310"/>
        <v>2013</v>
      </c>
    </row>
    <row r="3958" spans="1:21" ht="48" x14ac:dyDescent="0.2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 s="23">
        <v>1437620400</v>
      </c>
      <c r="J3958">
        <v>1459203727</v>
      </c>
      <c r="K3958" t="b">
        <v>0</v>
      </c>
      <c r="L3958">
        <v>0</v>
      </c>
      <c r="M3958" t="b">
        <v>0</v>
      </c>
      <c r="N3958" t="s">
        <v>8301</v>
      </c>
      <c r="O3958" s="12">
        <f t="shared" si="306"/>
        <v>0</v>
      </c>
      <c r="P3958" s="10">
        <f t="shared" si="307"/>
        <v>0</v>
      </c>
      <c r="Q3958" s="14" t="s">
        <v>8354</v>
      </c>
      <c r="R3958" t="s">
        <v>8357</v>
      </c>
      <c r="S3958" s="19">
        <f t="shared" si="308"/>
        <v>42457.723692129628</v>
      </c>
      <c r="T3958" s="19">
        <f t="shared" si="309"/>
        <v>42207.916666666664</v>
      </c>
      <c r="U3958">
        <f t="shared" si="310"/>
        <v>2014</v>
      </c>
    </row>
    <row r="3959" spans="1:21" ht="48" x14ac:dyDescent="0.2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 s="23">
        <v>1437620400</v>
      </c>
      <c r="J3959">
        <v>1464045954</v>
      </c>
      <c r="K3959" t="b">
        <v>0</v>
      </c>
      <c r="L3959">
        <v>1</v>
      </c>
      <c r="M3959" t="b">
        <v>0</v>
      </c>
      <c r="N3959" t="s">
        <v>8301</v>
      </c>
      <c r="O3959" s="12">
        <f t="shared" si="306"/>
        <v>0</v>
      </c>
      <c r="P3959" s="10">
        <f t="shared" si="307"/>
        <v>7</v>
      </c>
      <c r="Q3959" s="14" t="s">
        <v>8354</v>
      </c>
      <c r="R3959" t="s">
        <v>8357</v>
      </c>
      <c r="S3959" s="19">
        <f t="shared" si="308"/>
        <v>42513.76798611111</v>
      </c>
      <c r="T3959" s="19">
        <f t="shared" si="309"/>
        <v>42207.916666666664</v>
      </c>
      <c r="U3959">
        <f t="shared" si="310"/>
        <v>2016</v>
      </c>
    </row>
    <row r="3960" spans="1:21" ht="48" x14ac:dyDescent="0.2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 s="23">
        <v>1437620400</v>
      </c>
      <c r="J3960">
        <v>1403822912</v>
      </c>
      <c r="K3960" t="b">
        <v>0</v>
      </c>
      <c r="L3960">
        <v>16</v>
      </c>
      <c r="M3960" t="b">
        <v>0</v>
      </c>
      <c r="N3960" t="s">
        <v>8301</v>
      </c>
      <c r="O3960" s="12">
        <f t="shared" si="306"/>
        <v>32</v>
      </c>
      <c r="P3960" s="10">
        <f t="shared" si="307"/>
        <v>40.06</v>
      </c>
      <c r="Q3960" s="14" t="s">
        <v>8354</v>
      </c>
      <c r="R3960" t="s">
        <v>8357</v>
      </c>
      <c r="S3960" s="19">
        <f t="shared" si="308"/>
        <v>41816.742037037031</v>
      </c>
      <c r="T3960" s="19">
        <f t="shared" si="309"/>
        <v>42207.916666666664</v>
      </c>
      <c r="U3960">
        <f t="shared" si="310"/>
        <v>2016</v>
      </c>
    </row>
    <row r="3961" spans="1:21" ht="48" x14ac:dyDescent="0.2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 s="23">
        <v>1437620400</v>
      </c>
      <c r="J3961">
        <v>1409338556</v>
      </c>
      <c r="K3961" t="b">
        <v>0</v>
      </c>
      <c r="L3961">
        <v>12</v>
      </c>
      <c r="M3961" t="b">
        <v>0</v>
      </c>
      <c r="N3961" t="s">
        <v>8301</v>
      </c>
      <c r="O3961" s="12">
        <f t="shared" si="306"/>
        <v>24</v>
      </c>
      <c r="P3961" s="10">
        <f t="shared" si="307"/>
        <v>24.33</v>
      </c>
      <c r="Q3961" s="14" t="s">
        <v>8354</v>
      </c>
      <c r="R3961" t="s">
        <v>8357</v>
      </c>
      <c r="S3961" s="19">
        <f t="shared" si="308"/>
        <v>41880.580509259256</v>
      </c>
      <c r="T3961" s="19">
        <f t="shared" si="309"/>
        <v>42207.916666666664</v>
      </c>
      <c r="U3961">
        <f t="shared" si="310"/>
        <v>2011</v>
      </c>
    </row>
    <row r="3962" spans="1:21" ht="48" x14ac:dyDescent="0.2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 s="23">
        <v>1437620400</v>
      </c>
      <c r="J3962">
        <v>1449260256</v>
      </c>
      <c r="K3962" t="b">
        <v>0</v>
      </c>
      <c r="L3962">
        <v>4</v>
      </c>
      <c r="M3962" t="b">
        <v>0</v>
      </c>
      <c r="N3962" t="s">
        <v>8301</v>
      </c>
      <c r="O3962" s="12">
        <f t="shared" si="306"/>
        <v>2</v>
      </c>
      <c r="P3962" s="10">
        <f t="shared" si="307"/>
        <v>11.25</v>
      </c>
      <c r="Q3962" s="14" t="s">
        <v>8354</v>
      </c>
      <c r="R3962" t="s">
        <v>8357</v>
      </c>
      <c r="S3962" s="19">
        <f t="shared" si="308"/>
        <v>42342.63722222222</v>
      </c>
      <c r="T3962" s="19">
        <f t="shared" si="309"/>
        <v>42207.916666666664</v>
      </c>
      <c r="U3962">
        <f t="shared" si="310"/>
        <v>2012</v>
      </c>
    </row>
    <row r="3963" spans="1:21" ht="48" x14ac:dyDescent="0.2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 s="23">
        <v>1437620400</v>
      </c>
      <c r="J3963">
        <v>1397683410</v>
      </c>
      <c r="K3963" t="b">
        <v>0</v>
      </c>
      <c r="L3963">
        <v>2</v>
      </c>
      <c r="M3963" t="b">
        <v>0</v>
      </c>
      <c r="N3963" t="s">
        <v>8301</v>
      </c>
      <c r="O3963" s="12">
        <f t="shared" si="306"/>
        <v>0</v>
      </c>
      <c r="P3963" s="10">
        <f t="shared" si="307"/>
        <v>10.5</v>
      </c>
      <c r="Q3963" s="14" t="s">
        <v>8354</v>
      </c>
      <c r="R3963" t="s">
        <v>8357</v>
      </c>
      <c r="S3963" s="19">
        <f t="shared" si="308"/>
        <v>41745.682986111111</v>
      </c>
      <c r="T3963" s="19">
        <f t="shared" si="309"/>
        <v>42207.916666666664</v>
      </c>
      <c r="U3963">
        <f t="shared" si="310"/>
        <v>2015</v>
      </c>
    </row>
    <row r="3964" spans="1:21" ht="48" x14ac:dyDescent="0.2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 s="23">
        <v>1437620400</v>
      </c>
      <c r="J3964">
        <v>1446562494</v>
      </c>
      <c r="K3964" t="b">
        <v>0</v>
      </c>
      <c r="L3964">
        <v>3</v>
      </c>
      <c r="M3964" t="b">
        <v>0</v>
      </c>
      <c r="N3964" t="s">
        <v>8301</v>
      </c>
      <c r="O3964" s="12">
        <f t="shared" si="306"/>
        <v>3</v>
      </c>
      <c r="P3964" s="10">
        <f t="shared" si="307"/>
        <v>15</v>
      </c>
      <c r="Q3964" s="14" t="s">
        <v>8354</v>
      </c>
      <c r="R3964" t="s">
        <v>8357</v>
      </c>
      <c r="S3964" s="19">
        <f t="shared" si="308"/>
        <v>42311.413124999999</v>
      </c>
      <c r="T3964" s="19">
        <f t="shared" si="309"/>
        <v>42207.916666666664</v>
      </c>
      <c r="U3964">
        <f t="shared" si="310"/>
        <v>2016</v>
      </c>
    </row>
    <row r="3965" spans="1:21" ht="48" x14ac:dyDescent="0.2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 s="23">
        <v>1437620400</v>
      </c>
      <c r="J3965">
        <v>1445226117</v>
      </c>
      <c r="K3965" t="b">
        <v>0</v>
      </c>
      <c r="L3965">
        <v>0</v>
      </c>
      <c r="M3965" t="b">
        <v>0</v>
      </c>
      <c r="N3965" t="s">
        <v>8301</v>
      </c>
      <c r="O3965" s="12">
        <f t="shared" si="306"/>
        <v>0</v>
      </c>
      <c r="P3965" s="10">
        <f t="shared" si="307"/>
        <v>0</v>
      </c>
      <c r="Q3965" s="14" t="s">
        <v>8354</v>
      </c>
      <c r="R3965" t="s">
        <v>8357</v>
      </c>
      <c r="S3965" s="19">
        <f t="shared" si="308"/>
        <v>42295.945798611108</v>
      </c>
      <c r="T3965" s="19">
        <f t="shared" si="309"/>
        <v>42207.916666666664</v>
      </c>
      <c r="U3965">
        <f t="shared" si="310"/>
        <v>2015</v>
      </c>
    </row>
    <row r="3966" spans="1:21" ht="48" x14ac:dyDescent="0.2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 s="23">
        <v>1437620400</v>
      </c>
      <c r="J3966">
        <v>1424279986</v>
      </c>
      <c r="K3966" t="b">
        <v>0</v>
      </c>
      <c r="L3966">
        <v>3</v>
      </c>
      <c r="M3966" t="b">
        <v>0</v>
      </c>
      <c r="N3966" t="s">
        <v>8301</v>
      </c>
      <c r="O3966" s="12">
        <f t="shared" si="306"/>
        <v>6</v>
      </c>
      <c r="P3966" s="10">
        <f t="shared" si="307"/>
        <v>42</v>
      </c>
      <c r="Q3966" s="14" t="s">
        <v>8354</v>
      </c>
      <c r="R3966" t="s">
        <v>8357</v>
      </c>
      <c r="S3966" s="19">
        <f t="shared" si="308"/>
        <v>42053.513726851852</v>
      </c>
      <c r="T3966" s="19">
        <f t="shared" si="309"/>
        <v>42207.916666666664</v>
      </c>
      <c r="U3966">
        <f t="shared" si="310"/>
        <v>2014</v>
      </c>
    </row>
    <row r="3967" spans="1:21" ht="48" x14ac:dyDescent="0.2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 s="23">
        <v>1437620400</v>
      </c>
      <c r="J3967">
        <v>1455428380</v>
      </c>
      <c r="K3967" t="b">
        <v>0</v>
      </c>
      <c r="L3967">
        <v>4</v>
      </c>
      <c r="M3967" t="b">
        <v>0</v>
      </c>
      <c r="N3967" t="s">
        <v>8301</v>
      </c>
      <c r="O3967" s="12">
        <f t="shared" si="306"/>
        <v>14</v>
      </c>
      <c r="P3967" s="10">
        <f t="shared" si="307"/>
        <v>71.25</v>
      </c>
      <c r="Q3967" s="14" t="s">
        <v>8354</v>
      </c>
      <c r="R3967" t="s">
        <v>8357</v>
      </c>
      <c r="S3967" s="19">
        <f t="shared" si="308"/>
        <v>42414.027546296296</v>
      </c>
      <c r="T3967" s="19">
        <f t="shared" si="309"/>
        <v>42207.916666666664</v>
      </c>
      <c r="U3967">
        <f t="shared" si="310"/>
        <v>2015</v>
      </c>
    </row>
    <row r="3968" spans="1:21" ht="48" x14ac:dyDescent="0.2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 s="23">
        <v>1437620400</v>
      </c>
      <c r="J3968">
        <v>1402506278</v>
      </c>
      <c r="K3968" t="b">
        <v>0</v>
      </c>
      <c r="L3968">
        <v>2</v>
      </c>
      <c r="M3968" t="b">
        <v>0</v>
      </c>
      <c r="N3968" t="s">
        <v>8301</v>
      </c>
      <c r="O3968" s="12">
        <f t="shared" si="306"/>
        <v>1</v>
      </c>
      <c r="P3968" s="10">
        <f t="shared" si="307"/>
        <v>22.5</v>
      </c>
      <c r="Q3968" s="14" t="s">
        <v>8354</v>
      </c>
      <c r="R3968" t="s">
        <v>8357</v>
      </c>
      <c r="S3968" s="19">
        <f t="shared" si="308"/>
        <v>41801.503217592588</v>
      </c>
      <c r="T3968" s="19">
        <f t="shared" si="309"/>
        <v>42207.916666666664</v>
      </c>
      <c r="U3968">
        <f t="shared" si="310"/>
        <v>2013</v>
      </c>
    </row>
    <row r="3969" spans="1:21" ht="48" x14ac:dyDescent="0.2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 s="23">
        <v>1437620400</v>
      </c>
      <c r="J3969">
        <v>1486191507</v>
      </c>
      <c r="K3969" t="b">
        <v>0</v>
      </c>
      <c r="L3969">
        <v>10</v>
      </c>
      <c r="M3969" t="b">
        <v>0</v>
      </c>
      <c r="N3969" t="s">
        <v>8301</v>
      </c>
      <c r="O3969" s="12">
        <f t="shared" si="306"/>
        <v>24</v>
      </c>
      <c r="P3969" s="10">
        <f t="shared" si="307"/>
        <v>41</v>
      </c>
      <c r="Q3969" s="14" t="s">
        <v>8354</v>
      </c>
      <c r="R3969" t="s">
        <v>8357</v>
      </c>
      <c r="S3969" s="19">
        <f t="shared" si="308"/>
        <v>42770.082256944443</v>
      </c>
      <c r="T3969" s="19">
        <f t="shared" si="309"/>
        <v>42207.916666666664</v>
      </c>
      <c r="U3969">
        <f t="shared" si="310"/>
        <v>2014</v>
      </c>
    </row>
    <row r="3970" spans="1:21" ht="48" x14ac:dyDescent="0.2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 s="23">
        <v>1437620400</v>
      </c>
      <c r="J3970">
        <v>1458761673</v>
      </c>
      <c r="K3970" t="b">
        <v>0</v>
      </c>
      <c r="L3970">
        <v>11</v>
      </c>
      <c r="M3970" t="b">
        <v>0</v>
      </c>
      <c r="N3970" t="s">
        <v>8301</v>
      </c>
      <c r="O3970" s="12">
        <f t="shared" ref="O3970:O4033" si="311">ROUND(E3970/D3970*100,0)</f>
        <v>11</v>
      </c>
      <c r="P3970" s="10">
        <f t="shared" ref="P3970:P4033" si="312">IFERROR(ROUND(E3970/L3970,2),0)</f>
        <v>47.91</v>
      </c>
      <c r="Q3970" s="14" t="s">
        <v>8354</v>
      </c>
      <c r="R3970" t="s">
        <v>8357</v>
      </c>
      <c r="S3970" s="19">
        <f t="shared" si="308"/>
        <v>42452.60732638889</v>
      </c>
      <c r="T3970" s="19">
        <f t="shared" si="309"/>
        <v>42207.916666666664</v>
      </c>
      <c r="U3970">
        <f t="shared" si="310"/>
        <v>2011</v>
      </c>
    </row>
    <row r="3971" spans="1:21" ht="48" x14ac:dyDescent="0.2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 s="23">
        <v>1437620400</v>
      </c>
      <c r="J3971">
        <v>1471638646</v>
      </c>
      <c r="K3971" t="b">
        <v>0</v>
      </c>
      <c r="L3971">
        <v>6</v>
      </c>
      <c r="M3971" t="b">
        <v>0</v>
      </c>
      <c r="N3971" t="s">
        <v>8301</v>
      </c>
      <c r="O3971" s="12">
        <f t="shared" si="311"/>
        <v>7</v>
      </c>
      <c r="P3971" s="10">
        <f t="shared" si="312"/>
        <v>35.17</v>
      </c>
      <c r="Q3971" s="14" t="s">
        <v>8354</v>
      </c>
      <c r="R3971" t="s">
        <v>8357</v>
      </c>
      <c r="S3971" s="19">
        <f t="shared" ref="S3971:S4034" si="313">(J3971/86400)+25569+(-5/24)</f>
        <v>42601.646365740737</v>
      </c>
      <c r="T3971" s="19">
        <f t="shared" ref="T3971:T4034" si="314">(I3971/86400)+25569+(-5/24)</f>
        <v>42207.916666666664</v>
      </c>
      <c r="U3971">
        <f t="shared" si="310"/>
        <v>2009</v>
      </c>
    </row>
    <row r="3972" spans="1:21" ht="64" x14ac:dyDescent="0.2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 s="23">
        <v>1437620400</v>
      </c>
      <c r="J3972">
        <v>1458333811</v>
      </c>
      <c r="K3972" t="b">
        <v>0</v>
      </c>
      <c r="L3972">
        <v>2</v>
      </c>
      <c r="M3972" t="b">
        <v>0</v>
      </c>
      <c r="N3972" t="s">
        <v>8301</v>
      </c>
      <c r="O3972" s="12">
        <f t="shared" si="311"/>
        <v>0</v>
      </c>
      <c r="P3972" s="10">
        <f t="shared" si="312"/>
        <v>5.5</v>
      </c>
      <c r="Q3972" s="14" t="s">
        <v>8354</v>
      </c>
      <c r="R3972" t="s">
        <v>8357</v>
      </c>
      <c r="S3972" s="19">
        <f t="shared" si="313"/>
        <v>42447.655219907407</v>
      </c>
      <c r="T3972" s="19">
        <f t="shared" si="314"/>
        <v>42207.916666666664</v>
      </c>
      <c r="U3972">
        <f t="shared" si="310"/>
        <v>2010</v>
      </c>
    </row>
    <row r="3973" spans="1:21" ht="48" x14ac:dyDescent="0.2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 s="23">
        <v>1437620400</v>
      </c>
      <c r="J3973">
        <v>1403355126</v>
      </c>
      <c r="K3973" t="b">
        <v>0</v>
      </c>
      <c r="L3973">
        <v>6</v>
      </c>
      <c r="M3973" t="b">
        <v>0</v>
      </c>
      <c r="N3973" t="s">
        <v>8301</v>
      </c>
      <c r="O3973" s="12">
        <f t="shared" si="311"/>
        <v>1</v>
      </c>
      <c r="P3973" s="10">
        <f t="shared" si="312"/>
        <v>22.67</v>
      </c>
      <c r="Q3973" s="14" t="s">
        <v>8354</v>
      </c>
      <c r="R3973" t="s">
        <v>8357</v>
      </c>
      <c r="S3973" s="19">
        <f t="shared" si="313"/>
        <v>41811.327847222223</v>
      </c>
      <c r="T3973" s="19">
        <f t="shared" si="314"/>
        <v>42207.916666666664</v>
      </c>
      <c r="U3973">
        <f t="shared" si="310"/>
        <v>2011</v>
      </c>
    </row>
    <row r="3974" spans="1:21" ht="32" x14ac:dyDescent="0.2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 s="23">
        <v>1437620400</v>
      </c>
      <c r="J3974">
        <v>1418002634</v>
      </c>
      <c r="K3974" t="b">
        <v>0</v>
      </c>
      <c r="L3974">
        <v>8</v>
      </c>
      <c r="M3974" t="b">
        <v>0</v>
      </c>
      <c r="N3974" t="s">
        <v>8301</v>
      </c>
      <c r="O3974" s="12">
        <f t="shared" si="311"/>
        <v>21</v>
      </c>
      <c r="P3974" s="10">
        <f t="shared" si="312"/>
        <v>26.38</v>
      </c>
      <c r="Q3974" s="14" t="s">
        <v>8354</v>
      </c>
      <c r="R3974" t="s">
        <v>8357</v>
      </c>
      <c r="S3974" s="19">
        <f t="shared" si="313"/>
        <v>41980.859189814808</v>
      </c>
      <c r="T3974" s="19">
        <f t="shared" si="314"/>
        <v>42207.916666666664</v>
      </c>
      <c r="U3974">
        <f t="shared" si="310"/>
        <v>2012</v>
      </c>
    </row>
    <row r="3975" spans="1:21" ht="48" x14ac:dyDescent="0.2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 s="23">
        <v>1437620400</v>
      </c>
      <c r="J3975">
        <v>1460219110</v>
      </c>
      <c r="K3975" t="b">
        <v>0</v>
      </c>
      <c r="L3975">
        <v>37</v>
      </c>
      <c r="M3975" t="b">
        <v>0</v>
      </c>
      <c r="N3975" t="s">
        <v>8301</v>
      </c>
      <c r="O3975" s="12">
        <f t="shared" si="311"/>
        <v>78</v>
      </c>
      <c r="P3975" s="10">
        <f t="shared" si="312"/>
        <v>105.54</v>
      </c>
      <c r="Q3975" s="14" t="s">
        <v>8354</v>
      </c>
      <c r="R3975" t="s">
        <v>8357</v>
      </c>
      <c r="S3975" s="19">
        <f t="shared" si="313"/>
        <v>42469.475810185184</v>
      </c>
      <c r="T3975" s="19">
        <f t="shared" si="314"/>
        <v>42207.916666666664</v>
      </c>
      <c r="U3975">
        <f t="shared" si="310"/>
        <v>2014</v>
      </c>
    </row>
    <row r="3976" spans="1:21" ht="48" x14ac:dyDescent="0.2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 s="23">
        <v>1437620400</v>
      </c>
      <c r="J3976">
        <v>1462280848</v>
      </c>
      <c r="K3976" t="b">
        <v>0</v>
      </c>
      <c r="L3976">
        <v>11</v>
      </c>
      <c r="M3976" t="b">
        <v>0</v>
      </c>
      <c r="N3976" t="s">
        <v>8301</v>
      </c>
      <c r="O3976" s="12">
        <f t="shared" si="311"/>
        <v>32</v>
      </c>
      <c r="P3976" s="10">
        <f t="shared" si="312"/>
        <v>29.09</v>
      </c>
      <c r="Q3976" s="14" t="s">
        <v>8354</v>
      </c>
      <c r="R3976" t="s">
        <v>8357</v>
      </c>
      <c r="S3976" s="19">
        <f t="shared" si="313"/>
        <v>42493.338518518511</v>
      </c>
      <c r="T3976" s="19">
        <f t="shared" si="314"/>
        <v>42207.916666666664</v>
      </c>
      <c r="U3976">
        <f t="shared" si="310"/>
        <v>2012</v>
      </c>
    </row>
    <row r="3977" spans="1:21" ht="48" x14ac:dyDescent="0.2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 s="23">
        <v>1437620400</v>
      </c>
      <c r="J3977">
        <v>1465850898</v>
      </c>
      <c r="K3977" t="b">
        <v>0</v>
      </c>
      <c r="L3977">
        <v>0</v>
      </c>
      <c r="M3977" t="b">
        <v>0</v>
      </c>
      <c r="N3977" t="s">
        <v>8301</v>
      </c>
      <c r="O3977" s="12">
        <f t="shared" si="311"/>
        <v>0</v>
      </c>
      <c r="P3977" s="10">
        <f t="shared" si="312"/>
        <v>0</v>
      </c>
      <c r="Q3977" s="14" t="s">
        <v>8354</v>
      </c>
      <c r="R3977" t="s">
        <v>8357</v>
      </c>
      <c r="S3977" s="19">
        <f t="shared" si="313"/>
        <v>42534.658541666664</v>
      </c>
      <c r="T3977" s="19">
        <f t="shared" si="314"/>
        <v>42207.916666666664</v>
      </c>
      <c r="U3977">
        <f t="shared" si="310"/>
        <v>2015</v>
      </c>
    </row>
    <row r="3978" spans="1:21" ht="48" x14ac:dyDescent="0.2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 s="23">
        <v>1437620400</v>
      </c>
      <c r="J3978">
        <v>1405024561</v>
      </c>
      <c r="K3978" t="b">
        <v>0</v>
      </c>
      <c r="L3978">
        <v>10</v>
      </c>
      <c r="M3978" t="b">
        <v>0</v>
      </c>
      <c r="N3978" t="s">
        <v>8301</v>
      </c>
      <c r="O3978" s="12">
        <f t="shared" si="311"/>
        <v>48</v>
      </c>
      <c r="P3978" s="10">
        <f t="shared" si="312"/>
        <v>62</v>
      </c>
      <c r="Q3978" s="14" t="s">
        <v>8354</v>
      </c>
      <c r="R3978" t="s">
        <v>8357</v>
      </c>
      <c r="S3978" s="19">
        <f t="shared" si="313"/>
        <v>41830.650011574071</v>
      </c>
      <c r="T3978" s="19">
        <f t="shared" si="314"/>
        <v>42207.916666666664</v>
      </c>
      <c r="U3978">
        <f t="shared" si="310"/>
        <v>2013</v>
      </c>
    </row>
    <row r="3979" spans="1:21" ht="48" x14ac:dyDescent="0.2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 s="23">
        <v>1437620400</v>
      </c>
      <c r="J3979">
        <v>1466621732</v>
      </c>
      <c r="K3979" t="b">
        <v>0</v>
      </c>
      <c r="L3979">
        <v>6</v>
      </c>
      <c r="M3979" t="b">
        <v>0</v>
      </c>
      <c r="N3979" t="s">
        <v>8301</v>
      </c>
      <c r="O3979" s="12">
        <f t="shared" si="311"/>
        <v>1</v>
      </c>
      <c r="P3979" s="10">
        <f t="shared" si="312"/>
        <v>217.5</v>
      </c>
      <c r="Q3979" s="14" t="s">
        <v>8354</v>
      </c>
      <c r="R3979" t="s">
        <v>8357</v>
      </c>
      <c r="S3979" s="19">
        <f t="shared" si="313"/>
        <v>42543.580231481479</v>
      </c>
      <c r="T3979" s="19">
        <f t="shared" si="314"/>
        <v>42207.916666666664</v>
      </c>
      <c r="U3979">
        <f t="shared" si="310"/>
        <v>2012</v>
      </c>
    </row>
    <row r="3980" spans="1:21" ht="48" x14ac:dyDescent="0.2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 s="23">
        <v>1437620400</v>
      </c>
      <c r="J3980">
        <v>1417533953</v>
      </c>
      <c r="K3980" t="b">
        <v>0</v>
      </c>
      <c r="L3980">
        <v>8</v>
      </c>
      <c r="M3980" t="b">
        <v>0</v>
      </c>
      <c r="N3980" t="s">
        <v>8301</v>
      </c>
      <c r="O3980" s="12">
        <f t="shared" si="311"/>
        <v>11</v>
      </c>
      <c r="P3980" s="10">
        <f t="shared" si="312"/>
        <v>26.75</v>
      </c>
      <c r="Q3980" s="14" t="s">
        <v>8354</v>
      </c>
      <c r="R3980" t="s">
        <v>8357</v>
      </c>
      <c r="S3980" s="19">
        <f t="shared" si="313"/>
        <v>41975.434641203705</v>
      </c>
      <c r="T3980" s="19">
        <f t="shared" si="314"/>
        <v>42207.916666666664</v>
      </c>
      <c r="U3980">
        <f t="shared" si="310"/>
        <v>2012</v>
      </c>
    </row>
    <row r="3981" spans="1:21" ht="48" x14ac:dyDescent="0.2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 s="23">
        <v>1437620400</v>
      </c>
      <c r="J3981">
        <v>1425678057</v>
      </c>
      <c r="K3981" t="b">
        <v>0</v>
      </c>
      <c r="L3981">
        <v>6</v>
      </c>
      <c r="M3981" t="b">
        <v>0</v>
      </c>
      <c r="N3981" t="s">
        <v>8301</v>
      </c>
      <c r="O3981" s="12">
        <f t="shared" si="311"/>
        <v>2</v>
      </c>
      <c r="P3981" s="10">
        <f t="shared" si="312"/>
        <v>18.329999999999998</v>
      </c>
      <c r="Q3981" s="14" t="s">
        <v>8354</v>
      </c>
      <c r="R3981" t="s">
        <v>8357</v>
      </c>
      <c r="S3981" s="19">
        <f t="shared" si="313"/>
        <v>42069.695104166669</v>
      </c>
      <c r="T3981" s="19">
        <f t="shared" si="314"/>
        <v>42207.916666666664</v>
      </c>
      <c r="U3981">
        <f t="shared" si="310"/>
        <v>2015</v>
      </c>
    </row>
    <row r="3982" spans="1:21" ht="48" x14ac:dyDescent="0.2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 s="23">
        <v>1437620400</v>
      </c>
      <c r="J3982">
        <v>1401978147</v>
      </c>
      <c r="K3982" t="b">
        <v>0</v>
      </c>
      <c r="L3982">
        <v>7</v>
      </c>
      <c r="M3982" t="b">
        <v>0</v>
      </c>
      <c r="N3982" t="s">
        <v>8301</v>
      </c>
      <c r="O3982" s="12">
        <f t="shared" si="311"/>
        <v>18</v>
      </c>
      <c r="P3982" s="10">
        <f t="shared" si="312"/>
        <v>64.290000000000006</v>
      </c>
      <c r="Q3982" s="14" t="s">
        <v>8354</v>
      </c>
      <c r="R3982" t="s">
        <v>8357</v>
      </c>
      <c r="S3982" s="19">
        <f t="shared" si="313"/>
        <v>41795.390590277777</v>
      </c>
      <c r="T3982" s="19">
        <f t="shared" si="314"/>
        <v>42207.916666666664</v>
      </c>
      <c r="U3982">
        <f t="shared" si="310"/>
        <v>2016</v>
      </c>
    </row>
    <row r="3983" spans="1:21" ht="32" x14ac:dyDescent="0.2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 s="23">
        <v>1437620400</v>
      </c>
      <c r="J3983">
        <v>1463545149</v>
      </c>
      <c r="K3983" t="b">
        <v>0</v>
      </c>
      <c r="L3983">
        <v>7</v>
      </c>
      <c r="M3983" t="b">
        <v>0</v>
      </c>
      <c r="N3983" t="s">
        <v>8301</v>
      </c>
      <c r="O3983" s="12">
        <f t="shared" si="311"/>
        <v>4</v>
      </c>
      <c r="P3983" s="10">
        <f t="shared" si="312"/>
        <v>175</v>
      </c>
      <c r="Q3983" s="14" t="s">
        <v>8354</v>
      </c>
      <c r="R3983" t="s">
        <v>8357</v>
      </c>
      <c r="S3983" s="19">
        <f t="shared" si="313"/>
        <v>42507.971631944441</v>
      </c>
      <c r="T3983" s="19">
        <f t="shared" si="314"/>
        <v>42207.916666666664</v>
      </c>
      <c r="U3983">
        <f t="shared" si="310"/>
        <v>2013</v>
      </c>
    </row>
    <row r="3984" spans="1:21" ht="64" x14ac:dyDescent="0.2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 s="23">
        <v>1437620400</v>
      </c>
      <c r="J3984">
        <v>1431113180</v>
      </c>
      <c r="K3984" t="b">
        <v>0</v>
      </c>
      <c r="L3984">
        <v>5</v>
      </c>
      <c r="M3984" t="b">
        <v>0</v>
      </c>
      <c r="N3984" t="s">
        <v>8301</v>
      </c>
      <c r="O3984" s="12">
        <f t="shared" si="311"/>
        <v>20</v>
      </c>
      <c r="P3984" s="10">
        <f t="shared" si="312"/>
        <v>34</v>
      </c>
      <c r="Q3984" s="14" t="s">
        <v>8354</v>
      </c>
      <c r="R3984" t="s">
        <v>8357</v>
      </c>
      <c r="S3984" s="19">
        <f t="shared" si="313"/>
        <v>42132.601620370369</v>
      </c>
      <c r="T3984" s="19">
        <f t="shared" si="314"/>
        <v>42207.916666666664</v>
      </c>
      <c r="U3984">
        <f t="shared" si="310"/>
        <v>2016</v>
      </c>
    </row>
    <row r="3985" spans="1:21" ht="48" x14ac:dyDescent="0.2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 s="23">
        <v>1437620400</v>
      </c>
      <c r="J3985">
        <v>1397854356</v>
      </c>
      <c r="K3985" t="b">
        <v>0</v>
      </c>
      <c r="L3985">
        <v>46</v>
      </c>
      <c r="M3985" t="b">
        <v>0</v>
      </c>
      <c r="N3985" t="s">
        <v>8301</v>
      </c>
      <c r="O3985" s="12">
        <f t="shared" si="311"/>
        <v>35</v>
      </c>
      <c r="P3985" s="10">
        <f t="shared" si="312"/>
        <v>84.28</v>
      </c>
      <c r="Q3985" s="14" t="s">
        <v>8354</v>
      </c>
      <c r="R3985" t="s">
        <v>8357</v>
      </c>
      <c r="S3985" s="19">
        <f t="shared" si="313"/>
        <v>41747.661527777775</v>
      </c>
      <c r="T3985" s="19">
        <f t="shared" si="314"/>
        <v>42207.916666666664</v>
      </c>
      <c r="U3985">
        <f t="shared" ref="U3985:U4048" si="315">YEAR(S515)</f>
        <v>2016</v>
      </c>
    </row>
    <row r="3986" spans="1:21" ht="48" x14ac:dyDescent="0.2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 s="23">
        <v>1437620400</v>
      </c>
      <c r="J3986">
        <v>1412809644</v>
      </c>
      <c r="K3986" t="b">
        <v>0</v>
      </c>
      <c r="L3986">
        <v>10</v>
      </c>
      <c r="M3986" t="b">
        <v>0</v>
      </c>
      <c r="N3986" t="s">
        <v>8301</v>
      </c>
      <c r="O3986" s="12">
        <f t="shared" si="311"/>
        <v>6</v>
      </c>
      <c r="P3986" s="10">
        <f t="shared" si="312"/>
        <v>9.5</v>
      </c>
      <c r="Q3986" s="14" t="s">
        <v>8354</v>
      </c>
      <c r="R3986" t="s">
        <v>8357</v>
      </c>
      <c r="S3986" s="19">
        <f t="shared" si="313"/>
        <v>41920.75513888889</v>
      </c>
      <c r="T3986" s="19">
        <f t="shared" si="314"/>
        <v>42207.916666666664</v>
      </c>
      <c r="U3986">
        <f t="shared" si="315"/>
        <v>2014</v>
      </c>
    </row>
    <row r="3987" spans="1:21" ht="48" x14ac:dyDescent="0.2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 s="23">
        <v>1437620400</v>
      </c>
      <c r="J3987">
        <v>1454173120</v>
      </c>
      <c r="K3987" t="b">
        <v>0</v>
      </c>
      <c r="L3987">
        <v>19</v>
      </c>
      <c r="M3987" t="b">
        <v>0</v>
      </c>
      <c r="N3987" t="s">
        <v>8301</v>
      </c>
      <c r="O3987" s="12">
        <f t="shared" si="311"/>
        <v>32</v>
      </c>
      <c r="P3987" s="10">
        <f t="shared" si="312"/>
        <v>33.74</v>
      </c>
      <c r="Q3987" s="14" t="s">
        <v>8354</v>
      </c>
      <c r="R3987" t="s">
        <v>8357</v>
      </c>
      <c r="S3987" s="19">
        <f t="shared" si="313"/>
        <v>42399.499074074069</v>
      </c>
      <c r="T3987" s="19">
        <f t="shared" si="314"/>
        <v>42207.916666666664</v>
      </c>
      <c r="U3987">
        <f t="shared" si="315"/>
        <v>2015</v>
      </c>
    </row>
    <row r="3988" spans="1:21" ht="48" x14ac:dyDescent="0.2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 s="23">
        <v>1437620400</v>
      </c>
      <c r="J3988">
        <v>1460034594</v>
      </c>
      <c r="K3988" t="b">
        <v>0</v>
      </c>
      <c r="L3988">
        <v>13</v>
      </c>
      <c r="M3988" t="b">
        <v>0</v>
      </c>
      <c r="N3988" t="s">
        <v>8301</v>
      </c>
      <c r="O3988" s="12">
        <f t="shared" si="311"/>
        <v>10</v>
      </c>
      <c r="P3988" s="10">
        <f t="shared" si="312"/>
        <v>37.54</v>
      </c>
      <c r="Q3988" s="14" t="s">
        <v>8354</v>
      </c>
      <c r="R3988" t="s">
        <v>8357</v>
      </c>
      <c r="S3988" s="19">
        <f t="shared" si="313"/>
        <v>42467.340208333328</v>
      </c>
      <c r="T3988" s="19">
        <f t="shared" si="314"/>
        <v>42207.916666666664</v>
      </c>
      <c r="U3988">
        <f t="shared" si="315"/>
        <v>2015</v>
      </c>
    </row>
    <row r="3989" spans="1:21" ht="48" x14ac:dyDescent="0.2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 s="23">
        <v>1437620400</v>
      </c>
      <c r="J3989">
        <v>1399414290</v>
      </c>
      <c r="K3989" t="b">
        <v>0</v>
      </c>
      <c r="L3989">
        <v>13</v>
      </c>
      <c r="M3989" t="b">
        <v>0</v>
      </c>
      <c r="N3989" t="s">
        <v>8301</v>
      </c>
      <c r="O3989" s="12">
        <f t="shared" si="311"/>
        <v>38</v>
      </c>
      <c r="P3989" s="10">
        <f t="shared" si="312"/>
        <v>11.62</v>
      </c>
      <c r="Q3989" s="14" t="s">
        <v>8354</v>
      </c>
      <c r="R3989" t="s">
        <v>8357</v>
      </c>
      <c r="S3989" s="19">
        <f t="shared" si="313"/>
        <v>41765.716319444444</v>
      </c>
      <c r="T3989" s="19">
        <f t="shared" si="314"/>
        <v>42207.916666666664</v>
      </c>
      <c r="U3989">
        <f t="shared" si="315"/>
        <v>2017</v>
      </c>
    </row>
    <row r="3990" spans="1:21" ht="32" x14ac:dyDescent="0.2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 s="23">
        <v>1437620400</v>
      </c>
      <c r="J3990">
        <v>1439517413</v>
      </c>
      <c r="K3990" t="b">
        <v>0</v>
      </c>
      <c r="L3990">
        <v>4</v>
      </c>
      <c r="M3990" t="b">
        <v>0</v>
      </c>
      <c r="N3990" t="s">
        <v>8301</v>
      </c>
      <c r="O3990" s="12">
        <f t="shared" si="311"/>
        <v>2</v>
      </c>
      <c r="P3990" s="10">
        <f t="shared" si="312"/>
        <v>8</v>
      </c>
      <c r="Q3990" s="14" t="s">
        <v>8354</v>
      </c>
      <c r="R3990" t="s">
        <v>8357</v>
      </c>
      <c r="S3990" s="19">
        <f t="shared" si="313"/>
        <v>42229.872835648144</v>
      </c>
      <c r="T3990" s="19">
        <f t="shared" si="314"/>
        <v>42207.916666666664</v>
      </c>
      <c r="U3990">
        <f t="shared" si="315"/>
        <v>2015</v>
      </c>
    </row>
    <row r="3991" spans="1:21" ht="48" x14ac:dyDescent="0.2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 s="23">
        <v>1437620400</v>
      </c>
      <c r="J3991">
        <v>1444413581</v>
      </c>
      <c r="K3991" t="b">
        <v>0</v>
      </c>
      <c r="L3991">
        <v>0</v>
      </c>
      <c r="M3991" t="b">
        <v>0</v>
      </c>
      <c r="N3991" t="s">
        <v>8301</v>
      </c>
      <c r="O3991" s="12">
        <f t="shared" si="311"/>
        <v>0</v>
      </c>
      <c r="P3991" s="10">
        <f t="shared" si="312"/>
        <v>0</v>
      </c>
      <c r="Q3991" s="14" t="s">
        <v>8354</v>
      </c>
      <c r="R3991" t="s">
        <v>8357</v>
      </c>
      <c r="S3991" s="19">
        <f t="shared" si="313"/>
        <v>42286.541446759256</v>
      </c>
      <c r="T3991" s="19">
        <f t="shared" si="314"/>
        <v>42207.916666666664</v>
      </c>
      <c r="U3991">
        <f t="shared" si="315"/>
        <v>2012</v>
      </c>
    </row>
    <row r="3992" spans="1:21" ht="48" x14ac:dyDescent="0.2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 s="23">
        <v>1437620400</v>
      </c>
      <c r="J3992">
        <v>1454342893</v>
      </c>
      <c r="K3992" t="b">
        <v>0</v>
      </c>
      <c r="L3992">
        <v>3</v>
      </c>
      <c r="M3992" t="b">
        <v>0</v>
      </c>
      <c r="N3992" t="s">
        <v>8301</v>
      </c>
      <c r="O3992" s="12">
        <f t="shared" si="311"/>
        <v>4</v>
      </c>
      <c r="P3992" s="10">
        <f t="shared" si="312"/>
        <v>23</v>
      </c>
      <c r="Q3992" s="14" t="s">
        <v>8354</v>
      </c>
      <c r="R3992" t="s">
        <v>8357</v>
      </c>
      <c r="S3992" s="19">
        <f t="shared" si="313"/>
        <v>42401.464039351849</v>
      </c>
      <c r="T3992" s="19">
        <f t="shared" si="314"/>
        <v>42207.916666666664</v>
      </c>
      <c r="U3992">
        <f t="shared" si="315"/>
        <v>2015</v>
      </c>
    </row>
    <row r="3993" spans="1:21" ht="32" x14ac:dyDescent="0.2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 s="23">
        <v>1437620400</v>
      </c>
      <c r="J3993">
        <v>1430494082</v>
      </c>
      <c r="K3993" t="b">
        <v>0</v>
      </c>
      <c r="L3993">
        <v>1</v>
      </c>
      <c r="M3993" t="b">
        <v>0</v>
      </c>
      <c r="N3993" t="s">
        <v>8301</v>
      </c>
      <c r="O3993" s="12">
        <f t="shared" si="311"/>
        <v>20</v>
      </c>
      <c r="P3993" s="10">
        <f t="shared" si="312"/>
        <v>100</v>
      </c>
      <c r="Q3993" s="14" t="s">
        <v>8354</v>
      </c>
      <c r="R3993" t="s">
        <v>8357</v>
      </c>
      <c r="S3993" s="19">
        <f t="shared" si="313"/>
        <v>42125.436134259253</v>
      </c>
      <c r="T3993" s="19">
        <f t="shared" si="314"/>
        <v>42207.916666666664</v>
      </c>
      <c r="U3993">
        <f t="shared" si="315"/>
        <v>2016</v>
      </c>
    </row>
    <row r="3994" spans="1:21" ht="48" x14ac:dyDescent="0.2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 s="23">
        <v>1437620400</v>
      </c>
      <c r="J3994">
        <v>1444689259</v>
      </c>
      <c r="K3994" t="b">
        <v>0</v>
      </c>
      <c r="L3994">
        <v>9</v>
      </c>
      <c r="M3994" t="b">
        <v>0</v>
      </c>
      <c r="N3994" t="s">
        <v>8301</v>
      </c>
      <c r="O3994" s="12">
        <f t="shared" si="311"/>
        <v>5</v>
      </c>
      <c r="P3994" s="10">
        <f t="shared" si="312"/>
        <v>60.11</v>
      </c>
      <c r="Q3994" s="14" t="s">
        <v>8354</v>
      </c>
      <c r="R3994" t="s">
        <v>8357</v>
      </c>
      <c r="S3994" s="19">
        <f t="shared" si="313"/>
        <v>42289.732164351844</v>
      </c>
      <c r="T3994" s="19">
        <f t="shared" si="314"/>
        <v>42207.916666666664</v>
      </c>
      <c r="U3994">
        <f t="shared" si="315"/>
        <v>2016</v>
      </c>
    </row>
    <row r="3995" spans="1:21" ht="48" x14ac:dyDescent="0.2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 s="23">
        <v>1437620400</v>
      </c>
      <c r="J3995">
        <v>1428957912</v>
      </c>
      <c r="K3995" t="b">
        <v>0</v>
      </c>
      <c r="L3995">
        <v>1</v>
      </c>
      <c r="M3995" t="b">
        <v>0</v>
      </c>
      <c r="N3995" t="s">
        <v>8301</v>
      </c>
      <c r="O3995" s="12">
        <f t="shared" si="311"/>
        <v>0</v>
      </c>
      <c r="P3995" s="10">
        <f t="shared" si="312"/>
        <v>3</v>
      </c>
      <c r="Q3995" s="14" t="s">
        <v>8354</v>
      </c>
      <c r="R3995" t="s">
        <v>8357</v>
      </c>
      <c r="S3995" s="19">
        <f t="shared" si="313"/>
        <v>42107.656388888885</v>
      </c>
      <c r="T3995" s="19">
        <f t="shared" si="314"/>
        <v>42207.916666666664</v>
      </c>
      <c r="U3995">
        <f t="shared" si="315"/>
        <v>2015</v>
      </c>
    </row>
    <row r="3996" spans="1:21" ht="32" x14ac:dyDescent="0.2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 s="23">
        <v>1437620400</v>
      </c>
      <c r="J3996">
        <v>1403169690</v>
      </c>
      <c r="K3996" t="b">
        <v>0</v>
      </c>
      <c r="L3996">
        <v>1</v>
      </c>
      <c r="M3996" t="b">
        <v>0</v>
      </c>
      <c r="N3996" t="s">
        <v>8301</v>
      </c>
      <c r="O3996" s="12">
        <f t="shared" si="311"/>
        <v>0</v>
      </c>
      <c r="P3996" s="10">
        <f t="shared" si="312"/>
        <v>5</v>
      </c>
      <c r="Q3996" s="14" t="s">
        <v>8354</v>
      </c>
      <c r="R3996" t="s">
        <v>8357</v>
      </c>
      <c r="S3996" s="19">
        <f t="shared" si="313"/>
        <v>41809.181597222218</v>
      </c>
      <c r="T3996" s="19">
        <f t="shared" si="314"/>
        <v>42207.916666666664</v>
      </c>
      <c r="U3996">
        <f t="shared" si="315"/>
        <v>2016</v>
      </c>
    </row>
    <row r="3997" spans="1:21" ht="48" x14ac:dyDescent="0.2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 s="23">
        <v>1437620400</v>
      </c>
      <c r="J3997">
        <v>1421339077</v>
      </c>
      <c r="K3997" t="b">
        <v>0</v>
      </c>
      <c r="L3997">
        <v>4</v>
      </c>
      <c r="M3997" t="b">
        <v>0</v>
      </c>
      <c r="N3997" t="s">
        <v>8301</v>
      </c>
      <c r="O3997" s="12">
        <f t="shared" si="311"/>
        <v>35</v>
      </c>
      <c r="P3997" s="10">
        <f t="shared" si="312"/>
        <v>17.5</v>
      </c>
      <c r="Q3997" s="14" t="s">
        <v>8354</v>
      </c>
      <c r="R3997" t="s">
        <v>8357</v>
      </c>
      <c r="S3997" s="19">
        <f t="shared" si="313"/>
        <v>42019.475428240738</v>
      </c>
      <c r="T3997" s="19">
        <f t="shared" si="314"/>
        <v>42207.916666666664</v>
      </c>
      <c r="U3997">
        <f t="shared" si="315"/>
        <v>2014</v>
      </c>
    </row>
    <row r="3998" spans="1:21" ht="48" x14ac:dyDescent="0.2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 s="23">
        <v>1437620400</v>
      </c>
      <c r="J3998">
        <v>1415341464</v>
      </c>
      <c r="K3998" t="b">
        <v>0</v>
      </c>
      <c r="L3998">
        <v>17</v>
      </c>
      <c r="M3998" t="b">
        <v>0</v>
      </c>
      <c r="N3998" t="s">
        <v>8301</v>
      </c>
      <c r="O3998" s="12">
        <f t="shared" si="311"/>
        <v>17</v>
      </c>
      <c r="P3998" s="10">
        <f t="shared" si="312"/>
        <v>29.24</v>
      </c>
      <c r="Q3998" s="14" t="s">
        <v>8354</v>
      </c>
      <c r="R3998" t="s">
        <v>8357</v>
      </c>
      <c r="S3998" s="19">
        <f t="shared" si="313"/>
        <v>41950.058611111112</v>
      </c>
      <c r="T3998" s="19">
        <f t="shared" si="314"/>
        <v>42207.916666666664</v>
      </c>
      <c r="U3998">
        <f t="shared" si="315"/>
        <v>2015</v>
      </c>
    </row>
    <row r="3999" spans="1:21" ht="48" x14ac:dyDescent="0.2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 s="23">
        <v>1437620400</v>
      </c>
      <c r="J3999">
        <v>1425633821</v>
      </c>
      <c r="K3999" t="b">
        <v>0</v>
      </c>
      <c r="L3999">
        <v>0</v>
      </c>
      <c r="M3999" t="b">
        <v>0</v>
      </c>
      <c r="N3999" t="s">
        <v>8301</v>
      </c>
      <c r="O3999" s="12">
        <f t="shared" si="311"/>
        <v>0</v>
      </c>
      <c r="P3999" s="10">
        <f t="shared" si="312"/>
        <v>0</v>
      </c>
      <c r="Q3999" s="14" t="s">
        <v>8354</v>
      </c>
      <c r="R3999" t="s">
        <v>8357</v>
      </c>
      <c r="S3999" s="19">
        <f t="shared" si="313"/>
        <v>42069.183113425919</v>
      </c>
      <c r="T3999" s="19">
        <f t="shared" si="314"/>
        <v>42207.916666666664</v>
      </c>
      <c r="U3999">
        <f t="shared" si="315"/>
        <v>2017</v>
      </c>
    </row>
    <row r="4000" spans="1:21" ht="48" x14ac:dyDescent="0.2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 s="23">
        <v>1437620400</v>
      </c>
      <c r="J4000">
        <v>1424992026</v>
      </c>
      <c r="K4000" t="b">
        <v>0</v>
      </c>
      <c r="L4000">
        <v>12</v>
      </c>
      <c r="M4000" t="b">
        <v>0</v>
      </c>
      <c r="N4000" t="s">
        <v>8301</v>
      </c>
      <c r="O4000" s="12">
        <f t="shared" si="311"/>
        <v>57</v>
      </c>
      <c r="P4000" s="10">
        <f t="shared" si="312"/>
        <v>59.58</v>
      </c>
      <c r="Q4000" s="14" t="s">
        <v>8354</v>
      </c>
      <c r="R4000" t="s">
        <v>8357</v>
      </c>
      <c r="S4000" s="19">
        <f t="shared" si="313"/>
        <v>42061.754930555551</v>
      </c>
      <c r="T4000" s="19">
        <f t="shared" si="314"/>
        <v>42207.916666666664</v>
      </c>
      <c r="U4000">
        <f t="shared" si="315"/>
        <v>2015</v>
      </c>
    </row>
    <row r="4001" spans="1:21" ht="48" x14ac:dyDescent="0.2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 s="23">
        <v>1437620400</v>
      </c>
      <c r="J4001">
        <v>1406058798</v>
      </c>
      <c r="K4001" t="b">
        <v>0</v>
      </c>
      <c r="L4001">
        <v>14</v>
      </c>
      <c r="M4001" t="b">
        <v>0</v>
      </c>
      <c r="N4001" t="s">
        <v>8301</v>
      </c>
      <c r="O4001" s="12">
        <f t="shared" si="311"/>
        <v>17</v>
      </c>
      <c r="P4001" s="10">
        <f t="shared" si="312"/>
        <v>82.57</v>
      </c>
      <c r="Q4001" s="14" t="s">
        <v>8354</v>
      </c>
      <c r="R4001" t="s">
        <v>8357</v>
      </c>
      <c r="S4001" s="19">
        <f t="shared" si="313"/>
        <v>41842.620347222219</v>
      </c>
      <c r="T4001" s="19">
        <f t="shared" si="314"/>
        <v>42207.916666666664</v>
      </c>
      <c r="U4001">
        <f t="shared" si="315"/>
        <v>2016</v>
      </c>
    </row>
    <row r="4002" spans="1:21" ht="16" x14ac:dyDescent="0.2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 s="23">
        <v>1437620400</v>
      </c>
      <c r="J4002">
        <v>1457450958</v>
      </c>
      <c r="K4002" t="b">
        <v>0</v>
      </c>
      <c r="L4002">
        <v>1</v>
      </c>
      <c r="M4002" t="b">
        <v>0</v>
      </c>
      <c r="N4002" t="s">
        <v>8301</v>
      </c>
      <c r="O4002" s="12">
        <f t="shared" si="311"/>
        <v>0</v>
      </c>
      <c r="P4002" s="10">
        <f t="shared" si="312"/>
        <v>10</v>
      </c>
      <c r="Q4002" s="14" t="s">
        <v>8354</v>
      </c>
      <c r="R4002" t="s">
        <v>8357</v>
      </c>
      <c r="S4002" s="19">
        <f t="shared" si="313"/>
        <v>42437.437013888884</v>
      </c>
      <c r="T4002" s="19">
        <f t="shared" si="314"/>
        <v>42207.916666666664</v>
      </c>
      <c r="U4002">
        <f t="shared" si="315"/>
        <v>2015</v>
      </c>
    </row>
    <row r="4003" spans="1:21" ht="48" x14ac:dyDescent="0.2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 s="23">
        <v>1437620400</v>
      </c>
      <c r="J4003">
        <v>1486681708</v>
      </c>
      <c r="K4003" t="b">
        <v>0</v>
      </c>
      <c r="L4003">
        <v>14</v>
      </c>
      <c r="M4003" t="b">
        <v>0</v>
      </c>
      <c r="N4003" t="s">
        <v>8301</v>
      </c>
      <c r="O4003" s="12">
        <f t="shared" si="311"/>
        <v>38</v>
      </c>
      <c r="P4003" s="10">
        <f t="shared" si="312"/>
        <v>32.36</v>
      </c>
      <c r="Q4003" s="14" t="s">
        <v>8354</v>
      </c>
      <c r="R4003" t="s">
        <v>8357</v>
      </c>
      <c r="S4003" s="19">
        <f t="shared" si="313"/>
        <v>42775.755879629629</v>
      </c>
      <c r="T4003" s="19">
        <f t="shared" si="314"/>
        <v>42207.916666666664</v>
      </c>
      <c r="U4003">
        <f t="shared" si="315"/>
        <v>2016</v>
      </c>
    </row>
    <row r="4004" spans="1:21" ht="48" x14ac:dyDescent="0.2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 s="23">
        <v>1437620400</v>
      </c>
      <c r="J4004">
        <v>1409187761</v>
      </c>
      <c r="K4004" t="b">
        <v>0</v>
      </c>
      <c r="L4004">
        <v>4</v>
      </c>
      <c r="M4004" t="b">
        <v>0</v>
      </c>
      <c r="N4004" t="s">
        <v>8301</v>
      </c>
      <c r="O4004" s="12">
        <f t="shared" si="311"/>
        <v>2</v>
      </c>
      <c r="P4004" s="10">
        <f t="shared" si="312"/>
        <v>5.75</v>
      </c>
      <c r="Q4004" s="14" t="s">
        <v>8354</v>
      </c>
      <c r="R4004" t="s">
        <v>8357</v>
      </c>
      <c r="S4004" s="19">
        <f t="shared" si="313"/>
        <v>41878.835196759253</v>
      </c>
      <c r="T4004" s="19">
        <f t="shared" si="314"/>
        <v>42207.916666666664</v>
      </c>
      <c r="U4004">
        <f t="shared" si="315"/>
        <v>2016</v>
      </c>
    </row>
    <row r="4005" spans="1:21" ht="48" x14ac:dyDescent="0.2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 s="23">
        <v>1437620400</v>
      </c>
      <c r="J4005">
        <v>1421417147</v>
      </c>
      <c r="K4005" t="b">
        <v>0</v>
      </c>
      <c r="L4005">
        <v>2</v>
      </c>
      <c r="M4005" t="b">
        <v>0</v>
      </c>
      <c r="N4005" t="s">
        <v>8301</v>
      </c>
      <c r="O4005" s="12">
        <f t="shared" si="311"/>
        <v>10</v>
      </c>
      <c r="P4005" s="10">
        <f t="shared" si="312"/>
        <v>100.5</v>
      </c>
      <c r="Q4005" s="14" t="s">
        <v>8354</v>
      </c>
      <c r="R4005" t="s">
        <v>8357</v>
      </c>
      <c r="S4005" s="19">
        <f t="shared" si="313"/>
        <v>42020.379016203697</v>
      </c>
      <c r="T4005" s="19">
        <f t="shared" si="314"/>
        <v>42207.916666666664</v>
      </c>
      <c r="U4005">
        <f t="shared" si="315"/>
        <v>2016</v>
      </c>
    </row>
    <row r="4006" spans="1:21" ht="16" x14ac:dyDescent="0.2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 s="23">
        <v>1437620400</v>
      </c>
      <c r="J4006">
        <v>1410148457</v>
      </c>
      <c r="K4006" t="b">
        <v>0</v>
      </c>
      <c r="L4006">
        <v>1</v>
      </c>
      <c r="M4006" t="b">
        <v>0</v>
      </c>
      <c r="N4006" t="s">
        <v>8301</v>
      </c>
      <c r="O4006" s="12">
        <f t="shared" si="311"/>
        <v>0</v>
      </c>
      <c r="P4006" s="10">
        <f t="shared" si="312"/>
        <v>1</v>
      </c>
      <c r="Q4006" s="14" t="s">
        <v>8354</v>
      </c>
      <c r="R4006" t="s">
        <v>8357</v>
      </c>
      <c r="S4006" s="19">
        <f t="shared" si="313"/>
        <v>41889.954363425924</v>
      </c>
      <c r="T4006" s="19">
        <f t="shared" si="314"/>
        <v>42207.916666666664</v>
      </c>
      <c r="U4006">
        <f t="shared" si="315"/>
        <v>2015</v>
      </c>
    </row>
    <row r="4007" spans="1:21" ht="48" x14ac:dyDescent="0.2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 s="23">
        <v>1437620400</v>
      </c>
      <c r="J4007">
        <v>1408648985</v>
      </c>
      <c r="K4007" t="b">
        <v>0</v>
      </c>
      <c r="L4007">
        <v>2</v>
      </c>
      <c r="M4007" t="b">
        <v>0</v>
      </c>
      <c r="N4007" t="s">
        <v>8301</v>
      </c>
      <c r="O4007" s="12">
        <f t="shared" si="311"/>
        <v>1</v>
      </c>
      <c r="P4007" s="10">
        <f t="shared" si="312"/>
        <v>20</v>
      </c>
      <c r="Q4007" s="14" t="s">
        <v>8354</v>
      </c>
      <c r="R4007" t="s">
        <v>8357</v>
      </c>
      <c r="S4007" s="19">
        <f t="shared" si="313"/>
        <v>41872.599363425921</v>
      </c>
      <c r="T4007" s="19">
        <f t="shared" si="314"/>
        <v>42207.916666666664</v>
      </c>
      <c r="U4007">
        <f t="shared" si="315"/>
        <v>2016</v>
      </c>
    </row>
    <row r="4008" spans="1:21" ht="48" x14ac:dyDescent="0.2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 s="23">
        <v>1437620400</v>
      </c>
      <c r="J4008">
        <v>1453487587</v>
      </c>
      <c r="K4008" t="b">
        <v>0</v>
      </c>
      <c r="L4008">
        <v>1</v>
      </c>
      <c r="M4008" t="b">
        <v>0</v>
      </c>
      <c r="N4008" t="s">
        <v>8301</v>
      </c>
      <c r="O4008" s="12">
        <f t="shared" si="311"/>
        <v>0</v>
      </c>
      <c r="P4008" s="10">
        <f t="shared" si="312"/>
        <v>2</v>
      </c>
      <c r="Q4008" s="14" t="s">
        <v>8354</v>
      </c>
      <c r="R4008" t="s">
        <v>8357</v>
      </c>
      <c r="S4008" s="19">
        <f t="shared" si="313"/>
        <v>42391.564664351848</v>
      </c>
      <c r="T4008" s="19">
        <f t="shared" si="314"/>
        <v>42207.916666666664</v>
      </c>
      <c r="U4008">
        <f t="shared" si="315"/>
        <v>2015</v>
      </c>
    </row>
    <row r="4009" spans="1:21" ht="48" x14ac:dyDescent="0.2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 s="23">
        <v>1437620400</v>
      </c>
      <c r="J4009">
        <v>1406572381</v>
      </c>
      <c r="K4009" t="b">
        <v>0</v>
      </c>
      <c r="L4009">
        <v>1</v>
      </c>
      <c r="M4009" t="b">
        <v>0</v>
      </c>
      <c r="N4009" t="s">
        <v>8301</v>
      </c>
      <c r="O4009" s="12">
        <f t="shared" si="311"/>
        <v>0</v>
      </c>
      <c r="P4009" s="10">
        <f t="shared" si="312"/>
        <v>5</v>
      </c>
      <c r="Q4009" s="14" t="s">
        <v>8354</v>
      </c>
      <c r="R4009" t="s">
        <v>8357</v>
      </c>
      <c r="S4009" s="19">
        <f t="shared" si="313"/>
        <v>41848.564594907402</v>
      </c>
      <c r="T4009" s="19">
        <f t="shared" si="314"/>
        <v>42207.916666666664</v>
      </c>
      <c r="U4009">
        <f t="shared" si="315"/>
        <v>2015</v>
      </c>
    </row>
    <row r="4010" spans="1:21" ht="48" x14ac:dyDescent="0.2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 s="23">
        <v>1437620400</v>
      </c>
      <c r="J4010">
        <v>1435014507</v>
      </c>
      <c r="K4010" t="b">
        <v>0</v>
      </c>
      <c r="L4010">
        <v>4</v>
      </c>
      <c r="M4010" t="b">
        <v>0</v>
      </c>
      <c r="N4010" t="s">
        <v>8301</v>
      </c>
      <c r="O4010" s="12">
        <f t="shared" si="311"/>
        <v>6</v>
      </c>
      <c r="P4010" s="10">
        <f t="shared" si="312"/>
        <v>15</v>
      </c>
      <c r="Q4010" s="14" t="s">
        <v>8354</v>
      </c>
      <c r="R4010" t="s">
        <v>8357</v>
      </c>
      <c r="S4010" s="19">
        <f t="shared" si="313"/>
        <v>42177.755868055552</v>
      </c>
      <c r="T4010" s="19">
        <f t="shared" si="314"/>
        <v>42207.916666666664</v>
      </c>
      <c r="U4010">
        <f t="shared" si="315"/>
        <v>2016</v>
      </c>
    </row>
    <row r="4011" spans="1:21" ht="48" x14ac:dyDescent="0.2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 s="23">
        <v>1437620400</v>
      </c>
      <c r="J4011">
        <v>1406825360</v>
      </c>
      <c r="K4011" t="b">
        <v>0</v>
      </c>
      <c r="L4011">
        <v>3</v>
      </c>
      <c r="M4011" t="b">
        <v>0</v>
      </c>
      <c r="N4011" t="s">
        <v>8301</v>
      </c>
      <c r="O4011" s="12">
        <f t="shared" si="311"/>
        <v>4</v>
      </c>
      <c r="P4011" s="10">
        <f t="shared" si="312"/>
        <v>25</v>
      </c>
      <c r="Q4011" s="14" t="s">
        <v>8354</v>
      </c>
      <c r="R4011" t="s">
        <v>8357</v>
      </c>
      <c r="S4011" s="19">
        <f t="shared" si="313"/>
        <v>41851.492592592593</v>
      </c>
      <c r="T4011" s="19">
        <f t="shared" si="314"/>
        <v>42207.916666666664</v>
      </c>
      <c r="U4011">
        <f t="shared" si="315"/>
        <v>2016</v>
      </c>
    </row>
    <row r="4012" spans="1:21" ht="48" x14ac:dyDescent="0.2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 s="23">
        <v>1437620400</v>
      </c>
      <c r="J4012">
        <v>1412879366</v>
      </c>
      <c r="K4012" t="b">
        <v>0</v>
      </c>
      <c r="L4012">
        <v>38</v>
      </c>
      <c r="M4012" t="b">
        <v>0</v>
      </c>
      <c r="N4012" t="s">
        <v>8301</v>
      </c>
      <c r="O4012" s="12">
        <f t="shared" si="311"/>
        <v>24</v>
      </c>
      <c r="P4012" s="10">
        <f t="shared" si="312"/>
        <v>45.84</v>
      </c>
      <c r="Q4012" s="14" t="s">
        <v>8354</v>
      </c>
      <c r="R4012" t="s">
        <v>8357</v>
      </c>
      <c r="S4012" s="19">
        <f t="shared" si="313"/>
        <v>41921.562106481477</v>
      </c>
      <c r="T4012" s="19">
        <f t="shared" si="314"/>
        <v>42207.916666666664</v>
      </c>
      <c r="U4012">
        <f t="shared" si="315"/>
        <v>2015</v>
      </c>
    </row>
    <row r="4013" spans="1:21" ht="48" x14ac:dyDescent="0.2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 s="23">
        <v>1437620400</v>
      </c>
      <c r="J4013">
        <v>1419858278</v>
      </c>
      <c r="K4013" t="b">
        <v>0</v>
      </c>
      <c r="L4013">
        <v>4</v>
      </c>
      <c r="M4013" t="b">
        <v>0</v>
      </c>
      <c r="N4013" t="s">
        <v>8301</v>
      </c>
      <c r="O4013" s="12">
        <f t="shared" si="311"/>
        <v>8</v>
      </c>
      <c r="P4013" s="10">
        <f t="shared" si="312"/>
        <v>4.75</v>
      </c>
      <c r="Q4013" s="14" t="s">
        <v>8354</v>
      </c>
      <c r="R4013" t="s">
        <v>8357</v>
      </c>
      <c r="S4013" s="19">
        <f t="shared" si="313"/>
        <v>42002.336550925924</v>
      </c>
      <c r="T4013" s="19">
        <f t="shared" si="314"/>
        <v>42207.916666666664</v>
      </c>
      <c r="U4013">
        <f t="shared" si="315"/>
        <v>2015</v>
      </c>
    </row>
    <row r="4014" spans="1:21" ht="48" x14ac:dyDescent="0.2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 s="23">
        <v>1437620400</v>
      </c>
      <c r="J4014">
        <v>1427979849</v>
      </c>
      <c r="K4014" t="b">
        <v>0</v>
      </c>
      <c r="L4014">
        <v>0</v>
      </c>
      <c r="M4014" t="b">
        <v>0</v>
      </c>
      <c r="N4014" t="s">
        <v>8301</v>
      </c>
      <c r="O4014" s="12">
        <f t="shared" si="311"/>
        <v>0</v>
      </c>
      <c r="P4014" s="10">
        <f t="shared" si="312"/>
        <v>0</v>
      </c>
      <c r="Q4014" s="14" t="s">
        <v>8354</v>
      </c>
      <c r="R4014" t="s">
        <v>8357</v>
      </c>
      <c r="S4014" s="19">
        <f t="shared" si="313"/>
        <v>42096.336215277777</v>
      </c>
      <c r="T4014" s="19">
        <f t="shared" si="314"/>
        <v>42207.916666666664</v>
      </c>
      <c r="U4014">
        <f t="shared" si="315"/>
        <v>2016</v>
      </c>
    </row>
    <row r="4015" spans="1:21" ht="48" x14ac:dyDescent="0.2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 s="23">
        <v>1437620400</v>
      </c>
      <c r="J4015">
        <v>1421478823</v>
      </c>
      <c r="K4015" t="b">
        <v>0</v>
      </c>
      <c r="L4015">
        <v>2</v>
      </c>
      <c r="M4015" t="b">
        <v>0</v>
      </c>
      <c r="N4015" t="s">
        <v>8301</v>
      </c>
      <c r="O4015" s="12">
        <f t="shared" si="311"/>
        <v>1</v>
      </c>
      <c r="P4015" s="10">
        <f t="shared" si="312"/>
        <v>13</v>
      </c>
      <c r="Q4015" s="14" t="s">
        <v>8354</v>
      </c>
      <c r="R4015" t="s">
        <v>8357</v>
      </c>
      <c r="S4015" s="19">
        <f t="shared" si="313"/>
        <v>42021.092858796292</v>
      </c>
      <c r="T4015" s="19">
        <f t="shared" si="314"/>
        <v>42207.916666666664</v>
      </c>
      <c r="U4015">
        <f t="shared" si="315"/>
        <v>2014</v>
      </c>
    </row>
    <row r="4016" spans="1:21" ht="48" x14ac:dyDescent="0.2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 s="23">
        <v>1437620400</v>
      </c>
      <c r="J4016">
        <v>1455861269</v>
      </c>
      <c r="K4016" t="b">
        <v>0</v>
      </c>
      <c r="L4016">
        <v>0</v>
      </c>
      <c r="M4016" t="b">
        <v>0</v>
      </c>
      <c r="N4016" t="s">
        <v>8301</v>
      </c>
      <c r="O4016" s="12">
        <f t="shared" si="311"/>
        <v>0</v>
      </c>
      <c r="P4016" s="10">
        <f t="shared" si="312"/>
        <v>0</v>
      </c>
      <c r="Q4016" s="14" t="s">
        <v>8354</v>
      </c>
      <c r="R4016" t="s">
        <v>8357</v>
      </c>
      <c r="S4016" s="19">
        <f t="shared" si="313"/>
        <v>42419.037835648145</v>
      </c>
      <c r="T4016" s="19">
        <f t="shared" si="314"/>
        <v>42207.916666666664</v>
      </c>
      <c r="U4016">
        <f t="shared" si="315"/>
        <v>2016</v>
      </c>
    </row>
    <row r="4017" spans="1:21" ht="48" x14ac:dyDescent="0.2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 s="23">
        <v>1437620400</v>
      </c>
      <c r="J4017">
        <v>1434739463</v>
      </c>
      <c r="K4017" t="b">
        <v>0</v>
      </c>
      <c r="L4017">
        <v>1</v>
      </c>
      <c r="M4017" t="b">
        <v>0</v>
      </c>
      <c r="N4017" t="s">
        <v>8301</v>
      </c>
      <c r="O4017" s="12">
        <f t="shared" si="311"/>
        <v>0</v>
      </c>
      <c r="P4017" s="10">
        <f t="shared" si="312"/>
        <v>1</v>
      </c>
      <c r="Q4017" s="14" t="s">
        <v>8354</v>
      </c>
      <c r="R4017" t="s">
        <v>8357</v>
      </c>
      <c r="S4017" s="19">
        <f t="shared" si="313"/>
        <v>42174.572488425925</v>
      </c>
      <c r="T4017" s="19">
        <f t="shared" si="314"/>
        <v>42207.916666666664</v>
      </c>
      <c r="U4017">
        <f t="shared" si="315"/>
        <v>2015</v>
      </c>
    </row>
    <row r="4018" spans="1:21" ht="48" x14ac:dyDescent="0.2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 s="23">
        <v>1437620400</v>
      </c>
      <c r="J4018">
        <v>1408395400</v>
      </c>
      <c r="K4018" t="b">
        <v>0</v>
      </c>
      <c r="L4018">
        <v>7</v>
      </c>
      <c r="M4018" t="b">
        <v>0</v>
      </c>
      <c r="N4018" t="s">
        <v>8301</v>
      </c>
      <c r="O4018" s="12">
        <f t="shared" si="311"/>
        <v>14</v>
      </c>
      <c r="P4018" s="10">
        <f t="shared" si="312"/>
        <v>10</v>
      </c>
      <c r="Q4018" s="14" t="s">
        <v>8354</v>
      </c>
      <c r="R4018" t="s">
        <v>8357</v>
      </c>
      <c r="S4018" s="19">
        <f t="shared" si="313"/>
        <v>41869.664351851847</v>
      </c>
      <c r="T4018" s="19">
        <f t="shared" si="314"/>
        <v>42207.916666666664</v>
      </c>
      <c r="U4018">
        <f t="shared" si="315"/>
        <v>2015</v>
      </c>
    </row>
    <row r="4019" spans="1:21" ht="48" x14ac:dyDescent="0.2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 s="23">
        <v>1437620400</v>
      </c>
      <c r="J4019">
        <v>1407254874</v>
      </c>
      <c r="K4019" t="b">
        <v>0</v>
      </c>
      <c r="L4019">
        <v>2</v>
      </c>
      <c r="M4019" t="b">
        <v>0</v>
      </c>
      <c r="N4019" t="s">
        <v>8301</v>
      </c>
      <c r="O4019" s="12">
        <f t="shared" si="311"/>
        <v>1</v>
      </c>
      <c r="P4019" s="10">
        <f t="shared" si="312"/>
        <v>52.5</v>
      </c>
      <c r="Q4019" s="14" t="s">
        <v>8354</v>
      </c>
      <c r="R4019" t="s">
        <v>8357</v>
      </c>
      <c r="S4019" s="19">
        <f t="shared" si="313"/>
        <v>41856.463819444441</v>
      </c>
      <c r="T4019" s="19">
        <f t="shared" si="314"/>
        <v>42207.916666666664</v>
      </c>
      <c r="U4019">
        <f t="shared" si="315"/>
        <v>2016</v>
      </c>
    </row>
    <row r="4020" spans="1:21" ht="32" x14ac:dyDescent="0.2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 s="23">
        <v>1437620400</v>
      </c>
      <c r="J4020">
        <v>1473285108</v>
      </c>
      <c r="K4020" t="b">
        <v>0</v>
      </c>
      <c r="L4020">
        <v>4</v>
      </c>
      <c r="M4020" t="b">
        <v>0</v>
      </c>
      <c r="N4020" t="s">
        <v>8301</v>
      </c>
      <c r="O4020" s="12">
        <f t="shared" si="311"/>
        <v>9</v>
      </c>
      <c r="P4020" s="10">
        <f t="shared" si="312"/>
        <v>32.5</v>
      </c>
      <c r="Q4020" s="14" t="s">
        <v>8354</v>
      </c>
      <c r="R4020" t="s">
        <v>8357</v>
      </c>
      <c r="S4020" s="19">
        <f t="shared" si="313"/>
        <v>42620.702638888884</v>
      </c>
      <c r="T4020" s="19">
        <f t="shared" si="314"/>
        <v>42207.916666666664</v>
      </c>
      <c r="U4020">
        <f t="shared" si="315"/>
        <v>2015</v>
      </c>
    </row>
    <row r="4021" spans="1:21" ht="48" x14ac:dyDescent="0.2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 s="23">
        <v>1437620400</v>
      </c>
      <c r="J4021">
        <v>1455725596</v>
      </c>
      <c r="K4021" t="b">
        <v>0</v>
      </c>
      <c r="L4021">
        <v>4</v>
      </c>
      <c r="M4021" t="b">
        <v>0</v>
      </c>
      <c r="N4021" t="s">
        <v>8301</v>
      </c>
      <c r="O4021" s="12">
        <f t="shared" si="311"/>
        <v>1</v>
      </c>
      <c r="P4021" s="10">
        <f t="shared" si="312"/>
        <v>7.25</v>
      </c>
      <c r="Q4021" s="14" t="s">
        <v>8354</v>
      </c>
      <c r="R4021" t="s">
        <v>8357</v>
      </c>
      <c r="S4021" s="19">
        <f t="shared" si="313"/>
        <v>42417.467546296299</v>
      </c>
      <c r="T4021" s="19">
        <f t="shared" si="314"/>
        <v>42207.916666666664</v>
      </c>
      <c r="U4021">
        <f t="shared" si="315"/>
        <v>2015</v>
      </c>
    </row>
    <row r="4022" spans="1:21" ht="48" x14ac:dyDescent="0.2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 s="23">
        <v>1437620400</v>
      </c>
      <c r="J4022">
        <v>1424579699</v>
      </c>
      <c r="K4022" t="b">
        <v>0</v>
      </c>
      <c r="L4022">
        <v>3</v>
      </c>
      <c r="M4022" t="b">
        <v>0</v>
      </c>
      <c r="N4022" t="s">
        <v>8301</v>
      </c>
      <c r="O4022" s="12">
        <f t="shared" si="311"/>
        <v>17</v>
      </c>
      <c r="P4022" s="10">
        <f t="shared" si="312"/>
        <v>33.33</v>
      </c>
      <c r="Q4022" s="14" t="s">
        <v>8354</v>
      </c>
      <c r="R4022" t="s">
        <v>8357</v>
      </c>
      <c r="S4022" s="19">
        <f t="shared" si="313"/>
        <v>42056.982627314814</v>
      </c>
      <c r="T4022" s="19">
        <f t="shared" si="314"/>
        <v>42207.916666666664</v>
      </c>
      <c r="U4022">
        <f t="shared" si="315"/>
        <v>2017</v>
      </c>
    </row>
    <row r="4023" spans="1:21" ht="48" x14ac:dyDescent="0.2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 s="23">
        <v>1437620400</v>
      </c>
      <c r="J4023">
        <v>1409176358</v>
      </c>
      <c r="K4023" t="b">
        <v>0</v>
      </c>
      <c r="L4023">
        <v>2</v>
      </c>
      <c r="M4023" t="b">
        <v>0</v>
      </c>
      <c r="N4023" t="s">
        <v>8301</v>
      </c>
      <c r="O4023" s="12">
        <f t="shared" si="311"/>
        <v>1</v>
      </c>
      <c r="P4023" s="10">
        <f t="shared" si="312"/>
        <v>62.5</v>
      </c>
      <c r="Q4023" s="14" t="s">
        <v>8354</v>
      </c>
      <c r="R4023" t="s">
        <v>8357</v>
      </c>
      <c r="S4023" s="19">
        <f t="shared" si="313"/>
        <v>41878.703217592592</v>
      </c>
      <c r="T4023" s="19">
        <f t="shared" si="314"/>
        <v>42207.916666666664</v>
      </c>
      <c r="U4023">
        <f t="shared" si="315"/>
        <v>2015</v>
      </c>
    </row>
    <row r="4024" spans="1:21" ht="32" x14ac:dyDescent="0.2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 s="23">
        <v>1437620400</v>
      </c>
      <c r="J4024">
        <v>1418824867</v>
      </c>
      <c r="K4024" t="b">
        <v>0</v>
      </c>
      <c r="L4024">
        <v>197</v>
      </c>
      <c r="M4024" t="b">
        <v>0</v>
      </c>
      <c r="N4024" t="s">
        <v>8301</v>
      </c>
      <c r="O4024" s="12">
        <f t="shared" si="311"/>
        <v>70</v>
      </c>
      <c r="P4024" s="10">
        <f t="shared" si="312"/>
        <v>63.56</v>
      </c>
      <c r="Q4024" s="14" t="s">
        <v>8354</v>
      </c>
      <c r="R4024" t="s">
        <v>8357</v>
      </c>
      <c r="S4024" s="19">
        <f t="shared" si="313"/>
        <v>41990.375775462962</v>
      </c>
      <c r="T4024" s="19">
        <f t="shared" si="314"/>
        <v>42207.916666666664</v>
      </c>
      <c r="U4024">
        <f t="shared" si="315"/>
        <v>2015</v>
      </c>
    </row>
    <row r="4025" spans="1:21" ht="48" x14ac:dyDescent="0.2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 s="23">
        <v>1437620400</v>
      </c>
      <c r="J4025">
        <v>1454975963</v>
      </c>
      <c r="K4025" t="b">
        <v>0</v>
      </c>
      <c r="L4025">
        <v>0</v>
      </c>
      <c r="M4025" t="b">
        <v>0</v>
      </c>
      <c r="N4025" t="s">
        <v>8301</v>
      </c>
      <c r="O4025" s="12">
        <f t="shared" si="311"/>
        <v>0</v>
      </c>
      <c r="P4025" s="10">
        <f t="shared" si="312"/>
        <v>0</v>
      </c>
      <c r="Q4025" s="14" t="s">
        <v>8354</v>
      </c>
      <c r="R4025" t="s">
        <v>8357</v>
      </c>
      <c r="S4025" s="19">
        <f t="shared" si="313"/>
        <v>42408.791238425925</v>
      </c>
      <c r="T4025" s="19">
        <f t="shared" si="314"/>
        <v>42207.916666666664</v>
      </c>
      <c r="U4025">
        <f t="shared" si="315"/>
        <v>2014</v>
      </c>
    </row>
    <row r="4026" spans="1:21" ht="48" x14ac:dyDescent="0.2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 s="23">
        <v>1437620400</v>
      </c>
      <c r="J4026">
        <v>1438445097</v>
      </c>
      <c r="K4026" t="b">
        <v>0</v>
      </c>
      <c r="L4026">
        <v>1</v>
      </c>
      <c r="M4026" t="b">
        <v>0</v>
      </c>
      <c r="N4026" t="s">
        <v>8301</v>
      </c>
      <c r="O4026" s="12">
        <f t="shared" si="311"/>
        <v>1</v>
      </c>
      <c r="P4026" s="10">
        <f t="shared" si="312"/>
        <v>10</v>
      </c>
      <c r="Q4026" s="14" t="s">
        <v>8354</v>
      </c>
      <c r="R4026" t="s">
        <v>8357</v>
      </c>
      <c r="S4026" s="19">
        <f t="shared" si="313"/>
        <v>42217.461770833332</v>
      </c>
      <c r="T4026" s="19">
        <f t="shared" si="314"/>
        <v>42207.916666666664</v>
      </c>
      <c r="U4026">
        <f t="shared" si="315"/>
        <v>2014</v>
      </c>
    </row>
    <row r="4027" spans="1:21" ht="48" x14ac:dyDescent="0.2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 s="23">
        <v>1437620400</v>
      </c>
      <c r="J4027">
        <v>1432705336</v>
      </c>
      <c r="K4027" t="b">
        <v>0</v>
      </c>
      <c r="L4027">
        <v>4</v>
      </c>
      <c r="M4027" t="b">
        <v>0</v>
      </c>
      <c r="N4027" t="s">
        <v>8301</v>
      </c>
      <c r="O4027" s="12">
        <f t="shared" si="311"/>
        <v>5</v>
      </c>
      <c r="P4027" s="10">
        <f t="shared" si="312"/>
        <v>62.5</v>
      </c>
      <c r="Q4027" s="14" t="s">
        <v>8354</v>
      </c>
      <c r="R4027" t="s">
        <v>8357</v>
      </c>
      <c r="S4027" s="19">
        <f t="shared" si="313"/>
        <v>42151.029351851852</v>
      </c>
      <c r="T4027" s="19">
        <f t="shared" si="314"/>
        <v>42207.916666666664</v>
      </c>
      <c r="U4027">
        <f t="shared" si="315"/>
        <v>2016</v>
      </c>
    </row>
    <row r="4028" spans="1:21" ht="48" x14ac:dyDescent="0.2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 s="23">
        <v>1437620400</v>
      </c>
      <c r="J4028">
        <v>1444059839</v>
      </c>
      <c r="K4028" t="b">
        <v>0</v>
      </c>
      <c r="L4028">
        <v>0</v>
      </c>
      <c r="M4028" t="b">
        <v>0</v>
      </c>
      <c r="N4028" t="s">
        <v>8301</v>
      </c>
      <c r="O4028" s="12">
        <f t="shared" si="311"/>
        <v>0</v>
      </c>
      <c r="P4028" s="10">
        <f t="shared" si="312"/>
        <v>0</v>
      </c>
      <c r="Q4028" s="14" t="s">
        <v>8354</v>
      </c>
      <c r="R4028" t="s">
        <v>8357</v>
      </c>
      <c r="S4028" s="19">
        <f t="shared" si="313"/>
        <v>42282.447210648148</v>
      </c>
      <c r="T4028" s="19">
        <f t="shared" si="314"/>
        <v>42207.916666666664</v>
      </c>
      <c r="U4028">
        <f t="shared" si="315"/>
        <v>2015</v>
      </c>
    </row>
    <row r="4029" spans="1:21" ht="48" x14ac:dyDescent="0.2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 s="23">
        <v>1437620400</v>
      </c>
      <c r="J4029">
        <v>1486077481</v>
      </c>
      <c r="K4029" t="b">
        <v>0</v>
      </c>
      <c r="L4029">
        <v>7</v>
      </c>
      <c r="M4029" t="b">
        <v>0</v>
      </c>
      <c r="N4029" t="s">
        <v>8301</v>
      </c>
      <c r="O4029" s="12">
        <f t="shared" si="311"/>
        <v>7</v>
      </c>
      <c r="P4029" s="10">
        <f t="shared" si="312"/>
        <v>30.71</v>
      </c>
      <c r="Q4029" s="14" t="s">
        <v>8354</v>
      </c>
      <c r="R4029" t="s">
        <v>8357</v>
      </c>
      <c r="S4029" s="19">
        <f t="shared" si="313"/>
        <v>42768.762511574074</v>
      </c>
      <c r="T4029" s="19">
        <f t="shared" si="314"/>
        <v>42207.916666666664</v>
      </c>
      <c r="U4029">
        <f t="shared" si="315"/>
        <v>2016</v>
      </c>
    </row>
    <row r="4030" spans="1:21" ht="48" x14ac:dyDescent="0.2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 s="23">
        <v>1437620400</v>
      </c>
      <c r="J4030">
        <v>1399415500</v>
      </c>
      <c r="K4030" t="b">
        <v>0</v>
      </c>
      <c r="L4030">
        <v>11</v>
      </c>
      <c r="M4030" t="b">
        <v>0</v>
      </c>
      <c r="N4030" t="s">
        <v>8301</v>
      </c>
      <c r="O4030" s="12">
        <f t="shared" si="311"/>
        <v>28</v>
      </c>
      <c r="P4030" s="10">
        <f t="shared" si="312"/>
        <v>51</v>
      </c>
      <c r="Q4030" s="14" t="s">
        <v>8354</v>
      </c>
      <c r="R4030" t="s">
        <v>8357</v>
      </c>
      <c r="S4030" s="19">
        <f t="shared" si="313"/>
        <v>41765.730324074073</v>
      </c>
      <c r="T4030" s="19">
        <f t="shared" si="314"/>
        <v>42207.916666666664</v>
      </c>
      <c r="U4030">
        <f t="shared" si="315"/>
        <v>2015</v>
      </c>
    </row>
    <row r="4031" spans="1:21" ht="48" x14ac:dyDescent="0.2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 s="23">
        <v>1437620400</v>
      </c>
      <c r="J4031">
        <v>1447461370</v>
      </c>
      <c r="K4031" t="b">
        <v>0</v>
      </c>
      <c r="L4031">
        <v>0</v>
      </c>
      <c r="M4031" t="b">
        <v>0</v>
      </c>
      <c r="N4031" t="s">
        <v>8301</v>
      </c>
      <c r="O4031" s="12">
        <f t="shared" si="311"/>
        <v>0</v>
      </c>
      <c r="P4031" s="10">
        <f t="shared" si="312"/>
        <v>0</v>
      </c>
      <c r="Q4031" s="14" t="s">
        <v>8354</v>
      </c>
      <c r="R4031" t="s">
        <v>8357</v>
      </c>
      <c r="S4031" s="19">
        <f t="shared" si="313"/>
        <v>42321.816782407404</v>
      </c>
      <c r="T4031" s="19">
        <f t="shared" si="314"/>
        <v>42207.916666666664</v>
      </c>
      <c r="U4031">
        <f t="shared" si="315"/>
        <v>2015</v>
      </c>
    </row>
    <row r="4032" spans="1:21" ht="48" x14ac:dyDescent="0.2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 s="23">
        <v>1437620400</v>
      </c>
      <c r="J4032">
        <v>1452008599</v>
      </c>
      <c r="K4032" t="b">
        <v>0</v>
      </c>
      <c r="L4032">
        <v>6</v>
      </c>
      <c r="M4032" t="b">
        <v>0</v>
      </c>
      <c r="N4032" t="s">
        <v>8301</v>
      </c>
      <c r="O4032" s="12">
        <f t="shared" si="311"/>
        <v>16</v>
      </c>
      <c r="P4032" s="10">
        <f t="shared" si="312"/>
        <v>66.67</v>
      </c>
      <c r="Q4032" s="14" t="s">
        <v>8354</v>
      </c>
      <c r="R4032" t="s">
        <v>8357</v>
      </c>
      <c r="S4032" s="19">
        <f t="shared" si="313"/>
        <v>42374.446747685179</v>
      </c>
      <c r="T4032" s="19">
        <f t="shared" si="314"/>
        <v>42207.916666666664</v>
      </c>
      <c r="U4032">
        <f t="shared" si="315"/>
        <v>2014</v>
      </c>
    </row>
    <row r="4033" spans="1:21" ht="48" x14ac:dyDescent="0.2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 s="23">
        <v>1437620400</v>
      </c>
      <c r="J4033">
        <v>1414591364</v>
      </c>
      <c r="K4033" t="b">
        <v>0</v>
      </c>
      <c r="L4033">
        <v>0</v>
      </c>
      <c r="M4033" t="b">
        <v>0</v>
      </c>
      <c r="N4033" t="s">
        <v>8301</v>
      </c>
      <c r="O4033" s="12">
        <f t="shared" si="311"/>
        <v>0</v>
      </c>
      <c r="P4033" s="10">
        <f t="shared" si="312"/>
        <v>0</v>
      </c>
      <c r="Q4033" s="14" t="s">
        <v>8354</v>
      </c>
      <c r="R4033" t="s">
        <v>8357</v>
      </c>
      <c r="S4033" s="19">
        <f t="shared" si="313"/>
        <v>41941.376898148148</v>
      </c>
      <c r="T4033" s="19">
        <f t="shared" si="314"/>
        <v>42207.916666666664</v>
      </c>
      <c r="U4033">
        <f t="shared" si="315"/>
        <v>2015</v>
      </c>
    </row>
    <row r="4034" spans="1:21" ht="48" x14ac:dyDescent="0.2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 s="23">
        <v>1437620400</v>
      </c>
      <c r="J4034">
        <v>1445023516</v>
      </c>
      <c r="K4034" t="b">
        <v>0</v>
      </c>
      <c r="L4034">
        <v>7</v>
      </c>
      <c r="M4034" t="b">
        <v>0</v>
      </c>
      <c r="N4034" t="s">
        <v>8301</v>
      </c>
      <c r="O4034" s="12">
        <f t="shared" ref="O4034:O4097" si="316">ROUND(E4034/D4034*100,0)</f>
        <v>7</v>
      </c>
      <c r="P4034" s="10">
        <f t="shared" ref="P4034:P4097" si="317">IFERROR(ROUND(E4034/L4034,2),0)</f>
        <v>59</v>
      </c>
      <c r="Q4034" s="14" t="s">
        <v>8354</v>
      </c>
      <c r="R4034" t="s">
        <v>8357</v>
      </c>
      <c r="S4034" s="19">
        <f t="shared" si="313"/>
        <v>42293.60087962963</v>
      </c>
      <c r="T4034" s="19">
        <f t="shared" si="314"/>
        <v>42207.916666666664</v>
      </c>
      <c r="U4034">
        <f t="shared" si="315"/>
        <v>2016</v>
      </c>
    </row>
    <row r="4035" spans="1:21" ht="48" x14ac:dyDescent="0.2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 s="23">
        <v>1437620400</v>
      </c>
      <c r="J4035">
        <v>1472711224</v>
      </c>
      <c r="K4035" t="b">
        <v>0</v>
      </c>
      <c r="L4035">
        <v>94</v>
      </c>
      <c r="M4035" t="b">
        <v>0</v>
      </c>
      <c r="N4035" t="s">
        <v>8301</v>
      </c>
      <c r="O4035" s="12">
        <f t="shared" si="316"/>
        <v>26</v>
      </c>
      <c r="P4035" s="10">
        <f t="shared" si="317"/>
        <v>65.34</v>
      </c>
      <c r="Q4035" s="14" t="s">
        <v>8354</v>
      </c>
      <c r="R4035" t="s">
        <v>8357</v>
      </c>
      <c r="S4035" s="19">
        <f t="shared" ref="S4035:S4098" si="318">(J4035/86400)+25569+(-5/24)</f>
        <v>42614.06046296296</v>
      </c>
      <c r="T4035" s="19">
        <f t="shared" ref="T4035:T4098" si="319">(I4035/86400)+25569+(-5/24)</f>
        <v>42207.916666666664</v>
      </c>
      <c r="U4035">
        <f t="shared" si="315"/>
        <v>2015</v>
      </c>
    </row>
    <row r="4036" spans="1:21" ht="48" x14ac:dyDescent="0.2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 s="23">
        <v>1437620400</v>
      </c>
      <c r="J4036">
        <v>1425509050</v>
      </c>
      <c r="K4036" t="b">
        <v>0</v>
      </c>
      <c r="L4036">
        <v>2</v>
      </c>
      <c r="M4036" t="b">
        <v>0</v>
      </c>
      <c r="N4036" t="s">
        <v>8301</v>
      </c>
      <c r="O4036" s="12">
        <f t="shared" si="316"/>
        <v>1</v>
      </c>
      <c r="P4036" s="10">
        <f t="shared" si="317"/>
        <v>100</v>
      </c>
      <c r="Q4036" s="14" t="s">
        <v>8354</v>
      </c>
      <c r="R4036" t="s">
        <v>8357</v>
      </c>
      <c r="S4036" s="19">
        <f t="shared" si="318"/>
        <v>42067.739004629628</v>
      </c>
      <c r="T4036" s="19">
        <f t="shared" si="319"/>
        <v>42207.916666666664</v>
      </c>
      <c r="U4036">
        <f t="shared" si="315"/>
        <v>2016</v>
      </c>
    </row>
    <row r="4037" spans="1:21" ht="32" x14ac:dyDescent="0.2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 s="23">
        <v>1437620400</v>
      </c>
      <c r="J4037">
        <v>1411333887</v>
      </c>
      <c r="K4037" t="b">
        <v>0</v>
      </c>
      <c r="L4037">
        <v>25</v>
      </c>
      <c r="M4037" t="b">
        <v>0</v>
      </c>
      <c r="N4037" t="s">
        <v>8301</v>
      </c>
      <c r="O4037" s="12">
        <f t="shared" si="316"/>
        <v>37</v>
      </c>
      <c r="P4037" s="10">
        <f t="shared" si="317"/>
        <v>147.4</v>
      </c>
      <c r="Q4037" s="14" t="s">
        <v>8354</v>
      </c>
      <c r="R4037" t="s">
        <v>8357</v>
      </c>
      <c r="S4037" s="19">
        <f t="shared" si="318"/>
        <v>41903.674618055556</v>
      </c>
      <c r="T4037" s="19">
        <f t="shared" si="319"/>
        <v>42207.916666666664</v>
      </c>
      <c r="U4037">
        <f t="shared" si="315"/>
        <v>2015</v>
      </c>
    </row>
    <row r="4038" spans="1:21" ht="48" x14ac:dyDescent="0.2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 s="23">
        <v>1437620400</v>
      </c>
      <c r="J4038">
        <v>1402784964</v>
      </c>
      <c r="K4038" t="b">
        <v>0</v>
      </c>
      <c r="L4038">
        <v>17</v>
      </c>
      <c r="M4038" t="b">
        <v>0</v>
      </c>
      <c r="N4038" t="s">
        <v>8301</v>
      </c>
      <c r="O4038" s="12">
        <f t="shared" si="316"/>
        <v>47</v>
      </c>
      <c r="P4038" s="10">
        <f t="shared" si="317"/>
        <v>166.06</v>
      </c>
      <c r="Q4038" s="14" t="s">
        <v>8354</v>
      </c>
      <c r="R4038" t="s">
        <v>8357</v>
      </c>
      <c r="S4038" s="19">
        <f t="shared" si="318"/>
        <v>41804.728750000002</v>
      </c>
      <c r="T4038" s="19">
        <f t="shared" si="319"/>
        <v>42207.916666666664</v>
      </c>
      <c r="U4038">
        <f t="shared" si="315"/>
        <v>2016</v>
      </c>
    </row>
    <row r="4039" spans="1:21" ht="48" x14ac:dyDescent="0.2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 s="23">
        <v>1437620400</v>
      </c>
      <c r="J4039">
        <v>1462585315</v>
      </c>
      <c r="K4039" t="b">
        <v>0</v>
      </c>
      <c r="L4039">
        <v>2</v>
      </c>
      <c r="M4039" t="b">
        <v>0</v>
      </c>
      <c r="N4039" t="s">
        <v>8301</v>
      </c>
      <c r="O4039" s="12">
        <f t="shared" si="316"/>
        <v>11</v>
      </c>
      <c r="P4039" s="10">
        <f t="shared" si="317"/>
        <v>40</v>
      </c>
      <c r="Q4039" s="14" t="s">
        <v>8354</v>
      </c>
      <c r="R4039" t="s">
        <v>8357</v>
      </c>
      <c r="S4039" s="19">
        <f t="shared" si="318"/>
        <v>42496.862442129626</v>
      </c>
      <c r="T4039" s="19">
        <f t="shared" si="319"/>
        <v>42207.916666666664</v>
      </c>
      <c r="U4039">
        <f t="shared" si="315"/>
        <v>2014</v>
      </c>
    </row>
    <row r="4040" spans="1:21" ht="48" x14ac:dyDescent="0.2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 s="23">
        <v>1437620400</v>
      </c>
      <c r="J4040">
        <v>1408389010</v>
      </c>
      <c r="K4040" t="b">
        <v>0</v>
      </c>
      <c r="L4040">
        <v>4</v>
      </c>
      <c r="M4040" t="b">
        <v>0</v>
      </c>
      <c r="N4040" t="s">
        <v>8301</v>
      </c>
      <c r="O4040" s="12">
        <f t="shared" si="316"/>
        <v>12</v>
      </c>
      <c r="P4040" s="10">
        <f t="shared" si="317"/>
        <v>75.25</v>
      </c>
      <c r="Q4040" s="14" t="s">
        <v>8354</v>
      </c>
      <c r="R4040" t="s">
        <v>8357</v>
      </c>
      <c r="S4040" s="19">
        <f t="shared" si="318"/>
        <v>41869.590393518512</v>
      </c>
      <c r="T4040" s="19">
        <f t="shared" si="319"/>
        <v>42207.916666666664</v>
      </c>
      <c r="U4040">
        <f t="shared" si="315"/>
        <v>2015</v>
      </c>
    </row>
    <row r="4041" spans="1:21" ht="32" x14ac:dyDescent="0.2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 s="23">
        <v>1437620400</v>
      </c>
      <c r="J4041">
        <v>1446048367</v>
      </c>
      <c r="K4041" t="b">
        <v>0</v>
      </c>
      <c r="L4041">
        <v>5</v>
      </c>
      <c r="M4041" t="b">
        <v>0</v>
      </c>
      <c r="N4041" t="s">
        <v>8301</v>
      </c>
      <c r="O4041" s="12">
        <f t="shared" si="316"/>
        <v>60</v>
      </c>
      <c r="P4041" s="10">
        <f t="shared" si="317"/>
        <v>60</v>
      </c>
      <c r="Q4041" s="14" t="s">
        <v>8354</v>
      </c>
      <c r="R4041" t="s">
        <v>8357</v>
      </c>
      <c r="S4041" s="19">
        <f t="shared" si="318"/>
        <v>42305.462581018517</v>
      </c>
      <c r="T4041" s="19">
        <f t="shared" si="319"/>
        <v>42207.916666666664</v>
      </c>
      <c r="U4041">
        <f t="shared" si="315"/>
        <v>2015</v>
      </c>
    </row>
    <row r="4042" spans="1:21" ht="48" x14ac:dyDescent="0.2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 s="23">
        <v>1437620400</v>
      </c>
      <c r="J4042">
        <v>1432100004</v>
      </c>
      <c r="K4042" t="b">
        <v>0</v>
      </c>
      <c r="L4042">
        <v>2</v>
      </c>
      <c r="M4042" t="b">
        <v>0</v>
      </c>
      <c r="N4042" t="s">
        <v>8301</v>
      </c>
      <c r="O4042" s="12">
        <f t="shared" si="316"/>
        <v>31</v>
      </c>
      <c r="P4042" s="10">
        <f t="shared" si="317"/>
        <v>1250</v>
      </c>
      <c r="Q4042" s="14" t="s">
        <v>8354</v>
      </c>
      <c r="R4042" t="s">
        <v>8357</v>
      </c>
      <c r="S4042" s="19">
        <f t="shared" si="318"/>
        <v>42144.023194444446</v>
      </c>
      <c r="T4042" s="19">
        <f t="shared" si="319"/>
        <v>42207.916666666664</v>
      </c>
      <c r="U4042">
        <f t="shared" si="315"/>
        <v>2016</v>
      </c>
    </row>
    <row r="4043" spans="1:21" ht="32" x14ac:dyDescent="0.2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 s="23">
        <v>1437620400</v>
      </c>
      <c r="J4043">
        <v>1467976954</v>
      </c>
      <c r="K4043" t="b">
        <v>0</v>
      </c>
      <c r="L4043">
        <v>2</v>
      </c>
      <c r="M4043" t="b">
        <v>0</v>
      </c>
      <c r="N4043" t="s">
        <v>8301</v>
      </c>
      <c r="O4043" s="12">
        <f t="shared" si="316"/>
        <v>0</v>
      </c>
      <c r="P4043" s="10">
        <f t="shared" si="317"/>
        <v>10.5</v>
      </c>
      <c r="Q4043" s="14" t="s">
        <v>8354</v>
      </c>
      <c r="R4043" t="s">
        <v>8357</v>
      </c>
      <c r="S4043" s="19">
        <f t="shared" si="318"/>
        <v>42559.265671296293</v>
      </c>
      <c r="T4043" s="19">
        <f t="shared" si="319"/>
        <v>42207.916666666664</v>
      </c>
      <c r="U4043">
        <f t="shared" si="315"/>
        <v>2015</v>
      </c>
    </row>
    <row r="4044" spans="1:21" ht="48" x14ac:dyDescent="0.2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 s="23">
        <v>1437620400</v>
      </c>
      <c r="J4044">
        <v>1419213664</v>
      </c>
      <c r="K4044" t="b">
        <v>0</v>
      </c>
      <c r="L4044">
        <v>3</v>
      </c>
      <c r="M4044" t="b">
        <v>0</v>
      </c>
      <c r="N4044" t="s">
        <v>8301</v>
      </c>
      <c r="O4044" s="12">
        <f t="shared" si="316"/>
        <v>0</v>
      </c>
      <c r="P4044" s="10">
        <f t="shared" si="317"/>
        <v>7</v>
      </c>
      <c r="Q4044" s="14" t="s">
        <v>8354</v>
      </c>
      <c r="R4044" t="s">
        <v>8357</v>
      </c>
      <c r="S4044" s="19">
        <f t="shared" si="318"/>
        <v>41994.875740740739</v>
      </c>
      <c r="T4044" s="19">
        <f t="shared" si="319"/>
        <v>42207.916666666664</v>
      </c>
      <c r="U4044">
        <f t="shared" si="315"/>
        <v>2015</v>
      </c>
    </row>
    <row r="4045" spans="1:21" ht="48" x14ac:dyDescent="0.2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 s="23">
        <v>1437620400</v>
      </c>
      <c r="J4045">
        <v>1415228325</v>
      </c>
      <c r="K4045" t="b">
        <v>0</v>
      </c>
      <c r="L4045">
        <v>0</v>
      </c>
      <c r="M4045" t="b">
        <v>0</v>
      </c>
      <c r="N4045" t="s">
        <v>8301</v>
      </c>
      <c r="O4045" s="12">
        <f t="shared" si="316"/>
        <v>0</v>
      </c>
      <c r="P4045" s="10">
        <f t="shared" si="317"/>
        <v>0</v>
      </c>
      <c r="Q4045" s="14" t="s">
        <v>8354</v>
      </c>
      <c r="R4045" t="s">
        <v>8357</v>
      </c>
      <c r="S4045" s="19">
        <f t="shared" si="318"/>
        <v>41948.749131944445</v>
      </c>
      <c r="T4045" s="19">
        <f t="shared" si="319"/>
        <v>42207.916666666664</v>
      </c>
      <c r="U4045">
        <f t="shared" si="315"/>
        <v>2014</v>
      </c>
    </row>
    <row r="4046" spans="1:21" ht="48" x14ac:dyDescent="0.2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 s="23">
        <v>1437620400</v>
      </c>
      <c r="J4046">
        <v>1426050982</v>
      </c>
      <c r="K4046" t="b">
        <v>0</v>
      </c>
      <c r="L4046">
        <v>4</v>
      </c>
      <c r="M4046" t="b">
        <v>0</v>
      </c>
      <c r="N4046" t="s">
        <v>8301</v>
      </c>
      <c r="O4046" s="12">
        <f t="shared" si="316"/>
        <v>38</v>
      </c>
      <c r="P4046" s="10">
        <f t="shared" si="317"/>
        <v>56.25</v>
      </c>
      <c r="Q4046" s="14" t="s">
        <v>8354</v>
      </c>
      <c r="R4046" t="s">
        <v>8357</v>
      </c>
      <c r="S4046" s="19">
        <f t="shared" si="318"/>
        <v>42074.011365740742</v>
      </c>
      <c r="T4046" s="19">
        <f t="shared" si="319"/>
        <v>42207.916666666664</v>
      </c>
      <c r="U4046">
        <f t="shared" si="315"/>
        <v>2016</v>
      </c>
    </row>
    <row r="4047" spans="1:21" ht="48" x14ac:dyDescent="0.2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 s="23">
        <v>1437620400</v>
      </c>
      <c r="J4047">
        <v>1406004589</v>
      </c>
      <c r="K4047" t="b">
        <v>0</v>
      </c>
      <c r="L4047">
        <v>1</v>
      </c>
      <c r="M4047" t="b">
        <v>0</v>
      </c>
      <c r="N4047" t="s">
        <v>8301</v>
      </c>
      <c r="O4047" s="12">
        <f t="shared" si="316"/>
        <v>0</v>
      </c>
      <c r="P4047" s="10">
        <f t="shared" si="317"/>
        <v>1</v>
      </c>
      <c r="Q4047" s="14" t="s">
        <v>8354</v>
      </c>
      <c r="R4047" t="s">
        <v>8357</v>
      </c>
      <c r="S4047" s="19">
        <f t="shared" si="318"/>
        <v>41841.992928240739</v>
      </c>
      <c r="T4047" s="19">
        <f t="shared" si="319"/>
        <v>42207.916666666664</v>
      </c>
      <c r="U4047">
        <f t="shared" si="315"/>
        <v>2015</v>
      </c>
    </row>
    <row r="4048" spans="1:21" ht="48" x14ac:dyDescent="0.2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 s="23">
        <v>1437620400</v>
      </c>
      <c r="J4048">
        <v>1411400210</v>
      </c>
      <c r="K4048" t="b">
        <v>0</v>
      </c>
      <c r="L4048">
        <v>12</v>
      </c>
      <c r="M4048" t="b">
        <v>0</v>
      </c>
      <c r="N4048" t="s">
        <v>8301</v>
      </c>
      <c r="O4048" s="12">
        <f t="shared" si="316"/>
        <v>8</v>
      </c>
      <c r="P4048" s="10">
        <f t="shared" si="317"/>
        <v>38.33</v>
      </c>
      <c r="Q4048" s="14" t="s">
        <v>8354</v>
      </c>
      <c r="R4048" t="s">
        <v>8357</v>
      </c>
      <c r="S4048" s="19">
        <f t="shared" si="318"/>
        <v>41904.442245370366</v>
      </c>
      <c r="T4048" s="19">
        <f t="shared" si="319"/>
        <v>42207.916666666664</v>
      </c>
      <c r="U4048">
        <f t="shared" si="315"/>
        <v>2015</v>
      </c>
    </row>
    <row r="4049" spans="1:21" ht="48" x14ac:dyDescent="0.2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 s="23">
        <v>1437620400</v>
      </c>
      <c r="J4049">
        <v>1418862743</v>
      </c>
      <c r="K4049" t="b">
        <v>0</v>
      </c>
      <c r="L4049">
        <v>4</v>
      </c>
      <c r="M4049" t="b">
        <v>0</v>
      </c>
      <c r="N4049" t="s">
        <v>8301</v>
      </c>
      <c r="O4049" s="12">
        <f t="shared" si="316"/>
        <v>2</v>
      </c>
      <c r="P4049" s="10">
        <f t="shared" si="317"/>
        <v>27.5</v>
      </c>
      <c r="Q4049" s="14" t="s">
        <v>8354</v>
      </c>
      <c r="R4049" t="s">
        <v>8357</v>
      </c>
      <c r="S4049" s="19">
        <f t="shared" si="318"/>
        <v>41990.814155092587</v>
      </c>
      <c r="T4049" s="19">
        <f t="shared" si="319"/>
        <v>42207.916666666664</v>
      </c>
      <c r="U4049">
        <f t="shared" ref="U4049:U4112" si="320">YEAR(S579)</f>
        <v>2016</v>
      </c>
    </row>
    <row r="4050" spans="1:21" ht="48" x14ac:dyDescent="0.2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 s="23">
        <v>1437620400</v>
      </c>
      <c r="J4050">
        <v>1457352787</v>
      </c>
      <c r="K4050" t="b">
        <v>0</v>
      </c>
      <c r="L4050">
        <v>91</v>
      </c>
      <c r="M4050" t="b">
        <v>0</v>
      </c>
      <c r="N4050" t="s">
        <v>8301</v>
      </c>
      <c r="O4050" s="12">
        <f t="shared" si="316"/>
        <v>18</v>
      </c>
      <c r="P4050" s="10">
        <f t="shared" si="317"/>
        <v>32.979999999999997</v>
      </c>
      <c r="Q4050" s="14" t="s">
        <v>8354</v>
      </c>
      <c r="R4050" t="s">
        <v>8357</v>
      </c>
      <c r="S4050" s="19">
        <f t="shared" si="318"/>
        <v>42436.300775462958</v>
      </c>
      <c r="T4050" s="19">
        <f t="shared" si="319"/>
        <v>42207.916666666664</v>
      </c>
      <c r="U4050">
        <f t="shared" si="320"/>
        <v>2015</v>
      </c>
    </row>
    <row r="4051" spans="1:21" ht="48" x14ac:dyDescent="0.2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 s="23">
        <v>1437620400</v>
      </c>
      <c r="J4051">
        <v>1434322815</v>
      </c>
      <c r="K4051" t="b">
        <v>0</v>
      </c>
      <c r="L4051">
        <v>1</v>
      </c>
      <c r="M4051" t="b">
        <v>0</v>
      </c>
      <c r="N4051" t="s">
        <v>8301</v>
      </c>
      <c r="O4051" s="12">
        <f t="shared" si="316"/>
        <v>0</v>
      </c>
      <c r="P4051" s="10">
        <f t="shared" si="317"/>
        <v>16</v>
      </c>
      <c r="Q4051" s="14" t="s">
        <v>8354</v>
      </c>
      <c r="R4051" t="s">
        <v>8357</v>
      </c>
      <c r="S4051" s="19">
        <f t="shared" si="318"/>
        <v>42169.750173611108</v>
      </c>
      <c r="T4051" s="19">
        <f t="shared" si="319"/>
        <v>42207.916666666664</v>
      </c>
      <c r="U4051">
        <f t="shared" si="320"/>
        <v>2014</v>
      </c>
    </row>
    <row r="4052" spans="1:21" ht="48" x14ac:dyDescent="0.2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 s="23">
        <v>1437620400</v>
      </c>
      <c r="J4052">
        <v>1411485391</v>
      </c>
      <c r="K4052" t="b">
        <v>0</v>
      </c>
      <c r="L4052">
        <v>1</v>
      </c>
      <c r="M4052" t="b">
        <v>0</v>
      </c>
      <c r="N4052" t="s">
        <v>8301</v>
      </c>
      <c r="O4052" s="12">
        <f t="shared" si="316"/>
        <v>0</v>
      </c>
      <c r="P4052" s="10">
        <f t="shared" si="317"/>
        <v>1</v>
      </c>
      <c r="Q4052" s="14" t="s">
        <v>8354</v>
      </c>
      <c r="R4052" t="s">
        <v>8357</v>
      </c>
      <c r="S4052" s="19">
        <f t="shared" si="318"/>
        <v>41905.428136574068</v>
      </c>
      <c r="T4052" s="19">
        <f t="shared" si="319"/>
        <v>42207.916666666664</v>
      </c>
      <c r="U4052">
        <f t="shared" si="320"/>
        <v>2016</v>
      </c>
    </row>
    <row r="4053" spans="1:21" ht="48" x14ac:dyDescent="0.2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 s="23">
        <v>1437620400</v>
      </c>
      <c r="J4053">
        <v>1399058797</v>
      </c>
      <c r="K4053" t="b">
        <v>0</v>
      </c>
      <c r="L4053">
        <v>0</v>
      </c>
      <c r="M4053" t="b">
        <v>0</v>
      </c>
      <c r="N4053" t="s">
        <v>8301</v>
      </c>
      <c r="O4053" s="12">
        <f t="shared" si="316"/>
        <v>0</v>
      </c>
      <c r="P4053" s="10">
        <f t="shared" si="317"/>
        <v>0</v>
      </c>
      <c r="Q4053" s="14" t="s">
        <v>8354</v>
      </c>
      <c r="R4053" t="s">
        <v>8357</v>
      </c>
      <c r="S4053" s="19">
        <f t="shared" si="318"/>
        <v>41761.601817129624</v>
      </c>
      <c r="T4053" s="19">
        <f t="shared" si="319"/>
        <v>42207.916666666664</v>
      </c>
      <c r="U4053">
        <f t="shared" si="320"/>
        <v>2015</v>
      </c>
    </row>
    <row r="4054" spans="1:21" ht="64" x14ac:dyDescent="0.2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 s="23">
        <v>1437620400</v>
      </c>
      <c r="J4054">
        <v>1408050316</v>
      </c>
      <c r="K4054" t="b">
        <v>0</v>
      </c>
      <c r="L4054">
        <v>13</v>
      </c>
      <c r="M4054" t="b">
        <v>0</v>
      </c>
      <c r="N4054" t="s">
        <v>8301</v>
      </c>
      <c r="O4054" s="12">
        <f t="shared" si="316"/>
        <v>38</v>
      </c>
      <c r="P4054" s="10">
        <f t="shared" si="317"/>
        <v>86.62</v>
      </c>
      <c r="Q4054" s="14" t="s">
        <v>8354</v>
      </c>
      <c r="R4054" t="s">
        <v>8357</v>
      </c>
      <c r="S4054" s="19">
        <f t="shared" si="318"/>
        <v>41865.670324074068</v>
      </c>
      <c r="T4054" s="19">
        <f t="shared" si="319"/>
        <v>42207.916666666664</v>
      </c>
      <c r="U4054">
        <f t="shared" si="320"/>
        <v>2015</v>
      </c>
    </row>
    <row r="4055" spans="1:21" ht="48" x14ac:dyDescent="0.2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 s="23">
        <v>1437620400</v>
      </c>
      <c r="J4055">
        <v>1413477228</v>
      </c>
      <c r="K4055" t="b">
        <v>0</v>
      </c>
      <c r="L4055">
        <v>2</v>
      </c>
      <c r="M4055" t="b">
        <v>0</v>
      </c>
      <c r="N4055" t="s">
        <v>8301</v>
      </c>
      <c r="O4055" s="12">
        <f t="shared" si="316"/>
        <v>22</v>
      </c>
      <c r="P4055" s="10">
        <f t="shared" si="317"/>
        <v>55</v>
      </c>
      <c r="Q4055" s="14" t="s">
        <v>8354</v>
      </c>
      <c r="R4055" t="s">
        <v>8357</v>
      </c>
      <c r="S4055" s="19">
        <f t="shared" si="318"/>
        <v>41928.481805555552</v>
      </c>
      <c r="T4055" s="19">
        <f t="shared" si="319"/>
        <v>42207.916666666664</v>
      </c>
      <c r="U4055">
        <f t="shared" si="320"/>
        <v>2015</v>
      </c>
    </row>
    <row r="4056" spans="1:21" ht="48" x14ac:dyDescent="0.2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 s="23">
        <v>1437620400</v>
      </c>
      <c r="J4056">
        <v>1472674285</v>
      </c>
      <c r="K4056" t="b">
        <v>0</v>
      </c>
      <c r="L4056">
        <v>0</v>
      </c>
      <c r="M4056" t="b">
        <v>0</v>
      </c>
      <c r="N4056" t="s">
        <v>8301</v>
      </c>
      <c r="O4056" s="12">
        <f t="shared" si="316"/>
        <v>0</v>
      </c>
      <c r="P4056" s="10">
        <f t="shared" si="317"/>
        <v>0</v>
      </c>
      <c r="Q4056" s="14" t="s">
        <v>8354</v>
      </c>
      <c r="R4056" t="s">
        <v>8357</v>
      </c>
      <c r="S4056" s="19">
        <f t="shared" si="318"/>
        <v>42613.632928240739</v>
      </c>
      <c r="T4056" s="19">
        <f t="shared" si="319"/>
        <v>42207.916666666664</v>
      </c>
      <c r="U4056">
        <f t="shared" si="320"/>
        <v>2015</v>
      </c>
    </row>
    <row r="4057" spans="1:21" ht="48" x14ac:dyDescent="0.2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 s="23">
        <v>1437620400</v>
      </c>
      <c r="J4057">
        <v>1400600031</v>
      </c>
      <c r="K4057" t="b">
        <v>0</v>
      </c>
      <c r="L4057">
        <v>21</v>
      </c>
      <c r="M4057" t="b">
        <v>0</v>
      </c>
      <c r="N4057" t="s">
        <v>8301</v>
      </c>
      <c r="O4057" s="12">
        <f t="shared" si="316"/>
        <v>18</v>
      </c>
      <c r="P4057" s="10">
        <f t="shared" si="317"/>
        <v>41.95</v>
      </c>
      <c r="Q4057" s="14" t="s">
        <v>8354</v>
      </c>
      <c r="R4057" t="s">
        <v>8357</v>
      </c>
      <c r="S4057" s="19">
        <f t="shared" si="318"/>
        <v>41779.44017361111</v>
      </c>
      <c r="T4057" s="19">
        <f t="shared" si="319"/>
        <v>42207.916666666664</v>
      </c>
      <c r="U4057">
        <f t="shared" si="320"/>
        <v>2015</v>
      </c>
    </row>
    <row r="4058" spans="1:21" ht="48" x14ac:dyDescent="0.2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 s="23">
        <v>1437620400</v>
      </c>
      <c r="J4058">
        <v>1465856639</v>
      </c>
      <c r="K4058" t="b">
        <v>0</v>
      </c>
      <c r="L4058">
        <v>9</v>
      </c>
      <c r="M4058" t="b">
        <v>0</v>
      </c>
      <c r="N4058" t="s">
        <v>8301</v>
      </c>
      <c r="O4058" s="12">
        <f t="shared" si="316"/>
        <v>53</v>
      </c>
      <c r="P4058" s="10">
        <f t="shared" si="317"/>
        <v>88.33</v>
      </c>
      <c r="Q4058" s="14" t="s">
        <v>8354</v>
      </c>
      <c r="R4058" t="s">
        <v>8357</v>
      </c>
      <c r="S4058" s="19">
        <f t="shared" si="318"/>
        <v>42534.724988425922</v>
      </c>
      <c r="T4058" s="19">
        <f t="shared" si="319"/>
        <v>42207.916666666664</v>
      </c>
      <c r="U4058">
        <f t="shared" si="320"/>
        <v>2015</v>
      </c>
    </row>
    <row r="4059" spans="1:21" ht="48" x14ac:dyDescent="0.2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 s="23">
        <v>1437620400</v>
      </c>
      <c r="J4059">
        <v>1446506080</v>
      </c>
      <c r="K4059" t="b">
        <v>0</v>
      </c>
      <c r="L4059">
        <v>6</v>
      </c>
      <c r="M4059" t="b">
        <v>0</v>
      </c>
      <c r="N4059" t="s">
        <v>8301</v>
      </c>
      <c r="O4059" s="12">
        <f t="shared" si="316"/>
        <v>22</v>
      </c>
      <c r="P4059" s="10">
        <f t="shared" si="317"/>
        <v>129.16999999999999</v>
      </c>
      <c r="Q4059" s="14" t="s">
        <v>8354</v>
      </c>
      <c r="R4059" t="s">
        <v>8357</v>
      </c>
      <c r="S4059" s="19">
        <f t="shared" si="318"/>
        <v>42310.760185185187</v>
      </c>
      <c r="T4059" s="19">
        <f t="shared" si="319"/>
        <v>42207.916666666664</v>
      </c>
      <c r="U4059">
        <f t="shared" si="320"/>
        <v>2015</v>
      </c>
    </row>
    <row r="4060" spans="1:21" ht="48" x14ac:dyDescent="0.2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 s="23">
        <v>1437620400</v>
      </c>
      <c r="J4060">
        <v>1458178044</v>
      </c>
      <c r="K4060" t="b">
        <v>0</v>
      </c>
      <c r="L4060">
        <v>4</v>
      </c>
      <c r="M4060" t="b">
        <v>0</v>
      </c>
      <c r="N4060" t="s">
        <v>8301</v>
      </c>
      <c r="O4060" s="12">
        <f t="shared" si="316"/>
        <v>3</v>
      </c>
      <c r="P4060" s="10">
        <f t="shared" si="317"/>
        <v>23.75</v>
      </c>
      <c r="Q4060" s="14" t="s">
        <v>8354</v>
      </c>
      <c r="R4060" t="s">
        <v>8357</v>
      </c>
      <c r="S4060" s="19">
        <f t="shared" si="318"/>
        <v>42445.852361111109</v>
      </c>
      <c r="T4060" s="19">
        <f t="shared" si="319"/>
        <v>42207.916666666664</v>
      </c>
      <c r="U4060">
        <f t="shared" si="320"/>
        <v>2016</v>
      </c>
    </row>
    <row r="4061" spans="1:21" ht="48" x14ac:dyDescent="0.2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 s="23">
        <v>1437620400</v>
      </c>
      <c r="J4061">
        <v>1408116152</v>
      </c>
      <c r="K4061" t="b">
        <v>0</v>
      </c>
      <c r="L4061">
        <v>7</v>
      </c>
      <c r="M4061" t="b">
        <v>0</v>
      </c>
      <c r="N4061" t="s">
        <v>8301</v>
      </c>
      <c r="O4061" s="12">
        <f t="shared" si="316"/>
        <v>3</v>
      </c>
      <c r="P4061" s="10">
        <f t="shared" si="317"/>
        <v>35.71</v>
      </c>
      <c r="Q4061" s="14" t="s">
        <v>8354</v>
      </c>
      <c r="R4061" t="s">
        <v>8357</v>
      </c>
      <c r="S4061" s="19">
        <f t="shared" si="318"/>
        <v>41866.432314814811</v>
      </c>
      <c r="T4061" s="19">
        <f t="shared" si="319"/>
        <v>42207.916666666664</v>
      </c>
      <c r="U4061">
        <f t="shared" si="320"/>
        <v>2015</v>
      </c>
    </row>
    <row r="4062" spans="1:21" ht="48" x14ac:dyDescent="0.2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 s="23">
        <v>1437620400</v>
      </c>
      <c r="J4062">
        <v>1400604056</v>
      </c>
      <c r="K4062" t="b">
        <v>0</v>
      </c>
      <c r="L4062">
        <v>5</v>
      </c>
      <c r="M4062" t="b">
        <v>0</v>
      </c>
      <c r="N4062" t="s">
        <v>8301</v>
      </c>
      <c r="O4062" s="12">
        <f t="shared" si="316"/>
        <v>3</v>
      </c>
      <c r="P4062" s="10">
        <f t="shared" si="317"/>
        <v>57</v>
      </c>
      <c r="Q4062" s="14" t="s">
        <v>8354</v>
      </c>
      <c r="R4062" t="s">
        <v>8357</v>
      </c>
      <c r="S4062" s="19">
        <f t="shared" si="318"/>
        <v>41779.486759259256</v>
      </c>
      <c r="T4062" s="19">
        <f t="shared" si="319"/>
        <v>42207.916666666664</v>
      </c>
      <c r="U4062">
        <f t="shared" si="320"/>
        <v>2016</v>
      </c>
    </row>
    <row r="4063" spans="1:21" ht="32" x14ac:dyDescent="0.2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 s="23">
        <v>1437620400</v>
      </c>
      <c r="J4063">
        <v>1456025023</v>
      </c>
      <c r="K4063" t="b">
        <v>0</v>
      </c>
      <c r="L4063">
        <v>0</v>
      </c>
      <c r="M4063" t="b">
        <v>0</v>
      </c>
      <c r="N4063" t="s">
        <v>8301</v>
      </c>
      <c r="O4063" s="12">
        <f t="shared" si="316"/>
        <v>0</v>
      </c>
      <c r="P4063" s="10">
        <f t="shared" si="317"/>
        <v>0</v>
      </c>
      <c r="Q4063" s="14" t="s">
        <v>8354</v>
      </c>
      <c r="R4063" t="s">
        <v>8357</v>
      </c>
      <c r="S4063" s="19">
        <f t="shared" si="318"/>
        <v>42420.933136574073</v>
      </c>
      <c r="T4063" s="19">
        <f t="shared" si="319"/>
        <v>42207.916666666664</v>
      </c>
      <c r="U4063">
        <f t="shared" si="320"/>
        <v>2015</v>
      </c>
    </row>
    <row r="4064" spans="1:21" ht="48" x14ac:dyDescent="0.2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 s="23">
        <v>1437620400</v>
      </c>
      <c r="J4064">
        <v>1464889468</v>
      </c>
      <c r="K4064" t="b">
        <v>0</v>
      </c>
      <c r="L4064">
        <v>3</v>
      </c>
      <c r="M4064" t="b">
        <v>0</v>
      </c>
      <c r="N4064" t="s">
        <v>8301</v>
      </c>
      <c r="O4064" s="12">
        <f t="shared" si="316"/>
        <v>2</v>
      </c>
      <c r="P4064" s="10">
        <f t="shared" si="317"/>
        <v>163.33000000000001</v>
      </c>
      <c r="Q4064" s="14" t="s">
        <v>8354</v>
      </c>
      <c r="R4064" t="s">
        <v>8357</v>
      </c>
      <c r="S4064" s="19">
        <f t="shared" si="318"/>
        <v>42523.530879629623</v>
      </c>
      <c r="T4064" s="19">
        <f t="shared" si="319"/>
        <v>42207.916666666664</v>
      </c>
      <c r="U4064">
        <f t="shared" si="320"/>
        <v>2014</v>
      </c>
    </row>
    <row r="4065" spans="1:21" ht="48" x14ac:dyDescent="0.2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 s="23">
        <v>1437620400</v>
      </c>
      <c r="J4065">
        <v>1401294084</v>
      </c>
      <c r="K4065" t="b">
        <v>0</v>
      </c>
      <c r="L4065">
        <v>9</v>
      </c>
      <c r="M4065" t="b">
        <v>0</v>
      </c>
      <c r="N4065" t="s">
        <v>8301</v>
      </c>
      <c r="O4065" s="12">
        <f t="shared" si="316"/>
        <v>1</v>
      </c>
      <c r="P4065" s="10">
        <f t="shared" si="317"/>
        <v>15</v>
      </c>
      <c r="Q4065" s="14" t="s">
        <v>8354</v>
      </c>
      <c r="R4065" t="s">
        <v>8357</v>
      </c>
      <c r="S4065" s="19">
        <f t="shared" si="318"/>
        <v>41787.473194444443</v>
      </c>
      <c r="T4065" s="19">
        <f t="shared" si="319"/>
        <v>42207.916666666664</v>
      </c>
      <c r="U4065">
        <f t="shared" si="320"/>
        <v>2015</v>
      </c>
    </row>
    <row r="4066" spans="1:21" ht="48" x14ac:dyDescent="0.2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 s="23">
        <v>1437620400</v>
      </c>
      <c r="J4066">
        <v>1427724426</v>
      </c>
      <c r="K4066" t="b">
        <v>0</v>
      </c>
      <c r="L4066">
        <v>6</v>
      </c>
      <c r="M4066" t="b">
        <v>0</v>
      </c>
      <c r="N4066" t="s">
        <v>8301</v>
      </c>
      <c r="O4066" s="12">
        <f t="shared" si="316"/>
        <v>19</v>
      </c>
      <c r="P4066" s="10">
        <f t="shared" si="317"/>
        <v>64.17</v>
      </c>
      <c r="Q4066" s="14" t="s">
        <v>8354</v>
      </c>
      <c r="R4066" t="s">
        <v>8357</v>
      </c>
      <c r="S4066" s="19">
        <f t="shared" si="318"/>
        <v>42093.379930555551</v>
      </c>
      <c r="T4066" s="19">
        <f t="shared" si="319"/>
        <v>42207.916666666664</v>
      </c>
      <c r="U4066">
        <f t="shared" si="320"/>
        <v>2016</v>
      </c>
    </row>
    <row r="4067" spans="1:21" ht="32" x14ac:dyDescent="0.2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 s="23">
        <v>1437620400</v>
      </c>
      <c r="J4067">
        <v>1405291811</v>
      </c>
      <c r="K4067" t="b">
        <v>0</v>
      </c>
      <c r="L4067">
        <v>4</v>
      </c>
      <c r="M4067" t="b">
        <v>0</v>
      </c>
      <c r="N4067" t="s">
        <v>8301</v>
      </c>
      <c r="O4067" s="12">
        <f t="shared" si="316"/>
        <v>1</v>
      </c>
      <c r="P4067" s="10">
        <f t="shared" si="317"/>
        <v>6.75</v>
      </c>
      <c r="Q4067" s="14" t="s">
        <v>8354</v>
      </c>
      <c r="R4067" t="s">
        <v>8357</v>
      </c>
      <c r="S4067" s="19">
        <f t="shared" si="318"/>
        <v>41833.74318287037</v>
      </c>
      <c r="T4067" s="19">
        <f t="shared" si="319"/>
        <v>42207.916666666664</v>
      </c>
      <c r="U4067">
        <f t="shared" si="320"/>
        <v>2015</v>
      </c>
    </row>
    <row r="4068" spans="1:21" ht="48" x14ac:dyDescent="0.2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 s="23">
        <v>1437620400</v>
      </c>
      <c r="J4068">
        <v>1461027388</v>
      </c>
      <c r="K4068" t="b">
        <v>0</v>
      </c>
      <c r="L4068">
        <v>1</v>
      </c>
      <c r="M4068" t="b">
        <v>0</v>
      </c>
      <c r="N4068" t="s">
        <v>8301</v>
      </c>
      <c r="O4068" s="12">
        <f t="shared" si="316"/>
        <v>0</v>
      </c>
      <c r="P4068" s="10">
        <f t="shared" si="317"/>
        <v>25</v>
      </c>
      <c r="Q4068" s="14" t="s">
        <v>8354</v>
      </c>
      <c r="R4068" t="s">
        <v>8357</v>
      </c>
      <c r="S4068" s="19">
        <f t="shared" si="318"/>
        <v>42478.830879629626</v>
      </c>
      <c r="T4068" s="19">
        <f t="shared" si="319"/>
        <v>42207.916666666664</v>
      </c>
      <c r="U4068">
        <f t="shared" si="320"/>
        <v>2016</v>
      </c>
    </row>
    <row r="4069" spans="1:21" ht="48" x14ac:dyDescent="0.2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 s="23">
        <v>1437620400</v>
      </c>
      <c r="J4069">
        <v>1439952550</v>
      </c>
      <c r="K4069" t="b">
        <v>0</v>
      </c>
      <c r="L4069">
        <v>17</v>
      </c>
      <c r="M4069" t="b">
        <v>0</v>
      </c>
      <c r="N4069" t="s">
        <v>8301</v>
      </c>
      <c r="O4069" s="12">
        <f t="shared" si="316"/>
        <v>61</v>
      </c>
      <c r="P4069" s="10">
        <f t="shared" si="317"/>
        <v>179.12</v>
      </c>
      <c r="Q4069" s="14" t="s">
        <v>8354</v>
      </c>
      <c r="R4069" t="s">
        <v>8357</v>
      </c>
      <c r="S4069" s="19">
        <f t="shared" si="318"/>
        <v>42234.909143518518</v>
      </c>
      <c r="T4069" s="19">
        <f t="shared" si="319"/>
        <v>42207.916666666664</v>
      </c>
      <c r="U4069">
        <f t="shared" si="320"/>
        <v>2016</v>
      </c>
    </row>
    <row r="4070" spans="1:21" ht="32" x14ac:dyDescent="0.2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 s="23">
        <v>1437620400</v>
      </c>
      <c r="J4070">
        <v>1481756855</v>
      </c>
      <c r="K4070" t="b">
        <v>0</v>
      </c>
      <c r="L4070">
        <v>1</v>
      </c>
      <c r="M4070" t="b">
        <v>0</v>
      </c>
      <c r="N4070" t="s">
        <v>8301</v>
      </c>
      <c r="O4070" s="12">
        <f t="shared" si="316"/>
        <v>1</v>
      </c>
      <c r="P4070" s="10">
        <f t="shared" si="317"/>
        <v>34.950000000000003</v>
      </c>
      <c r="Q4070" s="14" t="s">
        <v>8354</v>
      </c>
      <c r="R4070" t="s">
        <v>8357</v>
      </c>
      <c r="S4070" s="19">
        <f t="shared" si="318"/>
        <v>42718.755266203698</v>
      </c>
      <c r="T4070" s="19">
        <f t="shared" si="319"/>
        <v>42207.916666666664</v>
      </c>
      <c r="U4070">
        <f t="shared" si="320"/>
        <v>2014</v>
      </c>
    </row>
    <row r="4071" spans="1:21" ht="48" x14ac:dyDescent="0.2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 s="23">
        <v>1437620400</v>
      </c>
      <c r="J4071">
        <v>1421596356</v>
      </c>
      <c r="K4071" t="b">
        <v>0</v>
      </c>
      <c r="L4071">
        <v>13</v>
      </c>
      <c r="M4071" t="b">
        <v>0</v>
      </c>
      <c r="N4071" t="s">
        <v>8301</v>
      </c>
      <c r="O4071" s="12">
        <f t="shared" si="316"/>
        <v>34</v>
      </c>
      <c r="P4071" s="10">
        <f t="shared" si="317"/>
        <v>33.08</v>
      </c>
      <c r="Q4071" s="14" t="s">
        <v>8354</v>
      </c>
      <c r="R4071" t="s">
        <v>8357</v>
      </c>
      <c r="S4071" s="19">
        <f t="shared" si="318"/>
        <v>42022.453194444439</v>
      </c>
      <c r="T4071" s="19">
        <f t="shared" si="319"/>
        <v>42207.916666666664</v>
      </c>
      <c r="U4071">
        <f t="shared" si="320"/>
        <v>2015</v>
      </c>
    </row>
    <row r="4072" spans="1:21" ht="32" x14ac:dyDescent="0.2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 s="23">
        <v>1437620400</v>
      </c>
      <c r="J4072">
        <v>1422374420</v>
      </c>
      <c r="K4072" t="b">
        <v>0</v>
      </c>
      <c r="L4072">
        <v>6</v>
      </c>
      <c r="M4072" t="b">
        <v>0</v>
      </c>
      <c r="N4072" t="s">
        <v>8301</v>
      </c>
      <c r="O4072" s="12">
        <f t="shared" si="316"/>
        <v>17</v>
      </c>
      <c r="P4072" s="10">
        <f t="shared" si="317"/>
        <v>27.5</v>
      </c>
      <c r="Q4072" s="14" t="s">
        <v>8354</v>
      </c>
      <c r="R4072" t="s">
        <v>8357</v>
      </c>
      <c r="S4072" s="19">
        <f t="shared" si="318"/>
        <v>42031.458564814813</v>
      </c>
      <c r="T4072" s="19">
        <f t="shared" si="319"/>
        <v>42207.916666666664</v>
      </c>
      <c r="U4072">
        <f t="shared" si="320"/>
        <v>2015</v>
      </c>
    </row>
    <row r="4073" spans="1:21" ht="48" x14ac:dyDescent="0.2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 s="23">
        <v>1437620400</v>
      </c>
      <c r="J4073">
        <v>1480187931</v>
      </c>
      <c r="K4073" t="b">
        <v>0</v>
      </c>
      <c r="L4073">
        <v>0</v>
      </c>
      <c r="M4073" t="b">
        <v>0</v>
      </c>
      <c r="N4073" t="s">
        <v>8301</v>
      </c>
      <c r="O4073" s="12">
        <f t="shared" si="316"/>
        <v>0</v>
      </c>
      <c r="P4073" s="10">
        <f t="shared" si="317"/>
        <v>0</v>
      </c>
      <c r="Q4073" s="14" t="s">
        <v>8354</v>
      </c>
      <c r="R4073" t="s">
        <v>8357</v>
      </c>
      <c r="S4073" s="19">
        <f t="shared" si="318"/>
        <v>42700.59642361111</v>
      </c>
      <c r="T4073" s="19">
        <f t="shared" si="319"/>
        <v>42207.916666666664</v>
      </c>
      <c r="U4073">
        <f t="shared" si="320"/>
        <v>2014</v>
      </c>
    </row>
    <row r="4074" spans="1:21" ht="48" x14ac:dyDescent="0.2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 s="23">
        <v>1437620400</v>
      </c>
      <c r="J4074">
        <v>1403462111</v>
      </c>
      <c r="K4074" t="b">
        <v>0</v>
      </c>
      <c r="L4074">
        <v>2</v>
      </c>
      <c r="M4074" t="b">
        <v>0</v>
      </c>
      <c r="N4074" t="s">
        <v>8301</v>
      </c>
      <c r="O4074" s="12">
        <f t="shared" si="316"/>
        <v>0</v>
      </c>
      <c r="P4074" s="10">
        <f t="shared" si="317"/>
        <v>2</v>
      </c>
      <c r="Q4074" s="14" t="s">
        <v>8354</v>
      </c>
      <c r="R4074" t="s">
        <v>8357</v>
      </c>
      <c r="S4074" s="19">
        <f t="shared" si="318"/>
        <v>41812.566099537034</v>
      </c>
      <c r="T4074" s="19">
        <f t="shared" si="319"/>
        <v>42207.916666666664</v>
      </c>
      <c r="U4074">
        <f t="shared" si="320"/>
        <v>2015</v>
      </c>
    </row>
    <row r="4075" spans="1:21" ht="48" x14ac:dyDescent="0.2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 s="23">
        <v>1437620400</v>
      </c>
      <c r="J4075">
        <v>1426407426</v>
      </c>
      <c r="K4075" t="b">
        <v>0</v>
      </c>
      <c r="L4075">
        <v>2</v>
      </c>
      <c r="M4075" t="b">
        <v>0</v>
      </c>
      <c r="N4075" t="s">
        <v>8301</v>
      </c>
      <c r="O4075" s="12">
        <f t="shared" si="316"/>
        <v>1</v>
      </c>
      <c r="P4075" s="10">
        <f t="shared" si="317"/>
        <v>18.5</v>
      </c>
      <c r="Q4075" s="14" t="s">
        <v>8354</v>
      </c>
      <c r="R4075" t="s">
        <v>8357</v>
      </c>
      <c r="S4075" s="19">
        <f t="shared" si="318"/>
        <v>42078.136874999997</v>
      </c>
      <c r="T4075" s="19">
        <f t="shared" si="319"/>
        <v>42207.916666666664</v>
      </c>
      <c r="U4075">
        <f t="shared" si="320"/>
        <v>2014</v>
      </c>
    </row>
    <row r="4076" spans="1:21" ht="48" x14ac:dyDescent="0.2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 s="23">
        <v>1437620400</v>
      </c>
      <c r="J4076">
        <v>1444137375</v>
      </c>
      <c r="K4076" t="b">
        <v>0</v>
      </c>
      <c r="L4076">
        <v>21</v>
      </c>
      <c r="M4076" t="b">
        <v>0</v>
      </c>
      <c r="N4076" t="s">
        <v>8301</v>
      </c>
      <c r="O4076" s="12">
        <f t="shared" si="316"/>
        <v>27</v>
      </c>
      <c r="P4076" s="10">
        <f t="shared" si="317"/>
        <v>35</v>
      </c>
      <c r="Q4076" s="14" t="s">
        <v>8354</v>
      </c>
      <c r="R4076" t="s">
        <v>8357</v>
      </c>
      <c r="S4076" s="19">
        <f t="shared" si="318"/>
        <v>42283.344618055555</v>
      </c>
      <c r="T4076" s="19">
        <f t="shared" si="319"/>
        <v>42207.916666666664</v>
      </c>
      <c r="U4076">
        <f t="shared" si="320"/>
        <v>2014</v>
      </c>
    </row>
    <row r="4077" spans="1:21" ht="48" x14ac:dyDescent="0.2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 s="23">
        <v>1437620400</v>
      </c>
      <c r="J4077">
        <v>1400547969</v>
      </c>
      <c r="K4077" t="b">
        <v>0</v>
      </c>
      <c r="L4077">
        <v>13</v>
      </c>
      <c r="M4077" t="b">
        <v>0</v>
      </c>
      <c r="N4077" t="s">
        <v>8301</v>
      </c>
      <c r="O4077" s="12">
        <f t="shared" si="316"/>
        <v>29</v>
      </c>
      <c r="P4077" s="10">
        <f t="shared" si="317"/>
        <v>44.31</v>
      </c>
      <c r="Q4077" s="14" t="s">
        <v>8354</v>
      </c>
      <c r="R4077" t="s">
        <v>8357</v>
      </c>
      <c r="S4077" s="19">
        <f t="shared" si="318"/>
        <v>41778.837604166663</v>
      </c>
      <c r="T4077" s="19">
        <f t="shared" si="319"/>
        <v>42207.916666666664</v>
      </c>
      <c r="U4077">
        <f t="shared" si="320"/>
        <v>2015</v>
      </c>
    </row>
    <row r="4078" spans="1:21" ht="48" x14ac:dyDescent="0.2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 s="23">
        <v>1437620400</v>
      </c>
      <c r="J4078">
        <v>1411499149</v>
      </c>
      <c r="K4078" t="b">
        <v>0</v>
      </c>
      <c r="L4078">
        <v>0</v>
      </c>
      <c r="M4078" t="b">
        <v>0</v>
      </c>
      <c r="N4078" t="s">
        <v>8301</v>
      </c>
      <c r="O4078" s="12">
        <f t="shared" si="316"/>
        <v>0</v>
      </c>
      <c r="P4078" s="10">
        <f t="shared" si="317"/>
        <v>0</v>
      </c>
      <c r="Q4078" s="14" t="s">
        <v>8354</v>
      </c>
      <c r="R4078" t="s">
        <v>8357</v>
      </c>
      <c r="S4078" s="19">
        <f t="shared" si="318"/>
        <v>41905.587372685179</v>
      </c>
      <c r="T4078" s="19">
        <f t="shared" si="319"/>
        <v>42207.916666666664</v>
      </c>
      <c r="U4078">
        <f t="shared" si="320"/>
        <v>2015</v>
      </c>
    </row>
    <row r="4079" spans="1:21" ht="48" x14ac:dyDescent="0.2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 s="23">
        <v>1437620400</v>
      </c>
      <c r="J4079">
        <v>1479747794</v>
      </c>
      <c r="K4079" t="b">
        <v>0</v>
      </c>
      <c r="L4079">
        <v>6</v>
      </c>
      <c r="M4079" t="b">
        <v>0</v>
      </c>
      <c r="N4079" t="s">
        <v>8301</v>
      </c>
      <c r="O4079" s="12">
        <f t="shared" si="316"/>
        <v>9</v>
      </c>
      <c r="P4079" s="10">
        <f t="shared" si="317"/>
        <v>222.5</v>
      </c>
      <c r="Q4079" s="14" t="s">
        <v>8354</v>
      </c>
      <c r="R4079" t="s">
        <v>8357</v>
      </c>
      <c r="S4079" s="19">
        <f t="shared" si="318"/>
        <v>42695.502245370364</v>
      </c>
      <c r="T4079" s="19">
        <f t="shared" si="319"/>
        <v>42207.916666666664</v>
      </c>
      <c r="U4079">
        <f t="shared" si="320"/>
        <v>2015</v>
      </c>
    </row>
    <row r="4080" spans="1:21" ht="48" x14ac:dyDescent="0.2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 s="23">
        <v>1437620400</v>
      </c>
      <c r="J4080">
        <v>1482951242</v>
      </c>
      <c r="K4080" t="b">
        <v>0</v>
      </c>
      <c r="L4080">
        <v>0</v>
      </c>
      <c r="M4080" t="b">
        <v>0</v>
      </c>
      <c r="N4080" t="s">
        <v>8301</v>
      </c>
      <c r="O4080" s="12">
        <f t="shared" si="316"/>
        <v>0</v>
      </c>
      <c r="P4080" s="10">
        <f t="shared" si="317"/>
        <v>0</v>
      </c>
      <c r="Q4080" s="14" t="s">
        <v>8354</v>
      </c>
      <c r="R4080" t="s">
        <v>8357</v>
      </c>
      <c r="S4080" s="19">
        <f t="shared" si="318"/>
        <v>42732.579189814809</v>
      </c>
      <c r="T4080" s="19">
        <f t="shared" si="319"/>
        <v>42207.916666666664</v>
      </c>
      <c r="U4080">
        <f t="shared" si="320"/>
        <v>2015</v>
      </c>
    </row>
    <row r="4081" spans="1:21" ht="48" x14ac:dyDescent="0.2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 s="23">
        <v>1437620400</v>
      </c>
      <c r="J4081">
        <v>1463783521</v>
      </c>
      <c r="K4081" t="b">
        <v>0</v>
      </c>
      <c r="L4081">
        <v>1</v>
      </c>
      <c r="M4081" t="b">
        <v>0</v>
      </c>
      <c r="N4081" t="s">
        <v>8301</v>
      </c>
      <c r="O4081" s="12">
        <f t="shared" si="316"/>
        <v>0</v>
      </c>
      <c r="P4081" s="10">
        <f t="shared" si="317"/>
        <v>5</v>
      </c>
      <c r="Q4081" s="14" t="s">
        <v>8354</v>
      </c>
      <c r="R4081" t="s">
        <v>8357</v>
      </c>
      <c r="S4081" s="19">
        <f t="shared" si="318"/>
        <v>42510.730567129627</v>
      </c>
      <c r="T4081" s="19">
        <f t="shared" si="319"/>
        <v>42207.916666666664</v>
      </c>
      <c r="U4081">
        <f t="shared" si="320"/>
        <v>2015</v>
      </c>
    </row>
    <row r="4082" spans="1:21" ht="48" x14ac:dyDescent="0.2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 s="23">
        <v>1437620400</v>
      </c>
      <c r="J4082">
        <v>1463849116</v>
      </c>
      <c r="K4082" t="b">
        <v>0</v>
      </c>
      <c r="L4082">
        <v>0</v>
      </c>
      <c r="M4082" t="b">
        <v>0</v>
      </c>
      <c r="N4082" t="s">
        <v>8301</v>
      </c>
      <c r="O4082" s="12">
        <f t="shared" si="316"/>
        <v>0</v>
      </c>
      <c r="P4082" s="10">
        <f t="shared" si="317"/>
        <v>0</v>
      </c>
      <c r="Q4082" s="14" t="s">
        <v>8354</v>
      </c>
      <c r="R4082" t="s">
        <v>8357</v>
      </c>
      <c r="S4082" s="19">
        <f t="shared" si="318"/>
        <v>42511.489768518521</v>
      </c>
      <c r="T4082" s="19">
        <f t="shared" si="319"/>
        <v>42207.916666666664</v>
      </c>
      <c r="U4082">
        <f t="shared" si="320"/>
        <v>2015</v>
      </c>
    </row>
    <row r="4083" spans="1:21" ht="48" x14ac:dyDescent="0.2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 s="23">
        <v>1437620400</v>
      </c>
      <c r="J4083">
        <v>1423231025</v>
      </c>
      <c r="K4083" t="b">
        <v>0</v>
      </c>
      <c r="L4083">
        <v>12</v>
      </c>
      <c r="M4083" t="b">
        <v>0</v>
      </c>
      <c r="N4083" t="s">
        <v>8301</v>
      </c>
      <c r="O4083" s="12">
        <f t="shared" si="316"/>
        <v>16</v>
      </c>
      <c r="P4083" s="10">
        <f t="shared" si="317"/>
        <v>29.17</v>
      </c>
      <c r="Q4083" s="14" t="s">
        <v>8354</v>
      </c>
      <c r="R4083" t="s">
        <v>8357</v>
      </c>
      <c r="S4083" s="19">
        <f t="shared" si="318"/>
        <v>42041.372974537029</v>
      </c>
      <c r="T4083" s="19">
        <f t="shared" si="319"/>
        <v>42207.916666666664</v>
      </c>
      <c r="U4083">
        <f t="shared" si="320"/>
        <v>2015</v>
      </c>
    </row>
    <row r="4084" spans="1:21" ht="48" x14ac:dyDescent="0.2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 s="23">
        <v>1437620400</v>
      </c>
      <c r="J4084">
        <v>1446179553</v>
      </c>
      <c r="K4084" t="b">
        <v>0</v>
      </c>
      <c r="L4084">
        <v>2</v>
      </c>
      <c r="M4084" t="b">
        <v>0</v>
      </c>
      <c r="N4084" t="s">
        <v>8301</v>
      </c>
      <c r="O4084" s="12">
        <f t="shared" si="316"/>
        <v>2</v>
      </c>
      <c r="P4084" s="10">
        <f t="shared" si="317"/>
        <v>1.5</v>
      </c>
      <c r="Q4084" s="14" t="s">
        <v>8354</v>
      </c>
      <c r="R4084" t="s">
        <v>8357</v>
      </c>
      <c r="S4084" s="19">
        <f t="shared" si="318"/>
        <v>42306.980937499997</v>
      </c>
      <c r="T4084" s="19">
        <f t="shared" si="319"/>
        <v>42207.916666666664</v>
      </c>
      <c r="U4084">
        <f t="shared" si="320"/>
        <v>2016</v>
      </c>
    </row>
    <row r="4085" spans="1:21" ht="48" x14ac:dyDescent="0.2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 s="23">
        <v>1437620400</v>
      </c>
      <c r="J4085">
        <v>1450203416</v>
      </c>
      <c r="K4085" t="b">
        <v>0</v>
      </c>
      <c r="L4085">
        <v>6</v>
      </c>
      <c r="M4085" t="b">
        <v>0</v>
      </c>
      <c r="N4085" t="s">
        <v>8301</v>
      </c>
      <c r="O4085" s="12">
        <f t="shared" si="316"/>
        <v>22</v>
      </c>
      <c r="P4085" s="10">
        <f t="shared" si="317"/>
        <v>126.5</v>
      </c>
      <c r="Q4085" s="14" t="s">
        <v>8354</v>
      </c>
      <c r="R4085" t="s">
        <v>8357</v>
      </c>
      <c r="S4085" s="19">
        <f t="shared" si="318"/>
        <v>42353.553425925922</v>
      </c>
      <c r="T4085" s="19">
        <f t="shared" si="319"/>
        <v>42207.916666666664</v>
      </c>
      <c r="U4085">
        <f t="shared" si="320"/>
        <v>2015</v>
      </c>
    </row>
    <row r="4086" spans="1:21" ht="48" x14ac:dyDescent="0.2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 s="23">
        <v>1437620400</v>
      </c>
      <c r="J4086">
        <v>1473416906</v>
      </c>
      <c r="K4086" t="b">
        <v>0</v>
      </c>
      <c r="L4086">
        <v>1</v>
      </c>
      <c r="M4086" t="b">
        <v>0</v>
      </c>
      <c r="N4086" t="s">
        <v>8301</v>
      </c>
      <c r="O4086" s="12">
        <f t="shared" si="316"/>
        <v>0</v>
      </c>
      <c r="P4086" s="10">
        <f t="shared" si="317"/>
        <v>10</v>
      </c>
      <c r="Q4086" s="14" t="s">
        <v>8354</v>
      </c>
      <c r="R4086" t="s">
        <v>8357</v>
      </c>
      <c r="S4086" s="19">
        <f t="shared" si="318"/>
        <v>42622.228078703702</v>
      </c>
      <c r="T4086" s="19">
        <f t="shared" si="319"/>
        <v>42207.916666666664</v>
      </c>
      <c r="U4086">
        <f t="shared" si="320"/>
        <v>2016</v>
      </c>
    </row>
    <row r="4087" spans="1:21" ht="48" x14ac:dyDescent="0.2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 s="23">
        <v>1437620400</v>
      </c>
      <c r="J4087">
        <v>1424701775</v>
      </c>
      <c r="K4087" t="b">
        <v>0</v>
      </c>
      <c r="L4087">
        <v>1</v>
      </c>
      <c r="M4087" t="b">
        <v>0</v>
      </c>
      <c r="N4087" t="s">
        <v>8301</v>
      </c>
      <c r="O4087" s="12">
        <f t="shared" si="316"/>
        <v>0</v>
      </c>
      <c r="P4087" s="10">
        <f t="shared" si="317"/>
        <v>10</v>
      </c>
      <c r="Q4087" s="14" t="s">
        <v>8354</v>
      </c>
      <c r="R4087" t="s">
        <v>8357</v>
      </c>
      <c r="S4087" s="19">
        <f t="shared" si="318"/>
        <v>42058.395543981482</v>
      </c>
      <c r="T4087" s="19">
        <f t="shared" si="319"/>
        <v>42207.916666666664</v>
      </c>
      <c r="U4087">
        <f t="shared" si="320"/>
        <v>2015</v>
      </c>
    </row>
    <row r="4088" spans="1:21" ht="48" x14ac:dyDescent="0.2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 s="23">
        <v>1437620400</v>
      </c>
      <c r="J4088">
        <v>1445985299</v>
      </c>
      <c r="K4088" t="b">
        <v>0</v>
      </c>
      <c r="L4088">
        <v>5</v>
      </c>
      <c r="M4088" t="b">
        <v>0</v>
      </c>
      <c r="N4088" t="s">
        <v>8301</v>
      </c>
      <c r="O4088" s="12">
        <f t="shared" si="316"/>
        <v>5</v>
      </c>
      <c r="P4088" s="10">
        <f t="shared" si="317"/>
        <v>9.4</v>
      </c>
      <c r="Q4088" s="14" t="s">
        <v>8354</v>
      </c>
      <c r="R4088" t="s">
        <v>8357</v>
      </c>
      <c r="S4088" s="19">
        <f t="shared" si="318"/>
        <v>42304.732627314814</v>
      </c>
      <c r="T4088" s="19">
        <f t="shared" si="319"/>
        <v>42207.916666666664</v>
      </c>
      <c r="U4088">
        <f t="shared" si="320"/>
        <v>2017</v>
      </c>
    </row>
    <row r="4089" spans="1:21" ht="16" x14ac:dyDescent="0.2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 s="23">
        <v>1437620400</v>
      </c>
      <c r="J4089">
        <v>1466185786</v>
      </c>
      <c r="K4089" t="b">
        <v>0</v>
      </c>
      <c r="L4089">
        <v>0</v>
      </c>
      <c r="M4089" t="b">
        <v>0</v>
      </c>
      <c r="N4089" t="s">
        <v>8301</v>
      </c>
      <c r="O4089" s="12">
        <f t="shared" si="316"/>
        <v>0</v>
      </c>
      <c r="P4089" s="10">
        <f t="shared" si="317"/>
        <v>0</v>
      </c>
      <c r="Q4089" s="14" t="s">
        <v>8354</v>
      </c>
      <c r="R4089" t="s">
        <v>8357</v>
      </c>
      <c r="S4089" s="19">
        <f t="shared" si="318"/>
        <v>42538.53456018518</v>
      </c>
      <c r="T4089" s="19">
        <f t="shared" si="319"/>
        <v>42207.916666666664</v>
      </c>
      <c r="U4089">
        <f t="shared" si="320"/>
        <v>2015</v>
      </c>
    </row>
    <row r="4090" spans="1:21" ht="48" x14ac:dyDescent="0.2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 s="23">
        <v>1437620400</v>
      </c>
      <c r="J4090">
        <v>1418827324</v>
      </c>
      <c r="K4090" t="b">
        <v>0</v>
      </c>
      <c r="L4090">
        <v>3</v>
      </c>
      <c r="M4090" t="b">
        <v>0</v>
      </c>
      <c r="N4090" t="s">
        <v>8301</v>
      </c>
      <c r="O4090" s="12">
        <f t="shared" si="316"/>
        <v>11</v>
      </c>
      <c r="P4090" s="10">
        <f t="shared" si="317"/>
        <v>72</v>
      </c>
      <c r="Q4090" s="14" t="s">
        <v>8354</v>
      </c>
      <c r="R4090" t="s">
        <v>8357</v>
      </c>
      <c r="S4090" s="19">
        <f t="shared" si="318"/>
        <v>41990.40421296296</v>
      </c>
      <c r="T4090" s="19">
        <f t="shared" si="319"/>
        <v>42207.916666666664</v>
      </c>
      <c r="U4090">
        <f t="shared" si="320"/>
        <v>2015</v>
      </c>
    </row>
    <row r="4091" spans="1:21" ht="48" x14ac:dyDescent="0.2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 s="23">
        <v>1437620400</v>
      </c>
      <c r="J4091">
        <v>1430242488</v>
      </c>
      <c r="K4091" t="b">
        <v>0</v>
      </c>
      <c r="L4091">
        <v>8</v>
      </c>
      <c r="M4091" t="b">
        <v>0</v>
      </c>
      <c r="N4091" t="s">
        <v>8301</v>
      </c>
      <c r="O4091" s="12">
        <f t="shared" si="316"/>
        <v>5</v>
      </c>
      <c r="P4091" s="10">
        <f t="shared" si="317"/>
        <v>30</v>
      </c>
      <c r="Q4091" s="14" t="s">
        <v>8354</v>
      </c>
      <c r="R4091" t="s">
        <v>8357</v>
      </c>
      <c r="S4091" s="19">
        <f t="shared" si="318"/>
        <v>42122.524166666662</v>
      </c>
      <c r="T4091" s="19">
        <f t="shared" si="319"/>
        <v>42207.916666666664</v>
      </c>
      <c r="U4091">
        <f t="shared" si="320"/>
        <v>2014</v>
      </c>
    </row>
    <row r="4092" spans="1:21" ht="48" x14ac:dyDescent="0.2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 s="23">
        <v>1437620400</v>
      </c>
      <c r="J4092">
        <v>1437754137</v>
      </c>
      <c r="K4092" t="b">
        <v>0</v>
      </c>
      <c r="L4092">
        <v>3</v>
      </c>
      <c r="M4092" t="b">
        <v>0</v>
      </c>
      <c r="N4092" t="s">
        <v>8301</v>
      </c>
      <c r="O4092" s="12">
        <f t="shared" si="316"/>
        <v>3</v>
      </c>
      <c r="P4092" s="10">
        <f t="shared" si="317"/>
        <v>10.67</v>
      </c>
      <c r="Q4092" s="14" t="s">
        <v>8354</v>
      </c>
      <c r="R4092" t="s">
        <v>8357</v>
      </c>
      <c r="S4092" s="19">
        <f t="shared" si="318"/>
        <v>42209.464548611104</v>
      </c>
      <c r="T4092" s="19">
        <f t="shared" si="319"/>
        <v>42207.916666666664</v>
      </c>
      <c r="U4092">
        <f t="shared" si="320"/>
        <v>2014</v>
      </c>
    </row>
    <row r="4093" spans="1:21" ht="48" x14ac:dyDescent="0.2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 s="23">
        <v>1437620400</v>
      </c>
      <c r="J4093">
        <v>1418818151</v>
      </c>
      <c r="K4093" t="b">
        <v>0</v>
      </c>
      <c r="L4093">
        <v>8</v>
      </c>
      <c r="M4093" t="b">
        <v>0</v>
      </c>
      <c r="N4093" t="s">
        <v>8301</v>
      </c>
      <c r="O4093" s="12">
        <f t="shared" si="316"/>
        <v>13</v>
      </c>
      <c r="P4093" s="10">
        <f t="shared" si="317"/>
        <v>25.5</v>
      </c>
      <c r="Q4093" s="14" t="s">
        <v>8354</v>
      </c>
      <c r="R4093" t="s">
        <v>8357</v>
      </c>
      <c r="S4093" s="19">
        <f t="shared" si="318"/>
        <v>41990.298043981478</v>
      </c>
      <c r="T4093" s="19">
        <f t="shared" si="319"/>
        <v>42207.916666666664</v>
      </c>
      <c r="U4093">
        <f t="shared" si="320"/>
        <v>2016</v>
      </c>
    </row>
    <row r="4094" spans="1:21" ht="48" x14ac:dyDescent="0.2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 s="23">
        <v>1437620400</v>
      </c>
      <c r="J4094">
        <v>1423024847</v>
      </c>
      <c r="K4094" t="b">
        <v>0</v>
      </c>
      <c r="L4094">
        <v>1</v>
      </c>
      <c r="M4094" t="b">
        <v>0</v>
      </c>
      <c r="N4094" t="s">
        <v>8301</v>
      </c>
      <c r="O4094" s="12">
        <f t="shared" si="316"/>
        <v>0</v>
      </c>
      <c r="P4094" s="10">
        <f t="shared" si="317"/>
        <v>20</v>
      </c>
      <c r="Q4094" s="14" t="s">
        <v>8354</v>
      </c>
      <c r="R4094" t="s">
        <v>8357</v>
      </c>
      <c r="S4094" s="19">
        <f t="shared" si="318"/>
        <v>42038.986655092587</v>
      </c>
      <c r="T4094" s="19">
        <f t="shared" si="319"/>
        <v>42207.916666666664</v>
      </c>
      <c r="U4094">
        <f t="shared" si="320"/>
        <v>2016</v>
      </c>
    </row>
    <row r="4095" spans="1:21" ht="48" x14ac:dyDescent="0.2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 s="23">
        <v>1437620400</v>
      </c>
      <c r="J4095">
        <v>1435088093</v>
      </c>
      <c r="K4095" t="b">
        <v>0</v>
      </c>
      <c r="L4095">
        <v>4</v>
      </c>
      <c r="M4095" t="b">
        <v>0</v>
      </c>
      <c r="N4095" t="s">
        <v>8301</v>
      </c>
      <c r="O4095" s="12">
        <f t="shared" si="316"/>
        <v>2</v>
      </c>
      <c r="P4095" s="10">
        <f t="shared" si="317"/>
        <v>15</v>
      </c>
      <c r="Q4095" s="14" t="s">
        <v>8354</v>
      </c>
      <c r="R4095" t="s">
        <v>8357</v>
      </c>
      <c r="S4095" s="19">
        <f t="shared" si="318"/>
        <v>42178.607557870368</v>
      </c>
      <c r="T4095" s="19">
        <f t="shared" si="319"/>
        <v>42207.916666666664</v>
      </c>
      <c r="U4095">
        <f t="shared" si="320"/>
        <v>2015</v>
      </c>
    </row>
    <row r="4096" spans="1:21" ht="48" x14ac:dyDescent="0.2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 s="23">
        <v>1437620400</v>
      </c>
      <c r="J4096">
        <v>1410141900</v>
      </c>
      <c r="K4096" t="b">
        <v>0</v>
      </c>
      <c r="L4096">
        <v>8</v>
      </c>
      <c r="M4096" t="b">
        <v>0</v>
      </c>
      <c r="N4096" t="s">
        <v>8301</v>
      </c>
      <c r="O4096" s="12">
        <f t="shared" si="316"/>
        <v>37</v>
      </c>
      <c r="P4096" s="10">
        <f t="shared" si="317"/>
        <v>91.25</v>
      </c>
      <c r="Q4096" s="14" t="s">
        <v>8354</v>
      </c>
      <c r="R4096" t="s">
        <v>8357</v>
      </c>
      <c r="S4096" s="19">
        <f t="shared" si="318"/>
        <v>41889.878472222219</v>
      </c>
      <c r="T4096" s="19">
        <f t="shared" si="319"/>
        <v>42207.916666666664</v>
      </c>
      <c r="U4096">
        <f t="shared" si="320"/>
        <v>2015</v>
      </c>
    </row>
    <row r="4097" spans="1:21" ht="32" x14ac:dyDescent="0.2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 s="23">
        <v>1437620400</v>
      </c>
      <c r="J4097">
        <v>1479516350</v>
      </c>
      <c r="K4097" t="b">
        <v>0</v>
      </c>
      <c r="L4097">
        <v>1</v>
      </c>
      <c r="M4097" t="b">
        <v>0</v>
      </c>
      <c r="N4097" t="s">
        <v>8301</v>
      </c>
      <c r="O4097" s="12">
        <f t="shared" si="316"/>
        <v>3</v>
      </c>
      <c r="P4097" s="10">
        <f t="shared" si="317"/>
        <v>800</v>
      </c>
      <c r="Q4097" s="14" t="s">
        <v>8354</v>
      </c>
      <c r="R4097" t="s">
        <v>8357</v>
      </c>
      <c r="S4097" s="19">
        <f t="shared" si="318"/>
        <v>42692.823495370372</v>
      </c>
      <c r="T4097" s="19">
        <f t="shared" si="319"/>
        <v>42207.916666666664</v>
      </c>
      <c r="U4097">
        <f t="shared" si="320"/>
        <v>2017</v>
      </c>
    </row>
    <row r="4098" spans="1:21" ht="48" x14ac:dyDescent="0.2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 s="23">
        <v>1437620400</v>
      </c>
      <c r="J4098">
        <v>1484484219</v>
      </c>
      <c r="K4098" t="b">
        <v>0</v>
      </c>
      <c r="L4098">
        <v>5</v>
      </c>
      <c r="M4098" t="b">
        <v>0</v>
      </c>
      <c r="N4098" t="s">
        <v>8301</v>
      </c>
      <c r="O4098" s="12">
        <f t="shared" ref="O4098:O4115" si="321">ROUND(E4098/D4098*100,0)</f>
        <v>11</v>
      </c>
      <c r="P4098" s="10">
        <f t="shared" ref="P4098:P4115" si="322">IFERROR(ROUND(E4098/L4098,2),0)</f>
        <v>80</v>
      </c>
      <c r="Q4098" s="14" t="s">
        <v>8354</v>
      </c>
      <c r="R4098" t="s">
        <v>8357</v>
      </c>
      <c r="S4098" s="19">
        <f t="shared" si="318"/>
        <v>42750.321979166663</v>
      </c>
      <c r="T4098" s="19">
        <f t="shared" si="319"/>
        <v>42207.916666666664</v>
      </c>
      <c r="U4098">
        <f t="shared" si="320"/>
        <v>2015</v>
      </c>
    </row>
    <row r="4099" spans="1:21" ht="48" x14ac:dyDescent="0.2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 s="23">
        <v>1437620400</v>
      </c>
      <c r="J4099">
        <v>1449431237</v>
      </c>
      <c r="K4099" t="b">
        <v>0</v>
      </c>
      <c r="L4099">
        <v>0</v>
      </c>
      <c r="M4099" t="b">
        <v>0</v>
      </c>
      <c r="N4099" t="s">
        <v>8301</v>
      </c>
      <c r="O4099" s="12">
        <f t="shared" si="321"/>
        <v>0</v>
      </c>
      <c r="P4099" s="10">
        <f t="shared" si="322"/>
        <v>0</v>
      </c>
      <c r="Q4099" s="14" t="s">
        <v>8354</v>
      </c>
      <c r="R4099" t="s">
        <v>8357</v>
      </c>
      <c r="S4099" s="19">
        <f t="shared" ref="S4099:S4115" si="323">(J4099/86400)+25569+(-5/24)</f>
        <v>42344.616168981483</v>
      </c>
      <c r="T4099" s="19">
        <f t="shared" ref="T4099:T4115" si="324">(I4099/86400)+25569+(-5/24)</f>
        <v>42207.916666666664</v>
      </c>
      <c r="U4099">
        <f t="shared" si="320"/>
        <v>2016</v>
      </c>
    </row>
    <row r="4100" spans="1:21" ht="48" x14ac:dyDescent="0.2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 s="23">
        <v>1437620400</v>
      </c>
      <c r="J4100">
        <v>1462468797</v>
      </c>
      <c r="K4100" t="b">
        <v>0</v>
      </c>
      <c r="L4100">
        <v>0</v>
      </c>
      <c r="M4100" t="b">
        <v>0</v>
      </c>
      <c r="N4100" t="s">
        <v>8301</v>
      </c>
      <c r="O4100" s="12">
        <f t="shared" si="321"/>
        <v>0</v>
      </c>
      <c r="P4100" s="10">
        <f t="shared" si="322"/>
        <v>0</v>
      </c>
      <c r="Q4100" s="14" t="s">
        <v>8354</v>
      </c>
      <c r="R4100" t="s">
        <v>8357</v>
      </c>
      <c r="S4100" s="19">
        <f t="shared" si="323"/>
        <v>42495.51385416666</v>
      </c>
      <c r="T4100" s="19">
        <f t="shared" si="324"/>
        <v>42207.916666666664</v>
      </c>
      <c r="U4100">
        <f t="shared" si="320"/>
        <v>2014</v>
      </c>
    </row>
    <row r="4101" spans="1:21" ht="48" x14ac:dyDescent="0.2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 s="23">
        <v>1437620400</v>
      </c>
      <c r="J4101">
        <v>1468959873</v>
      </c>
      <c r="K4101" t="b">
        <v>0</v>
      </c>
      <c r="L4101">
        <v>1</v>
      </c>
      <c r="M4101" t="b">
        <v>0</v>
      </c>
      <c r="N4101" t="s">
        <v>8301</v>
      </c>
      <c r="O4101" s="12">
        <f t="shared" si="321"/>
        <v>1</v>
      </c>
      <c r="P4101" s="10">
        <f t="shared" si="322"/>
        <v>50</v>
      </c>
      <c r="Q4101" s="14" t="s">
        <v>8354</v>
      </c>
      <c r="R4101" t="s">
        <v>8357</v>
      </c>
      <c r="S4101" s="19">
        <f t="shared" si="323"/>
        <v>42570.642048611109</v>
      </c>
      <c r="T4101" s="19">
        <f t="shared" si="324"/>
        <v>42207.916666666664</v>
      </c>
      <c r="U4101">
        <f t="shared" si="320"/>
        <v>2016</v>
      </c>
    </row>
    <row r="4102" spans="1:21" ht="32" x14ac:dyDescent="0.2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 s="23">
        <v>1437620400</v>
      </c>
      <c r="J4102">
        <v>1413341990</v>
      </c>
      <c r="K4102" t="b">
        <v>0</v>
      </c>
      <c r="L4102">
        <v>0</v>
      </c>
      <c r="M4102" t="b">
        <v>0</v>
      </c>
      <c r="N4102" t="s">
        <v>8301</v>
      </c>
      <c r="O4102" s="12">
        <f t="shared" si="321"/>
        <v>0</v>
      </c>
      <c r="P4102" s="10">
        <f t="shared" si="322"/>
        <v>0</v>
      </c>
      <c r="Q4102" s="14" t="s">
        <v>8354</v>
      </c>
      <c r="R4102" t="s">
        <v>8357</v>
      </c>
      <c r="S4102" s="19">
        <f t="shared" si="323"/>
        <v>41926.916550925926</v>
      </c>
      <c r="T4102" s="19">
        <f t="shared" si="324"/>
        <v>42207.916666666664</v>
      </c>
      <c r="U4102">
        <f t="shared" si="320"/>
        <v>2015</v>
      </c>
    </row>
    <row r="4103" spans="1:21" ht="48" x14ac:dyDescent="0.2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 s="23">
        <v>1437620400</v>
      </c>
      <c r="J4103">
        <v>1482788482</v>
      </c>
      <c r="K4103" t="b">
        <v>0</v>
      </c>
      <c r="L4103">
        <v>0</v>
      </c>
      <c r="M4103" t="b">
        <v>0</v>
      </c>
      <c r="N4103" t="s">
        <v>8301</v>
      </c>
      <c r="O4103" s="12">
        <f t="shared" si="321"/>
        <v>0</v>
      </c>
      <c r="P4103" s="10">
        <f t="shared" si="322"/>
        <v>0</v>
      </c>
      <c r="Q4103" s="14" t="s">
        <v>8354</v>
      </c>
      <c r="R4103" t="s">
        <v>8357</v>
      </c>
      <c r="S4103" s="19">
        <f t="shared" si="323"/>
        <v>42730.695393518516</v>
      </c>
      <c r="T4103" s="19">
        <f t="shared" si="324"/>
        <v>42207.916666666664</v>
      </c>
      <c r="U4103">
        <f t="shared" si="320"/>
        <v>2016</v>
      </c>
    </row>
    <row r="4104" spans="1:21" ht="48" x14ac:dyDescent="0.2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 s="23">
        <v>1437620400</v>
      </c>
      <c r="J4104">
        <v>1460751673</v>
      </c>
      <c r="K4104" t="b">
        <v>0</v>
      </c>
      <c r="L4104">
        <v>6</v>
      </c>
      <c r="M4104" t="b">
        <v>0</v>
      </c>
      <c r="N4104" t="s">
        <v>8301</v>
      </c>
      <c r="O4104" s="12">
        <f t="shared" si="321"/>
        <v>27</v>
      </c>
      <c r="P4104" s="10">
        <f t="shared" si="322"/>
        <v>22.83</v>
      </c>
      <c r="Q4104" s="14" t="s">
        <v>8354</v>
      </c>
      <c r="R4104" t="s">
        <v>8357</v>
      </c>
      <c r="S4104" s="19">
        <f t="shared" si="323"/>
        <v>42475.639733796292</v>
      </c>
      <c r="T4104" s="19">
        <f t="shared" si="324"/>
        <v>42207.916666666664</v>
      </c>
      <c r="U4104">
        <f t="shared" si="320"/>
        <v>2015</v>
      </c>
    </row>
    <row r="4105" spans="1:21" ht="48" x14ac:dyDescent="0.2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 s="23">
        <v>1437620400</v>
      </c>
      <c r="J4105">
        <v>1435953566</v>
      </c>
      <c r="K4105" t="b">
        <v>0</v>
      </c>
      <c r="L4105">
        <v>6</v>
      </c>
      <c r="M4105" t="b">
        <v>0</v>
      </c>
      <c r="N4105" t="s">
        <v>8301</v>
      </c>
      <c r="O4105" s="12">
        <f t="shared" si="321"/>
        <v>10</v>
      </c>
      <c r="P4105" s="10">
        <f t="shared" si="322"/>
        <v>16.670000000000002</v>
      </c>
      <c r="Q4105" s="14" t="s">
        <v>8354</v>
      </c>
      <c r="R4105" t="s">
        <v>8357</v>
      </c>
      <c r="S4105" s="19">
        <f t="shared" si="323"/>
        <v>42188.624606481484</v>
      </c>
      <c r="T4105" s="19">
        <f t="shared" si="324"/>
        <v>42207.916666666664</v>
      </c>
      <c r="U4105">
        <f t="shared" si="320"/>
        <v>2016</v>
      </c>
    </row>
    <row r="4106" spans="1:21" ht="48" x14ac:dyDescent="0.2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 s="23">
        <v>1437620400</v>
      </c>
      <c r="J4106">
        <v>1474958434</v>
      </c>
      <c r="K4106" t="b">
        <v>0</v>
      </c>
      <c r="L4106">
        <v>14</v>
      </c>
      <c r="M4106" t="b">
        <v>0</v>
      </c>
      <c r="N4106" t="s">
        <v>8301</v>
      </c>
      <c r="O4106" s="12">
        <f t="shared" si="321"/>
        <v>21</v>
      </c>
      <c r="P4106" s="10">
        <f t="shared" si="322"/>
        <v>45.79</v>
      </c>
      <c r="Q4106" s="14" t="s">
        <v>8354</v>
      </c>
      <c r="R4106" t="s">
        <v>8357</v>
      </c>
      <c r="S4106" s="19">
        <f t="shared" si="323"/>
        <v>42640.069837962961</v>
      </c>
      <c r="T4106" s="19">
        <f t="shared" si="324"/>
        <v>42207.916666666664</v>
      </c>
      <c r="U4106">
        <f t="shared" si="320"/>
        <v>2015</v>
      </c>
    </row>
    <row r="4107" spans="1:21" ht="48" x14ac:dyDescent="0.2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 s="23">
        <v>1437620400</v>
      </c>
      <c r="J4107">
        <v>1479860109</v>
      </c>
      <c r="K4107" t="b">
        <v>0</v>
      </c>
      <c r="L4107">
        <v>6</v>
      </c>
      <c r="M4107" t="b">
        <v>0</v>
      </c>
      <c r="N4107" t="s">
        <v>8301</v>
      </c>
      <c r="O4107" s="12">
        <f t="shared" si="321"/>
        <v>7</v>
      </c>
      <c r="P4107" s="10">
        <f t="shared" si="322"/>
        <v>383.33</v>
      </c>
      <c r="Q4107" s="14" t="s">
        <v>8354</v>
      </c>
      <c r="R4107" t="s">
        <v>8357</v>
      </c>
      <c r="S4107" s="19">
        <f t="shared" si="323"/>
        <v>42696.802187499998</v>
      </c>
      <c r="T4107" s="19">
        <f t="shared" si="324"/>
        <v>42207.916666666664</v>
      </c>
      <c r="U4107">
        <f t="shared" si="320"/>
        <v>2015</v>
      </c>
    </row>
    <row r="4108" spans="1:21" ht="48" x14ac:dyDescent="0.2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 s="23">
        <v>1437620400</v>
      </c>
      <c r="J4108">
        <v>1424221866</v>
      </c>
      <c r="K4108" t="b">
        <v>0</v>
      </c>
      <c r="L4108">
        <v>33</v>
      </c>
      <c r="M4108" t="b">
        <v>0</v>
      </c>
      <c r="N4108" t="s">
        <v>8301</v>
      </c>
      <c r="O4108" s="12">
        <f t="shared" si="321"/>
        <v>71</v>
      </c>
      <c r="P4108" s="10">
        <f t="shared" si="322"/>
        <v>106.97</v>
      </c>
      <c r="Q4108" s="14" t="s">
        <v>8354</v>
      </c>
      <c r="R4108" t="s">
        <v>8357</v>
      </c>
      <c r="S4108" s="19">
        <f t="shared" si="323"/>
        <v>42052.841041666667</v>
      </c>
      <c r="T4108" s="19">
        <f t="shared" si="324"/>
        <v>42207.916666666664</v>
      </c>
      <c r="U4108">
        <f t="shared" si="320"/>
        <v>2015</v>
      </c>
    </row>
    <row r="4109" spans="1:21" ht="48" x14ac:dyDescent="0.2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 s="23">
        <v>1437620400</v>
      </c>
      <c r="J4109">
        <v>1409608801</v>
      </c>
      <c r="K4109" t="b">
        <v>0</v>
      </c>
      <c r="L4109">
        <v>4</v>
      </c>
      <c r="M4109" t="b">
        <v>0</v>
      </c>
      <c r="N4109" t="s">
        <v>8301</v>
      </c>
      <c r="O4109" s="12">
        <f t="shared" si="321"/>
        <v>2</v>
      </c>
      <c r="P4109" s="10">
        <f t="shared" si="322"/>
        <v>10.25</v>
      </c>
      <c r="Q4109" s="14" t="s">
        <v>8354</v>
      </c>
      <c r="R4109" t="s">
        <v>8357</v>
      </c>
      <c r="S4109" s="19">
        <f t="shared" si="323"/>
        <v>41883.708344907405</v>
      </c>
      <c r="T4109" s="19">
        <f t="shared" si="324"/>
        <v>42207.916666666664</v>
      </c>
      <c r="U4109">
        <f t="shared" si="320"/>
        <v>2017</v>
      </c>
    </row>
    <row r="4110" spans="1:21" ht="48" x14ac:dyDescent="0.2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 s="23">
        <v>1437620400</v>
      </c>
      <c r="J4110">
        <v>1485909937</v>
      </c>
      <c r="K4110" t="b">
        <v>0</v>
      </c>
      <c r="L4110">
        <v>1</v>
      </c>
      <c r="M4110" t="b">
        <v>0</v>
      </c>
      <c r="N4110" t="s">
        <v>8301</v>
      </c>
      <c r="O4110" s="12">
        <f t="shared" si="321"/>
        <v>2</v>
      </c>
      <c r="P4110" s="10">
        <f t="shared" si="322"/>
        <v>59</v>
      </c>
      <c r="Q4110" s="14" t="s">
        <v>8354</v>
      </c>
      <c r="R4110" t="s">
        <v>8357</v>
      </c>
      <c r="S4110" s="19">
        <f t="shared" si="323"/>
        <v>42766.823344907403</v>
      </c>
      <c r="T4110" s="19">
        <f t="shared" si="324"/>
        <v>42207.916666666664</v>
      </c>
      <c r="U4110">
        <f t="shared" si="320"/>
        <v>2017</v>
      </c>
    </row>
    <row r="4111" spans="1:21" ht="48" x14ac:dyDescent="0.2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 s="23">
        <v>1437620400</v>
      </c>
      <c r="J4111">
        <v>1446209804</v>
      </c>
      <c r="K4111" t="b">
        <v>0</v>
      </c>
      <c r="L4111">
        <v>0</v>
      </c>
      <c r="M4111" t="b">
        <v>0</v>
      </c>
      <c r="N4111" t="s">
        <v>8301</v>
      </c>
      <c r="O4111" s="12">
        <f t="shared" si="321"/>
        <v>0</v>
      </c>
      <c r="P4111" s="10">
        <f t="shared" si="322"/>
        <v>0</v>
      </c>
      <c r="Q4111" s="14" t="s">
        <v>8354</v>
      </c>
      <c r="R4111" t="s">
        <v>8357</v>
      </c>
      <c r="S4111" s="19">
        <f t="shared" si="323"/>
        <v>42307.331064814811</v>
      </c>
      <c r="T4111" s="19">
        <f t="shared" si="324"/>
        <v>42207.916666666664</v>
      </c>
      <c r="U4111">
        <f t="shared" si="320"/>
        <v>2014</v>
      </c>
    </row>
    <row r="4112" spans="1:21" ht="48" x14ac:dyDescent="0.2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 s="23">
        <v>1437620400</v>
      </c>
      <c r="J4112">
        <v>1463929351</v>
      </c>
      <c r="K4112" t="b">
        <v>0</v>
      </c>
      <c r="L4112">
        <v>6</v>
      </c>
      <c r="M4112" t="b">
        <v>0</v>
      </c>
      <c r="N4112" t="s">
        <v>8301</v>
      </c>
      <c r="O4112" s="12">
        <f t="shared" si="321"/>
        <v>29</v>
      </c>
      <c r="P4112" s="10">
        <f t="shared" si="322"/>
        <v>14.33</v>
      </c>
      <c r="Q4112" s="14" t="s">
        <v>8354</v>
      </c>
      <c r="R4112" t="s">
        <v>8357</v>
      </c>
      <c r="S4112" s="19">
        <f t="shared" si="323"/>
        <v>42512.418414351851</v>
      </c>
      <c r="T4112" s="19">
        <f t="shared" si="324"/>
        <v>42207.916666666664</v>
      </c>
      <c r="U4112">
        <f t="shared" si="320"/>
        <v>2016</v>
      </c>
    </row>
    <row r="4113" spans="1:21" ht="48" x14ac:dyDescent="0.2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 s="23">
        <v>1437620400</v>
      </c>
      <c r="J4113">
        <v>1422155740</v>
      </c>
      <c r="K4113" t="b">
        <v>0</v>
      </c>
      <c r="L4113">
        <v>6</v>
      </c>
      <c r="M4113" t="b">
        <v>0</v>
      </c>
      <c r="N4113" t="s">
        <v>8301</v>
      </c>
      <c r="O4113" s="12">
        <f t="shared" si="321"/>
        <v>3</v>
      </c>
      <c r="P4113" s="10">
        <f t="shared" si="322"/>
        <v>15.67</v>
      </c>
      <c r="Q4113" s="14" t="s">
        <v>8354</v>
      </c>
      <c r="R4113" t="s">
        <v>8357</v>
      </c>
      <c r="S4113" s="19">
        <f t="shared" si="323"/>
        <v>42028.927546296291</v>
      </c>
      <c r="T4113" s="19">
        <f t="shared" si="324"/>
        <v>42207.916666666664</v>
      </c>
      <c r="U4113">
        <f t="shared" ref="U4113:U4115" si="325">YEAR(S643)</f>
        <v>2015</v>
      </c>
    </row>
    <row r="4114" spans="1:21" ht="48" x14ac:dyDescent="0.2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 s="23">
        <v>1437620400</v>
      </c>
      <c r="J4114">
        <v>1454280186</v>
      </c>
      <c r="K4114" t="b">
        <v>0</v>
      </c>
      <c r="L4114">
        <v>1</v>
      </c>
      <c r="M4114" t="b">
        <v>0</v>
      </c>
      <c r="N4114" t="s">
        <v>8301</v>
      </c>
      <c r="O4114" s="12">
        <f t="shared" si="321"/>
        <v>0</v>
      </c>
      <c r="P4114" s="10">
        <f t="shared" si="322"/>
        <v>1</v>
      </c>
      <c r="Q4114" s="14" t="s">
        <v>8354</v>
      </c>
      <c r="R4114" t="s">
        <v>8357</v>
      </c>
      <c r="S4114" s="19">
        <f t="shared" si="323"/>
        <v>42400.738263888888</v>
      </c>
      <c r="T4114" s="19">
        <f t="shared" si="324"/>
        <v>42207.916666666664</v>
      </c>
      <c r="U4114">
        <f t="shared" si="325"/>
        <v>2015</v>
      </c>
    </row>
    <row r="4115" spans="1:21" ht="48" x14ac:dyDescent="0.2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 s="23">
        <v>1437620400</v>
      </c>
      <c r="J4115">
        <v>1450619123</v>
      </c>
      <c r="K4115" t="b">
        <v>0</v>
      </c>
      <c r="L4115">
        <v>3</v>
      </c>
      <c r="M4115" t="b">
        <v>0</v>
      </c>
      <c r="N4115" t="s">
        <v>8301</v>
      </c>
      <c r="O4115" s="12">
        <f t="shared" si="321"/>
        <v>0</v>
      </c>
      <c r="P4115" s="10">
        <f t="shared" si="322"/>
        <v>1</v>
      </c>
      <c r="Q4115" s="14" t="s">
        <v>8354</v>
      </c>
      <c r="R4115" t="s">
        <v>8357</v>
      </c>
      <c r="S4115" s="19">
        <f t="shared" si="323"/>
        <v>42358.364849537036</v>
      </c>
      <c r="T4115" s="19">
        <f t="shared" si="324"/>
        <v>42207.916666666664</v>
      </c>
      <c r="U4115">
        <f t="shared" si="325"/>
        <v>2015</v>
      </c>
    </row>
  </sheetData>
  <sortState xmlns:xlrd2="http://schemas.microsoft.com/office/spreadsheetml/2017/richdata2" ref="N2:N4115">
    <sortCondition ref="N2:N4115"/>
  </sortState>
  <conditionalFormatting sqref="O2:O4115">
    <cfRule type="colorScale" priority="10">
      <colorScale>
        <cfvo type="percent" val="0"/>
        <cfvo type="percentile" val="50"/>
        <cfvo type="percent" val="90"/>
        <color rgb="FFFF0000"/>
        <color theme="7" tint="0.39997558519241921"/>
        <color theme="4"/>
      </colorScale>
    </cfRule>
    <cfRule type="colorScale" priority="11">
      <colorScale>
        <cfvo type="min"/>
        <cfvo type="max"/>
        <color rgb="FFFF0000"/>
        <color theme="4"/>
      </colorScale>
    </cfRule>
  </conditionalFormatting>
  <conditionalFormatting sqref="O2:O4115">
    <cfRule type="colorScale" priority="9">
      <colorScale>
        <cfvo type="min"/>
        <cfvo type="percent" val="90"/>
        <color rgb="FFFF0000"/>
        <color theme="4" tint="-0.249977111117893"/>
      </colorScale>
    </cfRule>
  </conditionalFormatting>
  <conditionalFormatting sqref="F1:F1048576">
    <cfRule type="cellIs" dxfId="6" priority="5" operator="equal">
      <formula>"live"</formula>
    </cfRule>
    <cfRule type="cellIs" dxfId="5" priority="6" operator="equal">
      <formula>"Canceled"</formula>
    </cfRule>
    <cfRule type="cellIs" dxfId="4" priority="7" operator="equal">
      <formula>"successful"</formula>
    </cfRule>
    <cfRule type="cellIs" dxfId="3" priority="8" operator="equal">
      <formula>"failed"</formula>
    </cfRule>
  </conditionalFormatting>
  <conditionalFormatting sqref="O1:O1048576">
    <cfRule type="cellIs" dxfId="2" priority="1" operator="greaterThan">
      <formula>70</formula>
    </cfRule>
    <cfRule type="cellIs" dxfId="1" priority="2" operator="greaterThan">
      <formula>50</formula>
    </cfRule>
    <cfRule type="cellIs" dxfId="0" priority="3" operator="greaterThan">
      <formula>0</formula>
    </cfRule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492BE7-192D-694E-973E-2789AEB4A523}">
  <dimension ref="A1:I14"/>
  <sheetViews>
    <sheetView tabSelected="1" workbookViewId="0">
      <selection activeCell="A3" sqref="A3"/>
    </sheetView>
  </sheetViews>
  <sheetFormatPr baseColWidth="10" defaultRowHeight="15" x14ac:dyDescent="0.2"/>
  <cols>
    <col min="1" max="1" width="16" bestFit="1" customWidth="1"/>
    <col min="2" max="2" width="15" bestFit="1" customWidth="1"/>
    <col min="3" max="3" width="12.1640625" bestFit="1" customWidth="1"/>
    <col min="4" max="4" width="14.5" bestFit="1" customWidth="1"/>
    <col min="5" max="5" width="11.5" bestFit="1" customWidth="1"/>
    <col min="6" max="6" width="18.5" style="12" customWidth="1"/>
    <col min="7" max="7" width="14.33203125" style="12" bestFit="1" customWidth="1"/>
    <col min="8" max="8" width="16.83203125" style="12" bestFit="1" customWidth="1"/>
  </cols>
  <sheetData>
    <row r="1" spans="1:9" x14ac:dyDescent="0.2">
      <c r="A1" s="24" t="s">
        <v>8396</v>
      </c>
      <c r="B1" s="24" t="s">
        <v>8389</v>
      </c>
      <c r="C1" s="24" t="s">
        <v>8390</v>
      </c>
      <c r="D1" s="24" t="s">
        <v>8391</v>
      </c>
      <c r="E1" s="24" t="s">
        <v>8392</v>
      </c>
      <c r="F1" s="26" t="s">
        <v>8393</v>
      </c>
      <c r="G1" s="29" t="s">
        <v>8394</v>
      </c>
      <c r="H1" s="26" t="s">
        <v>8395</v>
      </c>
      <c r="I1" s="28"/>
    </row>
    <row r="2" spans="1:9" x14ac:dyDescent="0.2">
      <c r="A2" t="s">
        <v>8397</v>
      </c>
      <c r="B2">
        <f>COUNTIFS('Kickstarter Analysis'!D:D,"&lt;1000",'Kickstarter Analysis'!R:R,"Plays",'Kickstarter Analysis'!F:F,"successful")</f>
        <v>142</v>
      </c>
      <c r="C2">
        <f>COUNTIFS('Kickstarter Analysis'!D:D,"&lt;1000",'Kickstarter Analysis'!R:R,"Plays",'Kickstarter Analysis'!F:F,"failed")</f>
        <v>24</v>
      </c>
      <c r="D2">
        <f>COUNTIFS('Kickstarter Analysis'!D:D,"&lt;1000",'Kickstarter Analysis'!R:R,"Plays",'Kickstarter Analysis'!F:F,"canceled")</f>
        <v>3</v>
      </c>
      <c r="E2">
        <f t="shared" ref="E2:E14" si="0">SUM(B2:D2)</f>
        <v>169</v>
      </c>
      <c r="F2" s="12">
        <f t="shared" ref="F2:F9" si="1">B2/E2</f>
        <v>0.84023668639053251</v>
      </c>
      <c r="G2" s="12">
        <f t="shared" ref="G2:G7" si="2">C2/E2</f>
        <v>0.14201183431952663</v>
      </c>
      <c r="H2" s="12">
        <f>D2/E2</f>
        <v>1.7751479289940829E-2</v>
      </c>
    </row>
    <row r="3" spans="1:9" x14ac:dyDescent="0.2">
      <c r="A3" t="s">
        <v>8398</v>
      </c>
      <c r="B3">
        <f>COUNTIFS('Kickstarter Analysis'!D:D,"&lt;4999",'Kickstarter Analysis'!D:D,"&gt;1000",'Kickstarter Analysis'!R:R,"Plays",'Kickstarter Analysis'!F:F,"successful")</f>
        <v>336</v>
      </c>
      <c r="C3">
        <f>COUNTIFS('Kickstarter Analysis'!D:D,"&lt;4999",'Kickstarter Analysis'!D:D,"&gt;1000",'Kickstarter Analysis'!R:R,"Plays",'Kickstarter Analysis'!F:F,"Failed")</f>
        <v>71</v>
      </c>
      <c r="D3">
        <f>COUNTIFS('Kickstarter Analysis'!D:D,"&lt;4999",'Kickstarter Analysis'!D:D,"&gt;1000",'Kickstarter Analysis'!R:R,"Plays",'Kickstarter Analysis'!F:F,"Canceled")</f>
        <v>5</v>
      </c>
      <c r="E3">
        <f t="shared" si="0"/>
        <v>412</v>
      </c>
      <c r="F3" s="12">
        <f t="shared" si="1"/>
        <v>0.81553398058252424</v>
      </c>
      <c r="G3" s="12">
        <f t="shared" si="2"/>
        <v>0.17233009708737865</v>
      </c>
      <c r="H3" s="12">
        <f t="shared" ref="H3:H13" si="3">D3/E3</f>
        <v>1.2135922330097087E-2</v>
      </c>
    </row>
    <row r="4" spans="1:9" x14ac:dyDescent="0.2">
      <c r="A4" t="s">
        <v>8399</v>
      </c>
      <c r="B4">
        <f>COUNTIFS('Kickstarter Analysis'!D:D,"&lt;9999",'Kickstarter Analysis'!D:D,"&gt;5000",'Kickstarter Analysis'!R:R,"Plays",'Kickstarter Analysis'!F:F,"successful")</f>
        <v>54</v>
      </c>
      <c r="C4">
        <f>COUNTIFS('Kickstarter Analysis'!D:D,"&lt;9999",'Kickstarter Analysis'!D:D,"&gt;5000",'Kickstarter Analysis'!R:R,"Plays",'Kickstarter Analysis'!F:F,"Failed")</f>
        <v>26</v>
      </c>
      <c r="D4">
        <f>COUNTIFS('Kickstarter Analysis'!D:D,"&lt;9999",'Kickstarter Analysis'!D:D,"&gt;5000",'Kickstarter Analysis'!R:R,"Plays",'Kickstarter Analysis'!F:F,"Canceled")</f>
        <v>3</v>
      </c>
      <c r="E4">
        <f t="shared" si="0"/>
        <v>83</v>
      </c>
      <c r="F4" s="12">
        <f t="shared" si="1"/>
        <v>0.6506024096385542</v>
      </c>
      <c r="G4" s="12">
        <f t="shared" si="2"/>
        <v>0.31325301204819278</v>
      </c>
      <c r="H4" s="12">
        <f t="shared" si="3"/>
        <v>3.614457831325301E-2</v>
      </c>
    </row>
    <row r="5" spans="1:9" x14ac:dyDescent="0.2">
      <c r="A5" t="s">
        <v>8400</v>
      </c>
      <c r="B5">
        <f>COUNTIFS('Kickstarter Analysis'!D:D,"&lt;14999",'Kickstarter Analysis'!D:D,"&gt;10000",'Kickstarter Analysis'!R:R,"Plays",'Kickstarter Analysis'!F:F,"successful")</f>
        <v>11</v>
      </c>
      <c r="C5">
        <f>COUNTIFS('Kickstarter Analysis'!D:D,"&lt;14999",'Kickstarter Analysis'!D:D,"&gt;10000",'Kickstarter Analysis'!R:R,"Plays",'Kickstarter Analysis'!F:F,"Failed")</f>
        <v>17</v>
      </c>
      <c r="D5">
        <f>COUNTIFS('Kickstarter Analysis'!D:D,"&lt;14999",'Kickstarter Analysis'!D:D,"&gt;10000",'Kickstarter Analysis'!R:R,"Plays",'Kickstarter Analysis'!F:F,"Canceled")</f>
        <v>1</v>
      </c>
      <c r="E5">
        <f t="shared" si="0"/>
        <v>29</v>
      </c>
      <c r="F5" s="12">
        <f t="shared" si="1"/>
        <v>0.37931034482758619</v>
      </c>
      <c r="G5" s="12">
        <f t="shared" si="2"/>
        <v>0.58620689655172409</v>
      </c>
      <c r="H5" s="12">
        <f t="shared" si="3"/>
        <v>3.4482758620689655E-2</v>
      </c>
    </row>
    <row r="6" spans="1:9" x14ac:dyDescent="0.2">
      <c r="A6" t="s">
        <v>8401</v>
      </c>
      <c r="B6">
        <f>COUNTIFS('Kickstarter Analysis'!D:D,"&lt;19999",'Kickstarter Analysis'!D:D,"&gt;15000",'Kickstarter Analysis'!R:R,"Plays",'Kickstarter Analysis'!F:F,"successful")</f>
        <v>1</v>
      </c>
      <c r="C6">
        <f>COUNTIFS('Kickstarter Analysis'!D:D,"&lt;19999",'Kickstarter Analysis'!D:D,"&gt;15000",'Kickstarter Analysis'!R:R,"Plays",'Kickstarter Analysis'!F:F,"Failed")</f>
        <v>3</v>
      </c>
      <c r="D6">
        <f>COUNTIFS('Kickstarter Analysis'!D:D,"&lt;19999",'Kickstarter Analysis'!D:D,"&gt;15000",'Kickstarter Analysis'!R:R,"Plays",'Kickstarter Analysis'!F:F,"Canceled")</f>
        <v>1</v>
      </c>
      <c r="E6">
        <f t="shared" si="0"/>
        <v>5</v>
      </c>
      <c r="F6" s="12">
        <f t="shared" si="1"/>
        <v>0.2</v>
      </c>
      <c r="G6" s="12">
        <f t="shared" si="2"/>
        <v>0.6</v>
      </c>
      <c r="H6" s="12">
        <f t="shared" si="3"/>
        <v>0.2</v>
      </c>
    </row>
    <row r="7" spans="1:9" x14ac:dyDescent="0.2">
      <c r="A7" t="s">
        <v>8402</v>
      </c>
      <c r="B7">
        <f>COUNTIFS('Kickstarter Analysis'!D:D,"&lt;24999",'Kickstarter Analysis'!D:D,"&gt;20000",'Kickstarter Analysis'!R:R,"Plays",'Kickstarter Analysis'!F:F,"successful")</f>
        <v>4</v>
      </c>
      <c r="C7">
        <f>COUNTIFS('Kickstarter Analysis'!D:D,"&lt;24999",'Kickstarter Analysis'!D:D,"&gt;20000",'Kickstarter Analysis'!R:R,"Plays",'Kickstarter Analysis'!F:F,"Failed")</f>
        <v>3</v>
      </c>
      <c r="D7">
        <f>COUNTIFS('Kickstarter Analysis'!D:D,"&lt;24999",'Kickstarter Analysis'!D:D,"&gt;20000",'Kickstarter Analysis'!R:R,"Plays",'Kickstarter Analysis'!F:F,"Failed")</f>
        <v>3</v>
      </c>
      <c r="E7">
        <f t="shared" si="0"/>
        <v>10</v>
      </c>
      <c r="F7" s="12">
        <f t="shared" si="1"/>
        <v>0.4</v>
      </c>
      <c r="G7" s="12">
        <f t="shared" si="2"/>
        <v>0.3</v>
      </c>
      <c r="H7" s="12">
        <f t="shared" si="3"/>
        <v>0.3</v>
      </c>
    </row>
    <row r="8" spans="1:9" x14ac:dyDescent="0.2">
      <c r="A8" t="s">
        <v>8403</v>
      </c>
      <c r="B8">
        <f>COUNTIFS('Kickstarter Analysis'!D:D,"&lt;29999",'Kickstarter Analysis'!D:D,"&gt;25000",'Kickstarter Analysis'!R:R,"Plays",'Kickstarter Analysis'!F:F,"successful")</f>
        <v>0</v>
      </c>
      <c r="C8">
        <f>COUNTIFS('Kickstarter Analysis'!D:D,"&lt;29999",'Kickstarter Analysis'!D:D,"&gt;25000",'Kickstarter Analysis'!R:R,"Plays",'Kickstarter Analysis'!F:F,"Failed")</f>
        <v>1</v>
      </c>
      <c r="D8">
        <f>COUNTIFS('Kickstarter Analysis'!D:D,"&lt;29999",'Kickstarter Analysis'!D:D,"&gt;25000",'Kickstarter Analysis'!R:R,"Plays",'Kickstarter Analysis'!F:F,"Canceled")</f>
        <v>0</v>
      </c>
      <c r="E8">
        <f t="shared" si="0"/>
        <v>1</v>
      </c>
      <c r="F8" s="12">
        <f t="shared" si="1"/>
        <v>0</v>
      </c>
      <c r="G8" s="12">
        <f t="shared" ref="G8:G13" si="4">C8/E8</f>
        <v>1</v>
      </c>
      <c r="H8" s="12">
        <f t="shared" si="3"/>
        <v>0</v>
      </c>
    </row>
    <row r="9" spans="1:9" x14ac:dyDescent="0.2">
      <c r="A9" t="s">
        <v>8404</v>
      </c>
      <c r="B9">
        <f>COUNTIFS('Kickstarter Analysis'!D:D,"&lt;34999",'Kickstarter Analysis'!D:D,"&gt;30000",'Kickstarter Analysis'!R:R,"Plays",'Kickstarter Analysis'!F:F,"successful")</f>
        <v>1</v>
      </c>
      <c r="C9">
        <f>COUNTIFS('Kickstarter Analysis'!D:D,"&lt;34999",'Kickstarter Analysis'!D:D,"&gt;30000",'Kickstarter Analysis'!R:R,"Plays",'Kickstarter Analysis'!F:F,"Failed")</f>
        <v>0</v>
      </c>
      <c r="D9">
        <f>COUNTIFS('Kickstarter Analysis'!D:D,"&lt;34999",'Kickstarter Analysis'!D:D,"&gt;30000",'Kickstarter Analysis'!R:R,"Plays",'Kickstarter Analysis'!F:F,"Canceled")</f>
        <v>0</v>
      </c>
      <c r="E9">
        <f t="shared" si="0"/>
        <v>1</v>
      </c>
      <c r="F9" s="12">
        <f t="shared" si="1"/>
        <v>1</v>
      </c>
      <c r="G9" s="12">
        <f t="shared" si="4"/>
        <v>0</v>
      </c>
      <c r="H9" s="12">
        <f t="shared" si="3"/>
        <v>0</v>
      </c>
    </row>
    <row r="10" spans="1:9" x14ac:dyDescent="0.2">
      <c r="A10" t="s">
        <v>8405</v>
      </c>
      <c r="B10">
        <f>COUNTIFS('Kickstarter Analysis'!D:D,"&lt;39999",'Kickstarter Analysis'!D:D,"&gt;35000",'Kickstarter Analysis'!R:R,"Plays",'Kickstarter Analysis'!F:F,"successful")</f>
        <v>0</v>
      </c>
      <c r="C10">
        <f>COUNTIFS('Kickstarter Analysis'!D:D,"&lt;39999",'Kickstarter Analysis'!D:D,"&gt;35000",'Kickstarter Analysis'!R:R,"Plays",'Kickstarter Analysis'!F:F,"Failed")</f>
        <v>0</v>
      </c>
      <c r="D10">
        <f>COUNTIFS('Kickstarter Analysis'!D:D,"&lt;39999",'Kickstarter Analysis'!D:D,"&gt;35000",'Kickstarter Analysis'!R:R,"Plays",'Kickstarter Analysis'!F:F,"Canceled")</f>
        <v>0</v>
      </c>
      <c r="E10">
        <f t="shared" si="0"/>
        <v>0</v>
      </c>
      <c r="F10" s="12">
        <v>0</v>
      </c>
      <c r="G10" s="12">
        <v>0</v>
      </c>
      <c r="H10" s="12">
        <v>0</v>
      </c>
    </row>
    <row r="11" spans="1:9" x14ac:dyDescent="0.2">
      <c r="A11" t="s">
        <v>8406</v>
      </c>
      <c r="B11">
        <f>COUNTIFS('Kickstarter Analysis'!D:D,"&lt;44999",'Kickstarter Analysis'!D:D,"&gt;40000",'Kickstarter Analysis'!R:R,"Plays",'Kickstarter Analysis'!F:F,"successful")</f>
        <v>0</v>
      </c>
      <c r="C11">
        <f>COUNTIFS('Kickstarter Analysis'!D:D,"&lt;44999",'Kickstarter Analysis'!D:D,"&gt;40000",'Kickstarter Analysis'!R:R,"Plays",'Kickstarter Analysis'!F:F,"Failed")</f>
        <v>0</v>
      </c>
      <c r="D11">
        <f>COUNTIFS('Kickstarter Analysis'!D:D,"&lt;44999",'Kickstarter Analysis'!D:D,"&gt;40000",'Kickstarter Analysis'!R:R,"Plays",'Kickstarter Analysis'!F:F,"Failed")</f>
        <v>0</v>
      </c>
      <c r="E11">
        <f t="shared" si="0"/>
        <v>0</v>
      </c>
      <c r="F11" s="12">
        <v>0</v>
      </c>
      <c r="G11" s="12">
        <v>0</v>
      </c>
      <c r="H11" s="12">
        <v>0</v>
      </c>
    </row>
    <row r="12" spans="1:9" x14ac:dyDescent="0.2">
      <c r="A12" t="s">
        <v>8407</v>
      </c>
      <c r="B12">
        <f>COUNTIFS('Kickstarter Analysis'!D:D,"&lt;49999",'Kickstarter Analysis'!D:D,"&gt;45000",'Kickstarter Analysis'!R:R,"Plays",'Kickstarter Analysis'!F:F,"successful")</f>
        <v>0</v>
      </c>
      <c r="C12">
        <f>COUNTIFS('Kickstarter Analysis'!D:D,"&lt;49999",'Kickstarter Analysis'!D:D,"&gt;45000",'Kickstarter Analysis'!R:R,"Plays",'Kickstarter Analysis'!F:F,"canceled")</f>
        <v>0</v>
      </c>
      <c r="D12">
        <f>COUNTIFS('Kickstarter Analysis'!D:D,"&lt;49999",'Kickstarter Analysis'!D:D,"&gt;45000",'Kickstarter Analysis'!R:R,"Plays",'Kickstarter Analysis'!F:F,"Failed")</f>
        <v>1</v>
      </c>
      <c r="E12">
        <f t="shared" si="0"/>
        <v>1</v>
      </c>
      <c r="F12" s="12">
        <f>B12/E12</f>
        <v>0</v>
      </c>
      <c r="G12" s="12">
        <f t="shared" si="4"/>
        <v>0</v>
      </c>
      <c r="H12" s="12">
        <f t="shared" si="3"/>
        <v>1</v>
      </c>
    </row>
    <row r="13" spans="1:9" x14ac:dyDescent="0.2">
      <c r="A13" t="s">
        <v>8408</v>
      </c>
      <c r="B13">
        <f>COUNTIFS('Kickstarter Analysis'!D:D,"&gt;50000",'Kickstarter Analysis'!R:R,"Plays",'Kickstarter Analysis'!F:F,"successful")</f>
        <v>4</v>
      </c>
      <c r="C13">
        <f>COUNTIFS('Kickstarter Analysis'!D:D,"&gt;50000",'Kickstarter Analysis'!R:R,"Plays",'Kickstarter Analysis'!F:F,"Canceled")</f>
        <v>8</v>
      </c>
      <c r="D13">
        <f>COUNTIFS('Kickstarter Analysis'!D:D,"&gt;50000",'Kickstarter Analysis'!R:R,"Plays",'Kickstarter Analysis'!F:F,"Failed")</f>
        <v>36</v>
      </c>
      <c r="E13">
        <f t="shared" si="0"/>
        <v>48</v>
      </c>
      <c r="F13" s="12">
        <f>B13/E13</f>
        <v>8.3333333333333329E-2</v>
      </c>
      <c r="G13" s="12">
        <f t="shared" si="4"/>
        <v>0.16666666666666666</v>
      </c>
      <c r="H13" s="12">
        <f t="shared" si="3"/>
        <v>0.75</v>
      </c>
    </row>
    <row r="14" spans="1:9" x14ac:dyDescent="0.2">
      <c r="A14" s="25"/>
      <c r="B14" s="25"/>
      <c r="C14" s="25"/>
      <c r="D14" s="25"/>
      <c r="E14" s="25"/>
      <c r="F14" s="27"/>
      <c r="G14" s="27"/>
      <c r="H14" s="27"/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6C559D-E3FA-6744-B2E5-514CC178D2CA}">
  <dimension ref="A3:E20"/>
  <sheetViews>
    <sheetView workbookViewId="0">
      <selection activeCell="D12" sqref="D12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8.83203125" bestFit="1" customWidth="1"/>
    <col min="5" max="5" width="10" bestFit="1" customWidth="1"/>
    <col min="6" max="6" width="5.5" bestFit="1" customWidth="1"/>
    <col min="7" max="7" width="8.83203125" bestFit="1" customWidth="1"/>
    <col min="8" max="8" width="27.6640625" bestFit="1" customWidth="1"/>
    <col min="9" max="9" width="5.5" bestFit="1" customWidth="1"/>
    <col min="10" max="10" width="8.83203125" bestFit="1" customWidth="1"/>
    <col min="11" max="11" width="28.6640625" bestFit="1" customWidth="1"/>
    <col min="12" max="12" width="5.5" bestFit="1" customWidth="1"/>
    <col min="13" max="13" width="8.83203125" bestFit="1" customWidth="1"/>
    <col min="14" max="14" width="16.83203125" bestFit="1" customWidth="1"/>
    <col min="15" max="15" width="5.5" bestFit="1" customWidth="1"/>
    <col min="16" max="16" width="8.83203125" bestFit="1" customWidth="1"/>
    <col min="17" max="17" width="15" bestFit="1" customWidth="1"/>
    <col min="18" max="18" width="24.83203125" bestFit="1" customWidth="1"/>
    <col min="19" max="19" width="32" bestFit="1" customWidth="1"/>
    <col min="20" max="20" width="33" bestFit="1" customWidth="1"/>
    <col min="21" max="21" width="21" bestFit="1" customWidth="1"/>
    <col min="22" max="60" width="28.6640625" bestFit="1" customWidth="1"/>
    <col min="61" max="61" width="15" bestFit="1" customWidth="1"/>
    <col min="62" max="62" width="24.83203125" bestFit="1" customWidth="1"/>
    <col min="63" max="63" width="32" bestFit="1" customWidth="1"/>
    <col min="64" max="64" width="33" bestFit="1" customWidth="1"/>
    <col min="65" max="65" width="21" bestFit="1" customWidth="1"/>
  </cols>
  <sheetData>
    <row r="3" spans="1:5" x14ac:dyDescent="0.2">
      <c r="A3" s="17" t="s">
        <v>8377</v>
      </c>
      <c r="B3" t="s">
        <v>8362</v>
      </c>
    </row>
    <row r="4" spans="1:5" x14ac:dyDescent="0.2">
      <c r="A4" s="17" t="s">
        <v>8359</v>
      </c>
      <c r="B4" t="s">
        <v>8354</v>
      </c>
    </row>
    <row r="6" spans="1:5" x14ac:dyDescent="0.2">
      <c r="A6" s="17" t="s">
        <v>8361</v>
      </c>
      <c r="B6" s="17" t="s">
        <v>8368</v>
      </c>
    </row>
    <row r="7" spans="1:5" x14ac:dyDescent="0.2">
      <c r="A7" s="17" t="s">
        <v>8366</v>
      </c>
      <c r="B7" t="s">
        <v>8219</v>
      </c>
      <c r="C7" t="s">
        <v>8220</v>
      </c>
      <c r="D7" t="s">
        <v>8218</v>
      </c>
      <c r="E7" t="s">
        <v>8367</v>
      </c>
    </row>
    <row r="8" spans="1:5" x14ac:dyDescent="0.2">
      <c r="A8" s="20" t="s">
        <v>8384</v>
      </c>
      <c r="B8" s="16">
        <v>7</v>
      </c>
      <c r="C8" s="16">
        <v>35</v>
      </c>
      <c r="D8" s="16">
        <v>55</v>
      </c>
      <c r="E8" s="16">
        <v>97</v>
      </c>
    </row>
    <row r="9" spans="1:5" x14ac:dyDescent="0.2">
      <c r="A9" s="20" t="s">
        <v>8385</v>
      </c>
      <c r="B9" s="16">
        <v>3</v>
      </c>
      <c r="C9" s="16">
        <v>42</v>
      </c>
      <c r="D9" s="16">
        <v>71</v>
      </c>
      <c r="E9" s="16">
        <v>116</v>
      </c>
    </row>
    <row r="10" spans="1:5" x14ac:dyDescent="0.2">
      <c r="A10" s="20" t="s">
        <v>8386</v>
      </c>
      <c r="B10" s="16">
        <v>3</v>
      </c>
      <c r="C10" s="16">
        <v>35</v>
      </c>
      <c r="D10" s="16">
        <v>56</v>
      </c>
      <c r="E10" s="16">
        <v>94</v>
      </c>
    </row>
    <row r="11" spans="1:5" x14ac:dyDescent="0.2">
      <c r="A11" s="20" t="s">
        <v>8387</v>
      </c>
      <c r="B11" s="16">
        <v>2</v>
      </c>
      <c r="C11" s="16">
        <v>44</v>
      </c>
      <c r="D11" s="16">
        <v>65</v>
      </c>
      <c r="E11" s="16">
        <v>111</v>
      </c>
    </row>
    <row r="12" spans="1:5" x14ac:dyDescent="0.2">
      <c r="A12" s="20" t="s">
        <v>8378</v>
      </c>
      <c r="B12" s="16">
        <v>3</v>
      </c>
      <c r="C12" s="16">
        <v>58</v>
      </c>
      <c r="D12" s="16">
        <v>107</v>
      </c>
      <c r="E12" s="16">
        <v>168</v>
      </c>
    </row>
    <row r="13" spans="1:5" x14ac:dyDescent="0.2">
      <c r="A13" s="20" t="s">
        <v>8375</v>
      </c>
      <c r="B13" s="16">
        <v>4</v>
      </c>
      <c r="C13" s="16">
        <v>54</v>
      </c>
      <c r="D13" s="16">
        <v>95</v>
      </c>
      <c r="E13" s="16">
        <v>153</v>
      </c>
    </row>
    <row r="14" spans="1:5" x14ac:dyDescent="0.2">
      <c r="A14" s="20" t="s">
        <v>8379</v>
      </c>
      <c r="B14" s="16">
        <v>1</v>
      </c>
      <c r="C14" s="16">
        <v>54</v>
      </c>
      <c r="D14" s="16">
        <v>81</v>
      </c>
      <c r="E14" s="16">
        <v>136</v>
      </c>
    </row>
    <row r="15" spans="1:5" x14ac:dyDescent="0.2">
      <c r="A15" s="20" t="s">
        <v>8380</v>
      </c>
      <c r="B15" s="16">
        <v>4</v>
      </c>
      <c r="C15" s="16">
        <v>49</v>
      </c>
      <c r="D15" s="16">
        <v>72</v>
      </c>
      <c r="E15" s="16">
        <v>125</v>
      </c>
    </row>
    <row r="16" spans="1:5" x14ac:dyDescent="0.2">
      <c r="A16" s="20" t="s">
        <v>8381</v>
      </c>
      <c r="B16" s="16">
        <v>4</v>
      </c>
      <c r="C16" s="16">
        <v>38</v>
      </c>
      <c r="D16" s="16">
        <v>57</v>
      </c>
      <c r="E16" s="16">
        <v>99</v>
      </c>
    </row>
    <row r="17" spans="1:5" x14ac:dyDescent="0.2">
      <c r="A17" s="20" t="s">
        <v>8382</v>
      </c>
      <c r="B17" s="16"/>
      <c r="C17" s="16">
        <v>52</v>
      </c>
      <c r="D17" s="16">
        <v>59</v>
      </c>
      <c r="E17" s="16">
        <v>111</v>
      </c>
    </row>
    <row r="18" spans="1:5" x14ac:dyDescent="0.2">
      <c r="A18" s="20" t="s">
        <v>8383</v>
      </c>
      <c r="B18" s="16">
        <v>3</v>
      </c>
      <c r="C18" s="16">
        <v>33</v>
      </c>
      <c r="D18" s="16">
        <v>52</v>
      </c>
      <c r="E18" s="16">
        <v>88</v>
      </c>
    </row>
    <row r="19" spans="1:5" x14ac:dyDescent="0.2">
      <c r="A19" s="20" t="s">
        <v>8388</v>
      </c>
      <c r="B19" s="16">
        <v>3</v>
      </c>
      <c r="C19" s="16">
        <v>39</v>
      </c>
      <c r="D19" s="16">
        <v>34</v>
      </c>
      <c r="E19" s="16">
        <v>76</v>
      </c>
    </row>
    <row r="20" spans="1:5" x14ac:dyDescent="0.2">
      <c r="A20" s="20" t="s">
        <v>8367</v>
      </c>
      <c r="B20" s="16">
        <v>37</v>
      </c>
      <c r="C20" s="16">
        <v>533</v>
      </c>
      <c r="D20" s="16">
        <v>804</v>
      </c>
      <c r="E20" s="16">
        <v>1374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75FDE1-4601-E848-A30D-9FB6EAE8B5E7}">
  <sheetPr codeName="Sheet2"/>
  <dimension ref="A1"/>
  <sheetViews>
    <sheetView workbookViewId="0"/>
  </sheetViews>
  <sheetFormatPr baseColWidth="10" defaultRowHeight="15" x14ac:dyDescent="0.2"/>
  <sheetData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506BA1-7B8F-7B46-9AF1-74BFADB09479}">
  <dimension ref="A1:Z10"/>
  <sheetViews>
    <sheetView topLeftCell="B1" workbookViewId="0">
      <selection activeCell="A4" sqref="A4"/>
    </sheetView>
  </sheetViews>
  <sheetFormatPr baseColWidth="10" defaultRowHeight="15" x14ac:dyDescent="0.2"/>
  <cols>
    <col min="1" max="1" width="13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20.5" bestFit="1" customWidth="1"/>
    <col min="7" max="7" width="5.5" bestFit="1" customWidth="1"/>
    <col min="8" max="8" width="4" bestFit="1" customWidth="1"/>
    <col min="9" max="9" width="8.83203125" bestFit="1" customWidth="1"/>
    <col min="10" max="10" width="15.6640625" bestFit="1" customWidth="1"/>
    <col min="11" max="11" width="5.5" bestFit="1" customWidth="1"/>
    <col min="12" max="12" width="4" bestFit="1" customWidth="1"/>
    <col min="13" max="13" width="8.83203125" bestFit="1" customWidth="1"/>
    <col min="14" max="14" width="17.6640625" bestFit="1" customWidth="1"/>
    <col min="15" max="15" width="5.5" bestFit="1" customWidth="1"/>
    <col min="16" max="16" width="4" bestFit="1" customWidth="1"/>
    <col min="17" max="17" width="8.83203125" bestFit="1" customWidth="1"/>
    <col min="18" max="18" width="16.83203125" bestFit="1" customWidth="1"/>
    <col min="19" max="19" width="5.5" bestFit="1" customWidth="1"/>
    <col min="20" max="20" width="4" bestFit="1" customWidth="1"/>
    <col min="21" max="21" width="8.83203125" bestFit="1" customWidth="1"/>
    <col min="22" max="22" width="18.33203125" bestFit="1" customWidth="1"/>
    <col min="23" max="23" width="24.83203125" bestFit="1" customWidth="1"/>
    <col min="24" max="24" width="20" bestFit="1" customWidth="1"/>
    <col min="25" max="25" width="22" bestFit="1" customWidth="1"/>
    <col min="26" max="26" width="21" bestFit="1" customWidth="1"/>
    <col min="27" max="27" width="18.33203125" bestFit="1" customWidth="1"/>
    <col min="28" max="28" width="24.83203125" bestFit="1" customWidth="1"/>
    <col min="29" max="29" width="20" bestFit="1" customWidth="1"/>
    <col min="30" max="30" width="22" bestFit="1" customWidth="1"/>
    <col min="31" max="31" width="21" bestFit="1" customWidth="1"/>
  </cols>
  <sheetData>
    <row r="1" spans="1:26" x14ac:dyDescent="0.2">
      <c r="A1" s="17" t="s">
        <v>8359</v>
      </c>
      <c r="B1" t="s">
        <v>8354</v>
      </c>
    </row>
    <row r="2" spans="1:26" x14ac:dyDescent="0.2">
      <c r="A2" s="17" t="s">
        <v>8222</v>
      </c>
      <c r="B2" t="s">
        <v>8224</v>
      </c>
    </row>
    <row r="4" spans="1:26" x14ac:dyDescent="0.2">
      <c r="B4" s="17" t="s">
        <v>8368</v>
      </c>
    </row>
    <row r="5" spans="1:26" x14ac:dyDescent="0.2">
      <c r="B5" t="s">
        <v>8360</v>
      </c>
      <c r="F5" t="s">
        <v>8363</v>
      </c>
      <c r="J5" t="s">
        <v>8361</v>
      </c>
      <c r="N5" t="s">
        <v>8364</v>
      </c>
      <c r="R5" t="s">
        <v>8373</v>
      </c>
      <c r="V5" t="s">
        <v>8369</v>
      </c>
      <c r="W5" t="s">
        <v>8370</v>
      </c>
      <c r="X5" t="s">
        <v>8371</v>
      </c>
      <c r="Y5" t="s">
        <v>8372</v>
      </c>
      <c r="Z5" t="s">
        <v>8374</v>
      </c>
    </row>
    <row r="6" spans="1:26" x14ac:dyDescent="0.2">
      <c r="A6" s="17" t="s">
        <v>8366</v>
      </c>
      <c r="B6" t="s">
        <v>8219</v>
      </c>
      <c r="C6" t="s">
        <v>8220</v>
      </c>
      <c r="D6" t="s">
        <v>8221</v>
      </c>
      <c r="E6" t="s">
        <v>8218</v>
      </c>
      <c r="F6" t="s">
        <v>8219</v>
      </c>
      <c r="G6" t="s">
        <v>8220</v>
      </c>
      <c r="H6" t="s">
        <v>8221</v>
      </c>
      <c r="I6" t="s">
        <v>8218</v>
      </c>
      <c r="J6" t="s">
        <v>8219</v>
      </c>
      <c r="K6" t="s">
        <v>8220</v>
      </c>
      <c r="L6" t="s">
        <v>8221</v>
      </c>
      <c r="M6" t="s">
        <v>8218</v>
      </c>
      <c r="N6" t="s">
        <v>8219</v>
      </c>
      <c r="O6" t="s">
        <v>8220</v>
      </c>
      <c r="P6" t="s">
        <v>8221</v>
      </c>
      <c r="Q6" t="s">
        <v>8218</v>
      </c>
      <c r="R6" t="s">
        <v>8219</v>
      </c>
      <c r="S6" t="s">
        <v>8220</v>
      </c>
      <c r="T6" t="s">
        <v>8221</v>
      </c>
      <c r="U6" t="s">
        <v>8218</v>
      </c>
    </row>
    <row r="7" spans="1:26" x14ac:dyDescent="0.2">
      <c r="A7" s="20" t="s">
        <v>8355</v>
      </c>
      <c r="B7" s="16"/>
      <c r="C7" s="16">
        <v>6</v>
      </c>
      <c r="D7" s="16"/>
      <c r="E7" s="16">
        <v>31</v>
      </c>
      <c r="F7" s="16"/>
      <c r="G7" s="16">
        <v>6</v>
      </c>
      <c r="H7" s="16"/>
      <c r="I7" s="16">
        <v>31</v>
      </c>
      <c r="J7" s="16"/>
      <c r="K7" s="16">
        <v>6</v>
      </c>
      <c r="L7" s="16"/>
      <c r="M7" s="16">
        <v>31</v>
      </c>
      <c r="N7" s="16"/>
      <c r="O7" s="16">
        <v>6</v>
      </c>
      <c r="P7" s="16"/>
      <c r="Q7" s="16">
        <v>31</v>
      </c>
      <c r="R7" s="16"/>
      <c r="S7" s="16">
        <v>6</v>
      </c>
      <c r="T7" s="16"/>
      <c r="U7" s="16">
        <v>31</v>
      </c>
      <c r="V7" s="16">
        <v>37</v>
      </c>
      <c r="W7" s="16">
        <v>37</v>
      </c>
      <c r="X7" s="16">
        <v>37</v>
      </c>
      <c r="Y7" s="16">
        <v>37</v>
      </c>
      <c r="Z7" s="16">
        <v>37</v>
      </c>
    </row>
    <row r="8" spans="1:26" x14ac:dyDescent="0.2">
      <c r="A8" s="20" t="s">
        <v>8356</v>
      </c>
      <c r="B8" s="16">
        <v>6</v>
      </c>
      <c r="C8" s="16">
        <v>47</v>
      </c>
      <c r="D8" s="16">
        <v>6</v>
      </c>
      <c r="E8" s="16">
        <v>213</v>
      </c>
      <c r="F8" s="16">
        <v>6</v>
      </c>
      <c r="G8" s="16">
        <v>47</v>
      </c>
      <c r="H8" s="16">
        <v>6</v>
      </c>
      <c r="I8" s="16">
        <v>213</v>
      </c>
      <c r="J8" s="16">
        <v>6</v>
      </c>
      <c r="K8" s="16">
        <v>47</v>
      </c>
      <c r="L8" s="16">
        <v>6</v>
      </c>
      <c r="M8" s="16">
        <v>213</v>
      </c>
      <c r="N8" s="16">
        <v>6</v>
      </c>
      <c r="O8" s="16">
        <v>47</v>
      </c>
      <c r="P8" s="16">
        <v>6</v>
      </c>
      <c r="Q8" s="16">
        <v>213</v>
      </c>
      <c r="R8" s="16">
        <v>6</v>
      </c>
      <c r="S8" s="16">
        <v>47</v>
      </c>
      <c r="T8" s="16">
        <v>6</v>
      </c>
      <c r="U8" s="16">
        <v>213</v>
      </c>
      <c r="V8" s="16">
        <v>272</v>
      </c>
      <c r="W8" s="16">
        <v>272</v>
      </c>
      <c r="X8" s="16">
        <v>272</v>
      </c>
      <c r="Y8" s="16">
        <v>272</v>
      </c>
      <c r="Z8" s="16">
        <v>272</v>
      </c>
    </row>
    <row r="9" spans="1:26" x14ac:dyDescent="0.2">
      <c r="A9" s="20" t="s">
        <v>8357</v>
      </c>
      <c r="B9" s="16"/>
      <c r="C9" s="16">
        <v>38</v>
      </c>
      <c r="D9" s="16"/>
      <c r="E9" s="16"/>
      <c r="F9" s="16"/>
      <c r="G9" s="16">
        <v>38</v>
      </c>
      <c r="H9" s="16"/>
      <c r="I9" s="16"/>
      <c r="J9" s="16"/>
      <c r="K9" s="16">
        <v>38</v>
      </c>
      <c r="L9" s="16"/>
      <c r="M9" s="16"/>
      <c r="N9" s="16"/>
      <c r="O9" s="16">
        <v>38</v>
      </c>
      <c r="P9" s="16"/>
      <c r="Q9" s="16"/>
      <c r="R9" s="16"/>
      <c r="S9" s="16">
        <v>38</v>
      </c>
      <c r="T9" s="16"/>
      <c r="U9" s="16"/>
      <c r="V9" s="16">
        <v>38</v>
      </c>
      <c r="W9" s="16">
        <v>38</v>
      </c>
      <c r="X9" s="16">
        <v>38</v>
      </c>
      <c r="Y9" s="16">
        <v>38</v>
      </c>
      <c r="Z9" s="16">
        <v>38</v>
      </c>
    </row>
    <row r="10" spans="1:26" x14ac:dyDescent="0.2">
      <c r="A10" s="20" t="s">
        <v>8367</v>
      </c>
      <c r="B10" s="16">
        <v>6</v>
      </c>
      <c r="C10" s="16">
        <v>91</v>
      </c>
      <c r="D10" s="16">
        <v>6</v>
      </c>
      <c r="E10" s="16">
        <v>244</v>
      </c>
      <c r="F10" s="16">
        <v>6</v>
      </c>
      <c r="G10" s="16">
        <v>91</v>
      </c>
      <c r="H10" s="16">
        <v>6</v>
      </c>
      <c r="I10" s="16">
        <v>244</v>
      </c>
      <c r="J10" s="16">
        <v>6</v>
      </c>
      <c r="K10" s="16">
        <v>91</v>
      </c>
      <c r="L10" s="16">
        <v>6</v>
      </c>
      <c r="M10" s="16">
        <v>244</v>
      </c>
      <c r="N10" s="16">
        <v>6</v>
      </c>
      <c r="O10" s="16">
        <v>91</v>
      </c>
      <c r="P10" s="16">
        <v>6</v>
      </c>
      <c r="Q10" s="16">
        <v>244</v>
      </c>
      <c r="R10" s="16">
        <v>6</v>
      </c>
      <c r="S10" s="16">
        <v>91</v>
      </c>
      <c r="T10" s="16">
        <v>6</v>
      </c>
      <c r="U10" s="16">
        <v>244</v>
      </c>
      <c r="V10" s="16">
        <v>347</v>
      </c>
      <c r="W10" s="16">
        <v>347</v>
      </c>
      <c r="X10" s="16">
        <v>347</v>
      </c>
      <c r="Y10" s="16">
        <v>347</v>
      </c>
      <c r="Z10" s="16">
        <v>347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Kickstarter Analysis</vt:lpstr>
      <vt:lpstr>Outcomes Based on Goals</vt:lpstr>
      <vt:lpstr>Theatre Outcomes by Launch Date</vt:lpstr>
      <vt:lpstr>outlier testing</vt:lpstr>
      <vt:lpstr>Subcategory Statistics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Christopher Hinegardner</cp:lastModifiedBy>
  <dcterms:created xsi:type="dcterms:W3CDTF">2017-04-20T15:17:24Z</dcterms:created>
  <dcterms:modified xsi:type="dcterms:W3CDTF">2021-11-14T22:46:12Z</dcterms:modified>
</cp:coreProperties>
</file>